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ital-kantilal_wadile_capgemini_com/Documents/"/>
    </mc:Choice>
  </mc:AlternateContent>
  <xr:revisionPtr revIDLastSave="569" documentId="8_{8791B0A1-DFA0-4D5C-9288-90D6070A8755}" xr6:coauthVersionLast="47" xr6:coauthVersionMax="47" xr10:uidLastSave="{329D7E01-20C0-496F-8219-69EA7D5D054C}"/>
  <bookViews>
    <workbookView xWindow="9510" yWindow="0" windowWidth="9780" windowHeight="10170" activeTab="3" xr2:uid="{F98E82B0-B575-4C03-9C1A-82EA37D308FF}"/>
  </bookViews>
  <sheets>
    <sheet name="Sheet2" sheetId="2" r:id="rId1"/>
    <sheet name="Sheet3" sheetId="4" r:id="rId2"/>
    <sheet name="Sheet4" sheetId="5" r:id="rId3"/>
    <sheet name="Sheet1" sheetId="1" r:id="rId4"/>
    <sheet name="Transpose" sheetId="3" r:id="rId5"/>
  </sheets>
  <definedNames>
    <definedName name="_xlnm._FilterDatabase" localSheetId="3" hidden="1">Sheet1!$R$5:$S$11</definedName>
    <definedName name="_xlnm.Criteria" localSheetId="3">Sheet1!$Q$14:$Q$15</definedName>
    <definedName name="DataTable">EmployeeTable[]</definedName>
    <definedName name="_xlnm.Extract" localSheetId="3">Sheet1!$P$22:$S$22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K18" i="1"/>
  <c r="B26" i="1"/>
  <c r="B27" i="1"/>
  <c r="B3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G3" i="1"/>
  <c r="G4" i="1"/>
  <c r="G5" i="1"/>
  <c r="G6" i="1"/>
  <c r="G7" i="1"/>
  <c r="G8" i="1"/>
  <c r="G9" i="1"/>
  <c r="G10" i="1"/>
  <c r="G12" i="1"/>
  <c r="G13" i="1"/>
  <c r="G14" i="1"/>
  <c r="G15" i="1"/>
  <c r="G16" i="1"/>
  <c r="G17" i="1"/>
  <c r="G18" i="1"/>
  <c r="G19" i="1"/>
  <c r="G20" i="1"/>
  <c r="L3" i="1"/>
  <c r="L4" i="1"/>
  <c r="O13" i="1"/>
  <c r="E9" i="3"/>
  <c r="D8" i="3"/>
  <c r="D9" i="3"/>
  <c r="E8" i="3"/>
  <c r="E16" i="3"/>
  <c r="F16" i="3"/>
  <c r="D16" i="3"/>
  <c r="L15" i="1"/>
  <c r="L14" i="1" a="1"/>
  <c r="L14" i="1" s="1"/>
  <c r="L13" i="1" a="1"/>
  <c r="L13" i="1" s="1"/>
  <c r="O3" i="1" a="1"/>
  <c r="O3" i="1" s="1"/>
  <c r="K10" i="1"/>
  <c r="F9" i="3"/>
  <c r="E13" i="3"/>
  <c r="F13" i="3"/>
  <c r="D13" i="3"/>
  <c r="F8" i="3"/>
  <c r="O14" i="1"/>
  <c r="O15" i="1"/>
  <c r="O16" i="1"/>
  <c r="O17" i="1"/>
  <c r="O18" i="1"/>
  <c r="O19" i="1"/>
  <c r="O20" i="1"/>
  <c r="N11" i="1" a="1"/>
  <c r="N11" i="1" s="1"/>
  <c r="K7" i="1" l="1"/>
  <c r="B30" i="1"/>
  <c r="B29" i="1"/>
  <c r="B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<sst xmlns="http://schemas.openxmlformats.org/spreadsheetml/2006/main" count="210" uniqueCount="87">
  <si>
    <t>LastName</t>
  </si>
  <si>
    <t>FirstName</t>
  </si>
  <si>
    <t>Hourly wege</t>
  </si>
  <si>
    <t>Kern</t>
  </si>
  <si>
    <t>jon</t>
  </si>
  <si>
    <t>howard</t>
  </si>
  <si>
    <t>glenda</t>
  </si>
  <si>
    <t>o'donald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</si>
  <si>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</si>
  <si>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</si>
  <si>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</si>
  <si>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</si>
  <si>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</si>
  <si>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</si>
  <si>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</si>
  <si>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</si>
  <si>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</si>
  <si>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</si>
  <si>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</si>
  <si>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</si>
  <si>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</si>
  <si>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</si>
  <si>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</si>
  <si>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</si>
  <si>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</si>
  <si>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</si>
  <si>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</si>
  <si>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</si>
  <si>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</si>
  <si>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</si>
  <si>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</si>
  <si>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</si>
  <si>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</si>
  <si>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</si>
  <si>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</si>
  <si>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</si>
  <si>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</si>
  <si>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01-Jan</t>
  </si>
  <si>
    <t>kern</t>
  </si>
  <si>
    <t>Column1</t>
  </si>
  <si>
    <t>Column2</t>
  </si>
  <si>
    <t>Column3</t>
  </si>
  <si>
    <t>countif</t>
  </si>
  <si>
    <t>Sum of Hourly wege</t>
  </si>
  <si>
    <t>Row Labels</t>
  </si>
  <si>
    <t>Grand Total</t>
  </si>
  <si>
    <t>&lt;40</t>
  </si>
  <si>
    <t>Advanced filter</t>
  </si>
  <si>
    <t>filter dropdown arrow</t>
  </si>
  <si>
    <t>check boxes</t>
  </si>
  <si>
    <t>data filter</t>
  </si>
  <si>
    <t>number filter</t>
  </si>
  <si>
    <t>text filter</t>
  </si>
  <si>
    <t>search</t>
  </si>
  <si>
    <t>copy paste filtered data</t>
  </si>
  <si>
    <t>shortcut key</t>
  </si>
  <si>
    <t>ctrl+shift+l</t>
  </si>
  <si>
    <t>vlookup</t>
  </si>
  <si>
    <t>column</t>
  </si>
  <si>
    <t>lookup</t>
  </si>
  <si>
    <t>lastname</t>
  </si>
  <si>
    <t>Hlookup</t>
  </si>
  <si>
    <t>Counta</t>
  </si>
  <si>
    <t>countblank</t>
  </si>
  <si>
    <t>Xlookup</t>
  </si>
  <si>
    <t>Concate</t>
  </si>
  <si>
    <t>index</t>
  </si>
  <si>
    <t>Age</t>
  </si>
  <si>
    <t>Country</t>
  </si>
  <si>
    <t>India</t>
  </si>
  <si>
    <t>US</t>
  </si>
  <si>
    <t>Canada</t>
  </si>
  <si>
    <t>UK</t>
  </si>
  <si>
    <t>Italy</t>
  </si>
  <si>
    <t>Germany</t>
  </si>
  <si>
    <t>Shital</t>
  </si>
  <si>
    <t>Hour</t>
  </si>
  <si>
    <t>Total Amount</t>
  </si>
  <si>
    <t>Sum of Total Amount</t>
  </si>
  <si>
    <t>(Multiple Items)</t>
  </si>
  <si>
    <t>Column Labels</t>
  </si>
  <si>
    <t>Max</t>
  </si>
  <si>
    <t>Min</t>
  </si>
  <si>
    <t>Average</t>
  </si>
  <si>
    <t>Total</t>
  </si>
  <si>
    <t>Count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</si>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</sst>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33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" fontId="1" fillId="2" borderId="3" xfId="0" applyNumberFormat="1" applyFont="1" applyFill="1" applyBorder="1"/>
    <xf numFmtId="0" fontId="2" fillId="4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" fontId="0" fillId="4" borderId="0" xfId="0" applyNumberFormat="1" applyFill="1"/>
    <xf numFmtId="0" fontId="0" fillId="5" borderId="0" xfId="0" applyFill="1"/>
    <xf numFmtId="16" fontId="2" fillId="4" borderId="0" xfId="0" applyNumberFormat="1" applyFont="1" applyFill="1"/>
    <xf numFmtId="164" fontId="0" fillId="3" borderId="2" xfId="0" applyNumberFormat="1" applyFont="1" applyFill="1" applyBorder="1"/>
    <xf numFmtId="164" fontId="0" fillId="0" borderId="2" xfId="0" applyNumberFormat="1" applyFont="1" applyBorder="1"/>
    <xf numFmtId="0" fontId="4" fillId="6" borderId="0" xfId="0" applyFont="1" applyFill="1"/>
    <xf numFmtId="0" fontId="0" fillId="7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numFmt numFmtId="164" formatCode="_-[$$-409]* #,##0.00_ ;_-[$$-409]* \-#,##0.00\ ;_-[$$-409]* &quot;-&quot;??_ ;_-@_ "/>
    </dxf>
    <dxf>
      <numFmt numFmtId="21" formatCode="dd/mmm"/>
      <fill>
        <patternFill patternType="solid">
          <fgColor indexed="64"/>
          <bgColor theme="4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[EmployeePayroll.xlsx]Sheet1!PivotTable1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Sheet1!$U$11:$U$29</c:f>
              <c:strCache>
                <c:ptCount val="18"/>
                <c:pt idx="0">
                  <c:v>baker</c:v>
                </c:pt>
                <c:pt idx="1">
                  <c:v>carnehan</c:v>
                </c:pt>
                <c:pt idx="2">
                  <c:v>engleheart</c:v>
                </c:pt>
                <c:pt idx="3">
                  <c:v>herndandez</c:v>
                </c:pt>
                <c:pt idx="4">
                  <c:v>howard</c:v>
                </c:pt>
                <c:pt idx="5">
                  <c:v>islington</c:v>
                </c:pt>
                <c:pt idx="6">
                  <c:v>Kern</c:v>
                </c:pt>
                <c:pt idx="7">
                  <c:v>mann</c:v>
                </c:pt>
                <c:pt idx="8">
                  <c:v>norman</c:v>
                </c:pt>
                <c:pt idx="9">
                  <c:v>o'donald</c:v>
                </c:pt>
                <c:pt idx="10">
                  <c:v>penfold</c:v>
                </c:pt>
                <c:pt idx="11">
                  <c:v>Shital</c:v>
                </c:pt>
                <c:pt idx="12">
                  <c:v>smith</c:v>
                </c:pt>
                <c:pt idx="13">
                  <c:v>trenton</c:v>
                </c:pt>
                <c:pt idx="14">
                  <c:v>underhill</c:v>
                </c:pt>
                <c:pt idx="15">
                  <c:v>velinda</c:v>
                </c:pt>
                <c:pt idx="16">
                  <c:v>westerfield</c:v>
                </c:pt>
                <c:pt idx="17">
                  <c:v>young</c:v>
                </c:pt>
              </c:strCache>
            </c:strRef>
          </c:cat>
          <c:val>
            <c:numRef>
              <c:f>Sheet1!$V$11:$V$29</c:f>
              <c:numCache>
                <c:formatCode>General</c:formatCode>
                <c:ptCount val="18"/>
                <c:pt idx="0">
                  <c:v>14.2</c:v>
                </c:pt>
                <c:pt idx="1">
                  <c:v>17.5</c:v>
                </c:pt>
                <c:pt idx="2">
                  <c:v>8.44</c:v>
                </c:pt>
                <c:pt idx="3">
                  <c:v>19.100000000000001</c:v>
                </c:pt>
                <c:pt idx="4">
                  <c:v>10</c:v>
                </c:pt>
                <c:pt idx="5">
                  <c:v>11.2</c:v>
                </c:pt>
                <c:pt idx="6">
                  <c:v>15.9</c:v>
                </c:pt>
                <c:pt idx="7">
                  <c:v>45</c:v>
                </c:pt>
                <c:pt idx="8">
                  <c:v>14.2</c:v>
                </c:pt>
                <c:pt idx="9">
                  <c:v>22.1</c:v>
                </c:pt>
                <c:pt idx="10">
                  <c:v>13.9</c:v>
                </c:pt>
                <c:pt idx="11">
                  <c:v>10.1</c:v>
                </c:pt>
                <c:pt idx="12">
                  <c:v>6.9</c:v>
                </c:pt>
                <c:pt idx="13">
                  <c:v>9</c:v>
                </c:pt>
                <c:pt idx="14">
                  <c:v>30</c:v>
                </c:pt>
                <c:pt idx="15">
                  <c:v>18</c:v>
                </c:pt>
                <c:pt idx="16">
                  <c:v>14.7</c:v>
                </c:pt>
                <c:pt idx="17">
                  <c:v>10.1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8-410B-8BC4-523D7E96DE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5695104"/>
        <c:axId val="445697264"/>
      </c:barChart>
      <c:catAx>
        <c:axId val="44569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7264"/>
        <c:crosses val="autoZero"/>
        <c:auto val="1"/>
        <c:lblAlgn val="ctr"/>
        <c:lblOffset val="100"/>
        <c:noMultiLvlLbl val="0"/>
      </c:catAx>
      <c:valAx>
        <c:axId val="44569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55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0833333333333331E-2"/>
          <c:y val="0.21277486147564889"/>
          <c:w val="0.81388888888888888"/>
          <c:h val="0.66745953630796151"/>
        </c:manualLayout>
      </c:layout>
      <c:pie3DChart>
        <c:varyColors val="1"/>
        <c:ser>
          <c:idx val="0"/>
          <c:order val="0"/>
          <c:tx>
            <c:strRef>
              <c:f>Sheet1!$C$2</c:f>
              <c:strCache>
                <c:ptCount val="1"/>
                <c:pt idx="0">
                  <c:v>Hourly wege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086-4970-8CC8-14F634211C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086-4970-8CC8-14F634211C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086-4970-8CC8-14F634211C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086-4970-8CC8-14F634211C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086-4970-8CC8-14F634211C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086-4970-8CC8-14F634211C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086-4970-8CC8-14F634211C7E}"/>
              </c:ext>
            </c:extLst>
          </c:dPt>
          <c:dPt>
            <c:idx val="7"/>
            <c:bubble3D val="0"/>
            <c:explosion val="2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086-4970-8CC8-14F634211C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086-4970-8CC8-14F634211C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086-4970-8CC8-14F634211C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086-4970-8CC8-14F634211C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086-4970-8CC8-14F634211C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086-4970-8CC8-14F634211C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086-4970-8CC8-14F634211C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086-4970-8CC8-14F634211C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56C0-41A2-A961-6C820AC4976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086-4970-8CC8-14F634211C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2770-4D49-937F-5907FDF16E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Sheet1!$A$3:$B$20</c:f>
              <c:multiLvlStrCache>
                <c:ptCount val="18"/>
                <c:lvl>
                  <c:pt idx="0">
                    <c:v>tom</c:v>
                  </c:pt>
                  <c:pt idx="1">
                    <c:v>karen</c:v>
                  </c:pt>
                  <c:pt idx="2">
                    <c:v>chandra</c:v>
                  </c:pt>
                  <c:pt idx="3">
                    <c:v>wendy</c:v>
                  </c:pt>
                  <c:pt idx="4">
                    <c:v>glenda</c:v>
                  </c:pt>
                  <c:pt idx="5">
                    <c:v>linda</c:v>
                  </c:pt>
                  <c:pt idx="6">
                    <c:v>jon</c:v>
                  </c:pt>
                  <c:pt idx="7">
                    <c:v>trent</c:v>
                  </c:pt>
                  <c:pt idx="8">
                    <c:v>bill</c:v>
                  </c:pt>
                  <c:pt idx="9">
                    <c:v>ron</c:v>
                  </c:pt>
                  <c:pt idx="10">
                    <c:v>sandy</c:v>
                  </c:pt>
                  <c:pt idx="11">
                    <c:v>paul</c:v>
                  </c:pt>
                  <c:pt idx="12">
                    <c:v>blessing</c:v>
                  </c:pt>
                  <c:pt idx="13">
                    <c:v>genesis</c:v>
                  </c:pt>
                  <c:pt idx="14">
                    <c:v>nancy</c:v>
                  </c:pt>
                  <c:pt idx="15">
                    <c:v>dennis</c:v>
                  </c:pt>
                  <c:pt idx="16">
                    <c:v>olivia</c:v>
                  </c:pt>
                  <c:pt idx="17">
                    <c:v>dennis</c:v>
                  </c:pt>
                </c:lvl>
                <c:lvl>
                  <c:pt idx="0">
                    <c:v>baker</c:v>
                  </c:pt>
                  <c:pt idx="1">
                    <c:v>carnehan</c:v>
                  </c:pt>
                  <c:pt idx="2">
                    <c:v>engleheart</c:v>
                  </c:pt>
                  <c:pt idx="3">
                    <c:v>herndandez</c:v>
                  </c:pt>
                  <c:pt idx="4">
                    <c:v>howard</c:v>
                  </c:pt>
                  <c:pt idx="5">
                    <c:v>islington</c:v>
                  </c:pt>
                  <c:pt idx="6">
                    <c:v>Kern</c:v>
                  </c:pt>
                  <c:pt idx="7">
                    <c:v>mann</c:v>
                  </c:pt>
                  <c:pt idx="8">
                    <c:v>norman</c:v>
                  </c:pt>
                  <c:pt idx="9">
                    <c:v>o'donald</c:v>
                  </c:pt>
                  <c:pt idx="10">
                    <c:v>penfold</c:v>
                  </c:pt>
                  <c:pt idx="11">
                    <c:v>smith</c:v>
                  </c:pt>
                  <c:pt idx="12">
                    <c:v>trenton</c:v>
                  </c:pt>
                  <c:pt idx="13">
                    <c:v>underhill</c:v>
                  </c:pt>
                  <c:pt idx="14">
                    <c:v>velinda</c:v>
                  </c:pt>
                  <c:pt idx="15">
                    <c:v>westerfield</c:v>
                  </c:pt>
                  <c:pt idx="16">
                    <c:v>young</c:v>
                  </c:pt>
                  <c:pt idx="17">
                    <c:v>Shital</c:v>
                  </c:pt>
                </c:lvl>
              </c:multiLvlStrCache>
            </c:multiLvlStrRef>
          </c:cat>
          <c:val>
            <c:numRef>
              <c:f>Sheet1!$C$3:$C$20</c:f>
              <c:numCache>
                <c:formatCode>_-[$$-409]* #,##0.00_ ;_-[$$-409]* \-#,##0.00\ ;_-[$$-409]* "-"??_ ;_-@_ </c:formatCode>
                <c:ptCount val="18"/>
                <c:pt idx="0">
                  <c:v>14.2</c:v>
                </c:pt>
                <c:pt idx="1">
                  <c:v>17.5</c:v>
                </c:pt>
                <c:pt idx="2">
                  <c:v>8.44</c:v>
                </c:pt>
                <c:pt idx="3">
                  <c:v>19.100000000000001</c:v>
                </c:pt>
                <c:pt idx="4">
                  <c:v>10</c:v>
                </c:pt>
                <c:pt idx="5">
                  <c:v>11.2</c:v>
                </c:pt>
                <c:pt idx="6">
                  <c:v>15.9</c:v>
                </c:pt>
                <c:pt idx="7">
                  <c:v>45</c:v>
                </c:pt>
                <c:pt idx="8">
                  <c:v>14.2</c:v>
                </c:pt>
                <c:pt idx="9">
                  <c:v>22.1</c:v>
                </c:pt>
                <c:pt idx="10">
                  <c:v>13.9</c:v>
                </c:pt>
                <c:pt idx="11">
                  <c:v>6.9</c:v>
                </c:pt>
                <c:pt idx="12">
                  <c:v>9</c:v>
                </c:pt>
                <c:pt idx="13">
                  <c:v>30</c:v>
                </c:pt>
                <c:pt idx="14">
                  <c:v>18</c:v>
                </c:pt>
                <c:pt idx="15">
                  <c:v>14.7</c:v>
                </c:pt>
                <c:pt idx="16">
                  <c:v>10.1</c:v>
                </c:pt>
                <c:pt idx="17">
                  <c:v>10.1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0-41A2-A961-6C820AC49760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086-4970-8CC8-14F634211C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086-4970-8CC8-14F634211C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086-4970-8CC8-14F634211C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086-4970-8CC8-14F634211C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086-4970-8CC8-14F634211C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086-4970-8CC8-14F634211C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086-4970-8CC8-14F634211C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086-4970-8CC8-14F634211C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086-4970-8CC8-14F634211C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086-4970-8CC8-14F634211C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086-4970-8CC8-14F634211C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086-4970-8CC8-14F634211C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086-4970-8CC8-14F634211C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086-4970-8CC8-14F634211C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086-4970-8CC8-14F634211C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086-4970-8CC8-14F634211C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086-4970-8CC8-14F634211C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2770-4D49-937F-5907FDF16E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Sheet1!$A$3:$B$20</c:f>
              <c:multiLvlStrCache>
                <c:ptCount val="18"/>
                <c:lvl>
                  <c:pt idx="0">
                    <c:v>tom</c:v>
                  </c:pt>
                  <c:pt idx="1">
                    <c:v>karen</c:v>
                  </c:pt>
                  <c:pt idx="2">
                    <c:v>chandra</c:v>
                  </c:pt>
                  <c:pt idx="3">
                    <c:v>wendy</c:v>
                  </c:pt>
                  <c:pt idx="4">
                    <c:v>glenda</c:v>
                  </c:pt>
                  <c:pt idx="5">
                    <c:v>linda</c:v>
                  </c:pt>
                  <c:pt idx="6">
                    <c:v>jon</c:v>
                  </c:pt>
                  <c:pt idx="7">
                    <c:v>trent</c:v>
                  </c:pt>
                  <c:pt idx="8">
                    <c:v>bill</c:v>
                  </c:pt>
                  <c:pt idx="9">
                    <c:v>ron</c:v>
                  </c:pt>
                  <c:pt idx="10">
                    <c:v>sandy</c:v>
                  </c:pt>
                  <c:pt idx="11">
                    <c:v>paul</c:v>
                  </c:pt>
                  <c:pt idx="12">
                    <c:v>blessing</c:v>
                  </c:pt>
                  <c:pt idx="13">
                    <c:v>genesis</c:v>
                  </c:pt>
                  <c:pt idx="14">
                    <c:v>nancy</c:v>
                  </c:pt>
                  <c:pt idx="15">
                    <c:v>dennis</c:v>
                  </c:pt>
                  <c:pt idx="16">
                    <c:v>olivia</c:v>
                  </c:pt>
                  <c:pt idx="17">
                    <c:v>dennis</c:v>
                  </c:pt>
                </c:lvl>
                <c:lvl>
                  <c:pt idx="0">
                    <c:v>baker</c:v>
                  </c:pt>
                  <c:pt idx="1">
                    <c:v>carnehan</c:v>
                  </c:pt>
                  <c:pt idx="2">
                    <c:v>engleheart</c:v>
                  </c:pt>
                  <c:pt idx="3">
                    <c:v>herndandez</c:v>
                  </c:pt>
                  <c:pt idx="4">
                    <c:v>howard</c:v>
                  </c:pt>
                  <c:pt idx="5">
                    <c:v>islington</c:v>
                  </c:pt>
                  <c:pt idx="6">
                    <c:v>Kern</c:v>
                  </c:pt>
                  <c:pt idx="7">
                    <c:v>mann</c:v>
                  </c:pt>
                  <c:pt idx="8">
                    <c:v>norman</c:v>
                  </c:pt>
                  <c:pt idx="9">
                    <c:v>o'donald</c:v>
                  </c:pt>
                  <c:pt idx="10">
                    <c:v>penfold</c:v>
                  </c:pt>
                  <c:pt idx="11">
                    <c:v>smith</c:v>
                  </c:pt>
                  <c:pt idx="12">
                    <c:v>trenton</c:v>
                  </c:pt>
                  <c:pt idx="13">
                    <c:v>underhill</c:v>
                  </c:pt>
                  <c:pt idx="14">
                    <c:v>velinda</c:v>
                  </c:pt>
                  <c:pt idx="15">
                    <c:v>westerfield</c:v>
                  </c:pt>
                  <c:pt idx="16">
                    <c:v>young</c:v>
                  </c:pt>
                  <c:pt idx="17">
                    <c:v>Shital</c:v>
                  </c:pt>
                </c:lvl>
              </c:multiLvlStrCache>
            </c:multiLvlStrRef>
          </c:cat>
          <c:val>
            <c:numRef>
              <c:f>Sheet1!$D$3:$D$20</c:f>
              <c:numCache>
                <c:formatCode>General</c:formatCode>
                <c:ptCount val="18"/>
                <c:pt idx="0">
                  <c:v>44</c:v>
                </c:pt>
                <c:pt idx="1">
                  <c:v>33</c:v>
                </c:pt>
                <c:pt idx="2">
                  <c:v>40</c:v>
                </c:pt>
                <c:pt idx="3">
                  <c:v>41</c:v>
                </c:pt>
                <c:pt idx="4">
                  <c:v>42</c:v>
                </c:pt>
                <c:pt idx="5">
                  <c:v>40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49</c:v>
                </c:pt>
                <c:pt idx="10">
                  <c:v>40</c:v>
                </c:pt>
                <c:pt idx="11">
                  <c:v>39</c:v>
                </c:pt>
                <c:pt idx="12">
                  <c:v>42</c:v>
                </c:pt>
                <c:pt idx="13">
                  <c:v>39</c:v>
                </c:pt>
                <c:pt idx="14">
                  <c:v>55</c:v>
                </c:pt>
                <c:pt idx="15">
                  <c:v>29</c:v>
                </c:pt>
                <c:pt idx="16">
                  <c:v>40</c:v>
                </c:pt>
                <c:pt idx="1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0-41A2-A961-6C820AC49760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Country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2770-4D49-937F-5907FDF16E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2770-4D49-937F-5907FDF16E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2770-4D49-937F-5907FDF16E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2770-4D49-937F-5907FDF16E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2770-4D49-937F-5907FDF16E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2770-4D49-937F-5907FDF16E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2770-4D49-937F-5907FDF16E7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2770-4D49-937F-5907FDF16E7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2770-4D49-937F-5907FDF16E7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2770-4D49-937F-5907FDF16E7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2770-4D49-937F-5907FDF16E7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2770-4D49-937F-5907FDF16E7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2770-4D49-937F-5907FDF16E7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2770-4D49-937F-5907FDF16E7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2770-4D49-937F-5907FDF16E7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2770-4D49-937F-5907FDF16E7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2770-4D49-937F-5907FDF16E7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2770-4D49-937F-5907FDF16E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Sheet1!$A$3:$B$20</c:f>
              <c:multiLvlStrCache>
                <c:ptCount val="18"/>
                <c:lvl>
                  <c:pt idx="0">
                    <c:v>tom</c:v>
                  </c:pt>
                  <c:pt idx="1">
                    <c:v>karen</c:v>
                  </c:pt>
                  <c:pt idx="2">
                    <c:v>chandra</c:v>
                  </c:pt>
                  <c:pt idx="3">
                    <c:v>wendy</c:v>
                  </c:pt>
                  <c:pt idx="4">
                    <c:v>glenda</c:v>
                  </c:pt>
                  <c:pt idx="5">
                    <c:v>linda</c:v>
                  </c:pt>
                  <c:pt idx="6">
                    <c:v>jon</c:v>
                  </c:pt>
                  <c:pt idx="7">
                    <c:v>trent</c:v>
                  </c:pt>
                  <c:pt idx="8">
                    <c:v>bill</c:v>
                  </c:pt>
                  <c:pt idx="9">
                    <c:v>ron</c:v>
                  </c:pt>
                  <c:pt idx="10">
                    <c:v>sandy</c:v>
                  </c:pt>
                  <c:pt idx="11">
                    <c:v>paul</c:v>
                  </c:pt>
                  <c:pt idx="12">
                    <c:v>blessing</c:v>
                  </c:pt>
                  <c:pt idx="13">
                    <c:v>genesis</c:v>
                  </c:pt>
                  <c:pt idx="14">
                    <c:v>nancy</c:v>
                  </c:pt>
                  <c:pt idx="15">
                    <c:v>dennis</c:v>
                  </c:pt>
                  <c:pt idx="16">
                    <c:v>olivia</c:v>
                  </c:pt>
                  <c:pt idx="17">
                    <c:v>dennis</c:v>
                  </c:pt>
                </c:lvl>
                <c:lvl>
                  <c:pt idx="0">
                    <c:v>baker</c:v>
                  </c:pt>
                  <c:pt idx="1">
                    <c:v>carnehan</c:v>
                  </c:pt>
                  <c:pt idx="2">
                    <c:v>engleheart</c:v>
                  </c:pt>
                  <c:pt idx="3">
                    <c:v>herndandez</c:v>
                  </c:pt>
                  <c:pt idx="4">
                    <c:v>howard</c:v>
                  </c:pt>
                  <c:pt idx="5">
                    <c:v>islington</c:v>
                  </c:pt>
                  <c:pt idx="6">
                    <c:v>Kern</c:v>
                  </c:pt>
                  <c:pt idx="7">
                    <c:v>mann</c:v>
                  </c:pt>
                  <c:pt idx="8">
                    <c:v>norman</c:v>
                  </c:pt>
                  <c:pt idx="9">
                    <c:v>o'donald</c:v>
                  </c:pt>
                  <c:pt idx="10">
                    <c:v>penfold</c:v>
                  </c:pt>
                  <c:pt idx="11">
                    <c:v>smith</c:v>
                  </c:pt>
                  <c:pt idx="12">
                    <c:v>trenton</c:v>
                  </c:pt>
                  <c:pt idx="13">
                    <c:v>underhill</c:v>
                  </c:pt>
                  <c:pt idx="14">
                    <c:v>velinda</c:v>
                  </c:pt>
                  <c:pt idx="15">
                    <c:v>westerfield</c:v>
                  </c:pt>
                  <c:pt idx="16">
                    <c:v>young</c:v>
                  </c:pt>
                  <c:pt idx="17">
                    <c:v>Shital</c:v>
                  </c:pt>
                </c:lvl>
              </c:multiLvlStrCache>
            </c:multiLvlStrRef>
          </c:cat>
          <c:val>
            <c:numRef>
              <c:f>Sheet1!$E$3:$E$20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E53E-48E5-9101-28C88C58D92A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Hour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2770-4D49-937F-5907FDF16E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2770-4D49-937F-5907FDF16E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2770-4D49-937F-5907FDF16E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2770-4D49-937F-5907FDF16E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2770-4D49-937F-5907FDF16E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2770-4D49-937F-5907FDF16E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9-2770-4D49-937F-5907FDF16E7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B-2770-4D49-937F-5907FDF16E7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D-2770-4D49-937F-5907FDF16E7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F-2770-4D49-937F-5907FDF16E7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1-2770-4D49-937F-5907FDF16E7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3-2770-4D49-937F-5907FDF16E7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5-2770-4D49-937F-5907FDF16E7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7-2770-4D49-937F-5907FDF16E7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9-2770-4D49-937F-5907FDF16E7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B-2770-4D49-937F-5907FDF16E7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D-2770-4D49-937F-5907FDF16E7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F-2770-4D49-937F-5907FDF16E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Sheet1!$A$3:$B$20</c:f>
              <c:multiLvlStrCache>
                <c:ptCount val="18"/>
                <c:lvl>
                  <c:pt idx="0">
                    <c:v>tom</c:v>
                  </c:pt>
                  <c:pt idx="1">
                    <c:v>karen</c:v>
                  </c:pt>
                  <c:pt idx="2">
                    <c:v>chandra</c:v>
                  </c:pt>
                  <c:pt idx="3">
                    <c:v>wendy</c:v>
                  </c:pt>
                  <c:pt idx="4">
                    <c:v>glenda</c:v>
                  </c:pt>
                  <c:pt idx="5">
                    <c:v>linda</c:v>
                  </c:pt>
                  <c:pt idx="6">
                    <c:v>jon</c:v>
                  </c:pt>
                  <c:pt idx="7">
                    <c:v>trent</c:v>
                  </c:pt>
                  <c:pt idx="8">
                    <c:v>bill</c:v>
                  </c:pt>
                  <c:pt idx="9">
                    <c:v>ron</c:v>
                  </c:pt>
                  <c:pt idx="10">
                    <c:v>sandy</c:v>
                  </c:pt>
                  <c:pt idx="11">
                    <c:v>paul</c:v>
                  </c:pt>
                  <c:pt idx="12">
                    <c:v>blessing</c:v>
                  </c:pt>
                  <c:pt idx="13">
                    <c:v>genesis</c:v>
                  </c:pt>
                  <c:pt idx="14">
                    <c:v>nancy</c:v>
                  </c:pt>
                  <c:pt idx="15">
                    <c:v>dennis</c:v>
                  </c:pt>
                  <c:pt idx="16">
                    <c:v>olivia</c:v>
                  </c:pt>
                  <c:pt idx="17">
                    <c:v>dennis</c:v>
                  </c:pt>
                </c:lvl>
                <c:lvl>
                  <c:pt idx="0">
                    <c:v>baker</c:v>
                  </c:pt>
                  <c:pt idx="1">
                    <c:v>carnehan</c:v>
                  </c:pt>
                  <c:pt idx="2">
                    <c:v>engleheart</c:v>
                  </c:pt>
                  <c:pt idx="3">
                    <c:v>herndandez</c:v>
                  </c:pt>
                  <c:pt idx="4">
                    <c:v>howard</c:v>
                  </c:pt>
                  <c:pt idx="5">
                    <c:v>islington</c:v>
                  </c:pt>
                  <c:pt idx="6">
                    <c:v>Kern</c:v>
                  </c:pt>
                  <c:pt idx="7">
                    <c:v>mann</c:v>
                  </c:pt>
                  <c:pt idx="8">
                    <c:v>norman</c:v>
                  </c:pt>
                  <c:pt idx="9">
                    <c:v>o'donald</c:v>
                  </c:pt>
                  <c:pt idx="10">
                    <c:v>penfold</c:v>
                  </c:pt>
                  <c:pt idx="11">
                    <c:v>smith</c:v>
                  </c:pt>
                  <c:pt idx="12">
                    <c:v>trenton</c:v>
                  </c:pt>
                  <c:pt idx="13">
                    <c:v>underhill</c:v>
                  </c:pt>
                  <c:pt idx="14">
                    <c:v>velinda</c:v>
                  </c:pt>
                  <c:pt idx="15">
                    <c:v>westerfield</c:v>
                  </c:pt>
                  <c:pt idx="16">
                    <c:v>young</c:v>
                  </c:pt>
                  <c:pt idx="17">
                    <c:v>Shital</c:v>
                  </c:pt>
                </c:lvl>
              </c:multiLvlStrCache>
            </c:multiLvlStrRef>
          </c:cat>
          <c:val>
            <c:numRef>
              <c:f>Sheet1!$F$3:$F$20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2">
                  <c:v>6</c:v>
                </c:pt>
                <c:pt idx="13">
                  <c:v>8</c:v>
                </c:pt>
                <c:pt idx="14">
                  <c:v>9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53E-48E5-9101-28C88C58D92A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1-2770-4D49-937F-5907FDF16E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3-2770-4D49-937F-5907FDF16E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5-2770-4D49-937F-5907FDF16E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7-2770-4D49-937F-5907FDF16E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9-2770-4D49-937F-5907FDF16E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B-2770-4D49-937F-5907FDF16E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D-2770-4D49-937F-5907FDF16E7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9F-2770-4D49-937F-5907FDF16E7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1-2770-4D49-937F-5907FDF16E7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3-2770-4D49-937F-5907FDF16E7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5-2770-4D49-937F-5907FDF16E7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7-2770-4D49-937F-5907FDF16E7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9-2770-4D49-937F-5907FDF16E7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B-2770-4D49-937F-5907FDF16E7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D-2770-4D49-937F-5907FDF16E7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AF-2770-4D49-937F-5907FDF16E7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1-2770-4D49-937F-5907FDF16E7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3-2770-4D49-937F-5907FDF16E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Sheet1!$A$3:$B$20</c:f>
              <c:multiLvlStrCache>
                <c:ptCount val="18"/>
                <c:lvl>
                  <c:pt idx="0">
                    <c:v>tom</c:v>
                  </c:pt>
                  <c:pt idx="1">
                    <c:v>karen</c:v>
                  </c:pt>
                  <c:pt idx="2">
                    <c:v>chandra</c:v>
                  </c:pt>
                  <c:pt idx="3">
                    <c:v>wendy</c:v>
                  </c:pt>
                  <c:pt idx="4">
                    <c:v>glenda</c:v>
                  </c:pt>
                  <c:pt idx="5">
                    <c:v>linda</c:v>
                  </c:pt>
                  <c:pt idx="6">
                    <c:v>jon</c:v>
                  </c:pt>
                  <c:pt idx="7">
                    <c:v>trent</c:v>
                  </c:pt>
                  <c:pt idx="8">
                    <c:v>bill</c:v>
                  </c:pt>
                  <c:pt idx="9">
                    <c:v>ron</c:v>
                  </c:pt>
                  <c:pt idx="10">
                    <c:v>sandy</c:v>
                  </c:pt>
                  <c:pt idx="11">
                    <c:v>paul</c:v>
                  </c:pt>
                  <c:pt idx="12">
                    <c:v>blessing</c:v>
                  </c:pt>
                  <c:pt idx="13">
                    <c:v>genesis</c:v>
                  </c:pt>
                  <c:pt idx="14">
                    <c:v>nancy</c:v>
                  </c:pt>
                  <c:pt idx="15">
                    <c:v>dennis</c:v>
                  </c:pt>
                  <c:pt idx="16">
                    <c:v>olivia</c:v>
                  </c:pt>
                  <c:pt idx="17">
                    <c:v>dennis</c:v>
                  </c:pt>
                </c:lvl>
                <c:lvl>
                  <c:pt idx="0">
                    <c:v>baker</c:v>
                  </c:pt>
                  <c:pt idx="1">
                    <c:v>carnehan</c:v>
                  </c:pt>
                  <c:pt idx="2">
                    <c:v>engleheart</c:v>
                  </c:pt>
                  <c:pt idx="3">
                    <c:v>herndandez</c:v>
                  </c:pt>
                  <c:pt idx="4">
                    <c:v>howard</c:v>
                  </c:pt>
                  <c:pt idx="5">
                    <c:v>islington</c:v>
                  </c:pt>
                  <c:pt idx="6">
                    <c:v>Kern</c:v>
                  </c:pt>
                  <c:pt idx="7">
                    <c:v>mann</c:v>
                  </c:pt>
                  <c:pt idx="8">
                    <c:v>norman</c:v>
                  </c:pt>
                  <c:pt idx="9">
                    <c:v>o'donald</c:v>
                  </c:pt>
                  <c:pt idx="10">
                    <c:v>penfold</c:v>
                  </c:pt>
                  <c:pt idx="11">
                    <c:v>smith</c:v>
                  </c:pt>
                  <c:pt idx="12">
                    <c:v>trenton</c:v>
                  </c:pt>
                  <c:pt idx="13">
                    <c:v>underhill</c:v>
                  </c:pt>
                  <c:pt idx="14">
                    <c:v>velinda</c:v>
                  </c:pt>
                  <c:pt idx="15">
                    <c:v>westerfield</c:v>
                  </c:pt>
                  <c:pt idx="16">
                    <c:v>young</c:v>
                  </c:pt>
                  <c:pt idx="17">
                    <c:v>Shital</c:v>
                  </c:pt>
                </c:lvl>
              </c:multiLvlStrCache>
            </c:multiLvlStrRef>
          </c:cat>
          <c:val>
            <c:numRef>
              <c:f>Sheet1!$G$3:$G$20</c:f>
              <c:numCache>
                <c:formatCode>_-[$$-409]* #,##0.00_ ;_-[$$-409]* \-#,##0.00\ ;_-[$$-409]* "-"??_ ;_-@_ </c:formatCode>
                <c:ptCount val="18"/>
                <c:pt idx="0">
                  <c:v>28.4</c:v>
                </c:pt>
                <c:pt idx="1">
                  <c:v>70</c:v>
                </c:pt>
                <c:pt idx="2">
                  <c:v>42.199999999999996</c:v>
                </c:pt>
                <c:pt idx="3">
                  <c:v>114.60000000000001</c:v>
                </c:pt>
                <c:pt idx="4">
                  <c:v>70</c:v>
                </c:pt>
                <c:pt idx="5">
                  <c:v>33.599999999999994</c:v>
                </c:pt>
                <c:pt idx="6">
                  <c:v>95.4</c:v>
                </c:pt>
                <c:pt idx="7">
                  <c:v>315</c:v>
                </c:pt>
                <c:pt idx="8">
                  <c:v>113.6</c:v>
                </c:pt>
                <c:pt idx="9">
                  <c:v>88.4</c:v>
                </c:pt>
                <c:pt idx="10">
                  <c:v>83.4</c:v>
                </c:pt>
                <c:pt idx="11">
                  <c:v>20.700000000000003</c:v>
                </c:pt>
                <c:pt idx="12">
                  <c:v>54</c:v>
                </c:pt>
                <c:pt idx="13">
                  <c:v>240</c:v>
                </c:pt>
                <c:pt idx="14">
                  <c:v>162</c:v>
                </c:pt>
                <c:pt idx="15">
                  <c:v>29.4</c:v>
                </c:pt>
                <c:pt idx="16">
                  <c:v>40.4</c:v>
                </c:pt>
                <c:pt idx="17">
                  <c:v>60.599999999999994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E53E-48E5-9101-28C88C58D92A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Column1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5-2770-4D49-937F-5907FDF16E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7-2770-4D49-937F-5907FDF16E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9-2770-4D49-937F-5907FDF16E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B-2770-4D49-937F-5907FDF16E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D-2770-4D49-937F-5907FDF16E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BF-2770-4D49-937F-5907FDF16E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1-2770-4D49-937F-5907FDF16E7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3-2770-4D49-937F-5907FDF16E7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5-2770-4D49-937F-5907FDF16E7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7-2770-4D49-937F-5907FDF16E7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9-2770-4D49-937F-5907FDF16E7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B-2770-4D49-937F-5907FDF16E7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D-2770-4D49-937F-5907FDF16E7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CF-2770-4D49-937F-5907FDF16E7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1-2770-4D49-937F-5907FDF16E7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3-2770-4D49-937F-5907FDF16E7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5-2770-4D49-937F-5907FDF16E7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D7-2770-4D49-937F-5907FDF16E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Sheet1!$A$3:$B$20</c:f>
              <c:multiLvlStrCache>
                <c:ptCount val="18"/>
                <c:lvl>
                  <c:pt idx="0">
                    <c:v>tom</c:v>
                  </c:pt>
                  <c:pt idx="1">
                    <c:v>karen</c:v>
                  </c:pt>
                  <c:pt idx="2">
                    <c:v>chandra</c:v>
                  </c:pt>
                  <c:pt idx="3">
                    <c:v>wendy</c:v>
                  </c:pt>
                  <c:pt idx="4">
                    <c:v>glenda</c:v>
                  </c:pt>
                  <c:pt idx="5">
                    <c:v>linda</c:v>
                  </c:pt>
                  <c:pt idx="6">
                    <c:v>jon</c:v>
                  </c:pt>
                  <c:pt idx="7">
                    <c:v>trent</c:v>
                  </c:pt>
                  <c:pt idx="8">
                    <c:v>bill</c:v>
                  </c:pt>
                  <c:pt idx="9">
                    <c:v>ron</c:v>
                  </c:pt>
                  <c:pt idx="10">
                    <c:v>sandy</c:v>
                  </c:pt>
                  <c:pt idx="11">
                    <c:v>paul</c:v>
                  </c:pt>
                  <c:pt idx="12">
                    <c:v>blessing</c:v>
                  </c:pt>
                  <c:pt idx="13">
                    <c:v>genesis</c:v>
                  </c:pt>
                  <c:pt idx="14">
                    <c:v>nancy</c:v>
                  </c:pt>
                  <c:pt idx="15">
                    <c:v>dennis</c:v>
                  </c:pt>
                  <c:pt idx="16">
                    <c:v>olivia</c:v>
                  </c:pt>
                  <c:pt idx="17">
                    <c:v>dennis</c:v>
                  </c:pt>
                </c:lvl>
                <c:lvl>
                  <c:pt idx="0">
                    <c:v>baker</c:v>
                  </c:pt>
                  <c:pt idx="1">
                    <c:v>carnehan</c:v>
                  </c:pt>
                  <c:pt idx="2">
                    <c:v>engleheart</c:v>
                  </c:pt>
                  <c:pt idx="3">
                    <c:v>herndandez</c:v>
                  </c:pt>
                  <c:pt idx="4">
                    <c:v>howard</c:v>
                  </c:pt>
                  <c:pt idx="5">
                    <c:v>islington</c:v>
                  </c:pt>
                  <c:pt idx="6">
                    <c:v>Kern</c:v>
                  </c:pt>
                  <c:pt idx="7">
                    <c:v>mann</c:v>
                  </c:pt>
                  <c:pt idx="8">
                    <c:v>norman</c:v>
                  </c:pt>
                  <c:pt idx="9">
                    <c:v>o'donald</c:v>
                  </c:pt>
                  <c:pt idx="10">
                    <c:v>penfold</c:v>
                  </c:pt>
                  <c:pt idx="11">
                    <c:v>smith</c:v>
                  </c:pt>
                  <c:pt idx="12">
                    <c:v>trenton</c:v>
                  </c:pt>
                  <c:pt idx="13">
                    <c:v>underhill</c:v>
                  </c:pt>
                  <c:pt idx="14">
                    <c:v>velinda</c:v>
                  </c:pt>
                  <c:pt idx="15">
                    <c:v>westerfield</c:v>
                  </c:pt>
                  <c:pt idx="16">
                    <c:v>young</c:v>
                  </c:pt>
                  <c:pt idx="17">
                    <c:v>Shital</c:v>
                  </c:pt>
                </c:lvl>
              </c:multiLvlStrCache>
            </c:multiLvlStrRef>
          </c:cat>
          <c:val>
            <c:numRef>
              <c:f>Sheet1!$H$3:$H$20</c:f>
              <c:numCache>
                <c:formatCode>_-[$$-409]* #,##0.00_ ;_-[$$-409]* \-#,##0.00\ ;_-[$$-409]* "-"??_ ;_-@_ 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E53E-48E5-9101-28C88C58D92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159307</xdr:colOff>
      <xdr:row>29</xdr:row>
      <xdr:rowOff>85001</xdr:rowOff>
    </xdr:from>
    <xdr:to>
      <xdr:col>24</xdr:col>
      <xdr:colOff>347579</xdr:colOff>
      <xdr:row>44</xdr:row>
      <xdr:rowOff>70964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D50F4-694D-9300-35E7-C3BE94A11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289648</xdr:colOff>
      <xdr:row>33</xdr:row>
      <xdr:rowOff>146273</xdr:rowOff>
    </xdr:from>
    <xdr:to>
      <xdr:col>12</xdr:col>
      <xdr:colOff>360946</xdr:colOff>
      <xdr:row>48</xdr:row>
      <xdr:rowOff>132235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F7D8C8-1C78-3FDE-F4BB-BA286255C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dile, Shital Kantilal" refreshedDate="45257.701953819444" createdVersion="8" refreshedVersion="8" minRefreshableVersion="3" recordCount="18" xr:uid="{99A37CB9-8995-4D30-8539-3E039C6C14D6}">
  <cacheSource type="worksheet">
    <worksheetSource name="EmployeeTable"/>
  </cacheSource>
  <cacheFields count="7">
    <cacheField name="LastName" numFmtId="0">
      <sharedItems count="18">
        <s v="baker"/>
        <s v="carnehan"/>
        <s v="engleheart"/>
        <s v="herndandez"/>
        <s v="howard"/>
        <s v="islington"/>
        <s v="Kern"/>
        <s v="mann"/>
        <s v="norman"/>
        <s v="o'donald"/>
        <s v="penfold"/>
        <s v="smith"/>
        <s v="trenton"/>
        <s v="underhill"/>
        <s v="velinda"/>
        <s v="westerfield"/>
        <s v="young"/>
        <s v="Shital"/>
      </sharedItems>
    </cacheField>
    <cacheField name="FirstName" numFmtId="0">
      <sharedItems count="17">
        <s v="tom"/>
        <s v="karen"/>
        <s v="chandra"/>
        <s v="wendy"/>
        <s v="glenda"/>
        <s v="linda"/>
        <s v="jon"/>
        <s v="trent"/>
        <s v="bill"/>
        <s v="ron"/>
        <s v="sandy"/>
        <s v="paul"/>
        <s v="blessing"/>
        <s v="genesis"/>
        <s v="nancy"/>
        <s v="dennis"/>
        <s v="olivia"/>
      </sharedItems>
    </cacheField>
    <cacheField name="Hourly wege" numFmtId="164">
      <sharedItems containsSemiMixedTypes="0" containsString="0" containsNumber="1" minValue="6.9" maxValue="45" count="16">
        <n v="14.2"/>
        <n v="17.5"/>
        <n v="8.44"/>
        <n v="19.100000000000001"/>
        <n v="10"/>
        <n v="11.2"/>
        <n v="15.9"/>
        <n v="45"/>
        <n v="22.1"/>
        <n v="13.9"/>
        <n v="6.9"/>
        <n v="9"/>
        <n v="30"/>
        <n v="18"/>
        <n v="14.7"/>
        <n v="10.1"/>
      </sharedItems>
    </cacheField>
    <cacheField name="Age" numFmtId="0">
      <sharedItems containsSemiMixedTypes="0" containsString="0" containsNumber="1" containsInteger="1" minValue="29" maxValue="55" count="9">
        <n v="44"/>
        <n v="33"/>
        <n v="40"/>
        <n v="41"/>
        <n v="42"/>
        <n v="49"/>
        <n v="39"/>
        <n v="55"/>
        <n v="29"/>
      </sharedItems>
    </cacheField>
    <cacheField name="Country" numFmtId="0">
      <sharedItems count="6">
        <s v="India"/>
        <s v="US"/>
        <s v="Canada"/>
        <s v="UK"/>
        <s v="Italy"/>
        <s v="Germany"/>
      </sharedItems>
    </cacheField>
    <cacheField name="Hour" numFmtId="0">
      <sharedItems containsSemiMixedTypes="0" containsString="0" containsNumber="1" containsInteger="1" minValue="2" maxValue="9"/>
    </cacheField>
    <cacheField name="Total Amount" numFmtId="164">
      <sharedItems containsSemiMixedTypes="0" containsString="0" containsNumber="1" minValue="20.700000000000003" maxValue="3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x v="0"/>
    <x v="0"/>
    <n v="2"/>
    <n v="28.4"/>
  </r>
  <r>
    <x v="1"/>
    <x v="1"/>
    <x v="1"/>
    <x v="1"/>
    <x v="1"/>
    <n v="4"/>
    <n v="70"/>
  </r>
  <r>
    <x v="2"/>
    <x v="2"/>
    <x v="2"/>
    <x v="2"/>
    <x v="2"/>
    <n v="5"/>
    <n v="42.199999999999996"/>
  </r>
  <r>
    <x v="3"/>
    <x v="3"/>
    <x v="3"/>
    <x v="3"/>
    <x v="3"/>
    <n v="6"/>
    <n v="114.60000000000001"/>
  </r>
  <r>
    <x v="4"/>
    <x v="4"/>
    <x v="4"/>
    <x v="4"/>
    <x v="4"/>
    <n v="7"/>
    <n v="70"/>
  </r>
  <r>
    <x v="5"/>
    <x v="5"/>
    <x v="5"/>
    <x v="2"/>
    <x v="5"/>
    <n v="3"/>
    <n v="33.599999999999994"/>
  </r>
  <r>
    <x v="6"/>
    <x v="6"/>
    <x v="6"/>
    <x v="2"/>
    <x v="0"/>
    <n v="6"/>
    <n v="95.4"/>
  </r>
  <r>
    <x v="7"/>
    <x v="7"/>
    <x v="7"/>
    <x v="3"/>
    <x v="1"/>
    <n v="7"/>
    <n v="315"/>
  </r>
  <r>
    <x v="8"/>
    <x v="8"/>
    <x v="0"/>
    <x v="2"/>
    <x v="2"/>
    <n v="8"/>
    <n v="113.6"/>
  </r>
  <r>
    <x v="9"/>
    <x v="9"/>
    <x v="8"/>
    <x v="5"/>
    <x v="3"/>
    <n v="4"/>
    <n v="88.4"/>
  </r>
  <r>
    <x v="10"/>
    <x v="10"/>
    <x v="9"/>
    <x v="2"/>
    <x v="4"/>
    <n v="6"/>
    <n v="83.4"/>
  </r>
  <r>
    <x v="11"/>
    <x v="11"/>
    <x v="10"/>
    <x v="6"/>
    <x v="5"/>
    <n v="3"/>
    <n v="20.700000000000003"/>
  </r>
  <r>
    <x v="12"/>
    <x v="12"/>
    <x v="11"/>
    <x v="4"/>
    <x v="0"/>
    <n v="6"/>
    <n v="54"/>
  </r>
  <r>
    <x v="13"/>
    <x v="13"/>
    <x v="12"/>
    <x v="6"/>
    <x v="1"/>
    <n v="8"/>
    <n v="240"/>
  </r>
  <r>
    <x v="14"/>
    <x v="14"/>
    <x v="13"/>
    <x v="7"/>
    <x v="2"/>
    <n v="9"/>
    <n v="162"/>
  </r>
  <r>
    <x v="15"/>
    <x v="15"/>
    <x v="14"/>
    <x v="8"/>
    <x v="3"/>
    <n v="2"/>
    <n v="29.4"/>
  </r>
  <r>
    <x v="16"/>
    <x v="16"/>
    <x v="15"/>
    <x v="2"/>
    <x v="4"/>
    <n v="4"/>
    <n v="40.4"/>
  </r>
  <r>
    <x v="17"/>
    <x v="15"/>
    <x v="15"/>
    <x v="8"/>
    <x v="5"/>
    <n v="6"/>
    <n v="60.59999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D21929-FCE6-4963-941C-4AD8C4866CE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7">
    <pivotField showAll="0"/>
    <pivotField showAll="0"/>
    <pivotField numFmtId="164" showAll="0"/>
    <pivotField showAll="0"/>
    <pivotField showAll="0"/>
    <pivotField showAll="0"/>
    <pivotField numFmtId="164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B09E00-1386-462C-8C23-8DA712DBEFF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20" firstHeaderRow="1" firstDataRow="2" firstDataCol="1" rowPageCount="1" colPageCount="1"/>
  <pivotFields count="7">
    <pivotField showAll="0"/>
    <pivotField axis="axisRow" showAll="0">
      <items count="18">
        <item x="8"/>
        <item x="12"/>
        <item x="2"/>
        <item x="15"/>
        <item x="13"/>
        <item x="4"/>
        <item x="6"/>
        <item x="1"/>
        <item x="5"/>
        <item x="14"/>
        <item x="16"/>
        <item x="11"/>
        <item x="9"/>
        <item x="10"/>
        <item x="0"/>
        <item x="7"/>
        <item x="3"/>
        <item t="default"/>
      </items>
    </pivotField>
    <pivotField axis="axisPage" numFmtId="164" multipleItemSelectionAllowed="1" showAll="0">
      <items count="17">
        <item x="10"/>
        <item x="2"/>
        <item h="1" x="11"/>
        <item h="1" x="4"/>
        <item h="1" x="15"/>
        <item h="1" x="5"/>
        <item h="1" x="9"/>
        <item h="1" x="0"/>
        <item h="1" x="14"/>
        <item x="6"/>
        <item x="1"/>
        <item x="13"/>
        <item x="3"/>
        <item x="8"/>
        <item x="12"/>
        <item x="7"/>
        <item t="default"/>
      </items>
    </pivotField>
    <pivotField axis="axisCol" showAll="0">
      <items count="10">
        <item x="8"/>
        <item x="1"/>
        <item x="6"/>
        <item x="2"/>
        <item x="3"/>
        <item x="4"/>
        <item x="0"/>
        <item x="5"/>
        <item x="7"/>
        <item t="default"/>
      </items>
    </pivotField>
    <pivotField axis="axisRow" showAll="0">
      <items count="7">
        <item x="2"/>
        <item x="5"/>
        <item x="0"/>
        <item x="4"/>
        <item x="3"/>
        <item x="1"/>
        <item t="default"/>
      </items>
    </pivotField>
    <pivotField showAll="0"/>
    <pivotField dataField="1" numFmtId="164" showAll="0"/>
  </pivotFields>
  <rowFields count="2">
    <field x="4"/>
    <field x="1"/>
  </rowFields>
  <rowItems count="15">
    <i>
      <x/>
    </i>
    <i r="1">
      <x v="2"/>
    </i>
    <i r="1">
      <x v="9"/>
    </i>
    <i>
      <x v="1"/>
    </i>
    <i r="1">
      <x v="11"/>
    </i>
    <i>
      <x v="2"/>
    </i>
    <i r="1">
      <x v="6"/>
    </i>
    <i>
      <x v="4"/>
    </i>
    <i r="1">
      <x v="12"/>
    </i>
    <i r="1">
      <x v="16"/>
    </i>
    <i>
      <x v="5"/>
    </i>
    <i r="1">
      <x v="4"/>
    </i>
    <i r="1">
      <x v="7"/>
    </i>
    <i r="1">
      <x v="15"/>
    </i>
    <i t="grand">
      <x/>
    </i>
  </rowItems>
  <colFields count="1">
    <field x="3"/>
  </colFields>
  <colItems count="7">
    <i>
      <x v="1"/>
    </i>
    <i>
      <x v="2"/>
    </i>
    <i>
      <x v="3"/>
    </i>
    <i>
      <x v="4"/>
    </i>
    <i>
      <x v="7"/>
    </i>
    <i>
      <x v="8"/>
    </i>
    <i t="grand">
      <x/>
    </i>
  </colItems>
  <pageFields count="1">
    <pageField fld="2" hier="-1"/>
  </pageFields>
  <dataFields count="1">
    <dataField name="Sum of Total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4AFA9-9910-430A-9E58-7D3D2060E95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U10:V29" firstHeaderRow="1" firstDataRow="1" firstDataCol="1"/>
  <pivotFields count="7">
    <pivotField axis="axisRow" showAll="0" sortType="ascending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7"/>
        <item x="11"/>
        <item x="12"/>
        <item x="13"/>
        <item x="14"/>
        <item x="15"/>
        <item x="16"/>
        <item t="default"/>
      </items>
    </pivotField>
    <pivotField showAll="0"/>
    <pivotField dataField="1" numFmtId="164" showAll="0"/>
    <pivotField showAll="0"/>
    <pivotField showAll="0"/>
    <pivotField showAll="0"/>
    <pivotField numFmtId="164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Hourly weg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E82DFC-0E64-42F5-AF4E-497C717652B8}" name="Table4" displayName="Table4" ref="A1:D2" totalsRowShown="0">
  <autoFilter ref="A1:D2" xr:uid="{B1E82DFC-0E64-42F5-AF4E-497C717652B8}"/>
  <tableColumns count="4">
    <tableColumn id="1" xr3:uid="{E8C60DBA-9C8E-471A-9E8D-E71B5511538E}" name="LastName"/>
    <tableColumn id="2" xr3:uid="{25E77B92-7989-4A40-A172-EA56906B4798}" name="FirstName"/>
    <tableColumn id="3" xr3:uid="{3D2E2D81-7061-4619-AFC3-F3A4CF9C9301}" name="Hourly wege"/>
    <tableColumn id="4" xr3:uid="{54BB43BF-22EE-431E-BB8C-655097462A13}" name="01-J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6B9B36-BB5D-41C4-8504-8310D19A76CE}" name="EmployeeTable" displayName="EmployeeTable" ref="A2:H20" totalsRowShown="0">
  <sortState xmlns:xlrd2="http://schemas.microsoft.com/office/spreadsheetml/2017/richdata2" ref="A3:D19">
    <sortCondition ref="A3:A19"/>
  </sortState>
  <tableColumns count="8">
    <tableColumn id="1" xr3:uid="{AF9AE37B-5609-4999-B2C8-FD56026227EF}" name="LastName"/>
    <tableColumn id="2" xr3:uid="{D58A25C9-8662-49EE-BEB9-3FF92E60F412}" name="FirstName"/>
    <tableColumn id="3" xr3:uid="{72631502-F715-4692-95AB-B88BCA5EA6AB}" name="Hourly wege" dataDxfId="4"/>
    <tableColumn id="4" xr3:uid="{3CDFC468-72A9-42A1-B3DC-CCB33A73F259}" name="Age"/>
    <tableColumn id="6" xr3:uid="{844E811A-CEA1-458A-A1F7-7E36CC7AEEF0}" name="Country"/>
    <tableColumn id="7" xr3:uid="{8EB9D71E-6700-4A6D-B049-B308EF78809E}" name="Hour"/>
    <tableColumn id="8" xr3:uid="{00DC1C9C-533C-4D4D-B6EB-6C838A84C1A3}" name="Total Amount" dataDxfId="3">
      <calculatedColumnFormula>EmployeeTable[[#This Row],[Hourly wege]]*EmployeeTable[[#This Row],[Hour]]</calculatedColumnFormula>
    </tableColumn>
    <tableColumn id="9" xr3:uid="{97918E15-881B-4BB4-ACC8-311824051EA2}" name="Column1" dataDxfId="2">
      <calculatedColumnFormula>VLOOKUP(EmployeeTable[[#This Row],[LastName]],EmployeeTable[[#All],[LastName]:[Total Amount]],5,0)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EFF8F-E584-4D2C-840D-7D2F77BB9941}" name="Table1" displayName="Table1" ref="N7:P9" totalsRowCount="1">
  <tableColumns count="3">
    <tableColumn id="1" xr3:uid="{1A0F10F1-8949-4BDA-AE8E-8FBDEEE9E01D}" name="Column1"/>
    <tableColumn id="2" xr3:uid="{6D1228D5-77E1-4D83-82EB-9244A6FFB09F}" name="Column2"/>
    <tableColumn id="3" xr3:uid="{9D5F4AC1-B6E8-46BB-BF74-98FF56C3E00A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D6319-168B-4ACC-B2ED-1EC03931305A}" name="Table3" displayName="Table3" ref="Q14:Q15" totalsRowShown="0" headerRowDxfId="1">
  <tableColumns count="1">
    <tableColumn id="1" xr3:uid="{BD631C4D-C210-4937-9DA4-9ACE58D9F125}" name="01-Ja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F7F798-7E7A-4739-AAC5-5968E9906FB7}" name="Table5" displayName="Table5" ref="P22:S26" totalsRowShown="0">
  <tableColumns count="4">
    <tableColumn id="1" xr3:uid="{24E56F16-284B-40A5-AE2C-C5070D72F787}" name="LastName"/>
    <tableColumn id="2" xr3:uid="{A298D9C4-79E8-4403-842D-D9B34A0C3783}" name="FirstName"/>
    <tableColumn id="3" xr3:uid="{85A02E25-8787-4A9C-9271-F1970225CD32}" name="Hourly wege" dataDxfId="0"/>
    <tableColumn id="4" xr3:uid="{1B121555-F880-4716-B210-1E00C6A0C8C7}" name="01-J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B4B7-6F09-4493-ABB4-A46EBABA6DE7}">
  <dimension ref="A1:D2"/>
  <sheetViews>
    <sheetView workbookViewId="0">
      <selection activeCell="B15" sqref="B15"/>
    </sheetView>
  </sheetViews>
  <sheetFormatPr defaultRowHeight="14.5" x14ac:dyDescent="0.35"/>
  <cols>
    <col min="1" max="1" width="11.08984375" customWidth="1"/>
    <col min="2" max="2" width="11.36328125" customWidth="1"/>
    <col min="3" max="3" width="13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37</v>
      </c>
    </row>
    <row r="2" spans="1:4" x14ac:dyDescent="0.35">
      <c r="A2" t="s">
        <v>3</v>
      </c>
      <c r="B2" t="s">
        <v>4</v>
      </c>
      <c r="C2">
        <v>15.9</v>
      </c>
      <c r="D2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150D-B5AF-43EE-AACF-9493E78DC71A}">
  <dimension ref="A3:C20"/>
  <sheetViews>
    <sheetView workbookViewId="0">
      <selection activeCell="A3" sqref="A3"/>
    </sheetView>
  </sheetViews>
  <sheetFormatPr defaultRowHeight="14.5" x14ac:dyDescent="0.35"/>
  <sheetData>
    <row r="3" spans="1:3" x14ac:dyDescent="0.35">
      <c r="A3" s="23"/>
      <c r="B3" s="24"/>
      <c r="C3" s="25"/>
    </row>
    <row r="4" spans="1:3" x14ac:dyDescent="0.35">
      <c r="A4" s="26"/>
      <c r="B4" s="27"/>
      <c r="C4" s="28"/>
    </row>
    <row r="5" spans="1:3" x14ac:dyDescent="0.35">
      <c r="A5" s="26"/>
      <c r="B5" s="27"/>
      <c r="C5" s="28"/>
    </row>
    <row r="6" spans="1:3" x14ac:dyDescent="0.35">
      <c r="A6" s="26"/>
      <c r="B6" s="27"/>
      <c r="C6" s="28"/>
    </row>
    <row r="7" spans="1:3" x14ac:dyDescent="0.35">
      <c r="A7" s="26"/>
      <c r="B7" s="27"/>
      <c r="C7" s="28"/>
    </row>
    <row r="8" spans="1:3" x14ac:dyDescent="0.35">
      <c r="A8" s="26"/>
      <c r="B8" s="27"/>
      <c r="C8" s="28"/>
    </row>
    <row r="9" spans="1:3" x14ac:dyDescent="0.35">
      <c r="A9" s="26"/>
      <c r="B9" s="27"/>
      <c r="C9" s="28"/>
    </row>
    <row r="10" spans="1:3" x14ac:dyDescent="0.35">
      <c r="A10" s="26"/>
      <c r="B10" s="27"/>
      <c r="C10" s="28"/>
    </row>
    <row r="11" spans="1:3" x14ac:dyDescent="0.35">
      <c r="A11" s="26"/>
      <c r="B11" s="27"/>
      <c r="C11" s="28"/>
    </row>
    <row r="12" spans="1:3" x14ac:dyDescent="0.35">
      <c r="A12" s="26"/>
      <c r="B12" s="27"/>
      <c r="C12" s="28"/>
    </row>
    <row r="13" spans="1:3" x14ac:dyDescent="0.35">
      <c r="A13" s="26"/>
      <c r="B13" s="27"/>
      <c r="C13" s="28"/>
    </row>
    <row r="14" spans="1:3" x14ac:dyDescent="0.35">
      <c r="A14" s="26"/>
      <c r="B14" s="27"/>
      <c r="C14" s="28"/>
    </row>
    <row r="15" spans="1:3" x14ac:dyDescent="0.35">
      <c r="A15" s="26"/>
      <c r="B15" s="27"/>
      <c r="C15" s="28"/>
    </row>
    <row r="16" spans="1:3" x14ac:dyDescent="0.35">
      <c r="A16" s="26"/>
      <c r="B16" s="27"/>
      <c r="C16" s="28"/>
    </row>
    <row r="17" spans="1:3" x14ac:dyDescent="0.35">
      <c r="A17" s="26"/>
      <c r="B17" s="27"/>
      <c r="C17" s="28"/>
    </row>
    <row r="18" spans="1:3" x14ac:dyDescent="0.35">
      <c r="A18" s="26"/>
      <c r="B18" s="27"/>
      <c r="C18" s="28"/>
    </row>
    <row r="19" spans="1:3" x14ac:dyDescent="0.35">
      <c r="A19" s="26"/>
      <c r="B19" s="27"/>
      <c r="C19" s="28"/>
    </row>
    <row r="20" spans="1:3" x14ac:dyDescent="0.35">
      <c r="A20" s="29"/>
      <c r="B20" s="30"/>
      <c r="C20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EF4F-9BAF-4D2B-AAAF-87C2BD367D65}">
  <dimension ref="A2:H20"/>
  <sheetViews>
    <sheetView workbookViewId="0">
      <selection activeCell="L12" sqref="L12"/>
    </sheetView>
  </sheetViews>
  <sheetFormatPr defaultRowHeight="14.5" x14ac:dyDescent="0.35"/>
  <cols>
    <col min="1" max="1" width="18.81640625" bestFit="1" customWidth="1"/>
    <col min="2" max="2" width="16.453125" bestFit="1" customWidth="1"/>
    <col min="3" max="5" width="5.81640625" bestFit="1" customWidth="1"/>
    <col min="6" max="6" width="4.81640625" bestFit="1" customWidth="1"/>
    <col min="7" max="7" width="3.81640625" bestFit="1" customWidth="1"/>
    <col min="8" max="8" width="10.7265625" bestFit="1" customWidth="1"/>
  </cols>
  <sheetData>
    <row r="2" spans="1:8" x14ac:dyDescent="0.35">
      <c r="A2" s="14" t="s">
        <v>2</v>
      </c>
      <c r="B2" t="s">
        <v>79</v>
      </c>
    </row>
    <row r="4" spans="1:8" x14ac:dyDescent="0.35">
      <c r="A4" s="14" t="s">
        <v>78</v>
      </c>
      <c r="B4" s="14" t="s">
        <v>80</v>
      </c>
    </row>
    <row r="5" spans="1:8" x14ac:dyDescent="0.35">
      <c r="A5" s="14" t="s">
        <v>44</v>
      </c>
      <c r="B5">
        <v>33</v>
      </c>
      <c r="C5">
        <v>39</v>
      </c>
      <c r="D5">
        <v>40</v>
      </c>
      <c r="E5">
        <v>41</v>
      </c>
      <c r="F5">
        <v>49</v>
      </c>
      <c r="G5">
        <v>55</v>
      </c>
      <c r="H5" t="s">
        <v>45</v>
      </c>
    </row>
    <row r="6" spans="1:8" x14ac:dyDescent="0.35">
      <c r="A6" s="15" t="s">
        <v>71</v>
      </c>
      <c r="B6" s="13"/>
      <c r="C6" s="13"/>
      <c r="D6" s="13">
        <v>42.199999999999996</v>
      </c>
      <c r="E6" s="13"/>
      <c r="F6" s="13"/>
      <c r="G6" s="13">
        <v>162</v>
      </c>
      <c r="H6" s="13">
        <v>204.2</v>
      </c>
    </row>
    <row r="7" spans="1:8" x14ac:dyDescent="0.35">
      <c r="A7" s="32" t="s">
        <v>30</v>
      </c>
      <c r="B7" s="13"/>
      <c r="C7" s="13"/>
      <c r="D7" s="13">
        <v>42.199999999999996</v>
      </c>
      <c r="E7" s="13"/>
      <c r="F7" s="13"/>
      <c r="G7" s="13"/>
      <c r="H7" s="13">
        <v>42.199999999999996</v>
      </c>
    </row>
    <row r="8" spans="1:8" x14ac:dyDescent="0.35">
      <c r="A8" s="32" t="s">
        <v>16</v>
      </c>
      <c r="B8" s="13"/>
      <c r="C8" s="13"/>
      <c r="D8" s="13"/>
      <c r="E8" s="13"/>
      <c r="F8" s="13"/>
      <c r="G8" s="13">
        <v>162</v>
      </c>
      <c r="H8" s="13">
        <v>162</v>
      </c>
    </row>
    <row r="9" spans="1:8" x14ac:dyDescent="0.35">
      <c r="A9" s="15" t="s">
        <v>74</v>
      </c>
      <c r="B9" s="13"/>
      <c r="C9" s="13">
        <v>20.700000000000003</v>
      </c>
      <c r="D9" s="13"/>
      <c r="E9" s="13"/>
      <c r="F9" s="13"/>
      <c r="G9" s="13"/>
      <c r="H9" s="13">
        <v>20.700000000000003</v>
      </c>
    </row>
    <row r="10" spans="1:8" x14ac:dyDescent="0.35">
      <c r="A10" s="32" t="s">
        <v>12</v>
      </c>
      <c r="B10" s="13"/>
      <c r="C10" s="13">
        <v>20.700000000000003</v>
      </c>
      <c r="D10" s="13"/>
      <c r="E10" s="13"/>
      <c r="F10" s="13"/>
      <c r="G10" s="13"/>
      <c r="H10" s="13">
        <v>20.700000000000003</v>
      </c>
    </row>
    <row r="11" spans="1:8" x14ac:dyDescent="0.35">
      <c r="A11" s="15" t="s">
        <v>69</v>
      </c>
      <c r="B11" s="13"/>
      <c r="C11" s="13"/>
      <c r="D11" s="13">
        <v>95.4</v>
      </c>
      <c r="E11" s="13"/>
      <c r="F11" s="13"/>
      <c r="G11" s="13"/>
      <c r="H11" s="13">
        <v>95.4</v>
      </c>
    </row>
    <row r="12" spans="1:8" x14ac:dyDescent="0.35">
      <c r="A12" s="32" t="s">
        <v>4</v>
      </c>
      <c r="B12" s="13"/>
      <c r="C12" s="13"/>
      <c r="D12" s="13">
        <v>95.4</v>
      </c>
      <c r="E12" s="13"/>
      <c r="F12" s="13"/>
      <c r="G12" s="13"/>
      <c r="H12" s="13">
        <v>95.4</v>
      </c>
    </row>
    <row r="13" spans="1:8" x14ac:dyDescent="0.35">
      <c r="A13" s="15" t="s">
        <v>72</v>
      </c>
      <c r="B13" s="13"/>
      <c r="C13" s="13"/>
      <c r="D13" s="13"/>
      <c r="E13" s="13">
        <v>114.60000000000001</v>
      </c>
      <c r="F13" s="13">
        <v>88.4</v>
      </c>
      <c r="G13" s="13"/>
      <c r="H13" s="13">
        <v>203</v>
      </c>
    </row>
    <row r="14" spans="1:8" x14ac:dyDescent="0.35">
      <c r="A14" s="32" t="s">
        <v>8</v>
      </c>
      <c r="B14" s="13"/>
      <c r="C14" s="13"/>
      <c r="D14" s="13"/>
      <c r="E14" s="13"/>
      <c r="F14" s="13">
        <v>88.4</v>
      </c>
      <c r="G14" s="13"/>
      <c r="H14" s="13">
        <v>88.4</v>
      </c>
    </row>
    <row r="15" spans="1:8" x14ac:dyDescent="0.35">
      <c r="A15" s="32" t="s">
        <v>10</v>
      </c>
      <c r="B15" s="13"/>
      <c r="C15" s="13"/>
      <c r="D15" s="13"/>
      <c r="E15" s="13">
        <v>114.60000000000001</v>
      </c>
      <c r="F15" s="13"/>
      <c r="G15" s="13"/>
      <c r="H15" s="13">
        <v>114.60000000000001</v>
      </c>
    </row>
    <row r="16" spans="1:8" x14ac:dyDescent="0.35">
      <c r="A16" s="15" t="s">
        <v>70</v>
      </c>
      <c r="B16" s="13">
        <v>70</v>
      </c>
      <c r="C16" s="13">
        <v>240</v>
      </c>
      <c r="D16" s="13"/>
      <c r="E16" s="13">
        <v>315</v>
      </c>
      <c r="F16" s="13"/>
      <c r="G16" s="13"/>
      <c r="H16" s="13">
        <v>625</v>
      </c>
    </row>
    <row r="17" spans="1:8" x14ac:dyDescent="0.35">
      <c r="A17" s="32" t="s">
        <v>36</v>
      </c>
      <c r="B17" s="13"/>
      <c r="C17" s="13">
        <v>240</v>
      </c>
      <c r="D17" s="13"/>
      <c r="E17" s="13"/>
      <c r="F17" s="13"/>
      <c r="G17" s="13"/>
      <c r="H17" s="13">
        <v>240</v>
      </c>
    </row>
    <row r="18" spans="1:8" x14ac:dyDescent="0.35">
      <c r="A18" s="32" t="s">
        <v>18</v>
      </c>
      <c r="B18" s="13">
        <v>70</v>
      </c>
      <c r="C18" s="13"/>
      <c r="D18" s="13"/>
      <c r="E18" s="13"/>
      <c r="F18" s="13"/>
      <c r="G18" s="13"/>
      <c r="H18" s="13">
        <v>70</v>
      </c>
    </row>
    <row r="19" spans="1:8" x14ac:dyDescent="0.35">
      <c r="A19" s="32" t="s">
        <v>34</v>
      </c>
      <c r="B19" s="13"/>
      <c r="C19" s="13"/>
      <c r="D19" s="13"/>
      <c r="E19" s="13">
        <v>315</v>
      </c>
      <c r="F19" s="13"/>
      <c r="G19" s="13"/>
      <c r="H19" s="13">
        <v>315</v>
      </c>
    </row>
    <row r="20" spans="1:8" x14ac:dyDescent="0.35">
      <c r="A20" s="15" t="s">
        <v>45</v>
      </c>
      <c r="B20" s="13">
        <v>70</v>
      </c>
      <c r="C20" s="13">
        <v>260.7</v>
      </c>
      <c r="D20" s="13">
        <v>137.6</v>
      </c>
      <c r="E20" s="13">
        <v>429.6</v>
      </c>
      <c r="F20" s="13">
        <v>88.4</v>
      </c>
      <c r="G20" s="13">
        <v>162</v>
      </c>
      <c r="H20" s="13">
        <v>1148.3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778A-0FCF-40CE-894B-7ACCC4151919}">
  <dimension ref="A1:V31"/>
  <sheetViews>
    <sheetView tabSelected="1" topLeftCell="A7" zoomScale="87" workbookViewId="0">
      <selection activeCell="F21" sqref="F21"/>
    </sheetView>
  </sheetViews>
  <sheetFormatPr defaultRowHeight="14.5" x14ac:dyDescent="0.35"/>
  <cols>
    <col min="1" max="1" width="10.81640625" bestFit="1" customWidth="1"/>
    <col min="2" max="2" width="12.453125" bestFit="1" customWidth="1"/>
    <col min="3" max="3" width="11.36328125" bestFit="1" customWidth="1"/>
    <col min="4" max="4" width="4.1796875" bestFit="1" customWidth="1"/>
    <col min="5" max="5" width="8.453125" bestFit="1" customWidth="1"/>
    <col min="6" max="6" width="5" bestFit="1" customWidth="1"/>
    <col min="7" max="7" width="12.36328125" bestFit="1" customWidth="1"/>
    <col min="8" max="8" width="9.54296875" bestFit="1" customWidth="1"/>
    <col min="9" max="11" width="16.6328125" customWidth="1"/>
    <col min="14" max="15" width="9.7265625" customWidth="1"/>
    <col min="16" max="16" width="13.453125" bestFit="1" customWidth="1"/>
    <col min="17" max="17" width="10.90625" customWidth="1"/>
    <col min="18" max="18" width="19.54296875" bestFit="1" customWidth="1"/>
    <col min="19" max="19" width="11" bestFit="1" customWidth="1"/>
    <col min="21" max="21" width="12.81640625" bestFit="1" customWidth="1"/>
    <col min="22" max="22" width="17.6328125" bestFit="1" customWidth="1"/>
    <col min="23" max="23" width="7.54296875" bestFit="1" customWidth="1"/>
    <col min="24" max="24" width="7.6328125" bestFit="1" customWidth="1"/>
    <col min="25" max="25" width="6.36328125" bestFit="1" customWidth="1"/>
    <col min="26" max="26" width="7" bestFit="1" customWidth="1"/>
    <col min="27" max="27" width="6.36328125" bestFit="1" customWidth="1"/>
    <col min="28" max="28" width="5" bestFit="1" customWidth="1"/>
    <col min="29" max="29" width="5.6328125" bestFit="1" customWidth="1"/>
    <col min="30" max="30" width="5" bestFit="1" customWidth="1"/>
    <col min="31" max="31" width="5.7265625" bestFit="1" customWidth="1"/>
    <col min="32" max="32" width="5.26953125" bestFit="1" customWidth="1"/>
    <col min="33" max="33" width="4.453125" bestFit="1" customWidth="1"/>
    <col min="34" max="34" width="5" bestFit="1" customWidth="1"/>
    <col min="35" max="35" width="5.7265625" bestFit="1" customWidth="1"/>
    <col min="36" max="36" width="5" bestFit="1" customWidth="1"/>
    <col min="37" max="37" width="5.08984375" bestFit="1" customWidth="1"/>
    <col min="38" max="38" width="6.453125" bestFit="1" customWidth="1"/>
    <col min="39" max="39" width="10.7265625" bestFit="1" customWidth="1"/>
    <col min="40" max="40" width="10.1796875" bestFit="1" customWidth="1"/>
    <col min="41" max="41" width="13" bestFit="1" customWidth="1"/>
    <col min="42" max="42" width="9.36328125" bestFit="1" customWidth="1"/>
    <col min="43" max="43" width="12" bestFit="1" customWidth="1"/>
    <col min="44" max="44" width="7.7265625" bestFit="1" customWidth="1"/>
    <col min="45" max="45" width="10.26953125" bestFit="1" customWidth="1"/>
    <col min="46" max="46" width="9.36328125" bestFit="1" customWidth="1"/>
    <col min="47" max="47" width="12" bestFit="1" customWidth="1"/>
    <col min="48" max="48" width="10.36328125" bestFit="1" customWidth="1"/>
    <col min="49" max="49" width="13.08984375" bestFit="1" customWidth="1"/>
    <col min="50" max="50" width="9.08984375" bestFit="1" customWidth="1"/>
    <col min="51" max="51" width="11.54296875" bestFit="1" customWidth="1"/>
    <col min="52" max="52" width="12.54296875" bestFit="1" customWidth="1"/>
    <col min="53" max="53" width="15.08984375" bestFit="1" customWidth="1"/>
    <col min="54" max="54" width="8.08984375" bestFit="1" customWidth="1"/>
    <col min="55" max="55" width="10.6328125" bestFit="1" customWidth="1"/>
    <col min="56" max="56" width="10.7265625" bestFit="1" customWidth="1"/>
  </cols>
  <sheetData>
    <row r="1" spans="1:22" x14ac:dyDescent="0.35">
      <c r="K1" t="s">
        <v>59</v>
      </c>
      <c r="N1" t="s">
        <v>57</v>
      </c>
    </row>
    <row r="2" spans="1:22" x14ac:dyDescent="0.35">
      <c r="A2" t="s">
        <v>0</v>
      </c>
      <c r="B2" t="s">
        <v>1</v>
      </c>
      <c r="C2" t="s">
        <v>2</v>
      </c>
      <c r="D2" s="1" t="s">
        <v>67</v>
      </c>
      <c r="E2" s="1" t="s">
        <v>68</v>
      </c>
      <c r="F2" s="1" t="s">
        <v>76</v>
      </c>
      <c r="G2" s="1" t="s">
        <v>77</v>
      </c>
      <c r="H2" s="1" t="s">
        <v>39</v>
      </c>
      <c r="I2" s="1"/>
      <c r="J2" s="1"/>
      <c r="K2" s="18" t="s">
        <v>60</v>
      </c>
      <c r="L2" s="18">
        <v>44927</v>
      </c>
      <c r="N2" s="3" t="s">
        <v>0</v>
      </c>
      <c r="O2" s="4" t="s">
        <v>1</v>
      </c>
      <c r="P2" s="4" t="s">
        <v>2</v>
      </c>
      <c r="Q2" s="11" t="s">
        <v>37</v>
      </c>
    </row>
    <row r="3" spans="1:22" x14ac:dyDescent="0.35">
      <c r="A3" t="s">
        <v>13</v>
      </c>
      <c r="B3" t="s">
        <v>14</v>
      </c>
      <c r="C3" s="2">
        <v>14.2</v>
      </c>
      <c r="D3">
        <v>44</v>
      </c>
      <c r="E3" t="s">
        <v>69</v>
      </c>
      <c r="F3">
        <v>2</v>
      </c>
      <c r="G3" s="2">
        <f>EmployeeTable[[#This Row],[Hourly wege]]*EmployeeTable[[#This Row],[Hour]]</f>
        <v>28.4</v>
      </c>
      <c r="H3" s="2" t="str">
        <f>VLOOKUP(EmployeeTable[[#This Row],[LastName]],EmployeeTable[[#All],[LastName]:[Total Amount]],5,0)</f>
        <v>India</v>
      </c>
      <c r="I3" s="2"/>
      <c r="K3" t="s">
        <v>33</v>
      </c>
      <c r="L3" t="str">
        <f>LOOKUP($K$3,EmployeeTable[LastName],EmployeeTable[FirstName])</f>
        <v>trent</v>
      </c>
      <c r="N3" t="s">
        <v>11</v>
      </c>
      <c r="O3" t="str" cm="1">
        <f t="array" ref="O3:Q3">VLOOKUP(N3,EmployeeTable[#All],COLUMN($B$3:$D$3),0)</f>
        <v>paul</v>
      </c>
      <c r="P3">
        <v>6.9</v>
      </c>
      <c r="Q3">
        <v>39</v>
      </c>
    </row>
    <row r="4" spans="1:22" x14ac:dyDescent="0.35">
      <c r="A4" t="s">
        <v>17</v>
      </c>
      <c r="B4" t="s">
        <v>18</v>
      </c>
      <c r="C4" s="2">
        <v>17.5</v>
      </c>
      <c r="D4">
        <v>33</v>
      </c>
      <c r="E4" t="s">
        <v>70</v>
      </c>
      <c r="F4">
        <v>4</v>
      </c>
      <c r="G4" s="2">
        <f>EmployeeTable[[#This Row],[Hourly wege]]*EmployeeTable[[#This Row],[Hour]]</f>
        <v>70</v>
      </c>
      <c r="H4" s="2" t="str">
        <f>VLOOKUP(EmployeeTable[[#This Row],[LastName]],EmployeeTable[[#All],[LastName]:[Total Amount]],5,0)</f>
        <v>US</v>
      </c>
      <c r="I4" s="2"/>
      <c r="K4" t="s">
        <v>13</v>
      </c>
      <c r="L4" t="str">
        <f>LOOKUP($K$4,EmployeeTable[LastName],EmployeeTable[FirstName])</f>
        <v>tom</v>
      </c>
    </row>
    <row r="5" spans="1:22" x14ac:dyDescent="0.35">
      <c r="A5" t="s">
        <v>29</v>
      </c>
      <c r="B5" t="s">
        <v>30</v>
      </c>
      <c r="C5" s="2">
        <v>8.44</v>
      </c>
      <c r="D5">
        <v>40</v>
      </c>
      <c r="E5" t="s">
        <v>71</v>
      </c>
      <c r="F5">
        <v>5</v>
      </c>
      <c r="G5" s="2">
        <f>EmployeeTable[[#This Row],[Hourly wege]]*EmployeeTable[[#This Row],[Hour]]</f>
        <v>42.199999999999996</v>
      </c>
      <c r="H5" s="2" t="str">
        <f>VLOOKUP(EmployeeTable[[#This Row],[LastName]],EmployeeTable[[#All],[LastName]:[Total Amount]],5,0)</f>
        <v>Canada</v>
      </c>
      <c r="I5" s="2"/>
      <c r="R5" s="17" t="s">
        <v>48</v>
      </c>
      <c r="S5" t="s">
        <v>55</v>
      </c>
    </row>
    <row r="6" spans="1:22" x14ac:dyDescent="0.35">
      <c r="A6" t="s">
        <v>9</v>
      </c>
      <c r="B6" t="s">
        <v>10</v>
      </c>
      <c r="C6" s="2">
        <v>19.100000000000001</v>
      </c>
      <c r="D6">
        <v>41</v>
      </c>
      <c r="E6" t="s">
        <v>72</v>
      </c>
      <c r="F6">
        <v>6</v>
      </c>
      <c r="G6" s="2">
        <f>EmployeeTable[[#This Row],[Hourly wege]]*EmployeeTable[[#This Row],[Hour]]</f>
        <v>114.60000000000001</v>
      </c>
      <c r="H6" s="2" t="str">
        <f>VLOOKUP(EmployeeTable[[#This Row],[LastName]],EmployeeTable[[#All],[LastName]:[Total Amount]],5,0)</f>
        <v>UK</v>
      </c>
      <c r="I6" s="2"/>
      <c r="K6" s="12" t="s">
        <v>62</v>
      </c>
      <c r="N6" t="s">
        <v>58</v>
      </c>
      <c r="R6" t="s">
        <v>49</v>
      </c>
      <c r="S6" t="s">
        <v>56</v>
      </c>
    </row>
    <row r="7" spans="1:22" x14ac:dyDescent="0.35">
      <c r="A7" t="s">
        <v>5</v>
      </c>
      <c r="B7" t="s">
        <v>6</v>
      </c>
      <c r="C7" s="2">
        <v>10</v>
      </c>
      <c r="D7">
        <v>42</v>
      </c>
      <c r="E7" t="s">
        <v>73</v>
      </c>
      <c r="F7">
        <v>7</v>
      </c>
      <c r="G7" s="2">
        <f>EmployeeTable[[#This Row],[Hourly wege]]*EmployeeTable[[#This Row],[Hour]]</f>
        <v>70</v>
      </c>
      <c r="H7" s="2" t="str">
        <f>VLOOKUP(EmployeeTable[[#This Row],[LastName]],EmployeeTable[[#All],[LastName]:[Total Amount]],5,0)</f>
        <v>Italy</v>
      </c>
      <c r="I7" s="2"/>
      <c r="K7">
        <f>COUNTA(EmployeeTable[])</f>
        <v>144</v>
      </c>
      <c r="N7" t="s">
        <v>39</v>
      </c>
      <c r="O7" t="s">
        <v>40</v>
      </c>
      <c r="P7" t="s">
        <v>41</v>
      </c>
      <c r="R7" t="s">
        <v>50</v>
      </c>
    </row>
    <row r="8" spans="1:22" x14ac:dyDescent="0.35">
      <c r="A8" t="s">
        <v>23</v>
      </c>
      <c r="B8" t="s">
        <v>24</v>
      </c>
      <c r="C8" s="2">
        <v>11.2</v>
      </c>
      <c r="D8">
        <v>40</v>
      </c>
      <c r="E8" t="s">
        <v>74</v>
      </c>
      <c r="F8">
        <v>3</v>
      </c>
      <c r="G8" s="2">
        <f>EmployeeTable[[#This Row],[Hourly wege]]*EmployeeTable[[#This Row],[Hour]]</f>
        <v>33.599999999999994</v>
      </c>
      <c r="H8" s="2" t="str">
        <f>VLOOKUP(EmployeeTable[[#This Row],[LastName]],EmployeeTable[[#All],[LastName]:[Total Amount]],5,0)</f>
        <v>Germany</v>
      </c>
      <c r="I8" s="2"/>
      <c r="R8" t="s">
        <v>51</v>
      </c>
    </row>
    <row r="9" spans="1:22" x14ac:dyDescent="0.35">
      <c r="A9" t="s">
        <v>3</v>
      </c>
      <c r="B9" t="s">
        <v>4</v>
      </c>
      <c r="C9" s="2">
        <v>15.9</v>
      </c>
      <c r="D9">
        <v>40</v>
      </c>
      <c r="E9" t="s">
        <v>69</v>
      </c>
      <c r="F9">
        <v>6</v>
      </c>
      <c r="G9" s="2">
        <f>EmployeeTable[[#This Row],[Hourly wege]]*EmployeeTable[[#This Row],[Hour]]</f>
        <v>95.4</v>
      </c>
      <c r="H9" s="2" t="str">
        <f>VLOOKUP(EmployeeTable[[#This Row],[LastName]],EmployeeTable[[#All],[LastName]:[Total Amount]],5,0)</f>
        <v>India</v>
      </c>
      <c r="I9" s="2"/>
      <c r="K9" s="12" t="s">
        <v>63</v>
      </c>
      <c r="R9" t="s">
        <v>52</v>
      </c>
    </row>
    <row r="10" spans="1:22" x14ac:dyDescent="0.35">
      <c r="A10" t="s">
        <v>33</v>
      </c>
      <c r="B10" t="s">
        <v>34</v>
      </c>
      <c r="C10" s="2">
        <v>45</v>
      </c>
      <c r="D10">
        <v>41</v>
      </c>
      <c r="E10" t="s">
        <v>70</v>
      </c>
      <c r="F10">
        <v>7</v>
      </c>
      <c r="G10" s="2">
        <f>EmployeeTable[[#This Row],[Hourly wege]]*EmployeeTable[[#This Row],[Hour]]</f>
        <v>315</v>
      </c>
      <c r="H10" s="2" t="str">
        <f>VLOOKUP(EmployeeTable[[#This Row],[LastName]],EmployeeTable[[#All],[LastName]:[Total Amount]],5,0)</f>
        <v>US</v>
      </c>
      <c r="I10" s="2"/>
      <c r="K10">
        <f>COUNTBLANK(A3:D21)</f>
        <v>4</v>
      </c>
      <c r="R10" t="s">
        <v>53</v>
      </c>
      <c r="U10" s="14" t="s">
        <v>44</v>
      </c>
      <c r="V10" t="s">
        <v>43</v>
      </c>
    </row>
    <row r="11" spans="1:22" x14ac:dyDescent="0.35">
      <c r="A11" t="s">
        <v>31</v>
      </c>
      <c r="B11" t="s">
        <v>32</v>
      </c>
      <c r="C11" s="2">
        <v>14.2</v>
      </c>
      <c r="D11">
        <v>40</v>
      </c>
      <c r="E11" t="s">
        <v>71</v>
      </c>
      <c r="F11">
        <v>8</v>
      </c>
      <c r="G11" s="2">
        <f>EmployeeTable[[#This Row],[Hourly wege]]*EmployeeTable[[#This Row],[Hour]]</f>
        <v>113.6</v>
      </c>
      <c r="H11" s="2" t="str">
        <f>VLOOKUP(EmployeeTable[[#This Row],[LastName]],EmployeeTable[[#All],[LastName]:[Total Amount]],5,0)</f>
        <v>Canada</v>
      </c>
      <c r="I11" s="2"/>
      <c r="K11" t="s">
        <v>64</v>
      </c>
      <c r="N11" cm="1">
        <f t="array" ref="N11:P11">COLUMN($B$3:$D$3)</f>
        <v>2</v>
      </c>
      <c r="O11">
        <v>3</v>
      </c>
      <c r="P11">
        <v>4</v>
      </c>
      <c r="R11" t="s">
        <v>54</v>
      </c>
      <c r="U11" s="15" t="s">
        <v>13</v>
      </c>
      <c r="V11" s="13">
        <v>14.2</v>
      </c>
    </row>
    <row r="12" spans="1:22" x14ac:dyDescent="0.35">
      <c r="A12" t="s">
        <v>7</v>
      </c>
      <c r="B12" t="s">
        <v>8</v>
      </c>
      <c r="C12" s="2">
        <v>22.1</v>
      </c>
      <c r="D12">
        <v>49</v>
      </c>
      <c r="E12" t="s">
        <v>72</v>
      </c>
      <c r="F12">
        <v>4</v>
      </c>
      <c r="G12" s="2">
        <f>EmployeeTable[[#This Row],[Hourly wege]]*EmployeeTable[[#This Row],[Hour]]</f>
        <v>88.4</v>
      </c>
      <c r="H12" s="2" t="str">
        <f>VLOOKUP(EmployeeTable[[#This Row],[LastName]],EmployeeTable[[#All],[LastName]:[Total Amount]],5,0)</f>
        <v>UK</v>
      </c>
      <c r="I12" s="2"/>
      <c r="K12" s="3" t="s">
        <v>0</v>
      </c>
      <c r="L12" s="4" t="s">
        <v>1</v>
      </c>
      <c r="U12" s="15" t="s">
        <v>17</v>
      </c>
      <c r="V12" s="13">
        <v>17.5</v>
      </c>
    </row>
    <row r="13" spans="1:22" x14ac:dyDescent="0.35">
      <c r="A13" t="s">
        <v>21</v>
      </c>
      <c r="B13" t="s">
        <v>22</v>
      </c>
      <c r="C13" s="2">
        <v>13.9</v>
      </c>
      <c r="D13">
        <v>40</v>
      </c>
      <c r="E13" t="s">
        <v>73</v>
      </c>
      <c r="F13">
        <v>6</v>
      </c>
      <c r="G13" s="2">
        <f>EmployeeTable[[#This Row],[Hourly wege]]*EmployeeTable[[#This Row],[Hour]]</f>
        <v>83.4</v>
      </c>
      <c r="H13" s="2" t="str">
        <f>VLOOKUP(EmployeeTable[[#This Row],[LastName]],EmployeeTable[[#All],[LastName]:[Total Amount]],5,0)</f>
        <v>Italy</v>
      </c>
      <c r="I13" s="2"/>
      <c r="K13" t="s">
        <v>38</v>
      </c>
      <c r="L13" t="str" cm="1">
        <f t="array" ref="L13">_xlfn.XLOOKUP(K13,EmployeeTable[[#All],[LastName]],EmployeeTable[[#All],[FirstName]],"Not Found")</f>
        <v>jon</v>
      </c>
      <c r="N13" s="12" t="s">
        <v>42</v>
      </c>
      <c r="O13">
        <f>COUNTIF(EmployeeTable[Age],D3)</f>
        <v>1</v>
      </c>
      <c r="U13" s="15" t="s">
        <v>29</v>
      </c>
      <c r="V13" s="13">
        <v>8.44</v>
      </c>
    </row>
    <row r="14" spans="1:22" x14ac:dyDescent="0.35">
      <c r="A14" t="s">
        <v>11</v>
      </c>
      <c r="B14" t="s">
        <v>12</v>
      </c>
      <c r="C14" s="2">
        <v>6.9</v>
      </c>
      <c r="D14">
        <v>39</v>
      </c>
      <c r="E14" t="s">
        <v>74</v>
      </c>
      <c r="F14">
        <v>3</v>
      </c>
      <c r="G14" s="2">
        <f>EmployeeTable[[#This Row],[Hourly wege]]*EmployeeTable[[#This Row],[Hour]]</f>
        <v>20.700000000000003</v>
      </c>
      <c r="H14" s="2" t="str">
        <f>VLOOKUP(EmployeeTable[[#This Row],[LastName]],EmployeeTable[[#All],[LastName]:[Total Amount]],5,0)</f>
        <v>Germany</v>
      </c>
      <c r="I14" s="2"/>
      <c r="K14" t="s">
        <v>11</v>
      </c>
      <c r="L14" t="str" cm="1">
        <f t="array" ref="L14">_xlfn.XLOOKUP(K14,EmployeeTable[[#All],[LastName]],EmployeeTable[[#All],[FirstName]],"Not found")</f>
        <v>paul</v>
      </c>
      <c r="O14">
        <f>COUNTIF(EmployeeTable[Age],D4)</f>
        <v>1</v>
      </c>
      <c r="Q14" s="16" t="s">
        <v>37</v>
      </c>
      <c r="U14" s="15" t="s">
        <v>9</v>
      </c>
      <c r="V14" s="13">
        <v>19.100000000000001</v>
      </c>
    </row>
    <row r="15" spans="1:22" x14ac:dyDescent="0.35">
      <c r="A15" t="s">
        <v>27</v>
      </c>
      <c r="B15" t="s">
        <v>28</v>
      </c>
      <c r="C15" s="2">
        <v>9</v>
      </c>
      <c r="D15">
        <v>42</v>
      </c>
      <c r="E15" t="s">
        <v>69</v>
      </c>
      <c r="F15">
        <v>6</v>
      </c>
      <c r="G15" s="2">
        <f>EmployeeTable[[#This Row],[Hourly wege]]*EmployeeTable[[#This Row],[Hour]]</f>
        <v>54</v>
      </c>
      <c r="H15" s="2" t="str">
        <f>VLOOKUP(EmployeeTable[[#This Row],[LastName]],EmployeeTable[[#All],[LastName]:[Total Amount]],5,0)</f>
        <v>India</v>
      </c>
      <c r="I15" s="2"/>
      <c r="K15" t="s">
        <v>38</v>
      </c>
      <c r="L15">
        <f>VLOOKUP(K15,EmployeeTable[#All],3,0)</f>
        <v>15.9</v>
      </c>
      <c r="O15">
        <f>COUNTIF(EmployeeTable[Age],D5)</f>
        <v>6</v>
      </c>
      <c r="Q15" t="s">
        <v>46</v>
      </c>
      <c r="U15" s="15" t="s">
        <v>5</v>
      </c>
      <c r="V15" s="13">
        <v>10</v>
      </c>
    </row>
    <row r="16" spans="1:22" x14ac:dyDescent="0.35">
      <c r="A16" t="s">
        <v>35</v>
      </c>
      <c r="B16" t="s">
        <v>36</v>
      </c>
      <c r="C16" s="2">
        <v>30</v>
      </c>
      <c r="D16">
        <v>39</v>
      </c>
      <c r="E16" t="s">
        <v>70</v>
      </c>
      <c r="F16">
        <v>8</v>
      </c>
      <c r="G16" s="2">
        <f>EmployeeTable[[#This Row],[Hourly wege]]*EmployeeTable[[#This Row],[Hour]]</f>
        <v>240</v>
      </c>
      <c r="H16" s="2" t="str">
        <f>VLOOKUP(EmployeeTable[[#This Row],[LastName]],EmployeeTable[[#All],[LastName]:[Total Amount]],5,0)</f>
        <v>US</v>
      </c>
      <c r="I16" s="2"/>
      <c r="O16">
        <f>COUNTIF(EmployeeTable[Age],D6)</f>
        <v>2</v>
      </c>
      <c r="U16" s="15" t="s">
        <v>23</v>
      </c>
      <c r="V16" s="13">
        <v>11.2</v>
      </c>
    </row>
    <row r="17" spans="1:22" x14ac:dyDescent="0.35">
      <c r="A17" t="s">
        <v>15</v>
      </c>
      <c r="B17" t="s">
        <v>16</v>
      </c>
      <c r="C17" s="2">
        <v>18</v>
      </c>
      <c r="D17">
        <v>55</v>
      </c>
      <c r="E17" t="s">
        <v>71</v>
      </c>
      <c r="F17">
        <v>9</v>
      </c>
      <c r="G17" s="2">
        <f>EmployeeTable[[#This Row],[Hourly wege]]*EmployeeTable[[#This Row],[Hour]]</f>
        <v>162</v>
      </c>
      <c r="H17" s="2" t="str">
        <f>VLOOKUP(EmployeeTable[[#This Row],[LastName]],EmployeeTable[[#All],[LastName]:[Total Amount]],5,0)</f>
        <v>Canada</v>
      </c>
      <c r="I17" s="2"/>
      <c r="K17" s="21" t="s">
        <v>65</v>
      </c>
      <c r="O17">
        <f>COUNTIF(EmployeeTable[Age],D7)</f>
        <v>2</v>
      </c>
      <c r="U17" s="15" t="s">
        <v>3</v>
      </c>
      <c r="V17" s="13">
        <v>15.9</v>
      </c>
    </row>
    <row r="18" spans="1:22" x14ac:dyDescent="0.35">
      <c r="A18" t="s">
        <v>19</v>
      </c>
      <c r="B18" t="s">
        <v>20</v>
      </c>
      <c r="C18" s="2">
        <v>14.7</v>
      </c>
      <c r="D18">
        <v>29</v>
      </c>
      <c r="E18" t="s">
        <v>72</v>
      </c>
      <c r="F18">
        <v>2</v>
      </c>
      <c r="G18" s="2">
        <f>EmployeeTable[[#This Row],[Hourly wege]]*EmployeeTable[[#This Row],[Hour]]</f>
        <v>29.4</v>
      </c>
      <c r="H18" s="2" t="str">
        <f>VLOOKUP(EmployeeTable[[#This Row],[LastName]],EmployeeTable[[#All],[LastName]:[Total Amount]],5,0)</f>
        <v>UK</v>
      </c>
      <c r="I18" s="2"/>
      <c r="K18" t="str">
        <f>_xlfn.CONCAT(A17," ",B17)</f>
        <v>velinda nancy</v>
      </c>
      <c r="O18">
        <f>COUNTIF(EmployeeTable[Age],D8)</f>
        <v>6</v>
      </c>
      <c r="U18" s="15" t="s">
        <v>33</v>
      </c>
      <c r="V18" s="13">
        <v>45</v>
      </c>
    </row>
    <row r="19" spans="1:22" x14ac:dyDescent="0.35">
      <c r="A19" t="s">
        <v>25</v>
      </c>
      <c r="B19" t="s">
        <v>26</v>
      </c>
      <c r="C19" s="2">
        <v>10.1</v>
      </c>
      <c r="D19">
        <v>40</v>
      </c>
      <c r="E19" t="s">
        <v>73</v>
      </c>
      <c r="F19">
        <v>4</v>
      </c>
      <c r="G19" s="2">
        <f>EmployeeTable[[#This Row],[Hourly wege]]*EmployeeTable[[#This Row],[Hour]]</f>
        <v>40.4</v>
      </c>
      <c r="H19" s="2" t="str">
        <f>VLOOKUP(EmployeeTable[[#This Row],[LastName]],EmployeeTable[[#All],[LastName]:[Total Amount]],5,0)</f>
        <v>Italy</v>
      </c>
      <c r="I19" s="2"/>
      <c r="O19">
        <f>COUNTIF(EmployeeTable[Age],D9)</f>
        <v>6</v>
      </c>
      <c r="U19" s="15" t="s">
        <v>31</v>
      </c>
      <c r="V19" s="13">
        <v>14.2</v>
      </c>
    </row>
    <row r="20" spans="1:22" x14ac:dyDescent="0.35">
      <c r="A20" t="s">
        <v>75</v>
      </c>
      <c r="B20" t="s">
        <v>20</v>
      </c>
      <c r="C20" s="2">
        <v>10.1</v>
      </c>
      <c r="D20">
        <v>29</v>
      </c>
      <c r="E20" t="s">
        <v>74</v>
      </c>
      <c r="F20">
        <v>6</v>
      </c>
      <c r="G20" s="2">
        <f>EmployeeTable[[#This Row],[Hourly wege]]*EmployeeTable[[#This Row],[Hour]]</f>
        <v>60.599999999999994</v>
      </c>
      <c r="H20" s="2" t="str">
        <f>VLOOKUP(EmployeeTable[[#This Row],[LastName]],EmployeeTable[[#All],[LastName]:[Total Amount]],5,0)</f>
        <v>Germany</v>
      </c>
      <c r="I20" s="2"/>
      <c r="K20" s="22" t="s">
        <v>66</v>
      </c>
      <c r="O20">
        <f>COUNTIF(EmployeeTable[Age],D10)</f>
        <v>2</v>
      </c>
      <c r="U20" s="15" t="s">
        <v>7</v>
      </c>
      <c r="V20" s="13">
        <v>22.1</v>
      </c>
    </row>
    <row r="21" spans="1:22" x14ac:dyDescent="0.35">
      <c r="P21" t="s">
        <v>47</v>
      </c>
      <c r="U21" s="15" t="s">
        <v>21</v>
      </c>
      <c r="V21" s="13">
        <v>13.9</v>
      </c>
    </row>
    <row r="22" spans="1:22" x14ac:dyDescent="0.35">
      <c r="P22" t="s">
        <v>0</v>
      </c>
      <c r="Q22" t="s">
        <v>1</v>
      </c>
      <c r="R22" t="s">
        <v>2</v>
      </c>
      <c r="S22" s="1" t="s">
        <v>37</v>
      </c>
      <c r="U22" s="15" t="s">
        <v>75</v>
      </c>
      <c r="V22" s="13">
        <v>10.1</v>
      </c>
    </row>
    <row r="23" spans="1:22" x14ac:dyDescent="0.35">
      <c r="P23" t="s">
        <v>11</v>
      </c>
      <c r="Q23" t="s">
        <v>12</v>
      </c>
      <c r="R23" s="2">
        <v>6.9</v>
      </c>
      <c r="S23">
        <v>39</v>
      </c>
      <c r="U23" s="15" t="s">
        <v>11</v>
      </c>
      <c r="V23" s="13">
        <v>6.9</v>
      </c>
    </row>
    <row r="24" spans="1:22" x14ac:dyDescent="0.35">
      <c r="P24" t="s">
        <v>17</v>
      </c>
      <c r="Q24" t="s">
        <v>18</v>
      </c>
      <c r="R24" s="2">
        <v>17.5</v>
      </c>
      <c r="S24">
        <v>33</v>
      </c>
      <c r="U24" s="15" t="s">
        <v>27</v>
      </c>
      <c r="V24" s="13">
        <v>9</v>
      </c>
    </row>
    <row r="25" spans="1:22" x14ac:dyDescent="0.35">
      <c r="P25" t="s">
        <v>19</v>
      </c>
      <c r="Q25" t="s">
        <v>20</v>
      </c>
      <c r="R25" s="2">
        <v>14.7</v>
      </c>
      <c r="S25">
        <v>29</v>
      </c>
      <c r="U25" s="15" t="s">
        <v>35</v>
      </c>
      <c r="V25" s="13">
        <v>30</v>
      </c>
    </row>
    <row r="26" spans="1:22" x14ac:dyDescent="0.35">
      <c r="A26" t="s">
        <v>86</v>
      </c>
      <c r="B26">
        <f>MEDIAN(EmployeeTable[Hour])</f>
        <v>6</v>
      </c>
      <c r="P26" t="s">
        <v>35</v>
      </c>
      <c r="Q26" t="s">
        <v>36</v>
      </c>
      <c r="R26" s="2">
        <v>30</v>
      </c>
      <c r="S26">
        <v>39</v>
      </c>
      <c r="U26" s="15" t="s">
        <v>15</v>
      </c>
      <c r="V26" s="13">
        <v>18</v>
      </c>
    </row>
    <row r="27" spans="1:22" x14ac:dyDescent="0.35">
      <c r="A27" t="s">
        <v>85</v>
      </c>
      <c r="B27">
        <f>COUNT(EmployeeTable[Hour])</f>
        <v>18</v>
      </c>
      <c r="U27" s="15" t="s">
        <v>19</v>
      </c>
      <c r="V27" s="13">
        <v>14.7</v>
      </c>
    </row>
    <row r="28" spans="1:22" x14ac:dyDescent="0.35">
      <c r="A28" t="s">
        <v>81</v>
      </c>
      <c r="B28">
        <f>MAX(EmployeeTable[Total Amount])</f>
        <v>315</v>
      </c>
      <c r="U28" s="15" t="s">
        <v>25</v>
      </c>
      <c r="V28" s="13">
        <v>10.1</v>
      </c>
    </row>
    <row r="29" spans="1:22" x14ac:dyDescent="0.35">
      <c r="A29" t="s">
        <v>82</v>
      </c>
      <c r="B29">
        <f>MIN(EmployeeTable[Total Amount])</f>
        <v>20.700000000000003</v>
      </c>
      <c r="U29" s="15" t="s">
        <v>45</v>
      </c>
      <c r="V29" s="13">
        <v>290.34000000000003</v>
      </c>
    </row>
    <row r="30" spans="1:22" x14ac:dyDescent="0.35">
      <c r="A30" t="s">
        <v>83</v>
      </c>
      <c r="B30">
        <f>AVERAGE(EmployeeTable[Total Amount])</f>
        <v>92.316666666666663</v>
      </c>
    </row>
    <row r="31" spans="1:22" x14ac:dyDescent="0.35">
      <c r="A31" t="s">
        <v>84</v>
      </c>
      <c r="B31">
        <f>COUNTA(EmployeeTable[LastName])</f>
        <v>18</v>
      </c>
    </row>
  </sheetData>
  <phoneticPr fontId="3" type="noConversion"/>
  <pageMargins left="0.7" right="0.7" top="0.75" bottom="0.75" header="0.3" footer="0.3"/>
  <pageSetup orientation="portrait" r:id="rId2"/>
  <drawing r:id="rId3"/>
  <tableParts count="4"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B65F-9A60-4656-AC87-8BBDF67ACEE5}">
  <dimension ref="A1:R16"/>
  <sheetViews>
    <sheetView topLeftCell="B1" workbookViewId="0">
      <selection activeCell="D10" sqref="D10"/>
    </sheetView>
  </sheetViews>
  <sheetFormatPr defaultRowHeight="14.5" x14ac:dyDescent="0.35"/>
  <cols>
    <col min="1" max="1" width="11.1796875" bestFit="1" customWidth="1"/>
    <col min="2" max="2" width="7.453125" bestFit="1" customWidth="1"/>
    <col min="3" max="3" width="9.08984375" bestFit="1" customWidth="1"/>
    <col min="4" max="4" width="9.36328125" bestFit="1" customWidth="1"/>
    <col min="5" max="5" width="11.1796875" bestFit="1" customWidth="1"/>
    <col min="6" max="6" width="6.453125" bestFit="1" customWidth="1"/>
    <col min="7" max="8" width="7.453125" bestFit="1" customWidth="1"/>
    <col min="9" max="9" width="8.6328125" bestFit="1" customWidth="1"/>
    <col min="10" max="10" width="10.08984375" bestFit="1" customWidth="1"/>
    <col min="11" max="11" width="7.453125" bestFit="1" customWidth="1"/>
    <col min="12" max="12" width="7.81640625" bestFit="1" customWidth="1"/>
    <col min="13" max="14" width="7.453125" bestFit="1" customWidth="1"/>
    <col min="15" max="15" width="9.7265625" bestFit="1" customWidth="1"/>
    <col min="16" max="17" width="7.453125" bestFit="1" customWidth="1"/>
    <col min="18" max="18" width="8.26953125" bestFit="1" customWidth="1"/>
  </cols>
  <sheetData>
    <row r="1" spans="1:18" x14ac:dyDescent="0.35">
      <c r="A1" s="3" t="s">
        <v>0</v>
      </c>
      <c r="B1" s="5" t="s">
        <v>3</v>
      </c>
      <c r="C1" s="8" t="s">
        <v>5</v>
      </c>
      <c r="D1" s="5" t="s">
        <v>7</v>
      </c>
      <c r="E1" s="8" t="s">
        <v>9</v>
      </c>
      <c r="F1" s="5" t="s">
        <v>11</v>
      </c>
      <c r="G1" s="8" t="s">
        <v>13</v>
      </c>
      <c r="H1" s="5" t="s">
        <v>15</v>
      </c>
      <c r="I1" s="8" t="s">
        <v>17</v>
      </c>
      <c r="J1" s="5" t="s">
        <v>19</v>
      </c>
      <c r="K1" s="8" t="s">
        <v>21</v>
      </c>
      <c r="L1" s="5" t="s">
        <v>23</v>
      </c>
      <c r="M1" s="8" t="s">
        <v>25</v>
      </c>
      <c r="N1" s="5" t="s">
        <v>27</v>
      </c>
      <c r="O1" s="8" t="s">
        <v>29</v>
      </c>
      <c r="P1" s="5" t="s">
        <v>31</v>
      </c>
      <c r="Q1" s="8" t="s">
        <v>33</v>
      </c>
      <c r="R1" s="5" t="s">
        <v>35</v>
      </c>
    </row>
    <row r="2" spans="1:18" x14ac:dyDescent="0.35">
      <c r="A2" s="4" t="s">
        <v>1</v>
      </c>
      <c r="B2" s="6" t="s">
        <v>4</v>
      </c>
      <c r="C2" s="9" t="s">
        <v>6</v>
      </c>
      <c r="D2" s="6" t="s">
        <v>8</v>
      </c>
      <c r="E2" s="9" t="s">
        <v>10</v>
      </c>
      <c r="F2" s="6" t="s">
        <v>12</v>
      </c>
      <c r="G2" s="9" t="s">
        <v>14</v>
      </c>
      <c r="H2" s="6" t="s">
        <v>16</v>
      </c>
      <c r="I2" s="9" t="s">
        <v>18</v>
      </c>
      <c r="J2" s="6" t="s">
        <v>20</v>
      </c>
      <c r="K2" s="9" t="s">
        <v>22</v>
      </c>
      <c r="L2" s="6" t="s">
        <v>24</v>
      </c>
      <c r="M2" s="9" t="s">
        <v>26</v>
      </c>
      <c r="N2" s="6" t="s">
        <v>28</v>
      </c>
      <c r="O2" s="9" t="s">
        <v>30</v>
      </c>
      <c r="P2" s="6" t="s">
        <v>32</v>
      </c>
      <c r="Q2" s="9" t="s">
        <v>34</v>
      </c>
      <c r="R2" s="6" t="s">
        <v>36</v>
      </c>
    </row>
    <row r="3" spans="1:18" x14ac:dyDescent="0.35">
      <c r="A3" s="4" t="s">
        <v>2</v>
      </c>
      <c r="B3" s="19">
        <v>15.9</v>
      </c>
      <c r="C3" s="20">
        <v>10</v>
      </c>
      <c r="D3" s="19">
        <v>22.1</v>
      </c>
      <c r="E3" s="20">
        <v>19.100000000000001</v>
      </c>
      <c r="F3" s="19">
        <v>6.9</v>
      </c>
      <c r="G3" s="20">
        <v>14.2</v>
      </c>
      <c r="H3" s="19">
        <v>18</v>
      </c>
      <c r="I3" s="20">
        <v>17.5</v>
      </c>
      <c r="J3" s="19">
        <v>14.7</v>
      </c>
      <c r="K3" s="20">
        <v>13.9</v>
      </c>
      <c r="L3" s="19">
        <v>11.2</v>
      </c>
      <c r="M3" s="20">
        <v>10.1</v>
      </c>
      <c r="N3" s="19">
        <v>9</v>
      </c>
      <c r="O3" s="20">
        <v>8.44</v>
      </c>
      <c r="P3" s="19">
        <v>14.2</v>
      </c>
      <c r="Q3" s="20">
        <v>45</v>
      </c>
      <c r="R3" s="19">
        <v>30</v>
      </c>
    </row>
    <row r="4" spans="1:18" x14ac:dyDescent="0.35">
      <c r="A4" s="11" t="s">
        <v>37</v>
      </c>
      <c r="B4" s="7">
        <v>40</v>
      </c>
      <c r="C4" s="10">
        <v>42</v>
      </c>
      <c r="D4" s="7">
        <v>49</v>
      </c>
      <c r="E4" s="10">
        <v>41</v>
      </c>
      <c r="F4" s="7">
        <v>39</v>
      </c>
      <c r="G4" s="10">
        <v>44</v>
      </c>
      <c r="H4" s="7">
        <v>55</v>
      </c>
      <c r="I4" s="10">
        <v>33</v>
      </c>
      <c r="J4" s="7">
        <v>29</v>
      </c>
      <c r="K4" s="10">
        <v>40</v>
      </c>
      <c r="L4" s="7">
        <v>40</v>
      </c>
      <c r="M4" s="10">
        <v>40</v>
      </c>
      <c r="N4" s="7">
        <v>42</v>
      </c>
      <c r="O4" s="10">
        <v>40</v>
      </c>
      <c r="P4" s="7">
        <v>40</v>
      </c>
      <c r="Q4" s="10">
        <v>41</v>
      </c>
      <c r="R4" s="7">
        <v>39</v>
      </c>
    </row>
    <row r="6" spans="1:18" x14ac:dyDescent="0.35">
      <c r="C6" t="s">
        <v>61</v>
      </c>
    </row>
    <row r="7" spans="1:18" x14ac:dyDescent="0.35">
      <c r="C7" s="3" t="s">
        <v>0</v>
      </c>
      <c r="D7" s="4" t="s">
        <v>1</v>
      </c>
      <c r="E7" s="4" t="s">
        <v>2</v>
      </c>
      <c r="F7" s="11" t="s">
        <v>37</v>
      </c>
    </row>
    <row r="8" spans="1:18" x14ac:dyDescent="0.35">
      <c r="C8" t="s">
        <v>5</v>
      </c>
      <c r="D8" t="str">
        <f>HLOOKUP(C8,A1:R4,2,0)</f>
        <v>glenda</v>
      </c>
      <c r="E8">
        <f>HLOOKUP(C8,A1:R4,3,0)</f>
        <v>10</v>
      </c>
      <c r="F8">
        <f>HLOOKUP(C8,A1:R4,4,0)</f>
        <v>42</v>
      </c>
    </row>
    <row r="9" spans="1:18" x14ac:dyDescent="0.35">
      <c r="C9" t="s">
        <v>11</v>
      </c>
      <c r="D9" t="str">
        <f>HLOOKUP($C$9,A1:R4,COLUMN()-2,0)</f>
        <v>paul</v>
      </c>
      <c r="E9">
        <f>HLOOKUP($C$9,B1:S4,COLUMN()-2,0)</f>
        <v>6.9</v>
      </c>
      <c r="F9">
        <f>HLOOKUP($C$9,B1:S4,COLUMN()-2,0)</f>
        <v>39</v>
      </c>
    </row>
    <row r="13" spans="1:18" x14ac:dyDescent="0.35">
      <c r="D13">
        <f>COLUMN()</f>
        <v>4</v>
      </c>
      <c r="E13">
        <f>COLUMN()</f>
        <v>5</v>
      </c>
      <c r="F13">
        <f>COLUMN()</f>
        <v>6</v>
      </c>
    </row>
    <row r="16" spans="1:18" x14ac:dyDescent="0.35">
      <c r="D16">
        <f>COLUMN()</f>
        <v>4</v>
      </c>
      <c r="E16">
        <f>COLUMN()</f>
        <v>5</v>
      </c>
      <c r="F16">
        <f>COLUMN()</f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21F17-F3E1-44DE-BC4F-0576B9C9C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Sheet2</vt:lpstr>
      <vt:lpstr>Sheet3</vt:lpstr>
      <vt:lpstr>Sheet4</vt:lpstr>
      <vt:lpstr>Sheet1</vt:lpstr>
      <vt:lpstr>Transpose</vt:lpstr>
      <vt:lpstr>Sheet1!Criteria</vt:lpstr>
      <vt:lpstr>DataTable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Wadile, Shital Kantilal</dc:creator>
  <cp:lastModifiedBy>Wadile, Shital Kantilal</cp:lastModifiedBy>
  <dcterms:created xsi:type="dcterms:W3CDTF">2023-11-21T14:03:09Z</dcterms:created>
  <dcterms:modified xsi:type="dcterms:W3CDTF">2023-11-30T05:03:26Z</dcterms:modified>
</cp:coreProperties>
</file>