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E420BFC-9582-4C57-9436-B9875A6A56D2}" xr6:coauthVersionLast="47" xr6:coauthVersionMax="47" xr10:uidLastSave="{00000000-0000-0000-0000-000000000000}"/>
  <bookViews>
    <workbookView xWindow="-120" yWindow="-120" windowWidth="29040" windowHeight="15720" xr2:uid="{BEAA3839-09DD-4A85-856E-E0C03B318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 l="1"/>
  <c r="E2" i="1" l="1"/>
  <c r="G2" i="1" s="1"/>
  <c r="K4" i="1" s="1"/>
  <c r="E6" i="1"/>
  <c r="G6" i="1" s="1"/>
  <c r="E4" i="1"/>
  <c r="G4" i="1" s="1"/>
  <c r="E3" i="1"/>
  <c r="G3" i="1" s="1"/>
  <c r="E5" i="1"/>
  <c r="G5" i="1" s="1"/>
  <c r="F5" i="1" l="1"/>
  <c r="F6" i="1"/>
  <c r="F2" i="1"/>
  <c r="F3" i="1"/>
  <c r="F4" i="1"/>
</calcChain>
</file>

<file path=xl/sharedStrings.xml><?xml version="1.0" encoding="utf-8"?>
<sst xmlns="http://schemas.openxmlformats.org/spreadsheetml/2006/main" count="18" uniqueCount="17">
  <si>
    <t>物品</t>
    <phoneticPr fontId="1" type="noConversion"/>
  </si>
  <si>
    <t>价格</t>
    <phoneticPr fontId="1" type="noConversion"/>
  </si>
  <si>
    <t>使用天数</t>
    <phoneticPr fontId="1" type="noConversion"/>
  </si>
  <si>
    <t>购买日期</t>
    <phoneticPr fontId="1" type="noConversion"/>
  </si>
  <si>
    <t>今日：</t>
    <phoneticPr fontId="1" type="noConversion"/>
  </si>
  <si>
    <t>退役日期</t>
    <phoneticPr fontId="1" type="noConversion"/>
  </si>
  <si>
    <t>/</t>
    <phoneticPr fontId="1" type="noConversion"/>
  </si>
  <si>
    <t>资产总价：</t>
    <phoneticPr fontId="1" type="noConversion"/>
  </si>
  <si>
    <t>使用年数</t>
    <phoneticPr fontId="1" type="noConversion"/>
  </si>
  <si>
    <t>出售价格</t>
    <phoneticPr fontId="1" type="noConversion"/>
  </si>
  <si>
    <t>日均价格</t>
    <phoneticPr fontId="1" type="noConversion"/>
  </si>
  <si>
    <t>电脑</t>
    <phoneticPr fontId="1" type="noConversion"/>
  </si>
  <si>
    <t>硬盘</t>
    <phoneticPr fontId="1" type="noConversion"/>
  </si>
  <si>
    <t>手机</t>
    <phoneticPr fontId="1" type="noConversion"/>
  </si>
  <si>
    <t>显示器</t>
    <phoneticPr fontId="1" type="noConversion"/>
  </si>
  <si>
    <t>支架</t>
    <phoneticPr fontId="1" type="noConversion"/>
  </si>
  <si>
    <t>今日总价：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</si>
</sst>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4D0D1-9E22-4C02-A4EE-7053B55EED51}" name="表1" displayName="表1" ref="A1:H6" totalsRowShown="0" headerRowDxfId="9" dataDxfId="8">
  <autoFilter ref="A1:H6" xr:uid="{6754D0D1-9E22-4C02-A4EE-7053B55EED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6A4AEB3-3403-4FD5-BD8D-18F04FC5280D}" name="物品" dataDxfId="7"/>
    <tableColumn id="2" xr3:uid="{000BC016-D090-4155-99B6-1E018CE378B6}" name="价格" dataDxfId="6"/>
    <tableColumn id="3" xr3:uid="{0598A39E-A714-4FDF-9B5C-683E0ACACB77}" name="购买日期" dataDxfId="5"/>
    <tableColumn id="4" xr3:uid="{81CFB6D2-1E12-4FFD-8E24-4955EB4FFD20}" name="退役日期" dataDxfId="4"/>
    <tableColumn id="5" xr3:uid="{96EFB4B0-50F6-4C1E-BA38-FA34FD6C6BB8}" name="使用天数" dataDxfId="3">
      <calculatedColumnFormula>IFERROR(IF(D2="/",$K$4-C2,D2-C2),"")</calculatedColumnFormula>
    </tableColumn>
    <tableColumn id="6" xr3:uid="{AB81E761-2AF5-4A97-95ED-0133B7EA735C}" name="使用年数" dataDxfId="2">
      <calculatedColumnFormula>ROUND(E2/365,2)</calculatedColumnFormula>
    </tableColumn>
    <tableColumn id="7" xr3:uid="{C84E166A-3D83-4543-B9A2-FCA3E99D350D}" name="日均价格" dataDxfId="1">
      <calculatedColumnFormula>IFERROR(ROUND((B2-H2)/E2,2),"")</calculatedColumnFormula>
    </tableColumn>
    <tableColumn id="8" xr3:uid="{A0AA73A2-1CC8-45A3-ABF6-2006302FD1A0}" name="出售价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71F1-FD84-4714-8AB7-7091BB79487A}">
  <dimension ref="A1:K6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defaultRowHeight="14.25" x14ac:dyDescent="0.2"/>
  <cols>
    <col min="1" max="1" width="17.625" style="2" customWidth="1"/>
    <col min="2" max="2" width="8.5" style="2" bestFit="1" customWidth="1"/>
    <col min="3" max="4" width="11.625" style="3" bestFit="1" customWidth="1"/>
    <col min="5" max="8" width="9.75" style="2" customWidth="1"/>
    <col min="10" max="10" width="15.375" customWidth="1"/>
    <col min="11" max="11" width="15.625" style="5" bestFit="1" customWidth="1"/>
  </cols>
  <sheetData>
    <row r="1" spans="1:11" x14ac:dyDescent="0.2">
      <c r="A1" s="6" t="s">
        <v>0</v>
      </c>
      <c r="B1" s="6" t="s">
        <v>1</v>
      </c>
      <c r="C1" s="7" t="s">
        <v>3</v>
      </c>
      <c r="D1" s="7" t="s">
        <v>5</v>
      </c>
      <c r="E1" s="6" t="s">
        <v>2</v>
      </c>
      <c r="F1" s="6" t="s">
        <v>8</v>
      </c>
      <c r="G1" s="6" t="s">
        <v>10</v>
      </c>
      <c r="H1" s="6" t="s">
        <v>9</v>
      </c>
    </row>
    <row r="2" spans="1:11" x14ac:dyDescent="0.2">
      <c r="A2" s="2" t="s">
        <v>11</v>
      </c>
      <c r="B2" s="2">
        <v>8000</v>
      </c>
      <c r="C2" s="3">
        <v>43685</v>
      </c>
      <c r="D2" s="3" t="s">
        <v>6</v>
      </c>
      <c r="E2" s="2">
        <f ca="1">IFERROR(IF(D2="/",$K$2-C2,D2-C2),"")</f>
        <v>2014</v>
      </c>
      <c r="F2" s="2">
        <f t="shared" ref="F2:F6" ca="1" si="0">ROUND(E2/365,2)</f>
        <v>5.52</v>
      </c>
      <c r="G2" s="2">
        <f t="shared" ref="G2:G6" ca="1" si="1">IFERROR(ROUND((B2-H2)/E2,2),"")</f>
        <v>3.97</v>
      </c>
      <c r="H2" s="2">
        <v>0</v>
      </c>
      <c r="J2" s="1" t="s">
        <v>4</v>
      </c>
      <c r="K2" s="4">
        <f ca="1">TODAY()</f>
        <v>45699</v>
      </c>
    </row>
    <row r="3" spans="1:11" x14ac:dyDescent="0.2">
      <c r="A3" s="2" t="s">
        <v>12</v>
      </c>
      <c r="B3" s="2">
        <v>600</v>
      </c>
      <c r="C3" s="3">
        <v>43709</v>
      </c>
      <c r="D3" s="3" t="s">
        <v>6</v>
      </c>
      <c r="E3" s="2">
        <f ca="1">IFERROR(IF(D3="/",$K$2-C3,D3-C3),"")</f>
        <v>1990</v>
      </c>
      <c r="F3" s="2">
        <f t="shared" ca="1" si="0"/>
        <v>5.45</v>
      </c>
      <c r="G3" s="2">
        <f t="shared" ca="1" si="1"/>
        <v>0.3</v>
      </c>
      <c r="H3" s="2">
        <v>0</v>
      </c>
      <c r="J3" s="1" t="s">
        <v>7</v>
      </c>
      <c r="K3" s="5">
        <f>SUMIF(表1[[#All],[出售价格]],0,表1[[#All],[价格]])</f>
        <v>15400</v>
      </c>
    </row>
    <row r="4" spans="1:11" x14ac:dyDescent="0.2">
      <c r="A4" s="2" t="s">
        <v>13</v>
      </c>
      <c r="B4" s="2">
        <v>6800</v>
      </c>
      <c r="C4" s="3">
        <v>43780</v>
      </c>
      <c r="D4" s="3">
        <v>45226</v>
      </c>
      <c r="E4" s="2">
        <f>IFERROR(IF(D4="/",$K$2-C4,D4-C4),"")</f>
        <v>1446</v>
      </c>
      <c r="F4" s="2">
        <f t="shared" si="0"/>
        <v>3.96</v>
      </c>
      <c r="G4" s="2">
        <f t="shared" si="1"/>
        <v>4.7</v>
      </c>
      <c r="H4" s="2">
        <v>0</v>
      </c>
      <c r="J4" s="1" t="s">
        <v>16</v>
      </c>
      <c r="K4" s="5">
        <f ca="1">SUMIF(表1[[#All],[出售价格]],0,表1[[#All],[日均价格]])</f>
        <v>8.9700000000000006</v>
      </c>
    </row>
    <row r="5" spans="1:11" x14ac:dyDescent="0.2">
      <c r="A5" s="2" t="s">
        <v>14</v>
      </c>
      <c r="B5" s="2">
        <v>1000</v>
      </c>
      <c r="C5" s="3">
        <v>43952</v>
      </c>
      <c r="D5" s="3">
        <v>45658</v>
      </c>
      <c r="E5" s="2">
        <f>IFERROR(IF(D5="/",$K$2-C5,D5-C5),"")</f>
        <v>1706</v>
      </c>
      <c r="F5" s="2">
        <f t="shared" si="0"/>
        <v>4.67</v>
      </c>
      <c r="G5" s="2">
        <f t="shared" si="1"/>
        <v>0.26</v>
      </c>
      <c r="H5" s="2">
        <v>550</v>
      </c>
    </row>
    <row r="6" spans="1:11" x14ac:dyDescent="0.2">
      <c r="A6" s="2" t="s">
        <v>15</v>
      </c>
      <c r="B6" s="2">
        <v>249</v>
      </c>
      <c r="C6" s="3">
        <v>44192</v>
      </c>
      <c r="D6" s="3">
        <v>45658</v>
      </c>
      <c r="E6" s="2">
        <f>IFERROR(IF(D6="/",$K$2-C6,D6-C6),"")</f>
        <v>1466</v>
      </c>
      <c r="F6" s="2">
        <f t="shared" si="0"/>
        <v>4.0199999999999996</v>
      </c>
      <c r="G6" s="2">
        <f t="shared" si="1"/>
        <v>7.0000000000000007E-2</v>
      </c>
      <c r="H6" s="2">
        <v>150</v>
      </c>
    </row>
  </sheetData>
  <sortState xmlns:xlrd2="http://schemas.microsoft.com/office/spreadsheetml/2017/richdata2" ref="A2:G6">
    <sortCondition ref="C2:C6"/>
    <sortCondition ref="A2:A6"/>
  </sortState>
  <phoneticPr fontId="1" type="noConversion"/>
  <conditionalFormatting sqref="G2:G16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{6C0D342C-B917-4309-BC66-1D90521619AE}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0D342C-B917-4309-BC66-1D9052161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诗涛 吴</dc:creator>
  <cp:lastModifiedBy>诗涛 吴</cp:lastModifiedBy>
  <dcterms:created xsi:type="dcterms:W3CDTF">2024-12-24T01:21:43Z</dcterms:created>
  <dcterms:modified xsi:type="dcterms:W3CDTF">2025-02-11T03:00:26Z</dcterms:modified>
</cp:coreProperties>
</file>