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c421a1c097f92/Documents/"/>
    </mc:Choice>
  </mc:AlternateContent>
  <xr:revisionPtr revIDLastSave="1" documentId="8_{02A77FF3-67A1-4066-94E9-16F74F342563}" xr6:coauthVersionLast="47" xr6:coauthVersionMax="47" xr10:uidLastSave="{B2F20279-BC0B-42EE-BD7E-2137ABFBDF07}"/>
  <bookViews>
    <workbookView xWindow="-108" yWindow="-108" windowWidth="23256" windowHeight="12456" xr2:uid="{FB51F1B2-1164-47BE-93EE-FDC7E7E8AD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2" l="1"/>
  <c r="N29" i="2" s="1"/>
  <c r="O29" i="2" s="1"/>
  <c r="P29" i="2" s="1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4" i="2"/>
  <c r="E34" i="2"/>
  <c r="F34" i="2"/>
  <c r="G34" i="2"/>
  <c r="H34" i="2"/>
  <c r="D35" i="2"/>
  <c r="E35" i="2"/>
  <c r="F35" i="2"/>
  <c r="G35" i="2"/>
  <c r="H35" i="2"/>
  <c r="D38" i="2"/>
  <c r="D14" i="2" s="1"/>
  <c r="E38" i="2"/>
  <c r="F38" i="2"/>
  <c r="G38" i="2"/>
  <c r="G14" i="2" s="1"/>
  <c r="H38" i="2"/>
  <c r="H14" i="2" s="1"/>
  <c r="D39" i="2"/>
  <c r="E39" i="2"/>
  <c r="E15" i="2" s="1"/>
  <c r="F39" i="2"/>
  <c r="F15" i="2" s="1"/>
  <c r="G39" i="2"/>
  <c r="G15" i="2" s="1"/>
  <c r="H39" i="2"/>
  <c r="H15" i="2" s="1"/>
  <c r="D40" i="2"/>
  <c r="D16" i="2" s="1"/>
  <c r="E40" i="2"/>
  <c r="E16" i="2" s="1"/>
  <c r="F40" i="2"/>
  <c r="F16" i="2" s="1"/>
  <c r="G40" i="2"/>
  <c r="G16" i="2" s="1"/>
  <c r="H40" i="2"/>
  <c r="D41" i="2"/>
  <c r="D17" i="2" s="1"/>
  <c r="E41" i="2"/>
  <c r="E17" i="2" s="1"/>
  <c r="F41" i="2"/>
  <c r="F17" i="2" s="1"/>
  <c r="G41" i="2"/>
  <c r="G17" i="2" s="1"/>
  <c r="H41" i="2"/>
  <c r="H17" i="2" s="1"/>
  <c r="D43" i="2"/>
  <c r="E43" i="2"/>
  <c r="F43" i="2"/>
  <c r="G43" i="2"/>
  <c r="H43" i="2"/>
  <c r="E14" i="2"/>
  <c r="D29" i="2"/>
  <c r="F69" i="2"/>
  <c r="G69" i="2" s="1"/>
  <c r="H69" i="2" s="1"/>
  <c r="E69" i="2"/>
  <c r="E47" i="2"/>
  <c r="F47" i="2" s="1"/>
  <c r="G47" i="2" s="1"/>
  <c r="H47" i="2" s="1"/>
  <c r="F14" i="2"/>
  <c r="H16" i="2"/>
  <c r="D15" i="2"/>
  <c r="D18" i="2" l="1"/>
  <c r="G18" i="2"/>
  <c r="H18" i="2"/>
  <c r="F18" i="2"/>
  <c r="E18" i="2"/>
  <c r="D6" i="2"/>
  <c r="D7" i="2"/>
  <c r="D4" i="2"/>
  <c r="D8" i="2" l="1"/>
  <c r="D10" i="2" s="1"/>
  <c r="D11" i="2" s="1"/>
  <c r="E6" i="2"/>
  <c r="E7" i="2"/>
  <c r="E4" i="2"/>
  <c r="F4" i="2"/>
  <c r="F6" i="2"/>
  <c r="F7" i="2"/>
  <c r="F8" i="2" s="1"/>
  <c r="D20" i="2" l="1"/>
  <c r="D21" i="2" s="1"/>
  <c r="E8" i="2"/>
  <c r="E10" i="2" s="1"/>
  <c r="E11" i="2" s="1"/>
  <c r="G4" i="2"/>
  <c r="G7" i="2"/>
  <c r="G6" i="2"/>
  <c r="F10" i="2"/>
  <c r="F11" i="2" s="1"/>
  <c r="F20" i="2"/>
  <c r="D23" i="2" l="1"/>
  <c r="D24" i="2" s="1"/>
  <c r="E20" i="2"/>
  <c r="G8" i="2"/>
  <c r="G10" i="2" s="1"/>
  <c r="G11" i="2" s="1"/>
  <c r="H4" i="2"/>
  <c r="H6" i="2"/>
  <c r="H7" i="2"/>
  <c r="H8" i="2" s="1"/>
  <c r="F21" i="2"/>
  <c r="F23" i="2"/>
  <c r="F24" i="2" s="1"/>
  <c r="G20" i="2"/>
  <c r="E21" i="2" l="1"/>
  <c r="E23" i="2"/>
  <c r="E24" i="2" s="1"/>
  <c r="G21" i="2"/>
  <c r="G23" i="2"/>
  <c r="G24" i="2" s="1"/>
  <c r="H20" i="2"/>
  <c r="H10" i="2"/>
  <c r="H11" i="2" s="1"/>
  <c r="H21" i="2" l="1"/>
  <c r="H23" i="2"/>
  <c r="H24" i="2" s="1"/>
</calcChain>
</file>

<file path=xl/sharedStrings.xml><?xml version="1.0" encoding="utf-8"?>
<sst xmlns="http://schemas.openxmlformats.org/spreadsheetml/2006/main" count="141" uniqueCount="37">
  <si>
    <t>Figures in USD</t>
  </si>
  <si>
    <t>Unit</t>
  </si>
  <si>
    <t>Year 1</t>
  </si>
  <si>
    <t>Year 2</t>
  </si>
  <si>
    <t>Year 3</t>
  </si>
  <si>
    <t>Year 4</t>
  </si>
  <si>
    <t>Year 5</t>
  </si>
  <si>
    <t>Income Statement</t>
  </si>
  <si>
    <t>Revenue</t>
  </si>
  <si>
    <t>$</t>
  </si>
  <si>
    <t>Cost of Goods Sold</t>
  </si>
  <si>
    <t>Manufacturing</t>
  </si>
  <si>
    <t>Order Fulfillment</t>
  </si>
  <si>
    <t>Total COGS</t>
  </si>
  <si>
    <t>Gross Profit</t>
  </si>
  <si>
    <t>Gross Profit Margin</t>
  </si>
  <si>
    <t>%</t>
  </si>
  <si>
    <t>Operating Expenses</t>
  </si>
  <si>
    <t>Warehouse Rent</t>
  </si>
  <si>
    <t>Salaries &amp; Payroll</t>
  </si>
  <si>
    <t>Marketing</t>
  </si>
  <si>
    <t>Other</t>
  </si>
  <si>
    <t>Total Operating Expenses</t>
  </si>
  <si>
    <t>Operating Profit</t>
  </si>
  <si>
    <t>Operating Profit Margin</t>
  </si>
  <si>
    <t>Tax</t>
  </si>
  <si>
    <t>Profit / (Loss)</t>
  </si>
  <si>
    <t>Number of Orders</t>
  </si>
  <si>
    <t>#</t>
  </si>
  <si>
    <t>Order Growth Rate</t>
  </si>
  <si>
    <t>Average Order Value</t>
  </si>
  <si>
    <t>Cost of Goods Sold (per order)</t>
  </si>
  <si>
    <t>Corporate Tax Rate</t>
  </si>
  <si>
    <t>lower case(scenario 2)</t>
  </si>
  <si>
    <t>scenario</t>
  </si>
  <si>
    <t>live case</t>
  </si>
  <si>
    <t>upper case(scenario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</si>
</sst>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_-* #,##0.00_-;\-* #,##0.00_-;_-* &quot;-&quot;??_-;_-@_-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168" fontId="3" fillId="0" borderId="0" xfId="2" applyNumberFormat="1"/>
    <xf numFmtId="2" fontId="2" fillId="0" borderId="2" xfId="2" applyNumberFormat="1" applyFont="1" applyBorder="1"/>
    <xf numFmtId="9" fontId="0" fillId="0" borderId="0" xfId="1" applyFont="1"/>
    <xf numFmtId="0" fontId="2" fillId="5" borderId="2" xfId="2" applyNumberFormat="1" applyFont="1" applyFill="1" applyBorder="1"/>
    <xf numFmtId="9" fontId="8" fillId="0" borderId="0" xfId="1" applyFont="1"/>
    <xf numFmtId="0" fontId="3" fillId="0" borderId="0" xfId="2"/>
    <xf numFmtId="0" fontId="4" fillId="2" borderId="0" xfId="2" applyFont="1" applyFill="1"/>
    <xf numFmtId="0" fontId="4" fillId="2" borderId="0" xfId="2" applyFont="1" applyFill="1" applyAlignment="1">
      <alignment horizontal="center"/>
    </xf>
    <xf numFmtId="168" fontId="6" fillId="0" borderId="0" xfId="2" applyNumberFormat="1" applyFont="1"/>
    <xf numFmtId="168" fontId="1" fillId="0" borderId="0" xfId="2" applyNumberFormat="1" applyFont="1"/>
    <xf numFmtId="0" fontId="1" fillId="0" borderId="0" xfId="2" applyFont="1"/>
    <xf numFmtId="0" fontId="2" fillId="4" borderId="0" xfId="2" applyFont="1" applyFill="1"/>
    <xf numFmtId="0" fontId="1" fillId="0" borderId="0" xfId="2" applyFont="1" applyAlignment="1">
      <alignment horizontal="left" indent="1"/>
    </xf>
    <xf numFmtId="0" fontId="2" fillId="0" borderId="1" xfId="2" applyFont="1" applyBorder="1"/>
    <xf numFmtId="168" fontId="2" fillId="0" borderId="1" xfId="2" applyNumberFormat="1" applyFont="1" applyBorder="1"/>
    <xf numFmtId="0" fontId="2" fillId="0" borderId="0" xfId="2" applyFont="1"/>
    <xf numFmtId="0" fontId="2" fillId="0" borderId="2" xfId="2" applyFont="1" applyBorder="1"/>
    <xf numFmtId="168" fontId="2" fillId="0" borderId="2" xfId="2" applyNumberFormat="1" applyFont="1" applyBorder="1"/>
    <xf numFmtId="0" fontId="2" fillId="5" borderId="2" xfId="2" applyFont="1" applyFill="1" applyBorder="1"/>
    <xf numFmtId="168" fontId="2" fillId="0" borderId="0" xfId="2" applyNumberFormat="1" applyFont="1"/>
    <xf numFmtId="9" fontId="7" fillId="0" borderId="0" xfId="2" applyNumberFormat="1" applyFont="1"/>
    <xf numFmtId="0" fontId="8" fillId="0" borderId="0" xfId="2" applyFont="1"/>
    <xf numFmtId="168" fontId="1" fillId="0" borderId="0" xfId="2" applyNumberFormat="1" applyFont="1" applyAlignment="1">
      <alignment horizontal="right"/>
    </xf>
    <xf numFmtId="0" fontId="2" fillId="4" borderId="0" xfId="2" applyFont="1" applyFill="1" applyAlignment="1">
      <alignment horizontal="center"/>
    </xf>
    <xf numFmtId="0" fontId="1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2" xfId="2" applyFont="1" applyBorder="1" applyAlignment="1">
      <alignment horizontal="center"/>
    </xf>
    <xf numFmtId="0" fontId="2" fillId="5" borderId="2" xfId="2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43" fontId="6" fillId="0" borderId="0" xfId="2" applyNumberFormat="1" applyFont="1"/>
    <xf numFmtId="0" fontId="5" fillId="3" borderId="0" xfId="2" applyFont="1" applyFill="1"/>
    <xf numFmtId="9" fontId="6" fillId="0" borderId="0" xfId="4" applyFont="1"/>
    <xf numFmtId="0" fontId="5" fillId="3" borderId="0" xfId="2" applyFont="1" applyFill="1" applyAlignment="1">
      <alignment horizontal="center"/>
    </xf>
    <xf numFmtId="0" fontId="1" fillId="0" borderId="0" xfId="2" applyFont="1" applyAlignment="1">
      <alignment horizontal="left"/>
    </xf>
    <xf numFmtId="0" fontId="2" fillId="7" borderId="0" xfId="2" applyFont="1" applyFill="1"/>
    <xf numFmtId="0" fontId="2" fillId="7" borderId="0" xfId="2" applyFont="1" applyFill="1" applyAlignment="1">
      <alignment horizontal="center"/>
    </xf>
    <xf numFmtId="9" fontId="8" fillId="0" borderId="0" xfId="4" applyFont="1"/>
    <xf numFmtId="1" fontId="4" fillId="2" borderId="0" xfId="3" applyNumberFormat="1" applyFont="1" applyFill="1" applyAlignment="1">
      <alignment horizontal="center"/>
    </xf>
    <xf numFmtId="17" fontId="5" fillId="6" borderId="0" xfId="2" applyNumberFormat="1" applyFont="1" applyFill="1" applyAlignment="1">
      <alignment horizontal="center"/>
    </xf>
    <xf numFmtId="17" fontId="5" fillId="3" borderId="0" xfId="2" applyNumberFormat="1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9" borderId="5" xfId="0" applyFill="1" applyBorder="1"/>
    <xf numFmtId="0" fontId="2" fillId="9" borderId="12" xfId="2" applyFont="1" applyFill="1" applyBorder="1"/>
    <xf numFmtId="0" fontId="3" fillId="0" borderId="12" xfId="2" applyBorder="1"/>
    <xf numFmtId="168" fontId="6" fillId="0" borderId="11" xfId="2" applyNumberFormat="1" applyFont="1" applyBorder="1"/>
    <xf numFmtId="9" fontId="6" fillId="0" borderId="5" xfId="4" applyFont="1" applyBorder="1"/>
    <xf numFmtId="0" fontId="0" fillId="9" borderId="10" xfId="0" applyFill="1" applyBorder="1"/>
    <xf numFmtId="0" fontId="0" fillId="9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11" xfId="0" applyFill="1" applyBorder="1"/>
    <xf numFmtId="0" fontId="0" fillId="0" borderId="16" xfId="0" applyBorder="1"/>
    <xf numFmtId="0" fontId="2" fillId="8" borderId="3" xfId="0" applyNumberFormat="1" applyFont="1" applyFill="1" applyBorder="1" applyAlignment="1">
      <alignment horizontal="center"/>
    </xf>
    <xf numFmtId="9" fontId="1" fillId="0" borderId="0" xfId="4" applyFont="1"/>
    <xf numFmtId="43" fontId="1" fillId="0" borderId="0" xfId="2" applyNumberFormat="1" applyFont="1"/>
    <xf numFmtId="9" fontId="1" fillId="0" borderId="0" xfId="2" applyNumberFormat="1" applyFont="1"/>
  </cellXfs>
  <cellStyles count="8">
    <cellStyle name="Comma 2" xfId="3" xr:uid="{3E3BAA0E-67FD-41CB-92B1-AB70D429C89D}"/>
    <cellStyle name="Hyperlink 2" xfId="6" xr:uid="{7C28EF07-AFDA-4B1D-BA4D-61DE7876B076}"/>
    <cellStyle name="Hyperlink 2 2" xfId="7" xr:uid="{7438C511-5DF1-4375-BC56-617A28C0CD3C}"/>
    <cellStyle name="Normal" xfId="0" builtinId="0"/>
    <cellStyle name="Normal 2" xfId="2" xr:uid="{E12553D8-8DAC-4A49-A054-996BAE81AD09}"/>
    <cellStyle name="Normal 2 2" xfId="5" xr:uid="{B9021407-0B06-4A44-B4F8-FCDFAF31C16A}"/>
    <cellStyle name="Percent" xfId="1" builtinId="5"/>
    <cellStyle name="Percent 2" xfId="4" xr:uid="{83D8BFBD-3B68-49EE-8E3F-D5BBE15AB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EF6-BD2C-42EA-B4F9-FA218762D569}">
  <dimension ref="A1:S100"/>
  <sheetViews>
    <sheetView tabSelected="1" topLeftCell="B26" zoomScale="68" workbookViewId="0">
      <selection activeCell="B45" sqref="B45:H69"/>
    </sheetView>
  </sheetViews>
  <sheetFormatPr defaultRowHeight="14.4" x14ac:dyDescent="0.3"/>
  <cols>
    <col min="1" max="1" width="8.88671875" hidden="1" customWidth="1"/>
    <col min="2" max="2" width="31.6640625" customWidth="1"/>
    <col min="3" max="3" width="12.109375" customWidth="1"/>
    <col min="4" max="5" width="10.21875" bestFit="1" customWidth="1"/>
    <col min="6" max="8" width="10.77734375" bestFit="1" customWidth="1"/>
    <col min="11" max="11" width="27" bestFit="1" customWidth="1"/>
    <col min="12" max="12" width="10.33203125" customWidth="1"/>
    <col min="13" max="14" width="8.5546875" bestFit="1" customWidth="1"/>
    <col min="15" max="17" width="10.21875" bestFit="1" customWidth="1"/>
  </cols>
  <sheetData>
    <row r="1" spans="2:13" x14ac:dyDescent="0.3">
      <c r="B1" s="7"/>
      <c r="C1" s="8"/>
      <c r="D1" s="39">
        <v>2023</v>
      </c>
      <c r="E1" s="39">
        <v>2024</v>
      </c>
      <c r="F1" s="39">
        <v>2025</v>
      </c>
      <c r="G1" s="39">
        <v>2026</v>
      </c>
      <c r="H1" s="39">
        <v>2027</v>
      </c>
    </row>
    <row r="2" spans="2:13" x14ac:dyDescent="0.3">
      <c r="B2" s="32" t="s">
        <v>0</v>
      </c>
      <c r="C2" s="34" t="s">
        <v>1</v>
      </c>
      <c r="D2" s="40" t="s">
        <v>2</v>
      </c>
      <c r="E2" s="41" t="s">
        <v>3</v>
      </c>
      <c r="F2" s="41" t="s">
        <v>4</v>
      </c>
      <c r="G2" s="41" t="s">
        <v>5</v>
      </c>
      <c r="H2" s="41" t="s">
        <v>6</v>
      </c>
    </row>
    <row r="3" spans="2:13" ht="15" thickBot="1" x14ac:dyDescent="0.35">
      <c r="B3" s="36" t="s">
        <v>7</v>
      </c>
      <c r="C3" s="37"/>
      <c r="D3" s="36"/>
      <c r="E3" s="36"/>
      <c r="F3" s="36"/>
      <c r="G3" s="36"/>
      <c r="H3" s="36"/>
    </row>
    <row r="4" spans="2:13" ht="15" thickBot="1" x14ac:dyDescent="0.35">
      <c r="B4" s="16" t="s">
        <v>8</v>
      </c>
      <c r="C4" s="27" t="s">
        <v>9</v>
      </c>
      <c r="D4" s="20">
        <f>D29*D31</f>
        <v>119850.00000000001</v>
      </c>
      <c r="E4" s="20">
        <f t="shared" ref="E4:H4" si="0">E29*E31</f>
        <v>239700.00000000003</v>
      </c>
      <c r="F4" s="20">
        <f t="shared" si="0"/>
        <v>419475.00000000006</v>
      </c>
      <c r="G4" s="20">
        <f t="shared" si="0"/>
        <v>629212.5</v>
      </c>
      <c r="H4" s="20">
        <f t="shared" si="0"/>
        <v>849436.87500000012</v>
      </c>
      <c r="K4" s="42" t="s">
        <v>34</v>
      </c>
      <c r="L4" s="65">
        <v>1</v>
      </c>
    </row>
    <row r="5" spans="2:13" ht="15.6" x14ac:dyDescent="0.3">
      <c r="B5" s="16" t="s">
        <v>10</v>
      </c>
      <c r="C5" s="6"/>
      <c r="D5" s="10"/>
      <c r="E5" s="10"/>
      <c r="F5" s="10"/>
      <c r="G5" s="10"/>
      <c r="H5" s="10"/>
    </row>
    <row r="6" spans="2:13" x14ac:dyDescent="0.3">
      <c r="B6" s="13" t="s">
        <v>11</v>
      </c>
      <c r="C6" s="25" t="s">
        <v>9</v>
      </c>
      <c r="D6" s="10">
        <f>D$29*D34</f>
        <v>19500</v>
      </c>
      <c r="E6" s="10">
        <f t="shared" ref="E6:H6" si="1">E$29*E34</f>
        <v>39000</v>
      </c>
      <c r="F6" s="10">
        <f t="shared" si="1"/>
        <v>68250</v>
      </c>
      <c r="G6" s="10">
        <f t="shared" si="1"/>
        <v>102375</v>
      </c>
      <c r="H6" s="10">
        <f t="shared" si="1"/>
        <v>138206.25</v>
      </c>
    </row>
    <row r="7" spans="2:13" x14ac:dyDescent="0.3">
      <c r="B7" s="13" t="s">
        <v>12</v>
      </c>
      <c r="C7" s="25" t="s">
        <v>9</v>
      </c>
      <c r="D7" s="10">
        <f>D$29*D35</f>
        <v>6750</v>
      </c>
      <c r="E7" s="10">
        <f t="shared" ref="E7:H7" si="2">E$29*E35</f>
        <v>13500</v>
      </c>
      <c r="F7" s="10">
        <f t="shared" si="2"/>
        <v>23625</v>
      </c>
      <c r="G7" s="10">
        <f t="shared" si="2"/>
        <v>35437.5</v>
      </c>
      <c r="H7" s="10">
        <f t="shared" si="2"/>
        <v>47840.625</v>
      </c>
    </row>
    <row r="8" spans="2:13" x14ac:dyDescent="0.3">
      <c r="B8" s="14" t="s">
        <v>13</v>
      </c>
      <c r="C8" s="26" t="s">
        <v>9</v>
      </c>
      <c r="D8" s="15">
        <f>SUM(D6:D7)</f>
        <v>26250</v>
      </c>
      <c r="E8" s="15">
        <f t="shared" ref="E8:H8" si="3">SUM(E6:E7)</f>
        <v>52500</v>
      </c>
      <c r="F8" s="15">
        <f t="shared" si="3"/>
        <v>91875</v>
      </c>
      <c r="G8" s="15">
        <f t="shared" si="3"/>
        <v>137812.5</v>
      </c>
      <c r="H8" s="15">
        <f t="shared" si="3"/>
        <v>186046.875</v>
      </c>
    </row>
    <row r="9" spans="2:13" ht="15.6" x14ac:dyDescent="0.3">
      <c r="B9" s="13"/>
      <c r="C9" s="6"/>
      <c r="D9" s="10"/>
      <c r="E9" s="10"/>
      <c r="F9" s="10"/>
      <c r="G9" s="10"/>
      <c r="H9" s="10"/>
    </row>
    <row r="10" spans="2:13" x14ac:dyDescent="0.3">
      <c r="B10" s="17" t="s">
        <v>14</v>
      </c>
      <c r="C10" s="28" t="s">
        <v>9</v>
      </c>
      <c r="D10" s="18">
        <f>D4-D8</f>
        <v>93600.000000000015</v>
      </c>
      <c r="E10" s="18">
        <f t="shared" ref="E10:H10" si="4">E4-E8</f>
        <v>187200.00000000003</v>
      </c>
      <c r="F10" s="18">
        <f t="shared" si="4"/>
        <v>327600.00000000006</v>
      </c>
      <c r="G10" s="18">
        <f t="shared" si="4"/>
        <v>491400</v>
      </c>
      <c r="H10" s="18">
        <f t="shared" si="4"/>
        <v>663390.00000000012</v>
      </c>
    </row>
    <row r="11" spans="2:13" x14ac:dyDescent="0.3">
      <c r="B11" s="22" t="s">
        <v>15</v>
      </c>
      <c r="C11" s="25" t="s">
        <v>16</v>
      </c>
      <c r="D11" s="38">
        <f>D10/D4</f>
        <v>0.78097622027534419</v>
      </c>
      <c r="E11" s="38">
        <f t="shared" ref="E11:H11" si="5">E10/E4</f>
        <v>0.78097622027534419</v>
      </c>
      <c r="F11" s="38">
        <f t="shared" si="5"/>
        <v>0.78097622027534419</v>
      </c>
      <c r="G11" s="38">
        <f t="shared" si="5"/>
        <v>0.78097622027534419</v>
      </c>
      <c r="H11" s="38">
        <f t="shared" si="5"/>
        <v>0.78097622027534419</v>
      </c>
    </row>
    <row r="13" spans="2:13" ht="15.6" x14ac:dyDescent="0.3">
      <c r="B13" s="16" t="s">
        <v>17</v>
      </c>
      <c r="C13" s="27"/>
      <c r="D13" s="1"/>
      <c r="E13" s="6"/>
      <c r="F13" s="6"/>
      <c r="G13" s="6"/>
      <c r="H13" s="6"/>
    </row>
    <row r="14" spans="2:13" ht="15.6" x14ac:dyDescent="0.3">
      <c r="B14" s="13" t="s">
        <v>18</v>
      </c>
      <c r="C14" s="30" t="s">
        <v>9</v>
      </c>
      <c r="D14" s="1">
        <f>D38</f>
        <v>20000</v>
      </c>
      <c r="E14" s="1">
        <f t="shared" ref="E14:H14" si="6">E38</f>
        <v>20000</v>
      </c>
      <c r="F14" s="1">
        <f t="shared" si="6"/>
        <v>30000</v>
      </c>
      <c r="G14" s="1">
        <f t="shared" si="6"/>
        <v>30000</v>
      </c>
      <c r="H14" s="1">
        <f t="shared" si="6"/>
        <v>30000</v>
      </c>
      <c r="M14" s="3"/>
    </row>
    <row r="15" spans="2:13" ht="15.6" x14ac:dyDescent="0.3">
      <c r="B15" s="13" t="s">
        <v>19</v>
      </c>
      <c r="C15" s="30" t="s">
        <v>9</v>
      </c>
      <c r="D15" s="1">
        <f t="shared" ref="D15:D17" si="7">D39</f>
        <v>50000</v>
      </c>
      <c r="E15" s="1">
        <f t="shared" ref="E15:H15" si="8">E39</f>
        <v>50000</v>
      </c>
      <c r="F15" s="1">
        <f t="shared" si="8"/>
        <v>100000</v>
      </c>
      <c r="G15" s="1">
        <f t="shared" si="8"/>
        <v>100000</v>
      </c>
      <c r="H15" s="1">
        <f t="shared" si="8"/>
        <v>100000</v>
      </c>
    </row>
    <row r="16" spans="2:13" ht="15.6" x14ac:dyDescent="0.3">
      <c r="B16" s="13" t="s">
        <v>20</v>
      </c>
      <c r="C16" s="25" t="s">
        <v>9</v>
      </c>
      <c r="D16" s="1">
        <f t="shared" si="7"/>
        <v>25000</v>
      </c>
      <c r="E16" s="1">
        <f t="shared" ref="E16:H16" si="9">E40</f>
        <v>25000</v>
      </c>
      <c r="F16" s="1">
        <f t="shared" si="9"/>
        <v>50000</v>
      </c>
      <c r="G16" s="1">
        <f t="shared" si="9"/>
        <v>100000</v>
      </c>
      <c r="H16" s="1">
        <f t="shared" si="9"/>
        <v>100000</v>
      </c>
    </row>
    <row r="17" spans="2:19" ht="15.6" x14ac:dyDescent="0.3">
      <c r="B17" s="13" t="s">
        <v>21</v>
      </c>
      <c r="C17" s="25" t="s">
        <v>9</v>
      </c>
      <c r="D17" s="1">
        <f t="shared" si="7"/>
        <v>5000</v>
      </c>
      <c r="E17" s="1">
        <f t="shared" ref="E17:H17" si="10">E41</f>
        <v>5000</v>
      </c>
      <c r="F17" s="1">
        <f t="shared" si="10"/>
        <v>5000</v>
      </c>
      <c r="G17" s="1">
        <f t="shared" si="10"/>
        <v>5000</v>
      </c>
      <c r="H17" s="1">
        <f t="shared" si="10"/>
        <v>5000</v>
      </c>
    </row>
    <row r="18" spans="2:19" x14ac:dyDescent="0.3">
      <c r="B18" s="14" t="s">
        <v>22</v>
      </c>
      <c r="C18" s="26" t="s">
        <v>9</v>
      </c>
      <c r="D18" s="15">
        <f>SUM(D14:D17)</f>
        <v>100000</v>
      </c>
      <c r="E18" s="15">
        <f t="shared" ref="E18:H18" si="11">SUM(E14:E17)</f>
        <v>100000</v>
      </c>
      <c r="F18" s="15">
        <f t="shared" si="11"/>
        <v>185000</v>
      </c>
      <c r="G18" s="15">
        <f t="shared" si="11"/>
        <v>235000</v>
      </c>
      <c r="H18" s="15">
        <f t="shared" si="11"/>
        <v>235000</v>
      </c>
    </row>
    <row r="19" spans="2:19" x14ac:dyDescent="0.3">
      <c r="B19" s="16"/>
      <c r="C19" s="27"/>
      <c r="D19" s="20"/>
      <c r="E19" s="20"/>
      <c r="F19" s="20"/>
      <c r="G19" s="20"/>
      <c r="H19" s="20"/>
    </row>
    <row r="20" spans="2:19" x14ac:dyDescent="0.3">
      <c r="B20" s="17" t="s">
        <v>23</v>
      </c>
      <c r="C20" s="28" t="s">
        <v>9</v>
      </c>
      <c r="D20" s="2">
        <f>D4-D8-D18</f>
        <v>-6399.9999999999854</v>
      </c>
      <c r="E20" s="2">
        <f t="shared" ref="E20:H20" si="12">E4-E8-E18</f>
        <v>87200.000000000029</v>
      </c>
      <c r="F20" s="2">
        <f t="shared" si="12"/>
        <v>142600.00000000006</v>
      </c>
      <c r="G20" s="2">
        <f t="shared" si="12"/>
        <v>256400</v>
      </c>
      <c r="H20" s="2">
        <f t="shared" si="12"/>
        <v>428390.00000000012</v>
      </c>
      <c r="R20" s="43"/>
    </row>
    <row r="21" spans="2:19" x14ac:dyDescent="0.3">
      <c r="B21" s="22" t="s">
        <v>24</v>
      </c>
      <c r="C21" s="25" t="s">
        <v>16</v>
      </c>
      <c r="D21" s="5">
        <f>D20/D4</f>
        <v>-5.3400083437630246E-2</v>
      </c>
      <c r="E21" s="5">
        <f t="shared" ref="E21:H21" si="13">E20/E4</f>
        <v>0.36378806841885697</v>
      </c>
      <c r="F21" s="5">
        <f t="shared" si="13"/>
        <v>0.33994874545562914</v>
      </c>
      <c r="G21" s="5">
        <f t="shared" si="13"/>
        <v>0.40749349385144129</v>
      </c>
      <c r="H21" s="5">
        <f t="shared" si="13"/>
        <v>0.50432234885023097</v>
      </c>
    </row>
    <row r="22" spans="2:19" x14ac:dyDescent="0.3">
      <c r="R22" s="48"/>
    </row>
    <row r="23" spans="2:19" x14ac:dyDescent="0.3">
      <c r="B23" s="11" t="s">
        <v>25</v>
      </c>
      <c r="C23" s="25" t="s">
        <v>9</v>
      </c>
      <c r="D23" s="23" t="str">
        <f>IF(D20&lt;0,"na",D20*D43)</f>
        <v>na</v>
      </c>
      <c r="E23" s="23">
        <f t="shared" ref="E23:H23" si="14">IF(E20&lt;0,"na",E20*E43)</f>
        <v>17440.000000000007</v>
      </c>
      <c r="F23" s="23">
        <f t="shared" si="14"/>
        <v>28520.000000000015</v>
      </c>
      <c r="G23" s="23">
        <f t="shared" si="14"/>
        <v>51280</v>
      </c>
      <c r="H23" s="23">
        <f t="shared" si="14"/>
        <v>85678.000000000029</v>
      </c>
      <c r="N23" s="48"/>
      <c r="P23" s="44"/>
      <c r="Q23" s="48"/>
      <c r="R23" s="46"/>
    </row>
    <row r="24" spans="2:19" x14ac:dyDescent="0.3">
      <c r="B24" s="19" t="s">
        <v>26</v>
      </c>
      <c r="C24" s="29" t="s">
        <v>9</v>
      </c>
      <c r="D24" s="4">
        <f>IFERROR(D20-D23,D20)</f>
        <v>-6399.9999999999854</v>
      </c>
      <c r="E24" s="4">
        <f t="shared" ref="E24:H24" si="15">IFERROR(E20-E23,E20)</f>
        <v>69760.000000000029</v>
      </c>
      <c r="F24" s="4">
        <f t="shared" si="15"/>
        <v>114080.00000000004</v>
      </c>
      <c r="G24" s="4">
        <f t="shared" si="15"/>
        <v>205120</v>
      </c>
      <c r="H24" s="4">
        <f t="shared" si="15"/>
        <v>342712.00000000012</v>
      </c>
      <c r="K24" s="48"/>
      <c r="L24" s="46"/>
      <c r="N24" s="49"/>
      <c r="P24" s="45"/>
      <c r="Q24" s="50"/>
      <c r="R24" s="52"/>
      <c r="S24" s="52"/>
    </row>
    <row r="25" spans="2:19" x14ac:dyDescent="0.3">
      <c r="K25" s="50"/>
      <c r="L25" s="50"/>
      <c r="M25" s="64"/>
      <c r="N25" s="50"/>
      <c r="O25" s="47"/>
      <c r="P25" s="44"/>
      <c r="Q25" s="49"/>
      <c r="R25" s="46"/>
    </row>
    <row r="26" spans="2:19" x14ac:dyDescent="0.3">
      <c r="K26" s="59"/>
      <c r="L26" s="61"/>
      <c r="M26" s="62"/>
      <c r="N26" s="63"/>
      <c r="O26" s="60"/>
      <c r="P26" s="51"/>
      <c r="Q26" s="54"/>
      <c r="R26" s="52"/>
    </row>
    <row r="27" spans="2:19" x14ac:dyDescent="0.3">
      <c r="B27" s="12" t="s">
        <v>35</v>
      </c>
      <c r="C27" s="24"/>
      <c r="D27" s="12"/>
      <c r="E27" s="12"/>
      <c r="F27" s="12"/>
      <c r="G27" s="12"/>
      <c r="H27" s="12"/>
      <c r="J27" s="12" t="s">
        <v>36</v>
      </c>
      <c r="K27" s="24"/>
      <c r="L27" s="12"/>
      <c r="M27" s="12"/>
      <c r="N27" s="12"/>
      <c r="O27" s="12"/>
      <c r="P27" s="12"/>
      <c r="Q27" s="55"/>
      <c r="R27" s="53"/>
    </row>
    <row r="28" spans="2:19" ht="15.6" x14ac:dyDescent="0.3">
      <c r="B28" s="11" t="s">
        <v>8</v>
      </c>
      <c r="C28" s="6"/>
      <c r="D28" s="6"/>
      <c r="E28" s="6"/>
      <c r="F28" s="6"/>
      <c r="G28" s="6"/>
      <c r="H28" s="6"/>
      <c r="J28" s="11" t="s">
        <v>8</v>
      </c>
      <c r="K28" s="6"/>
      <c r="L28" s="6"/>
      <c r="M28" s="6"/>
      <c r="N28" s="6"/>
      <c r="O28" s="6"/>
      <c r="P28" s="6"/>
      <c r="Q28" s="56"/>
      <c r="R28" s="50"/>
    </row>
    <row r="29" spans="2:19" x14ac:dyDescent="0.3">
      <c r="B29" s="13" t="s">
        <v>27</v>
      </c>
      <c r="C29" s="25" t="s">
        <v>28</v>
      </c>
      <c r="D29" s="10">
        <f>CHOOSE($L$4,D47,D69)</f>
        <v>3000</v>
      </c>
      <c r="E29" s="10">
        <f t="shared" ref="E29:H29" si="16">CHOOSE($L$4,E47,E69)</f>
        <v>6000</v>
      </c>
      <c r="F29" s="10">
        <f t="shared" si="16"/>
        <v>10500</v>
      </c>
      <c r="G29" s="10">
        <f t="shared" si="16"/>
        <v>15750</v>
      </c>
      <c r="H29" s="10">
        <f t="shared" si="16"/>
        <v>21262.5</v>
      </c>
      <c r="J29" s="13" t="s">
        <v>27</v>
      </c>
      <c r="K29" s="25" t="s">
        <v>28</v>
      </c>
      <c r="L29" s="9">
        <v>3000</v>
      </c>
      <c r="M29" s="10">
        <f>L29*(1+M30)</f>
        <v>6000</v>
      </c>
      <c r="N29" s="10">
        <f t="shared" ref="N29" si="17">M29*(1+N30)</f>
        <v>10500</v>
      </c>
      <c r="O29" s="10">
        <f t="shared" ref="O29" si="18">N29*(1+O30)</f>
        <v>15750</v>
      </c>
      <c r="P29" s="10">
        <f t="shared" ref="P29" si="19">O29*(1+P30)</f>
        <v>21262.5</v>
      </c>
      <c r="Q29" s="57"/>
      <c r="R29" s="49"/>
    </row>
    <row r="30" spans="2:19" x14ac:dyDescent="0.3">
      <c r="B30" s="13" t="s">
        <v>29</v>
      </c>
      <c r="C30" s="25" t="s">
        <v>16</v>
      </c>
      <c r="D30" s="10">
        <f t="shared" ref="D30:H30" si="20">CHOOSE($L$4,D48,D70)</f>
        <v>0</v>
      </c>
      <c r="E30" s="66">
        <f t="shared" si="20"/>
        <v>1</v>
      </c>
      <c r="F30" s="66">
        <f t="shared" si="20"/>
        <v>0.75</v>
      </c>
      <c r="G30" s="66">
        <f t="shared" si="20"/>
        <v>0.5</v>
      </c>
      <c r="H30" s="66">
        <f t="shared" si="20"/>
        <v>0.35</v>
      </c>
      <c r="J30" s="13" t="s">
        <v>29</v>
      </c>
      <c r="K30" s="25" t="s">
        <v>16</v>
      </c>
      <c r="L30" s="9"/>
      <c r="M30" s="33">
        <v>1</v>
      </c>
      <c r="N30" s="33">
        <v>0.75</v>
      </c>
      <c r="O30" s="33">
        <v>0.5</v>
      </c>
      <c r="P30" s="33">
        <v>0.35</v>
      </c>
      <c r="Q30" s="58"/>
      <c r="R30" s="50"/>
    </row>
    <row r="31" spans="2:19" x14ac:dyDescent="0.3">
      <c r="B31" s="13" t="s">
        <v>30</v>
      </c>
      <c r="C31" s="25" t="s">
        <v>9</v>
      </c>
      <c r="D31" s="67">
        <f t="shared" ref="D31:H31" si="21">CHOOSE($L$4,D49,D71)</f>
        <v>39.950000000000003</v>
      </c>
      <c r="E31" s="67">
        <f t="shared" si="21"/>
        <v>39.950000000000003</v>
      </c>
      <c r="F31" s="67">
        <f t="shared" si="21"/>
        <v>39.950000000000003</v>
      </c>
      <c r="G31" s="67">
        <f t="shared" si="21"/>
        <v>39.950000000000003</v>
      </c>
      <c r="H31" s="67">
        <f t="shared" si="21"/>
        <v>39.950000000000003</v>
      </c>
      <c r="J31" s="13" t="s">
        <v>30</v>
      </c>
      <c r="K31" s="25" t="s">
        <v>9</v>
      </c>
      <c r="L31" s="31">
        <v>39.950000000000003</v>
      </c>
      <c r="M31" s="31">
        <v>39.950000000000003</v>
      </c>
      <c r="N31" s="31">
        <v>39.950000000000003</v>
      </c>
      <c r="O31" s="31">
        <v>39.950000000000003</v>
      </c>
      <c r="P31" s="31">
        <v>39.950000000000003</v>
      </c>
      <c r="Q31" s="31"/>
    </row>
    <row r="32" spans="2:19" ht="15.6" x14ac:dyDescent="0.3">
      <c r="B32" s="13"/>
      <c r="C32" s="6"/>
      <c r="D32" s="10"/>
      <c r="E32" s="10"/>
      <c r="F32" s="10"/>
      <c r="G32" s="10"/>
      <c r="H32" s="10"/>
      <c r="J32" s="13"/>
      <c r="K32" s="6"/>
      <c r="L32" s="9"/>
      <c r="M32" s="9"/>
      <c r="N32" s="9"/>
      <c r="O32" s="9"/>
      <c r="P32" s="9"/>
      <c r="Q32" s="9"/>
    </row>
    <row r="33" spans="2:17" ht="15.6" x14ac:dyDescent="0.3">
      <c r="B33" s="35" t="s">
        <v>31</v>
      </c>
      <c r="C33" s="6"/>
      <c r="D33" s="10"/>
      <c r="E33" s="10"/>
      <c r="F33" s="10"/>
      <c r="G33" s="10"/>
      <c r="H33" s="10"/>
      <c r="J33" s="35" t="s">
        <v>31</v>
      </c>
      <c r="K33" s="6"/>
      <c r="L33" s="9"/>
      <c r="M33" s="9"/>
      <c r="N33" s="9"/>
      <c r="O33" s="9"/>
      <c r="P33" s="9"/>
      <c r="Q33" s="9"/>
    </row>
    <row r="34" spans="2:17" x14ac:dyDescent="0.3">
      <c r="B34" s="13" t="s">
        <v>11</v>
      </c>
      <c r="C34" s="25" t="s">
        <v>9</v>
      </c>
      <c r="D34" s="67">
        <f t="shared" ref="D34:H34" si="22">CHOOSE($L$4,D52,D74)</f>
        <v>6.5</v>
      </c>
      <c r="E34" s="67">
        <f t="shared" si="22"/>
        <v>6.5</v>
      </c>
      <c r="F34" s="67">
        <f t="shared" si="22"/>
        <v>6.5</v>
      </c>
      <c r="G34" s="67">
        <f t="shared" si="22"/>
        <v>6.5</v>
      </c>
      <c r="H34" s="67">
        <f t="shared" si="22"/>
        <v>6.5</v>
      </c>
      <c r="J34" s="13" t="s">
        <v>11</v>
      </c>
      <c r="K34" s="25" t="s">
        <v>9</v>
      </c>
      <c r="L34" s="31">
        <v>6.5</v>
      </c>
      <c r="M34" s="31">
        <v>6.5</v>
      </c>
      <c r="N34" s="31">
        <v>6.5</v>
      </c>
      <c r="O34" s="31">
        <v>6.5</v>
      </c>
      <c r="P34" s="31">
        <v>6.5</v>
      </c>
      <c r="Q34" s="31"/>
    </row>
    <row r="35" spans="2:17" x14ac:dyDescent="0.3">
      <c r="B35" s="13" t="s">
        <v>12</v>
      </c>
      <c r="C35" s="25" t="s">
        <v>9</v>
      </c>
      <c r="D35" s="67">
        <f t="shared" ref="D35:H35" si="23">CHOOSE($L$4,D53,D75)</f>
        <v>2.25</v>
      </c>
      <c r="E35" s="67">
        <f t="shared" si="23"/>
        <v>2.25</v>
      </c>
      <c r="F35" s="67">
        <f t="shared" si="23"/>
        <v>2.25</v>
      </c>
      <c r="G35" s="67">
        <f t="shared" si="23"/>
        <v>2.25</v>
      </c>
      <c r="H35" s="67">
        <f t="shared" si="23"/>
        <v>2.25</v>
      </c>
      <c r="J35" s="13" t="s">
        <v>12</v>
      </c>
      <c r="K35" s="25" t="s">
        <v>9</v>
      </c>
      <c r="L35" s="31">
        <v>2.25</v>
      </c>
      <c r="M35" s="31">
        <v>2.25</v>
      </c>
      <c r="N35" s="31">
        <v>2.25</v>
      </c>
      <c r="O35" s="31">
        <v>2.25</v>
      </c>
      <c r="P35" s="31">
        <v>2.25</v>
      </c>
      <c r="Q35" s="31"/>
    </row>
    <row r="36" spans="2:17" ht="15.6" x14ac:dyDescent="0.3">
      <c r="B36" s="13"/>
      <c r="C36" s="6"/>
      <c r="D36" s="10"/>
      <c r="E36" s="10"/>
      <c r="F36" s="10"/>
      <c r="G36" s="10"/>
      <c r="H36" s="10"/>
      <c r="J36" s="13"/>
      <c r="K36" s="6"/>
      <c r="L36" s="9"/>
      <c r="M36" s="9"/>
      <c r="N36" s="9"/>
      <c r="O36" s="9"/>
      <c r="P36" s="9"/>
      <c r="Q36" s="9"/>
    </row>
    <row r="37" spans="2:17" ht="15.6" x14ac:dyDescent="0.3">
      <c r="B37" s="35" t="s">
        <v>17</v>
      </c>
      <c r="C37" s="6"/>
      <c r="D37" s="10"/>
      <c r="E37" s="10"/>
      <c r="F37" s="10"/>
      <c r="G37" s="10"/>
      <c r="H37" s="10"/>
      <c r="J37" s="35" t="s">
        <v>17</v>
      </c>
      <c r="K37" s="6"/>
      <c r="L37" s="9"/>
      <c r="M37" s="9"/>
      <c r="N37" s="9"/>
      <c r="O37" s="9"/>
      <c r="P37" s="9"/>
      <c r="Q37" s="9"/>
    </row>
    <row r="38" spans="2:17" x14ac:dyDescent="0.3">
      <c r="B38" s="13" t="s">
        <v>18</v>
      </c>
      <c r="C38" s="25" t="s">
        <v>9</v>
      </c>
      <c r="D38" s="10">
        <f t="shared" ref="D38:H38" si="24">CHOOSE($L$4,D56,D78)</f>
        <v>20000</v>
      </c>
      <c r="E38" s="10">
        <f t="shared" si="24"/>
        <v>20000</v>
      </c>
      <c r="F38" s="10">
        <f t="shared" si="24"/>
        <v>30000</v>
      </c>
      <c r="G38" s="10">
        <f t="shared" si="24"/>
        <v>30000</v>
      </c>
      <c r="H38" s="10">
        <f t="shared" si="24"/>
        <v>30000</v>
      </c>
      <c r="J38" s="13" t="s">
        <v>18</v>
      </c>
      <c r="K38" s="25" t="s">
        <v>9</v>
      </c>
      <c r="L38" s="9">
        <v>20000</v>
      </c>
      <c r="M38" s="9">
        <v>20000</v>
      </c>
      <c r="N38" s="9">
        <v>30000</v>
      </c>
      <c r="O38" s="9">
        <v>30000</v>
      </c>
      <c r="P38" s="9">
        <v>30000</v>
      </c>
      <c r="Q38" s="9"/>
    </row>
    <row r="39" spans="2:17" x14ac:dyDescent="0.3">
      <c r="B39" s="13" t="s">
        <v>19</v>
      </c>
      <c r="C39" s="25" t="s">
        <v>9</v>
      </c>
      <c r="D39" s="10">
        <f t="shared" ref="D39:H39" si="25">CHOOSE($L$4,D57,D79)</f>
        <v>50000</v>
      </c>
      <c r="E39" s="10">
        <f t="shared" si="25"/>
        <v>50000</v>
      </c>
      <c r="F39" s="10">
        <f t="shared" si="25"/>
        <v>100000</v>
      </c>
      <c r="G39" s="10">
        <f t="shared" si="25"/>
        <v>100000</v>
      </c>
      <c r="H39" s="10">
        <f t="shared" si="25"/>
        <v>100000</v>
      </c>
      <c r="J39" s="13" t="s">
        <v>19</v>
      </c>
      <c r="K39" s="25" t="s">
        <v>9</v>
      </c>
      <c r="L39" s="9">
        <v>50000</v>
      </c>
      <c r="M39" s="9">
        <v>50000</v>
      </c>
      <c r="N39" s="9">
        <v>100000</v>
      </c>
      <c r="O39" s="9">
        <v>100000</v>
      </c>
      <c r="P39" s="9">
        <v>100000</v>
      </c>
      <c r="Q39" s="9"/>
    </row>
    <row r="40" spans="2:17" x14ac:dyDescent="0.3">
      <c r="B40" s="13" t="s">
        <v>20</v>
      </c>
      <c r="C40" s="25" t="s">
        <v>9</v>
      </c>
      <c r="D40" s="10">
        <f t="shared" ref="D40:H40" si="26">CHOOSE($L$4,D58,D80)</f>
        <v>25000</v>
      </c>
      <c r="E40" s="10">
        <f t="shared" si="26"/>
        <v>25000</v>
      </c>
      <c r="F40" s="10">
        <f t="shared" si="26"/>
        <v>50000</v>
      </c>
      <c r="G40" s="10">
        <f t="shared" si="26"/>
        <v>100000</v>
      </c>
      <c r="H40" s="10">
        <f t="shared" si="26"/>
        <v>100000</v>
      </c>
      <c r="J40" s="13" t="s">
        <v>20</v>
      </c>
      <c r="K40" s="25" t="s">
        <v>9</v>
      </c>
      <c r="L40" s="9">
        <v>25000</v>
      </c>
      <c r="M40" s="9">
        <v>25000</v>
      </c>
      <c r="N40" s="9">
        <v>50000</v>
      </c>
      <c r="O40" s="9">
        <v>100000</v>
      </c>
      <c r="P40" s="9">
        <v>100000</v>
      </c>
      <c r="Q40" s="9"/>
    </row>
    <row r="41" spans="2:17" x14ac:dyDescent="0.3">
      <c r="B41" s="13" t="s">
        <v>21</v>
      </c>
      <c r="C41" s="25" t="s">
        <v>9</v>
      </c>
      <c r="D41" s="10">
        <f t="shared" ref="D41:H41" si="27">CHOOSE($L$4,D59,D81)</f>
        <v>5000</v>
      </c>
      <c r="E41" s="10">
        <f t="shared" si="27"/>
        <v>5000</v>
      </c>
      <c r="F41" s="10">
        <f t="shared" si="27"/>
        <v>5000</v>
      </c>
      <c r="G41" s="10">
        <f t="shared" si="27"/>
        <v>5000</v>
      </c>
      <c r="H41" s="10">
        <f t="shared" si="27"/>
        <v>5000</v>
      </c>
      <c r="J41" s="13" t="s">
        <v>21</v>
      </c>
      <c r="K41" s="25" t="s">
        <v>9</v>
      </c>
      <c r="L41" s="9">
        <v>5000</v>
      </c>
      <c r="M41" s="9">
        <v>5000</v>
      </c>
      <c r="N41" s="9">
        <v>5000</v>
      </c>
      <c r="O41" s="9">
        <v>5000</v>
      </c>
      <c r="P41" s="9">
        <v>5000</v>
      </c>
      <c r="Q41" s="9"/>
    </row>
    <row r="42" spans="2:17" ht="15.6" x14ac:dyDescent="0.3">
      <c r="B42" s="13"/>
      <c r="C42" s="6"/>
      <c r="D42" s="10"/>
      <c r="E42" s="10"/>
      <c r="F42" s="10"/>
      <c r="G42" s="10"/>
      <c r="H42" s="10"/>
      <c r="J42" s="13"/>
      <c r="K42" s="6"/>
      <c r="L42" s="9"/>
      <c r="M42" s="9"/>
      <c r="N42" s="9"/>
      <c r="O42" s="9"/>
      <c r="P42" s="9"/>
      <c r="Q42" s="9"/>
    </row>
    <row r="43" spans="2:17" x14ac:dyDescent="0.3">
      <c r="B43" s="35" t="s">
        <v>32</v>
      </c>
      <c r="C43" s="25" t="s">
        <v>16</v>
      </c>
      <c r="D43" s="68">
        <f t="shared" ref="D43:H43" si="28">CHOOSE($L$4,D61,D83)</f>
        <v>0.2</v>
      </c>
      <c r="E43" s="68">
        <f t="shared" si="28"/>
        <v>0.2</v>
      </c>
      <c r="F43" s="68">
        <f t="shared" si="28"/>
        <v>0.2</v>
      </c>
      <c r="G43" s="68">
        <f t="shared" si="28"/>
        <v>0.2</v>
      </c>
      <c r="H43" s="68">
        <f t="shared" si="28"/>
        <v>0.2</v>
      </c>
      <c r="J43" s="35" t="s">
        <v>32</v>
      </c>
      <c r="K43" s="25" t="s">
        <v>16</v>
      </c>
      <c r="L43" s="21">
        <v>0.2</v>
      </c>
      <c r="M43" s="21">
        <v>0.2</v>
      </c>
      <c r="N43" s="21">
        <v>0.2</v>
      </c>
      <c r="O43" s="21">
        <v>0.2</v>
      </c>
      <c r="P43" s="21">
        <v>0.2</v>
      </c>
      <c r="Q43" s="21"/>
    </row>
    <row r="44" spans="2:17" ht="15.6" x14ac:dyDescent="0.3">
      <c r="J44" s="13"/>
      <c r="K44" s="6"/>
      <c r="L44" s="9"/>
      <c r="M44" s="9"/>
      <c r="N44" s="9"/>
      <c r="O44" s="9"/>
      <c r="P44" s="9"/>
    </row>
    <row r="45" spans="2:17" x14ac:dyDescent="0.3">
      <c r="B45" s="12" t="s">
        <v>36</v>
      </c>
      <c r="C45" s="24"/>
      <c r="D45" s="12"/>
      <c r="E45" s="12"/>
      <c r="F45" s="12"/>
      <c r="G45" s="12"/>
      <c r="H45" s="12"/>
      <c r="J45" s="35" t="s">
        <v>32</v>
      </c>
      <c r="K45" s="25" t="s">
        <v>16</v>
      </c>
      <c r="L45" s="21">
        <v>0.25</v>
      </c>
      <c r="M45" s="21">
        <v>0.25</v>
      </c>
      <c r="N45" s="21">
        <v>0.25</v>
      </c>
      <c r="O45" s="21">
        <v>0.25</v>
      </c>
      <c r="P45" s="21">
        <v>0.25</v>
      </c>
    </row>
    <row r="46" spans="2:17" ht="15.6" x14ac:dyDescent="0.3">
      <c r="B46" s="11" t="s">
        <v>8</v>
      </c>
      <c r="C46" s="6"/>
      <c r="D46" s="6"/>
      <c r="E46" s="6"/>
      <c r="F46" s="6"/>
      <c r="G46" s="6"/>
      <c r="H46" s="6"/>
    </row>
    <row r="47" spans="2:17" x14ac:dyDescent="0.3">
      <c r="B47" s="13" t="s">
        <v>27</v>
      </c>
      <c r="C47" s="25" t="s">
        <v>28</v>
      </c>
      <c r="D47" s="9">
        <v>3000</v>
      </c>
      <c r="E47" s="10">
        <f>D47*(1+E48)</f>
        <v>6000</v>
      </c>
      <c r="F47" s="10">
        <f t="shared" ref="F47" si="29">E47*(1+F48)</f>
        <v>10500</v>
      </c>
      <c r="G47" s="10">
        <f t="shared" ref="G47" si="30">F47*(1+G48)</f>
        <v>15750</v>
      </c>
      <c r="H47" s="10">
        <f t="shared" ref="H47" si="31">G47*(1+H48)</f>
        <v>21262.5</v>
      </c>
      <c r="J47" s="12"/>
      <c r="K47" s="24"/>
      <c r="L47" s="12"/>
      <c r="M47" s="12"/>
      <c r="N47" s="12"/>
      <c r="O47" s="12"/>
      <c r="P47" s="12"/>
    </row>
    <row r="48" spans="2:17" x14ac:dyDescent="0.3">
      <c r="B48" s="13" t="s">
        <v>29</v>
      </c>
      <c r="C48" s="25" t="s">
        <v>16</v>
      </c>
      <c r="D48" s="9"/>
      <c r="E48" s="33">
        <v>1</v>
      </c>
      <c r="F48" s="33">
        <v>0.75</v>
      </c>
      <c r="G48" s="33">
        <v>0.5</v>
      </c>
      <c r="H48" s="33">
        <v>0.35</v>
      </c>
    </row>
    <row r="49" spans="2:8" x14ac:dyDescent="0.3">
      <c r="B49" s="13" t="s">
        <v>30</v>
      </c>
      <c r="C49" s="25" t="s">
        <v>9</v>
      </c>
      <c r="D49" s="31">
        <v>39.950000000000003</v>
      </c>
      <c r="E49" s="31">
        <v>39.950000000000003</v>
      </c>
      <c r="F49" s="31">
        <v>39.950000000000003</v>
      </c>
      <c r="G49" s="31">
        <v>39.950000000000003</v>
      </c>
      <c r="H49" s="31">
        <v>39.950000000000003</v>
      </c>
    </row>
    <row r="50" spans="2:8" ht="15.6" x14ac:dyDescent="0.3">
      <c r="B50" s="13"/>
      <c r="C50" s="6"/>
      <c r="D50" s="9"/>
      <c r="E50" s="9"/>
      <c r="F50" s="9"/>
      <c r="G50" s="9"/>
      <c r="H50" s="9"/>
    </row>
    <row r="51" spans="2:8" ht="15.6" x14ac:dyDescent="0.3">
      <c r="B51" s="35" t="s">
        <v>31</v>
      </c>
      <c r="C51" s="6"/>
      <c r="D51" s="9"/>
      <c r="E51" s="9"/>
      <c r="F51" s="9"/>
      <c r="G51" s="9"/>
      <c r="H51" s="9"/>
    </row>
    <row r="52" spans="2:8" x14ac:dyDescent="0.3">
      <c r="B52" s="13" t="s">
        <v>11</v>
      </c>
      <c r="C52" s="25" t="s">
        <v>9</v>
      </c>
      <c r="D52" s="31">
        <v>6.5</v>
      </c>
      <c r="E52" s="31">
        <v>6.5</v>
      </c>
      <c r="F52" s="31">
        <v>6.5</v>
      </c>
      <c r="G52" s="31">
        <v>6.5</v>
      </c>
      <c r="H52" s="31">
        <v>6.5</v>
      </c>
    </row>
    <row r="53" spans="2:8" x14ac:dyDescent="0.3">
      <c r="B53" s="13" t="s">
        <v>12</v>
      </c>
      <c r="C53" s="25" t="s">
        <v>9</v>
      </c>
      <c r="D53" s="31">
        <v>2.25</v>
      </c>
      <c r="E53" s="31">
        <v>2.25</v>
      </c>
      <c r="F53" s="31">
        <v>2.25</v>
      </c>
      <c r="G53" s="31">
        <v>2.25</v>
      </c>
      <c r="H53" s="31">
        <v>2.25</v>
      </c>
    </row>
    <row r="54" spans="2:8" ht="15.6" x14ac:dyDescent="0.3">
      <c r="B54" s="13"/>
      <c r="C54" s="6"/>
      <c r="D54" s="9"/>
      <c r="E54" s="9"/>
      <c r="F54" s="9"/>
      <c r="G54" s="9"/>
      <c r="H54" s="9"/>
    </row>
    <row r="55" spans="2:8" ht="15.6" x14ac:dyDescent="0.3">
      <c r="B55" s="35" t="s">
        <v>17</v>
      </c>
      <c r="C55" s="6"/>
      <c r="D55" s="9"/>
      <c r="E55" s="9"/>
      <c r="F55" s="9"/>
      <c r="G55" s="9"/>
      <c r="H55" s="9"/>
    </row>
    <row r="56" spans="2:8" x14ac:dyDescent="0.3">
      <c r="B56" s="13" t="s">
        <v>18</v>
      </c>
      <c r="C56" s="25" t="s">
        <v>9</v>
      </c>
      <c r="D56" s="9">
        <v>20000</v>
      </c>
      <c r="E56" s="9">
        <v>20000</v>
      </c>
      <c r="F56" s="9">
        <v>30000</v>
      </c>
      <c r="G56" s="9">
        <v>30000</v>
      </c>
      <c r="H56" s="9">
        <v>30000</v>
      </c>
    </row>
    <row r="57" spans="2:8" x14ac:dyDescent="0.3">
      <c r="B57" s="13" t="s">
        <v>19</v>
      </c>
      <c r="C57" s="25" t="s">
        <v>9</v>
      </c>
      <c r="D57" s="9">
        <v>50000</v>
      </c>
      <c r="E57" s="9">
        <v>50000</v>
      </c>
      <c r="F57" s="9">
        <v>100000</v>
      </c>
      <c r="G57" s="9">
        <v>100000</v>
      </c>
      <c r="H57" s="9">
        <v>100000</v>
      </c>
    </row>
    <row r="58" spans="2:8" x14ac:dyDescent="0.3">
      <c r="B58" s="13" t="s">
        <v>20</v>
      </c>
      <c r="C58" s="25" t="s">
        <v>9</v>
      </c>
      <c r="D58" s="9">
        <v>25000</v>
      </c>
      <c r="E58" s="9">
        <v>25000</v>
      </c>
      <c r="F58" s="9">
        <v>50000</v>
      </c>
      <c r="G58" s="9">
        <v>100000</v>
      </c>
      <c r="H58" s="9">
        <v>100000</v>
      </c>
    </row>
    <row r="59" spans="2:8" x14ac:dyDescent="0.3">
      <c r="B59" s="13" t="s">
        <v>21</v>
      </c>
      <c r="C59" s="25" t="s">
        <v>9</v>
      </c>
      <c r="D59" s="9">
        <v>5000</v>
      </c>
      <c r="E59" s="9">
        <v>5000</v>
      </c>
      <c r="F59" s="9">
        <v>5000</v>
      </c>
      <c r="G59" s="9">
        <v>5000</v>
      </c>
      <c r="H59" s="9">
        <v>5000</v>
      </c>
    </row>
    <row r="60" spans="2:8" ht="15.6" x14ac:dyDescent="0.3">
      <c r="B60" s="13"/>
      <c r="C60" s="6"/>
      <c r="D60" s="9"/>
      <c r="E60" s="9"/>
      <c r="F60" s="9"/>
      <c r="G60" s="9"/>
      <c r="H60" s="9"/>
    </row>
    <row r="61" spans="2:8" x14ac:dyDescent="0.3">
      <c r="B61" s="35" t="s">
        <v>32</v>
      </c>
      <c r="C61" s="25" t="s">
        <v>16</v>
      </c>
      <c r="D61" s="21">
        <v>0.2</v>
      </c>
      <c r="E61" s="21">
        <v>0.2</v>
      </c>
      <c r="F61" s="21">
        <v>0.2</v>
      </c>
      <c r="G61" s="21">
        <v>0.2</v>
      </c>
      <c r="H61" s="21">
        <v>0.2</v>
      </c>
    </row>
    <row r="62" spans="2:8" ht="15.6" x14ac:dyDescent="0.3">
      <c r="B62" s="13"/>
      <c r="C62" s="6"/>
      <c r="D62" s="9"/>
      <c r="E62" s="9"/>
      <c r="F62" s="9"/>
      <c r="G62" s="9"/>
      <c r="H62" s="9"/>
    </row>
    <row r="63" spans="2:8" x14ac:dyDescent="0.3">
      <c r="B63" s="35" t="s">
        <v>32</v>
      </c>
      <c r="C63" s="25" t="s">
        <v>16</v>
      </c>
      <c r="D63" s="21">
        <v>0.25</v>
      </c>
      <c r="E63" s="21">
        <v>0.25</v>
      </c>
      <c r="F63" s="21">
        <v>0.25</v>
      </c>
      <c r="G63" s="21">
        <v>0.25</v>
      </c>
      <c r="H63" s="21">
        <v>0.25</v>
      </c>
    </row>
    <row r="65" spans="2:8" x14ac:dyDescent="0.3">
      <c r="B65" s="12"/>
      <c r="C65" s="24"/>
      <c r="D65" s="12"/>
      <c r="E65" s="12"/>
      <c r="F65" s="12"/>
      <c r="G65" s="12"/>
      <c r="H65" s="12"/>
    </row>
    <row r="67" spans="2:8" x14ac:dyDescent="0.3">
      <c r="B67" s="12" t="s">
        <v>33</v>
      </c>
      <c r="C67" s="24"/>
      <c r="D67" s="12"/>
      <c r="E67" s="12"/>
      <c r="F67" s="12"/>
      <c r="G67" s="12"/>
      <c r="H67" s="12"/>
    </row>
    <row r="68" spans="2:8" ht="15.6" x14ac:dyDescent="0.3">
      <c r="B68" s="11" t="s">
        <v>8</v>
      </c>
      <c r="C68" s="6"/>
      <c r="D68" s="6"/>
      <c r="E68" s="6"/>
      <c r="F68" s="6"/>
      <c r="G68" s="6"/>
      <c r="H68" s="6"/>
    </row>
    <row r="69" spans="2:8" x14ac:dyDescent="0.3">
      <c r="B69" s="13" t="s">
        <v>27</v>
      </c>
      <c r="C69" s="25" t="s">
        <v>28</v>
      </c>
      <c r="D69" s="9">
        <v>2000</v>
      </c>
      <c r="E69" s="10">
        <f>D69*(1+E70)</f>
        <v>4000</v>
      </c>
      <c r="F69" s="10">
        <f t="shared" ref="F69" si="32">E69*(1+F70)</f>
        <v>7000</v>
      </c>
      <c r="G69" s="10">
        <f t="shared" ref="G69" si="33">F69*(1+G70)</f>
        <v>10500</v>
      </c>
      <c r="H69" s="10">
        <f t="shared" ref="H69" si="34">G69*(1+H70)</f>
        <v>14175.000000000002</v>
      </c>
    </row>
    <row r="70" spans="2:8" x14ac:dyDescent="0.3">
      <c r="B70" s="13" t="s">
        <v>29</v>
      </c>
      <c r="C70" s="25" t="s">
        <v>16</v>
      </c>
      <c r="D70" s="9"/>
      <c r="E70" s="33">
        <v>1</v>
      </c>
      <c r="F70" s="33">
        <v>0.75</v>
      </c>
      <c r="G70" s="33">
        <v>0.5</v>
      </c>
      <c r="H70" s="33">
        <v>0.35</v>
      </c>
    </row>
    <row r="71" spans="2:8" x14ac:dyDescent="0.3">
      <c r="B71" s="13" t="s">
        <v>30</v>
      </c>
      <c r="C71" s="25" t="s">
        <v>9</v>
      </c>
      <c r="D71" s="31">
        <v>34.950000000000003</v>
      </c>
      <c r="E71" s="31">
        <v>34.950000000000003</v>
      </c>
      <c r="F71" s="31">
        <v>34.950000000000003</v>
      </c>
      <c r="G71" s="31">
        <v>34.950000000000003</v>
      </c>
      <c r="H71" s="31">
        <v>34.950000000000003</v>
      </c>
    </row>
    <row r="72" spans="2:8" ht="15.6" x14ac:dyDescent="0.3">
      <c r="B72" s="13"/>
      <c r="C72" s="6"/>
      <c r="D72" s="9"/>
      <c r="E72" s="9"/>
      <c r="F72" s="9"/>
      <c r="G72" s="9"/>
      <c r="H72" s="9"/>
    </row>
    <row r="73" spans="2:8" ht="15.6" x14ac:dyDescent="0.3">
      <c r="B73" s="35" t="s">
        <v>31</v>
      </c>
      <c r="C73" s="6"/>
      <c r="D73" s="9"/>
      <c r="E73" s="9"/>
      <c r="F73" s="9"/>
      <c r="G73" s="9"/>
      <c r="H73" s="9"/>
    </row>
    <row r="74" spans="2:8" x14ac:dyDescent="0.3">
      <c r="B74" s="13" t="s">
        <v>11</v>
      </c>
      <c r="C74" s="25" t="s">
        <v>9</v>
      </c>
      <c r="D74" s="31">
        <v>8</v>
      </c>
      <c r="E74" s="31">
        <v>8</v>
      </c>
      <c r="F74" s="31">
        <v>8</v>
      </c>
      <c r="G74" s="31">
        <v>8</v>
      </c>
      <c r="H74" s="31">
        <v>8</v>
      </c>
    </row>
    <row r="75" spans="2:8" x14ac:dyDescent="0.3">
      <c r="B75" s="13" t="s">
        <v>12</v>
      </c>
      <c r="C75" s="25" t="s">
        <v>9</v>
      </c>
      <c r="D75" s="31">
        <v>2.25</v>
      </c>
      <c r="E75" s="31">
        <v>2.25</v>
      </c>
      <c r="F75" s="31">
        <v>2.25</v>
      </c>
      <c r="G75" s="31">
        <v>2.25</v>
      </c>
      <c r="H75" s="31">
        <v>2.25</v>
      </c>
    </row>
    <row r="76" spans="2:8" ht="15.6" x14ac:dyDescent="0.3">
      <c r="B76" s="13"/>
      <c r="C76" s="6"/>
      <c r="D76" s="9"/>
      <c r="E76" s="9"/>
      <c r="F76" s="9"/>
      <c r="G76" s="9"/>
      <c r="H76" s="9"/>
    </row>
    <row r="77" spans="2:8" ht="15.6" x14ac:dyDescent="0.3">
      <c r="B77" s="35" t="s">
        <v>17</v>
      </c>
      <c r="C77" s="6"/>
      <c r="D77" s="9"/>
      <c r="E77" s="9"/>
      <c r="F77" s="9"/>
      <c r="G77" s="9"/>
      <c r="H77" s="9"/>
    </row>
    <row r="78" spans="2:8" x14ac:dyDescent="0.3">
      <c r="B78" s="13" t="s">
        <v>18</v>
      </c>
      <c r="C78" s="25" t="s">
        <v>9</v>
      </c>
      <c r="D78" s="9">
        <v>20000</v>
      </c>
      <c r="E78" s="9">
        <v>20000</v>
      </c>
      <c r="F78" s="9">
        <v>30000</v>
      </c>
      <c r="G78" s="9">
        <v>30000</v>
      </c>
      <c r="H78" s="9">
        <v>30000</v>
      </c>
    </row>
    <row r="79" spans="2:8" x14ac:dyDescent="0.3">
      <c r="B79" s="13" t="s">
        <v>19</v>
      </c>
      <c r="C79" s="25" t="s">
        <v>9</v>
      </c>
      <c r="D79" s="9">
        <v>50000</v>
      </c>
      <c r="E79" s="9">
        <v>50000</v>
      </c>
      <c r="F79" s="9">
        <v>100000</v>
      </c>
      <c r="G79" s="9">
        <v>100000</v>
      </c>
      <c r="H79" s="9">
        <v>100000</v>
      </c>
    </row>
    <row r="80" spans="2:8" x14ac:dyDescent="0.3">
      <c r="B80" s="13" t="s">
        <v>20</v>
      </c>
      <c r="C80" s="25" t="s">
        <v>9</v>
      </c>
      <c r="D80" s="9">
        <v>25000</v>
      </c>
      <c r="E80" s="9">
        <v>25000</v>
      </c>
      <c r="F80" s="9">
        <v>50000</v>
      </c>
      <c r="G80" s="9">
        <v>100000</v>
      </c>
      <c r="H80" s="9">
        <v>100000</v>
      </c>
    </row>
    <row r="81" spans="2:11" x14ac:dyDescent="0.3">
      <c r="B81" s="13" t="s">
        <v>21</v>
      </c>
      <c r="C81" s="25" t="s">
        <v>9</v>
      </c>
      <c r="D81" s="9">
        <v>5000</v>
      </c>
      <c r="E81" s="9">
        <v>5000</v>
      </c>
      <c r="F81" s="9">
        <v>5000</v>
      </c>
      <c r="G81" s="9">
        <v>5000</v>
      </c>
      <c r="H81" s="9">
        <v>5000</v>
      </c>
    </row>
    <row r="82" spans="2:11" ht="15.6" x14ac:dyDescent="0.3">
      <c r="B82" s="13"/>
      <c r="C82" s="6"/>
      <c r="D82" s="9"/>
      <c r="E82" s="9"/>
      <c r="F82" s="9"/>
      <c r="G82" s="9"/>
      <c r="H82" s="9"/>
    </row>
    <row r="83" spans="2:11" x14ac:dyDescent="0.3">
      <c r="B83" s="35" t="s">
        <v>32</v>
      </c>
      <c r="C83" s="25" t="s">
        <v>16</v>
      </c>
      <c r="D83" s="21">
        <v>0.25</v>
      </c>
      <c r="E83" s="21">
        <v>0.25</v>
      </c>
      <c r="F83" s="21">
        <v>0.25</v>
      </c>
      <c r="G83" s="21">
        <v>0.25</v>
      </c>
      <c r="H83" s="21">
        <v>0.25</v>
      </c>
    </row>
    <row r="86" spans="2:11" x14ac:dyDescent="0.3">
      <c r="K86" s="9"/>
    </row>
    <row r="87" spans="2:11" x14ac:dyDescent="0.3">
      <c r="K87" s="9"/>
    </row>
    <row r="88" spans="2:11" x14ac:dyDescent="0.3">
      <c r="K88" s="31"/>
    </row>
    <row r="89" spans="2:11" x14ac:dyDescent="0.3">
      <c r="K89" s="9"/>
    </row>
    <row r="90" spans="2:11" x14ac:dyDescent="0.3">
      <c r="K90" s="9"/>
    </row>
    <row r="91" spans="2:11" x14ac:dyDescent="0.3">
      <c r="K91" s="31"/>
    </row>
    <row r="92" spans="2:11" x14ac:dyDescent="0.3">
      <c r="K92" s="31"/>
    </row>
    <row r="93" spans="2:11" x14ac:dyDescent="0.3">
      <c r="K93" s="9"/>
    </row>
    <row r="94" spans="2:11" x14ac:dyDescent="0.3">
      <c r="K94" s="9"/>
    </row>
    <row r="95" spans="2:11" x14ac:dyDescent="0.3">
      <c r="K95" s="9"/>
    </row>
    <row r="96" spans="2:11" x14ac:dyDescent="0.3">
      <c r="K96" s="9"/>
    </row>
    <row r="97" spans="11:11" x14ac:dyDescent="0.3">
      <c r="K97" s="9"/>
    </row>
    <row r="98" spans="11:11" x14ac:dyDescent="0.3">
      <c r="K98" s="9"/>
    </row>
    <row r="99" spans="11:11" x14ac:dyDescent="0.3">
      <c r="K99" s="9"/>
    </row>
    <row r="100" spans="11:11" x14ac:dyDescent="0.3">
      <c r="K100" s="21"/>
    </row>
  </sheetData>
  <dataValidations count="1">
    <dataValidation type="list" allowBlank="1" showInputMessage="1" showErrorMessage="1" sqref="L4" xr:uid="{53256114-1F81-4162-850B-77841AC8809B}">
      <formula1>"1,2"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Ram</dc:creator>
  <cp:lastModifiedBy>Shivaji Ram</cp:lastModifiedBy>
  <dcterms:created xsi:type="dcterms:W3CDTF">2024-08-30T10:40:15Z</dcterms:created>
  <dcterms:modified xsi:type="dcterms:W3CDTF">2024-08-30T15:02:05Z</dcterms:modified>
</cp:coreProperties>
</file>