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shivaprasadreddy\Documents\Tading\"/>
    </mc:Choice>
  </mc:AlternateContent>
  <xr:revisionPtr revIDLastSave="0" documentId="13_ncr:1_{1EF9F714-FDDD-46EC-8ADD-341A04387CE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January" sheetId="1" r:id="rId1"/>
  </sheets>
  <definedNames>
    <definedName name="_xlchart.v1.0" hidden="1">January!$F$1</definedName>
    <definedName name="_xlchart.v1.1" hidden="1">January!$F$2:$F$17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8" i="1" s="1"/>
  <c r="J7" i="1"/>
  <c r="J4" i="1"/>
  <c r="J5" i="1"/>
  <c r="J3" i="1"/>
  <c r="E17" i="1"/>
  <c r="D17" i="1"/>
  <c r="C17" i="1"/>
  <c r="B17" i="1"/>
  <c r="A17" i="1"/>
  <c r="F2" i="1"/>
  <c r="F3" i="1"/>
  <c r="F4" i="1"/>
  <c r="F17" i="1" s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<sst xmlns="http://schemas.openxmlformats.org/spreadsheetml/2006/main" count="29" uniqueCount="29">
  <si>
    <t>Date</t>
  </si>
  <si>
    <t>Total Sell</t>
  </si>
  <si>
    <t>Total Buy</t>
  </si>
  <si>
    <t>Gross Profit or Loss</t>
  </si>
  <si>
    <t>Count</t>
  </si>
  <si>
    <t>03/01/2023</t>
  </si>
  <si>
    <t>04/01/2023</t>
  </si>
  <si>
    <t>05/01/2023</t>
  </si>
  <si>
    <t>10/01/2023</t>
  </si>
  <si>
    <t>11/01/2023</t>
  </si>
  <si>
    <t>12/01/2023</t>
  </si>
  <si>
    <t>16/01/2023</t>
  </si>
  <si>
    <t>17/01/2023</t>
  </si>
  <si>
    <t>18/01/2023</t>
  </si>
  <si>
    <t>19/01/2023</t>
  </si>
  <si>
    <t>20/01/2023</t>
  </si>
  <si>
    <t>23/01/2023</t>
  </si>
  <si>
    <t>24/01/2023</t>
  </si>
  <si>
    <t>25/01/2023</t>
  </si>
  <si>
    <t>27/01/2023</t>
  </si>
  <si>
    <t>Net Profit or loss</t>
  </si>
  <si>
    <t>Reason of profit or loss</t>
  </si>
  <si>
    <t xml:space="preserve">Satrted with </t>
  </si>
  <si>
    <t>End of month</t>
  </si>
  <si>
    <t>Gross for month</t>
  </si>
  <si>
    <t>Broker agains</t>
  </si>
  <si>
    <t>Monthly target</t>
  </si>
  <si>
    <t>Still Now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</si>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</sst>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0" fontId="0" fillId="2" borderId="0" xfId="0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waterfall" uniqueId="{6C0B70E2-C651-4DFE-B42E-B7CB464CA86D}">
          <cx:tx>
            <cx:txData>
              <cx:f>_xlchart.v1.0</cx:f>
              <cx:v>Net Profit or loss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</xdr:colOff>
      <xdr:row>9</xdr:row>
      <xdr:rowOff>79375</xdr:rowOff>
    </xdr:from>
    <xdr:to>
      <xdr:col>12</xdr:col>
      <xdr:colOff>238124</xdr:colOff>
      <xdr:row>22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72137D-081A-4349-082E-146314974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1699" y="1736725"/>
              <a:ext cx="3781425" cy="234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B0BA5-CADE-43A3-BCAD-BD45657C2510}" name="Table1" displayName="Table1" ref="A1:G17" totalsRowCount="1" headerRowDxfId="16">
  <autoFilter ref="A1:G16" xr:uid="{F07B0BA5-CADE-43A3-BCAD-BD45657C2510}"/>
  <tableColumns count="7">
    <tableColumn id="1" xr3:uid="{A1F33BC5-B663-4E60-BF5F-782F5C0B4E35}" name="Date" totalsRowFunction="count"/>
    <tableColumn id="2" xr3:uid="{2E211CB1-C855-401D-A11B-7F4D2F79895E}" name="Count" totalsRowFunction="sum"/>
    <tableColumn id="3" xr3:uid="{C89C20CD-7EBB-4CAF-BBD7-B5C228A5D6EB}" name="Total Sell" totalsRowFunction="sum"/>
    <tableColumn id="4" xr3:uid="{9B2AAAC3-90F3-430E-9FBA-7E726E00127A}" name="Total Buy" totalsRowFunction="sum"/>
    <tableColumn id="5" xr3:uid="{9B3D2D69-73E3-4314-9BF9-A4B488434662}" name="Gross Profit or Loss" totalsRowFunction="sum"/>
    <tableColumn id="6" xr3:uid="{A8BAE5B2-9214-4E61-997F-C24A8046D478}" name="Net Profit or loss" totalsRowFunction="sum" dataDxfId="15">
      <calculatedColumnFormula>Table1[[#This Row],[Gross Profit or Loss]]-(Table1[[#This Row],[Count]]/2)*58</calculatedColumnFormula>
    </tableColumn>
    <tableColumn id="7" xr3:uid="{4CE73BF6-33D8-4F7C-A6AC-C72CF496E4D8}" name="Reason of profit or l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7" sqref="J7"/>
    </sheetView>
  </sheetViews>
  <sheetFormatPr defaultRowHeight="14.5" x14ac:dyDescent="0.35"/>
  <cols>
    <col min="1" max="1" width="10.453125" bestFit="1" customWidth="1"/>
    <col min="3" max="3" width="10.36328125" customWidth="1"/>
    <col min="4" max="4" width="10.6328125" customWidth="1"/>
    <col min="5" max="5" width="19" customWidth="1"/>
    <col min="6" max="6" width="19.54296875" bestFit="1" customWidth="1"/>
    <col min="7" max="7" width="24.90625" bestFit="1" customWidth="1"/>
    <col min="9" max="9" width="14.54296875" bestFit="1" customWidth="1"/>
    <col min="10" max="10" width="10.179687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 t="s">
        <v>20</v>
      </c>
      <c r="G1" s="2" t="s">
        <v>21</v>
      </c>
    </row>
    <row r="2" spans="1:10" x14ac:dyDescent="0.35">
      <c r="A2" t="s">
        <v>5</v>
      </c>
      <c r="B2">
        <v>2</v>
      </c>
      <c r="C2">
        <v>2650</v>
      </c>
      <c r="D2">
        <v>4550</v>
      </c>
      <c r="E2">
        <v>-1900</v>
      </c>
      <c r="F2">
        <f>Table1[[#This Row],[Gross Profit or Loss]]-(Table1[[#This Row],[Count]]/2)*58</f>
        <v>-1958</v>
      </c>
      <c r="I2" t="s">
        <v>22</v>
      </c>
      <c r="J2" s="4">
        <v>6000</v>
      </c>
    </row>
    <row r="3" spans="1:10" x14ac:dyDescent="0.35">
      <c r="A3" t="s">
        <v>6</v>
      </c>
      <c r="B3">
        <v>6</v>
      </c>
      <c r="C3">
        <v>10750</v>
      </c>
      <c r="D3">
        <v>9900</v>
      </c>
      <c r="E3">
        <v>850</v>
      </c>
      <c r="F3">
        <f>Table1[[#This Row],[Gross Profit or Loss]]-(Table1[[#This Row],[Count]]/2)*58</f>
        <v>676</v>
      </c>
      <c r="I3" t="s">
        <v>23</v>
      </c>
      <c r="J3" s="3">
        <f>Table1[[#Totals],[Net Profit or loss]]/J2</f>
        <v>0.61775000000000002</v>
      </c>
    </row>
    <row r="4" spans="1:10" x14ac:dyDescent="0.35">
      <c r="A4" t="s">
        <v>7</v>
      </c>
      <c r="B4">
        <v>4</v>
      </c>
      <c r="C4">
        <v>5175</v>
      </c>
      <c r="D4">
        <v>4500</v>
      </c>
      <c r="E4">
        <v>675</v>
      </c>
      <c r="F4">
        <f>Table1[[#This Row],[Gross Profit or Loss]]-(Table1[[#This Row],[Count]]/2)*58</f>
        <v>559</v>
      </c>
      <c r="I4" t="s">
        <v>24</v>
      </c>
      <c r="J4" s="3">
        <f>Table1[[#Totals],[Gross Profit or Loss]]/J2</f>
        <v>0.9029166666666667</v>
      </c>
    </row>
    <row r="5" spans="1:10" x14ac:dyDescent="0.35">
      <c r="A5" t="s">
        <v>8</v>
      </c>
      <c r="B5">
        <v>4</v>
      </c>
      <c r="C5">
        <v>10100</v>
      </c>
      <c r="D5">
        <v>9450</v>
      </c>
      <c r="E5">
        <v>650</v>
      </c>
      <c r="F5">
        <f>Table1[[#This Row],[Gross Profit or Loss]]-(Table1[[#This Row],[Count]]/2)*58</f>
        <v>534</v>
      </c>
      <c r="I5" t="s">
        <v>25</v>
      </c>
      <c r="J5" s="5">
        <f>(Table1[[#Totals],[Count]]/2)*58</f>
        <v>1711</v>
      </c>
    </row>
    <row r="6" spans="1:10" x14ac:dyDescent="0.35">
      <c r="A6" t="s">
        <v>9</v>
      </c>
      <c r="B6">
        <v>5</v>
      </c>
      <c r="C6">
        <v>10100</v>
      </c>
      <c r="D6">
        <v>9150</v>
      </c>
      <c r="E6">
        <v>950</v>
      </c>
      <c r="F6">
        <f>Table1[[#This Row],[Gross Profit or Loss]]-(Table1[[#This Row],[Count]]/2)*58</f>
        <v>805</v>
      </c>
      <c r="I6" t="s">
        <v>26</v>
      </c>
      <c r="J6">
        <f>60000/24</f>
        <v>2500</v>
      </c>
    </row>
    <row r="7" spans="1:10" x14ac:dyDescent="0.35">
      <c r="A7" t="s">
        <v>10</v>
      </c>
      <c r="B7">
        <v>2</v>
      </c>
      <c r="C7">
        <v>6100</v>
      </c>
      <c r="D7">
        <v>5400</v>
      </c>
      <c r="E7">
        <v>700</v>
      </c>
      <c r="F7">
        <f>Table1[[#This Row],[Gross Profit or Loss]]-(Table1[[#This Row],[Count]]/2)*58</f>
        <v>642</v>
      </c>
      <c r="I7" t="s">
        <v>27</v>
      </c>
      <c r="J7">
        <f>Table1[[#Totals],[Net Profit or loss]]</f>
        <v>3706.5</v>
      </c>
    </row>
    <row r="8" spans="1:10" x14ac:dyDescent="0.35">
      <c r="A8" t="s">
        <v>11</v>
      </c>
      <c r="B8">
        <v>4</v>
      </c>
      <c r="C8">
        <v>9750</v>
      </c>
      <c r="D8">
        <v>9275</v>
      </c>
      <c r="E8">
        <v>475</v>
      </c>
      <c r="F8">
        <f>Table1[[#This Row],[Gross Profit or Loss]]-(Table1[[#This Row],[Count]]/2)*58</f>
        <v>359</v>
      </c>
      <c r="I8" t="s">
        <v>28</v>
      </c>
      <c r="J8">
        <f>J7-J6</f>
        <v>1206.5</v>
      </c>
    </row>
    <row r="9" spans="1:10" x14ac:dyDescent="0.35">
      <c r="A9" t="s">
        <v>12</v>
      </c>
      <c r="B9">
        <v>4</v>
      </c>
      <c r="C9">
        <v>9200</v>
      </c>
      <c r="D9">
        <v>11100</v>
      </c>
      <c r="E9">
        <v>-1900</v>
      </c>
      <c r="F9">
        <f>Table1[[#This Row],[Gross Profit or Loss]]-(Table1[[#This Row],[Count]]/2)*58</f>
        <v>-2016</v>
      </c>
    </row>
    <row r="10" spans="1:10" x14ac:dyDescent="0.35">
      <c r="A10" t="s">
        <v>13</v>
      </c>
      <c r="B10">
        <v>3</v>
      </c>
      <c r="C10">
        <v>5180</v>
      </c>
      <c r="D10">
        <v>4600</v>
      </c>
      <c r="E10">
        <v>580</v>
      </c>
      <c r="F10">
        <f>Table1[[#This Row],[Gross Profit or Loss]]-(Table1[[#This Row],[Count]]/2)*58</f>
        <v>493</v>
      </c>
    </row>
    <row r="11" spans="1:10" x14ac:dyDescent="0.35">
      <c r="A11" t="s">
        <v>14</v>
      </c>
      <c r="B11">
        <v>5</v>
      </c>
      <c r="C11">
        <v>9120</v>
      </c>
      <c r="D11">
        <v>8100</v>
      </c>
      <c r="E11">
        <v>1020</v>
      </c>
      <c r="F11">
        <f>Table1[[#This Row],[Gross Profit or Loss]]-(Table1[[#This Row],[Count]]/2)*58</f>
        <v>875</v>
      </c>
    </row>
    <row r="12" spans="1:10" x14ac:dyDescent="0.35">
      <c r="A12" t="s">
        <v>15</v>
      </c>
      <c r="B12">
        <v>2</v>
      </c>
      <c r="C12">
        <v>5400</v>
      </c>
      <c r="D12">
        <v>5150</v>
      </c>
      <c r="E12">
        <v>250</v>
      </c>
      <c r="F12">
        <f>Table1[[#This Row],[Gross Profit or Loss]]-(Table1[[#This Row],[Count]]/2)*58</f>
        <v>192</v>
      </c>
    </row>
    <row r="13" spans="1:10" x14ac:dyDescent="0.35">
      <c r="A13" t="s">
        <v>16</v>
      </c>
      <c r="B13">
        <v>2</v>
      </c>
      <c r="C13">
        <v>6780</v>
      </c>
      <c r="D13">
        <v>6280</v>
      </c>
      <c r="E13">
        <v>500</v>
      </c>
      <c r="F13">
        <f>Table1[[#This Row],[Gross Profit or Loss]]-(Table1[[#This Row],[Count]]/2)*58</f>
        <v>442</v>
      </c>
    </row>
    <row r="14" spans="1:10" x14ac:dyDescent="0.35">
      <c r="A14" t="s">
        <v>17</v>
      </c>
      <c r="B14">
        <v>5</v>
      </c>
      <c r="C14">
        <v>7780</v>
      </c>
      <c r="D14">
        <v>6930</v>
      </c>
      <c r="E14">
        <v>850</v>
      </c>
      <c r="F14">
        <f>Table1[[#This Row],[Gross Profit or Loss]]-(Table1[[#This Row],[Count]]/2)*58</f>
        <v>705</v>
      </c>
    </row>
    <row r="15" spans="1:10" x14ac:dyDescent="0.35">
      <c r="A15" t="s">
        <v>18</v>
      </c>
      <c r="B15">
        <v>7</v>
      </c>
      <c r="C15">
        <v>15700</v>
      </c>
      <c r="D15">
        <v>14582.5</v>
      </c>
      <c r="E15">
        <v>1117.5</v>
      </c>
      <c r="F15">
        <f>Table1[[#This Row],[Gross Profit or Loss]]-(Table1[[#This Row],[Count]]/2)*58</f>
        <v>914.5</v>
      </c>
    </row>
    <row r="16" spans="1:10" x14ac:dyDescent="0.35">
      <c r="A16" t="s">
        <v>19</v>
      </c>
      <c r="B16">
        <v>4</v>
      </c>
      <c r="C16">
        <v>14100</v>
      </c>
      <c r="D16">
        <v>13500</v>
      </c>
      <c r="E16">
        <v>600</v>
      </c>
      <c r="F16">
        <f>Table1[[#This Row],[Gross Profit or Loss]]-(Table1[[#This Row],[Count]]/2)*58</f>
        <v>484</v>
      </c>
    </row>
    <row r="17" spans="1:6" x14ac:dyDescent="0.35">
      <c r="A17">
        <f>SUBTOTAL(103,Table1[Date])</f>
        <v>15</v>
      </c>
      <c r="B17">
        <f>SUBTOTAL(109,Table1[Count])</f>
        <v>59</v>
      </c>
      <c r="C17">
        <f>SUBTOTAL(109,Table1[Total Sell])</f>
        <v>127885</v>
      </c>
      <c r="D17">
        <f>SUBTOTAL(109,Table1[Total Buy])</f>
        <v>122467.5</v>
      </c>
      <c r="E17">
        <f>SUBTOTAL(109,Table1[Gross Profit or Loss])</f>
        <v>5417.5</v>
      </c>
      <c r="F17">
        <f>SUBTOTAL(109,Table1[Net Profit or loss])</f>
        <v>3706.5</v>
      </c>
    </row>
  </sheetData>
  <conditionalFormatting sqref="F2:F16">
    <cfRule type="iconSet" priority="10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">
    <cfRule type="cellIs" dxfId="10" priority="6" operator="lessThan">
      <formula>0</formula>
    </cfRule>
    <cfRule type="cellIs" dxfId="9" priority="7" operator="greaterThan">
      <formula>0</formula>
    </cfRule>
  </conditionalFormatting>
  <conditionalFormatting sqref="J4">
    <cfRule type="cellIs" dxfId="8" priority="5" operator="greaterThan">
      <formula>0</formula>
    </cfRule>
    <cfRule type="cellIs" dxfId="7" priority="4" operator="lessThan">
      <formula>0</formula>
    </cfRule>
  </conditionalFormatting>
  <conditionalFormatting sqref="J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M.shivaprasadreddy</cp:lastModifiedBy>
  <dcterms:created xsi:type="dcterms:W3CDTF">2023-01-28T09:18:37Z</dcterms:created>
  <dcterms:modified xsi:type="dcterms:W3CDTF">2023-01-28T13:02:16Z</dcterms:modified>
</cp:coreProperties>
</file>