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iva\Desktop\Coding\Excel 2 SQL\Capstone\"/>
    </mc:Choice>
  </mc:AlternateContent>
  <xr:revisionPtr revIDLastSave="0" documentId="13_ncr:1_{C8568D78-6965-41E9-ABC9-67C89EF8117D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1 - First Best-Fit Line" sheetId="1" r:id="rId1"/>
    <sheet name="2 - Normalized Data and Model" sheetId="2" r:id="rId2"/>
    <sheet name="3 - &quot;Solver&quot; Rent Optimization" sheetId="3" r:id="rId3"/>
  </sheets>
  <definedNames>
    <definedName name="solver_adj" localSheetId="2" hidden="1">'3 - "Solver" Rent Optimization'!$P$4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'3 - "Solver" Rent Optimization'!$J$4</definedName>
    <definedName name="solver_lhs2" localSheetId="2" hidden="1">'3 - "Solver" Rent Optimization'!$K$4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'3 - "Solver" Rent Optimization'!$S$4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3</definedName>
    <definedName name="solver_rhs1" localSheetId="2" hidden="1">'3 - "Solver" Rent Optimization'!$P$4</definedName>
    <definedName name="solver_rhs2" localSheetId="2" hidden="1">'3 - "Solver" Rent Optimization'!$P$4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1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" i="3" l="1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Q4" i="3"/>
  <c r="R4" i="3"/>
  <c r="S4" i="3"/>
  <c r="R247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P247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R2" i="3"/>
  <c r="Q2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4" i="3"/>
  <c r="K2" i="3"/>
  <c r="S2" i="2" a="1"/>
  <c r="S2" i="2"/>
  <c r="Q4" i="2"/>
  <c r="R2" i="2"/>
  <c r="Q2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4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4" i="1"/>
  <c r="F2" i="2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4" i="1"/>
  <c r="N1" i="1" a="1"/>
  <c r="N1" i="1"/>
  <c r="F2" i="1"/>
  <c r="K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<sst xmlns="http://schemas.openxmlformats.org/spreadsheetml/2006/main" count="2295" uniqueCount="368">
  <si>
    <t xml:space="preserve">key </t>
  </si>
  <si>
    <t>Inputs from Database</t>
  </si>
  <si>
    <t>Calculated Values</t>
  </si>
  <si>
    <t>Chart/Scatter Plot:</t>
  </si>
  <si>
    <t xml:space="preserve">Long Term (LT) </t>
  </si>
  <si>
    <t>Short Term (ST)</t>
  </si>
  <si>
    <t>x axis values</t>
  </si>
  <si>
    <t xml:space="preserve">y axis values </t>
  </si>
  <si>
    <t xml:space="preserve">Watershed property ID </t>
  </si>
  <si>
    <t xml:space="preserve">location ID </t>
  </si>
  <si>
    <t xml:space="preserve">property type (Apartment or House) </t>
  </si>
  <si>
    <t xml:space="preserve">Number of Bedrooms (1 or 2) </t>
  </si>
  <si>
    <t>LT - Monthly Rent</t>
  </si>
  <si>
    <t>LT occupancy rate</t>
  </si>
  <si>
    <t>LT Annual Revenues</t>
  </si>
  <si>
    <t>ST 10th percentile rent</t>
  </si>
  <si>
    <t>ST 90th percentile rent</t>
  </si>
  <si>
    <t xml:space="preserve">ST Example Rent </t>
  </si>
  <si>
    <t>ST Example Occupancy Rate</t>
  </si>
  <si>
    <t>=Monthly Rent*12*LT Occupancy Rate</t>
  </si>
  <si>
    <t>Calculated Final Values</t>
  </si>
  <si>
    <t>Calculated Intermediate Values</t>
  </si>
  <si>
    <t xml:space="preserve">Range Given (90th minus 10th) </t>
  </si>
  <si>
    <t>Chart/Scatter Plot --- normalized values on x axis</t>
  </si>
  <si>
    <t>y axis values</t>
  </si>
  <si>
    <t>Use Scatter plot to find Best-fit Line Parameters:</t>
  </si>
  <si>
    <t xml:space="preserve">Slope Beta </t>
  </si>
  <si>
    <t>Y-intercept Alpha</t>
  </si>
  <si>
    <t>=(Monthly Rent*12)*(LT Occupancy Rate))</t>
  </si>
  <si>
    <t>[(Range*(Example Percentile  minus 10th)) / (90th minus 10th)] + .1</t>
  </si>
  <si>
    <t xml:space="preserve">Repeat earlier column for convenience </t>
  </si>
  <si>
    <t xml:space="preserve">$ 90th minus $ 10th </t>
  </si>
  <si>
    <t xml:space="preserve">Example $ minus $ 10th </t>
  </si>
  <si>
    <t>ST Example Nightly Rent Normalized to Percentile</t>
  </si>
  <si>
    <t>Range Given:</t>
  </si>
  <si>
    <t xml:space="preserve">                       Normalized Data Best-fit Line Parameters:</t>
  </si>
  <si>
    <t>Y-Intercept Alpha</t>
  </si>
  <si>
    <t xml:space="preserve">                                                                                    Transaction Fees:</t>
  </si>
  <si>
    <t>[(Range*(Example Rent  $ minus $ 10th)) / ($ 90th minus $ 10th)] + .1</t>
  </si>
  <si>
    <t xml:space="preserve">=365*(variable cell dollars per night)*(Model forecast occupancy rate) </t>
  </si>
  <si>
    <t xml:space="preserve">= (Revenues Before Transaction fees)*(1 minus transaction  fees) </t>
  </si>
  <si>
    <t xml:space="preserve">ST Example $ Rent </t>
  </si>
  <si>
    <t>ST -  $ 10th percentile rent</t>
  </si>
  <si>
    <t>ST - $ 90th percentile rent</t>
  </si>
  <si>
    <t xml:space="preserve">Example $ Rent minus $ 10th </t>
  </si>
  <si>
    <t xml:space="preserve"> SOLVER  "Variable Cell" - Rent in Dollars per Night (ST) </t>
  </si>
  <si>
    <t>SOLVER "Objective"-  Forecast ST Annual Revenues Before Transaction Fees</t>
  </si>
  <si>
    <t>Forecast ST Annual Revenues After Transaction Fees</t>
  </si>
  <si>
    <t>W1</t>
  </si>
  <si>
    <t>W10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</si>
  <si>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</si>
  <si>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</si>
  <si>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</si>
  <si>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</si>
  <si>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</si>
  <si>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</si>
  <si>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</si>
  <si>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</si>
  <si>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</si>
  <si>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</si>
  <si>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</si>
  <si>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</si>
  <si>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</si>
  <si>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</si>
  <si>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</si>
  <si>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</si>
  <si>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</si>
  <si>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</si>
  <si>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</si>
  <si>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</si>
  <si>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</si>
  <si>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</si>
  <si>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</si>
  <si>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</si>
  <si>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</si>
  <si>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</si>
  <si>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</si>
  <si>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</si>
  <si>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</si>
  <si>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</si>
  <si>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</si>
  <si>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</si>
  <si>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</si>
  <si>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</si>
  <si>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</si>
  <si>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</si>
  <si>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</si>
  <si>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</si>
  <si>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</si>
  <si>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</si>
  <si>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</si>
  <si>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</si>
  <si>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</si>
  <si>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</si>
  <si>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</si>
  <si>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</si>
  <si>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</si>
  <si>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</si>
  <si>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</si>
  <si>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</si>
  <si>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</si>
  <si>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</si>
  <si>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</si>
  <si>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</si>
  <si>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</si>
  <si>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</si>
  <si>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</si>
  <si>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</si>
  <si>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</si>
  <si>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</si>
  <si>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</si>
  <si>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</si>
  <si>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</si>
  <si>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</si>
  <si>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</si>
  <si>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</si>
  <si>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</si>
  <si>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</si>
  <si>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</si>
  <si>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</si>
  <si>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</si>
  <si>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</si>
  <si>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</si>
  <si>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</si>
  <si>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</si>
  <si>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</si>
  <si>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</si>
  <si>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</si>
  <si>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</si>
  <si>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</si>
  <si>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</si>
  <si>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</si>
  <si>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</si>
  <si>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</si>
  <si>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</si>
  <si>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</si>
  <si>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</si>
  <si>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</si>
  <si>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</si>
  <si>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</si>
  <si>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</si>
  <si>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</si>
  <si>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</si>
  <si>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</si>
  <si>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</si>
  <si>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</si>
  <si>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</si>
  <si>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</si>
  <si>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</si>
  <si>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</si>
  <si>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</si>
  <si>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</si>
  <si>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</si>
  <si>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</si>
  <si>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</si>
  <si>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</si>
  <si>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</si>
  <si>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</si>
  <si>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</si>
  <si>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</t>
  </si>
  <si>
    <t>W20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</si>
  <si>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</si>
  <si>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</si>
  <si>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</si>
  <si>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</si>
  <si>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</si>
  <si>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</si>
  <si>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</si>
  <si>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</si>
  <si>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</si>
  <si>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</si>
  <si>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</si>
  <si>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</si>
  <si>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</si>
  <si>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</si>
  <si>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</si>
  <si>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</si>
  <si>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</si>
  <si>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</si>
  <si>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</si>
  <si>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</si>
  <si>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</si>
  <si>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</si>
  <si>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</si>
  <si>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</si>
  <si>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</si>
  <si>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</si>
  <si>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</si>
  <si>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</si>
  <si>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</si>
  <si>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</si>
  <si>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</si>
  <si>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</si>
  <si>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</si>
  <si>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</si>
  <si>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</si>
  <si>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</si>
  <si>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</si>
  <si>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</si>
  <si>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</si>
  <si>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</si>
  <si>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</si>
  <si>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</si>
  <si>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</si>
  <si>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</t>
  </si>
  <si>
    <t>W240</t>
  </si>
  <si>
    <t>W241</t>
  </si>
  <si>
    <t>W242</t>
  </si>
  <si>
    <t>W243</t>
  </si>
  <si>
    <t>W244</t>
  </si>
  <si>
    <t>W25</t>
  </si>
  <si>
    <t>W26</t>
  </si>
  <si>
    <t>W27</t>
  </si>
  <si>
    <t>W28</t>
  </si>
  <si>
    <t>W29</t>
  </si>
  <si>
    <t>W3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</si>
  <si>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</si>
  <si>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</si>
  <si>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</si>
  <si>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</si>
  <si>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</si>
  <si>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</si>
  <si>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</si>
  <si>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</si>
  <si>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</si>
  <si>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</si>
  <si>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</si>
  <si>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</si>
  <si>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</si>
  <si>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</si>
  <si>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</si>
  <si>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</si>
  <si>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</si>
  <si>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</si>
  <si>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</si>
  <si>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</si>
  <si>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</si>
  <si>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</si>
  <si>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</si>
  <si>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</si>
  <si>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</si>
  <si>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</si>
  <si>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</si>
  <si>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</si>
  <si>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</si>
  <si>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</si>
  <si>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</si>
  <si>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</si>
  <si>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</si>
  <si>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</si>
  <si>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</si>
  <si>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</si>
  <si>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</si>
  <si>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</si>
  <si>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</si>
  <si>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</si>
  <si>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</si>
  <si>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</si>
  <si>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</si>
  <si>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</si>
  <si>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</si>
  <si>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</si>
  <si>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</si>
  <si>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</si>
  <si>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</si>
  <si>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</si>
  <si>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</si>
  <si>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</si>
  <si>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</si>
  <si>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</si>
  <si>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</si>
  <si>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</si>
  <si>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</si>
  <si>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</si>
  <si>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</si>
  <si>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</si>
  <si>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</si>
  <si>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</si>
  <si>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</si>
  <si>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</si>
  <si>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</si>
  <si>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</si>
  <si>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</si>
  <si>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</si>
  <si>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</si>
  <si>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</si>
  <si>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</si>
  <si>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</si>
  <si>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</si>
  <si>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</si>
  <si>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</si>
  <si>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</si>
  <si>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L9531</t>
  </si>
  <si>
    <t>L9533</t>
  </si>
  <si>
    <t>L1944</t>
  </si>
  <si>
    <t>L15257</t>
  </si>
  <si>
    <t>L15260</t>
  </si>
  <si>
    <t>L15264</t>
  </si>
  <si>
    <t>L15278</t>
  </si>
  <si>
    <t>L15280</t>
  </si>
  <si>
    <t>L463</t>
  </si>
  <si>
    <t>L464</t>
  </si>
  <si>
    <t>L2314</t>
  </si>
  <si>
    <t>L9534</t>
  </si>
  <si>
    <t>L2318</t>
  </si>
  <si>
    <t>L2323</t>
  </si>
  <si>
    <t>L2325</t>
  </si>
  <si>
    <t>L2338</t>
  </si>
  <si>
    <t>L3244</t>
  </si>
  <si>
    <t>L3256</t>
  </si>
  <si>
    <t>L3261</t>
  </si>
  <si>
    <t>L3262</t>
  </si>
  <si>
    <t>L3264</t>
  </si>
  <si>
    <t>L10126</t>
  </si>
  <si>
    <t>L4761</t>
  </si>
  <si>
    <t>L10130</t>
  </si>
  <si>
    <t>L10133</t>
  </si>
  <si>
    <t>L10136</t>
  </si>
  <si>
    <t>L1882</t>
  </si>
  <si>
    <t>L1883</t>
  </si>
  <si>
    <t>L1887</t>
  </si>
  <si>
    <t>L1902</t>
  </si>
  <si>
    <t>L1916</t>
  </si>
  <si>
    <t>L12252</t>
  </si>
  <si>
    <t>L12260</t>
  </si>
  <si>
    <t>L4765</t>
  </si>
  <si>
    <t>L12264</t>
  </si>
  <si>
    <t>L16888</t>
  </si>
  <si>
    <t>L16887</t>
  </si>
  <si>
    <t>L16898</t>
  </si>
  <si>
    <t>L16890</t>
  </si>
  <si>
    <t>L14416</t>
  </si>
  <si>
    <t>L14418</t>
  </si>
  <si>
    <t>L14419</t>
  </si>
  <si>
    <t>L4770</t>
  </si>
  <si>
    <t>L4794</t>
  </si>
  <si>
    <t>L4804</t>
  </si>
  <si>
    <t>L11419</t>
  </si>
  <si>
    <t>L11421</t>
  </si>
  <si>
    <t>L11427</t>
  </si>
  <si>
    <t>L11431</t>
  </si>
  <si>
    <t>L11434</t>
  </si>
  <si>
    <t>L9532</t>
  </si>
  <si>
    <t>L11480</t>
  </si>
  <si>
    <t>L11495</t>
  </si>
  <si>
    <t>L1734</t>
  </si>
  <si>
    <t>L1735</t>
  </si>
  <si>
    <t>L1736</t>
  </si>
  <si>
    <t>L1737</t>
  </si>
  <si>
    <t>L1738</t>
  </si>
  <si>
    <t>L1940</t>
  </si>
  <si>
    <t>L1941</t>
  </si>
  <si>
    <t>L1942</t>
  </si>
  <si>
    <t>L1943</t>
  </si>
  <si>
    <t>apartment</t>
  </si>
  <si>
    <t>house</t>
  </si>
  <si>
    <t>r^2</t>
  </si>
  <si>
    <t>+/-</t>
  </si>
  <si>
    <t>Fit Y Values</t>
  </si>
  <si>
    <t>F Critical Values</t>
  </si>
  <si>
    <t xml:space="preserve">Regression </t>
  </si>
  <si>
    <t>Residuals of Square</t>
  </si>
  <si>
    <t xml:space="preserve">Intercept </t>
  </si>
  <si>
    <t>SLOPE / Beta</t>
  </si>
  <si>
    <t>Standard Dev 's(y)</t>
  </si>
  <si>
    <t>Degrees of Freedom / Count - 1</t>
  </si>
  <si>
    <t>Variable Cell Dollars Normalized to Percentile</t>
  </si>
  <si>
    <t xml:space="preserve">Model Predicted Occupancy Rate '= (Beta*( Dollars Normalized to Percentile)) + 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</si>
</sst>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&quot;$&quot;#,##0.00"/>
  </numFmts>
  <fonts count="10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1" xfId="0" applyFont="1" applyBorder="1"/>
    <xf numFmtId="0" fontId="1" fillId="2" borderId="1" xfId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1" fillId="2" borderId="1" xfId="1" applyFont="1" applyBorder="1"/>
    <xf numFmtId="0" fontId="4" fillId="0" borderId="5" xfId="0" applyFont="1" applyBorder="1"/>
    <xf numFmtId="0" fontId="0" fillId="0" borderId="4" xfId="0" applyBorder="1"/>
    <xf numFmtId="0" fontId="0" fillId="0" borderId="2" xfId="0" quotePrefix="1" applyBorder="1"/>
    <xf numFmtId="0" fontId="2" fillId="3" borderId="1" xfId="2" applyBorder="1"/>
    <xf numFmtId="0" fontId="1" fillId="2" borderId="6" xfId="1" applyBorder="1"/>
    <xf numFmtId="0" fontId="4" fillId="0" borderId="7" xfId="0" applyFont="1" applyBorder="1"/>
    <xf numFmtId="0" fontId="5" fillId="0" borderId="0" xfId="0" applyFont="1"/>
    <xf numFmtId="0" fontId="1" fillId="2" borderId="8" xfId="1" applyBorder="1"/>
    <xf numFmtId="0" fontId="4" fillId="0" borderId="2" xfId="0" applyFont="1" applyBorder="1"/>
    <xf numFmtId="0" fontId="1" fillId="2" borderId="5" xfId="1" applyBorder="1"/>
    <xf numFmtId="0" fontId="2" fillId="3" borderId="4" xfId="2" applyBorder="1"/>
    <xf numFmtId="0" fontId="1" fillId="2" borderId="9" xfId="1" applyBorder="1"/>
    <xf numFmtId="0" fontId="4" fillId="0" borderId="10" xfId="0" applyFont="1" applyBorder="1"/>
    <xf numFmtId="0" fontId="0" fillId="0" borderId="5" xfId="0" applyBorder="1"/>
    <xf numFmtId="0" fontId="0" fillId="0" borderId="0" xfId="0" applyBorder="1"/>
    <xf numFmtId="0" fontId="3" fillId="0" borderId="3" xfId="0" applyFont="1" applyBorder="1"/>
    <xf numFmtId="9" fontId="3" fillId="0" borderId="3" xfId="0" applyNumberFormat="1" applyFont="1" applyBorder="1"/>
    <xf numFmtId="0" fontId="4" fillId="0" borderId="1" xfId="0" quotePrefix="1" applyFont="1" applyBorder="1"/>
    <xf numFmtId="0" fontId="0" fillId="0" borderId="0" xfId="0" quotePrefix="1"/>
    <xf numFmtId="0" fontId="6" fillId="0" borderId="3" xfId="0" quotePrefix="1" applyFont="1" applyBorder="1"/>
    <xf numFmtId="164" fontId="0" fillId="0" borderId="0" xfId="0" applyNumberFormat="1"/>
    <xf numFmtId="0" fontId="9" fillId="0" borderId="0" xfId="0" applyFont="1"/>
    <xf numFmtId="2" fontId="9" fillId="0" borderId="0" xfId="0" applyNumberFormat="1" applyFont="1"/>
    <xf numFmtId="2" fontId="0" fillId="0" borderId="2" xfId="0" applyNumberFormat="1" applyBorder="1"/>
    <xf numFmtId="2" fontId="0" fillId="0" borderId="0" xfId="0" applyNumberFormat="1"/>
    <xf numFmtId="0" fontId="0" fillId="0" borderId="4" xfId="0" quotePrefix="1" applyBorder="1"/>
    <xf numFmtId="0" fontId="0" fillId="0" borderId="0" xfId="0" quotePrefix="1" applyFill="1" applyBorder="1"/>
    <xf numFmtId="165" fontId="0" fillId="0" borderId="0" xfId="0" applyNumberFormat="1"/>
    <xf numFmtId="165" fontId="0" fillId="0" borderId="4" xfId="0" applyNumberFormat="1" applyBorder="1"/>
    <xf numFmtId="2" fontId="0" fillId="0" borderId="3" xfId="0" applyNumberFormat="1" applyBorder="1"/>
    <xf numFmtId="0" fontId="3" fillId="0" borderId="0" xfId="0" applyFont="1"/>
    <xf numFmtId="0" fontId="3" fillId="0" borderId="0" xfId="0" quotePrefix="1" applyFont="1"/>
    <xf numFmtId="166" fontId="0" fillId="0" borderId="0" xfId="0" applyNumberFormat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Rent</a:t>
            </a:r>
            <a:r>
              <a:rPr lang="en-US" baseline="0"/>
              <a:t> to Occupancy Rates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6148916116870877"/>
          <c:y val="4.3143297380585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'1 - First Best-Fit Line'!$J$4:$J$247</c:f>
              <c:numCache>
                <c:formatCode>General</c:formatCode>
                <c:ptCount val="244"/>
                <c:pt idx="0">
                  <c:v>148</c:v>
                </c:pt>
                <c:pt idx="1">
                  <c:v>133</c:v>
                </c:pt>
                <c:pt idx="2">
                  <c:v>372</c:v>
                </c:pt>
                <c:pt idx="3">
                  <c:v>302</c:v>
                </c:pt>
                <c:pt idx="4">
                  <c:v>429</c:v>
                </c:pt>
                <c:pt idx="5">
                  <c:v>380</c:v>
                </c:pt>
                <c:pt idx="6">
                  <c:v>374</c:v>
                </c:pt>
                <c:pt idx="7">
                  <c:v>386</c:v>
                </c:pt>
                <c:pt idx="8">
                  <c:v>212</c:v>
                </c:pt>
                <c:pt idx="9">
                  <c:v>969</c:v>
                </c:pt>
                <c:pt idx="10">
                  <c:v>885</c:v>
                </c:pt>
                <c:pt idx="11">
                  <c:v>287</c:v>
                </c:pt>
                <c:pt idx="12">
                  <c:v>206</c:v>
                </c:pt>
                <c:pt idx="13">
                  <c:v>462</c:v>
                </c:pt>
                <c:pt idx="14">
                  <c:v>389</c:v>
                </c:pt>
                <c:pt idx="15">
                  <c:v>678</c:v>
                </c:pt>
                <c:pt idx="16">
                  <c:v>163</c:v>
                </c:pt>
                <c:pt idx="17">
                  <c:v>374</c:v>
                </c:pt>
                <c:pt idx="18">
                  <c:v>444</c:v>
                </c:pt>
                <c:pt idx="19">
                  <c:v>426</c:v>
                </c:pt>
                <c:pt idx="20">
                  <c:v>332</c:v>
                </c:pt>
                <c:pt idx="21">
                  <c:v>430</c:v>
                </c:pt>
                <c:pt idx="22">
                  <c:v>662</c:v>
                </c:pt>
                <c:pt idx="23">
                  <c:v>186</c:v>
                </c:pt>
                <c:pt idx="24">
                  <c:v>696</c:v>
                </c:pt>
                <c:pt idx="25">
                  <c:v>182</c:v>
                </c:pt>
                <c:pt idx="26">
                  <c:v>241</c:v>
                </c:pt>
                <c:pt idx="27">
                  <c:v>363</c:v>
                </c:pt>
                <c:pt idx="28">
                  <c:v>301</c:v>
                </c:pt>
                <c:pt idx="29">
                  <c:v>212</c:v>
                </c:pt>
                <c:pt idx="30">
                  <c:v>340</c:v>
                </c:pt>
                <c:pt idx="31">
                  <c:v>266</c:v>
                </c:pt>
                <c:pt idx="32">
                  <c:v>442</c:v>
                </c:pt>
                <c:pt idx="33">
                  <c:v>354</c:v>
                </c:pt>
                <c:pt idx="34">
                  <c:v>123</c:v>
                </c:pt>
                <c:pt idx="35">
                  <c:v>377</c:v>
                </c:pt>
                <c:pt idx="36">
                  <c:v>318</c:v>
                </c:pt>
                <c:pt idx="37">
                  <c:v>198</c:v>
                </c:pt>
                <c:pt idx="38">
                  <c:v>149</c:v>
                </c:pt>
                <c:pt idx="39">
                  <c:v>210</c:v>
                </c:pt>
                <c:pt idx="40">
                  <c:v>187</c:v>
                </c:pt>
                <c:pt idx="41">
                  <c:v>225</c:v>
                </c:pt>
                <c:pt idx="42">
                  <c:v>123</c:v>
                </c:pt>
                <c:pt idx="43">
                  <c:v>263</c:v>
                </c:pt>
                <c:pt idx="44">
                  <c:v>238</c:v>
                </c:pt>
                <c:pt idx="45">
                  <c:v>146</c:v>
                </c:pt>
                <c:pt idx="46">
                  <c:v>349</c:v>
                </c:pt>
                <c:pt idx="47">
                  <c:v>147</c:v>
                </c:pt>
                <c:pt idx="48">
                  <c:v>151</c:v>
                </c:pt>
                <c:pt idx="49">
                  <c:v>429</c:v>
                </c:pt>
                <c:pt idx="50">
                  <c:v>441</c:v>
                </c:pt>
                <c:pt idx="51">
                  <c:v>144</c:v>
                </c:pt>
                <c:pt idx="52">
                  <c:v>136</c:v>
                </c:pt>
                <c:pt idx="53">
                  <c:v>305</c:v>
                </c:pt>
                <c:pt idx="54">
                  <c:v>425</c:v>
                </c:pt>
                <c:pt idx="55">
                  <c:v>176</c:v>
                </c:pt>
                <c:pt idx="56">
                  <c:v>169</c:v>
                </c:pt>
                <c:pt idx="57">
                  <c:v>207</c:v>
                </c:pt>
                <c:pt idx="58">
                  <c:v>244</c:v>
                </c:pt>
                <c:pt idx="59">
                  <c:v>536</c:v>
                </c:pt>
                <c:pt idx="60">
                  <c:v>476</c:v>
                </c:pt>
                <c:pt idx="61">
                  <c:v>360</c:v>
                </c:pt>
                <c:pt idx="62">
                  <c:v>1477</c:v>
                </c:pt>
                <c:pt idx="63">
                  <c:v>1265</c:v>
                </c:pt>
                <c:pt idx="64">
                  <c:v>328</c:v>
                </c:pt>
                <c:pt idx="65">
                  <c:v>246</c:v>
                </c:pt>
                <c:pt idx="66">
                  <c:v>325</c:v>
                </c:pt>
                <c:pt idx="67">
                  <c:v>94</c:v>
                </c:pt>
                <c:pt idx="68">
                  <c:v>428</c:v>
                </c:pt>
                <c:pt idx="69">
                  <c:v>188</c:v>
                </c:pt>
                <c:pt idx="70">
                  <c:v>274</c:v>
                </c:pt>
                <c:pt idx="71">
                  <c:v>860</c:v>
                </c:pt>
                <c:pt idx="72">
                  <c:v>729</c:v>
                </c:pt>
                <c:pt idx="73">
                  <c:v>174</c:v>
                </c:pt>
                <c:pt idx="74">
                  <c:v>308</c:v>
                </c:pt>
                <c:pt idx="75">
                  <c:v>308</c:v>
                </c:pt>
                <c:pt idx="76">
                  <c:v>342</c:v>
                </c:pt>
                <c:pt idx="77">
                  <c:v>229</c:v>
                </c:pt>
                <c:pt idx="78">
                  <c:v>392</c:v>
                </c:pt>
                <c:pt idx="79">
                  <c:v>322</c:v>
                </c:pt>
                <c:pt idx="80">
                  <c:v>257</c:v>
                </c:pt>
                <c:pt idx="81">
                  <c:v>286</c:v>
                </c:pt>
                <c:pt idx="82">
                  <c:v>180</c:v>
                </c:pt>
                <c:pt idx="83">
                  <c:v>230</c:v>
                </c:pt>
                <c:pt idx="84">
                  <c:v>221</c:v>
                </c:pt>
                <c:pt idx="85">
                  <c:v>316</c:v>
                </c:pt>
                <c:pt idx="86">
                  <c:v>245</c:v>
                </c:pt>
                <c:pt idx="87">
                  <c:v>266</c:v>
                </c:pt>
                <c:pt idx="88">
                  <c:v>325</c:v>
                </c:pt>
                <c:pt idx="89">
                  <c:v>393</c:v>
                </c:pt>
                <c:pt idx="90">
                  <c:v>256</c:v>
                </c:pt>
                <c:pt idx="91">
                  <c:v>184</c:v>
                </c:pt>
                <c:pt idx="92">
                  <c:v>427</c:v>
                </c:pt>
                <c:pt idx="93">
                  <c:v>418</c:v>
                </c:pt>
                <c:pt idx="94">
                  <c:v>219</c:v>
                </c:pt>
                <c:pt idx="95">
                  <c:v>220</c:v>
                </c:pt>
                <c:pt idx="96">
                  <c:v>481</c:v>
                </c:pt>
                <c:pt idx="97">
                  <c:v>280</c:v>
                </c:pt>
                <c:pt idx="98">
                  <c:v>568</c:v>
                </c:pt>
                <c:pt idx="99">
                  <c:v>318</c:v>
                </c:pt>
                <c:pt idx="100">
                  <c:v>556</c:v>
                </c:pt>
                <c:pt idx="101">
                  <c:v>538</c:v>
                </c:pt>
                <c:pt idx="102">
                  <c:v>318</c:v>
                </c:pt>
                <c:pt idx="103">
                  <c:v>680</c:v>
                </c:pt>
                <c:pt idx="104">
                  <c:v>202</c:v>
                </c:pt>
                <c:pt idx="105">
                  <c:v>579</c:v>
                </c:pt>
                <c:pt idx="106">
                  <c:v>524</c:v>
                </c:pt>
                <c:pt idx="107">
                  <c:v>560</c:v>
                </c:pt>
                <c:pt idx="108">
                  <c:v>362</c:v>
                </c:pt>
                <c:pt idx="109">
                  <c:v>417</c:v>
                </c:pt>
                <c:pt idx="110">
                  <c:v>474</c:v>
                </c:pt>
                <c:pt idx="111">
                  <c:v>146</c:v>
                </c:pt>
                <c:pt idx="112">
                  <c:v>312</c:v>
                </c:pt>
                <c:pt idx="113">
                  <c:v>491</c:v>
                </c:pt>
                <c:pt idx="114">
                  <c:v>204</c:v>
                </c:pt>
                <c:pt idx="115">
                  <c:v>245</c:v>
                </c:pt>
                <c:pt idx="116">
                  <c:v>197</c:v>
                </c:pt>
                <c:pt idx="117">
                  <c:v>195</c:v>
                </c:pt>
                <c:pt idx="118">
                  <c:v>124</c:v>
                </c:pt>
                <c:pt idx="119">
                  <c:v>156</c:v>
                </c:pt>
                <c:pt idx="120">
                  <c:v>256</c:v>
                </c:pt>
                <c:pt idx="121">
                  <c:v>284</c:v>
                </c:pt>
                <c:pt idx="122">
                  <c:v>128</c:v>
                </c:pt>
                <c:pt idx="123">
                  <c:v>337</c:v>
                </c:pt>
                <c:pt idx="124">
                  <c:v>139</c:v>
                </c:pt>
                <c:pt idx="125">
                  <c:v>240</c:v>
                </c:pt>
                <c:pt idx="126">
                  <c:v>249</c:v>
                </c:pt>
                <c:pt idx="127">
                  <c:v>107</c:v>
                </c:pt>
                <c:pt idx="128">
                  <c:v>147</c:v>
                </c:pt>
                <c:pt idx="129">
                  <c:v>246</c:v>
                </c:pt>
                <c:pt idx="130">
                  <c:v>169</c:v>
                </c:pt>
                <c:pt idx="131">
                  <c:v>174</c:v>
                </c:pt>
                <c:pt idx="132">
                  <c:v>203</c:v>
                </c:pt>
                <c:pt idx="133">
                  <c:v>240</c:v>
                </c:pt>
                <c:pt idx="134">
                  <c:v>389</c:v>
                </c:pt>
                <c:pt idx="135">
                  <c:v>312</c:v>
                </c:pt>
                <c:pt idx="136">
                  <c:v>111</c:v>
                </c:pt>
                <c:pt idx="137">
                  <c:v>169</c:v>
                </c:pt>
                <c:pt idx="138">
                  <c:v>201</c:v>
                </c:pt>
                <c:pt idx="139">
                  <c:v>242</c:v>
                </c:pt>
                <c:pt idx="140">
                  <c:v>158</c:v>
                </c:pt>
                <c:pt idx="141">
                  <c:v>246</c:v>
                </c:pt>
                <c:pt idx="142">
                  <c:v>207</c:v>
                </c:pt>
                <c:pt idx="143">
                  <c:v>224</c:v>
                </c:pt>
                <c:pt idx="144">
                  <c:v>139</c:v>
                </c:pt>
                <c:pt idx="145">
                  <c:v>325</c:v>
                </c:pt>
                <c:pt idx="146">
                  <c:v>283</c:v>
                </c:pt>
                <c:pt idx="147">
                  <c:v>192</c:v>
                </c:pt>
                <c:pt idx="148">
                  <c:v>307</c:v>
                </c:pt>
                <c:pt idx="149">
                  <c:v>180</c:v>
                </c:pt>
                <c:pt idx="150">
                  <c:v>260</c:v>
                </c:pt>
                <c:pt idx="151">
                  <c:v>232</c:v>
                </c:pt>
                <c:pt idx="152">
                  <c:v>292</c:v>
                </c:pt>
                <c:pt idx="153">
                  <c:v>169</c:v>
                </c:pt>
                <c:pt idx="154">
                  <c:v>189</c:v>
                </c:pt>
                <c:pt idx="155">
                  <c:v>289</c:v>
                </c:pt>
                <c:pt idx="156">
                  <c:v>239</c:v>
                </c:pt>
                <c:pt idx="157">
                  <c:v>278</c:v>
                </c:pt>
                <c:pt idx="158">
                  <c:v>183</c:v>
                </c:pt>
                <c:pt idx="159">
                  <c:v>237</c:v>
                </c:pt>
                <c:pt idx="160">
                  <c:v>297</c:v>
                </c:pt>
                <c:pt idx="161">
                  <c:v>360</c:v>
                </c:pt>
                <c:pt idx="162">
                  <c:v>209</c:v>
                </c:pt>
                <c:pt idx="163">
                  <c:v>265</c:v>
                </c:pt>
                <c:pt idx="164">
                  <c:v>435</c:v>
                </c:pt>
                <c:pt idx="165">
                  <c:v>487</c:v>
                </c:pt>
                <c:pt idx="166">
                  <c:v>231</c:v>
                </c:pt>
                <c:pt idx="167">
                  <c:v>199</c:v>
                </c:pt>
                <c:pt idx="168">
                  <c:v>490</c:v>
                </c:pt>
                <c:pt idx="169">
                  <c:v>538</c:v>
                </c:pt>
                <c:pt idx="170">
                  <c:v>288</c:v>
                </c:pt>
                <c:pt idx="171">
                  <c:v>415</c:v>
                </c:pt>
                <c:pt idx="172">
                  <c:v>387</c:v>
                </c:pt>
                <c:pt idx="173">
                  <c:v>575</c:v>
                </c:pt>
                <c:pt idx="174">
                  <c:v>228</c:v>
                </c:pt>
                <c:pt idx="175">
                  <c:v>337</c:v>
                </c:pt>
                <c:pt idx="176">
                  <c:v>154</c:v>
                </c:pt>
                <c:pt idx="177">
                  <c:v>432</c:v>
                </c:pt>
                <c:pt idx="178">
                  <c:v>104</c:v>
                </c:pt>
                <c:pt idx="179">
                  <c:v>200</c:v>
                </c:pt>
                <c:pt idx="180">
                  <c:v>428</c:v>
                </c:pt>
                <c:pt idx="181">
                  <c:v>576</c:v>
                </c:pt>
                <c:pt idx="182">
                  <c:v>560</c:v>
                </c:pt>
                <c:pt idx="183">
                  <c:v>288</c:v>
                </c:pt>
                <c:pt idx="184">
                  <c:v>373</c:v>
                </c:pt>
                <c:pt idx="185">
                  <c:v>420</c:v>
                </c:pt>
                <c:pt idx="186">
                  <c:v>593</c:v>
                </c:pt>
                <c:pt idx="187">
                  <c:v>436</c:v>
                </c:pt>
                <c:pt idx="188">
                  <c:v>426</c:v>
                </c:pt>
                <c:pt idx="189">
                  <c:v>142</c:v>
                </c:pt>
                <c:pt idx="190">
                  <c:v>621</c:v>
                </c:pt>
                <c:pt idx="191">
                  <c:v>535</c:v>
                </c:pt>
                <c:pt idx="192">
                  <c:v>196</c:v>
                </c:pt>
                <c:pt idx="193">
                  <c:v>294</c:v>
                </c:pt>
                <c:pt idx="194">
                  <c:v>471</c:v>
                </c:pt>
                <c:pt idx="195">
                  <c:v>620</c:v>
                </c:pt>
                <c:pt idx="196">
                  <c:v>235</c:v>
                </c:pt>
                <c:pt idx="197">
                  <c:v>284</c:v>
                </c:pt>
                <c:pt idx="198">
                  <c:v>355</c:v>
                </c:pt>
                <c:pt idx="199">
                  <c:v>436</c:v>
                </c:pt>
                <c:pt idx="200">
                  <c:v>141</c:v>
                </c:pt>
                <c:pt idx="201">
                  <c:v>250</c:v>
                </c:pt>
                <c:pt idx="202">
                  <c:v>443</c:v>
                </c:pt>
                <c:pt idx="203">
                  <c:v>343</c:v>
                </c:pt>
                <c:pt idx="204">
                  <c:v>739</c:v>
                </c:pt>
                <c:pt idx="205">
                  <c:v>270</c:v>
                </c:pt>
                <c:pt idx="206">
                  <c:v>424</c:v>
                </c:pt>
                <c:pt idx="207">
                  <c:v>980</c:v>
                </c:pt>
                <c:pt idx="208">
                  <c:v>994</c:v>
                </c:pt>
                <c:pt idx="209">
                  <c:v>284</c:v>
                </c:pt>
                <c:pt idx="210">
                  <c:v>236</c:v>
                </c:pt>
                <c:pt idx="211">
                  <c:v>188</c:v>
                </c:pt>
                <c:pt idx="212">
                  <c:v>329</c:v>
                </c:pt>
                <c:pt idx="213">
                  <c:v>549</c:v>
                </c:pt>
                <c:pt idx="214">
                  <c:v>652</c:v>
                </c:pt>
                <c:pt idx="215">
                  <c:v>378</c:v>
                </c:pt>
                <c:pt idx="216">
                  <c:v>255</c:v>
                </c:pt>
                <c:pt idx="217">
                  <c:v>441</c:v>
                </c:pt>
                <c:pt idx="218">
                  <c:v>356</c:v>
                </c:pt>
                <c:pt idx="219">
                  <c:v>437</c:v>
                </c:pt>
                <c:pt idx="220">
                  <c:v>461</c:v>
                </c:pt>
                <c:pt idx="221">
                  <c:v>669</c:v>
                </c:pt>
                <c:pt idx="222">
                  <c:v>121</c:v>
                </c:pt>
                <c:pt idx="223">
                  <c:v>437</c:v>
                </c:pt>
                <c:pt idx="224">
                  <c:v>663</c:v>
                </c:pt>
                <c:pt idx="225">
                  <c:v>337</c:v>
                </c:pt>
                <c:pt idx="226">
                  <c:v>447</c:v>
                </c:pt>
                <c:pt idx="227">
                  <c:v>610</c:v>
                </c:pt>
                <c:pt idx="228">
                  <c:v>302</c:v>
                </c:pt>
                <c:pt idx="229">
                  <c:v>213</c:v>
                </c:pt>
                <c:pt idx="230">
                  <c:v>364</c:v>
                </c:pt>
                <c:pt idx="231">
                  <c:v>251</c:v>
                </c:pt>
                <c:pt idx="232">
                  <c:v>343</c:v>
                </c:pt>
                <c:pt idx="233">
                  <c:v>125</c:v>
                </c:pt>
                <c:pt idx="234">
                  <c:v>251</c:v>
                </c:pt>
                <c:pt idx="235">
                  <c:v>404</c:v>
                </c:pt>
                <c:pt idx="236">
                  <c:v>161</c:v>
                </c:pt>
                <c:pt idx="237">
                  <c:v>408</c:v>
                </c:pt>
                <c:pt idx="238">
                  <c:v>284</c:v>
                </c:pt>
                <c:pt idx="239">
                  <c:v>443</c:v>
                </c:pt>
                <c:pt idx="240">
                  <c:v>718</c:v>
                </c:pt>
                <c:pt idx="241">
                  <c:v>478</c:v>
                </c:pt>
                <c:pt idx="242">
                  <c:v>533</c:v>
                </c:pt>
                <c:pt idx="243">
                  <c:v>566</c:v>
                </c:pt>
              </c:numCache>
            </c:numRef>
          </c:xVal>
          <c:yVal>
            <c:numRef>
              <c:f>'1 - First Best-Fit Line'!$K$4:$K$247</c:f>
              <c:numCache>
                <c:formatCode>0.00</c:formatCode>
                <c:ptCount val="244"/>
                <c:pt idx="0">
                  <c:v>0.16159999999999999</c:v>
                </c:pt>
                <c:pt idx="1">
                  <c:v>0.34789999999999999</c:v>
                </c:pt>
                <c:pt idx="2">
                  <c:v>0.39729999999999999</c:v>
                </c:pt>
                <c:pt idx="3">
                  <c:v>0.3644</c:v>
                </c:pt>
                <c:pt idx="4">
                  <c:v>0.41099999999999998</c:v>
                </c:pt>
                <c:pt idx="5">
                  <c:v>0.41099999999999998</c:v>
                </c:pt>
                <c:pt idx="6">
                  <c:v>0.52600000000000002</c:v>
                </c:pt>
                <c:pt idx="7">
                  <c:v>0.43290000000000001</c:v>
                </c:pt>
                <c:pt idx="8">
                  <c:v>0.69589999999999996</c:v>
                </c:pt>
                <c:pt idx="9">
                  <c:v>0.1096</c:v>
                </c:pt>
                <c:pt idx="10">
                  <c:v>0.22470000000000001</c:v>
                </c:pt>
                <c:pt idx="11">
                  <c:v>0.21920000000000001</c:v>
                </c:pt>
                <c:pt idx="12">
                  <c:v>0.39179999999999998</c:v>
                </c:pt>
                <c:pt idx="13">
                  <c:v>0.53700000000000003</c:v>
                </c:pt>
                <c:pt idx="14">
                  <c:v>0.51229999999999998</c:v>
                </c:pt>
                <c:pt idx="15">
                  <c:v>0.36159999999999998</c:v>
                </c:pt>
                <c:pt idx="16">
                  <c:v>0.84379999999999999</c:v>
                </c:pt>
                <c:pt idx="17">
                  <c:v>0.91510000000000002</c:v>
                </c:pt>
                <c:pt idx="18">
                  <c:v>0.43009999999999998</c:v>
                </c:pt>
                <c:pt idx="19">
                  <c:v>0.48220000000000002</c:v>
                </c:pt>
                <c:pt idx="20">
                  <c:v>0.4904</c:v>
                </c:pt>
                <c:pt idx="21">
                  <c:v>0.52329999999999999</c:v>
                </c:pt>
                <c:pt idx="22">
                  <c:v>0.44929999999999998</c:v>
                </c:pt>
                <c:pt idx="23">
                  <c:v>0.6603</c:v>
                </c:pt>
                <c:pt idx="24">
                  <c:v>0.48770000000000002</c:v>
                </c:pt>
                <c:pt idx="25">
                  <c:v>0.43840000000000001</c:v>
                </c:pt>
                <c:pt idx="26">
                  <c:v>0.53149999999999997</c:v>
                </c:pt>
                <c:pt idx="27">
                  <c:v>0.13969999999999999</c:v>
                </c:pt>
                <c:pt idx="28">
                  <c:v>0.46850000000000003</c:v>
                </c:pt>
                <c:pt idx="29">
                  <c:v>0.50139999999999996</c:v>
                </c:pt>
                <c:pt idx="30">
                  <c:v>0.30680000000000002</c:v>
                </c:pt>
                <c:pt idx="31">
                  <c:v>0.52049999999999996</c:v>
                </c:pt>
                <c:pt idx="32">
                  <c:v>0.1288</c:v>
                </c:pt>
                <c:pt idx="33">
                  <c:v>0.24110000000000001</c:v>
                </c:pt>
                <c:pt idx="34">
                  <c:v>0.4521</c:v>
                </c:pt>
                <c:pt idx="35">
                  <c:v>0.47949999999999998</c:v>
                </c:pt>
                <c:pt idx="36">
                  <c:v>0.2712</c:v>
                </c:pt>
                <c:pt idx="37">
                  <c:v>0.43009999999999998</c:v>
                </c:pt>
                <c:pt idx="38">
                  <c:v>0.56710000000000005</c:v>
                </c:pt>
                <c:pt idx="39">
                  <c:v>0.32050000000000001</c:v>
                </c:pt>
                <c:pt idx="40">
                  <c:v>0.44929999999999998</c:v>
                </c:pt>
                <c:pt idx="41">
                  <c:v>0.50960000000000005</c:v>
                </c:pt>
                <c:pt idx="42">
                  <c:v>0.72050000000000003</c:v>
                </c:pt>
                <c:pt idx="43">
                  <c:v>0.49590000000000001</c:v>
                </c:pt>
                <c:pt idx="44">
                  <c:v>0.44929999999999998</c:v>
                </c:pt>
                <c:pt idx="45">
                  <c:v>0.53149999999999997</c:v>
                </c:pt>
                <c:pt idx="46">
                  <c:v>0.1507</c:v>
                </c:pt>
                <c:pt idx="47">
                  <c:v>0.6</c:v>
                </c:pt>
                <c:pt idx="48">
                  <c:v>0.52600000000000002</c:v>
                </c:pt>
                <c:pt idx="49">
                  <c:v>0.21099999999999999</c:v>
                </c:pt>
                <c:pt idx="50">
                  <c:v>0.33150000000000002</c:v>
                </c:pt>
                <c:pt idx="51">
                  <c:v>0.32879999999999998</c:v>
                </c:pt>
                <c:pt idx="52">
                  <c:v>0.61919999999999997</c:v>
                </c:pt>
                <c:pt idx="53">
                  <c:v>0.2712</c:v>
                </c:pt>
                <c:pt idx="54">
                  <c:v>0.32879999999999998</c:v>
                </c:pt>
                <c:pt idx="55">
                  <c:v>0.41370000000000001</c:v>
                </c:pt>
                <c:pt idx="56">
                  <c:v>0.47949999999999998</c:v>
                </c:pt>
                <c:pt idx="57">
                  <c:v>0.63009999999999999</c:v>
                </c:pt>
                <c:pt idx="58">
                  <c:v>0.90410000000000001</c:v>
                </c:pt>
                <c:pt idx="59">
                  <c:v>0.54249999999999998</c:v>
                </c:pt>
                <c:pt idx="60">
                  <c:v>7.9500000000000001E-2</c:v>
                </c:pt>
                <c:pt idx="61">
                  <c:v>0.55069999999999997</c:v>
                </c:pt>
                <c:pt idx="62">
                  <c:v>0.69320000000000004</c:v>
                </c:pt>
                <c:pt idx="63">
                  <c:v>0.71509999999999996</c:v>
                </c:pt>
                <c:pt idx="64">
                  <c:v>0.52049999999999996</c:v>
                </c:pt>
                <c:pt idx="65">
                  <c:v>0.15890000000000001</c:v>
                </c:pt>
                <c:pt idx="66">
                  <c:v>0.54520000000000002</c:v>
                </c:pt>
                <c:pt idx="67">
                  <c:v>0.47949999999999998</c:v>
                </c:pt>
                <c:pt idx="68">
                  <c:v>0.58630000000000004</c:v>
                </c:pt>
                <c:pt idx="69">
                  <c:v>0.67949999999999999</c:v>
                </c:pt>
                <c:pt idx="70">
                  <c:v>0.57809999999999995</c:v>
                </c:pt>
                <c:pt idx="71">
                  <c:v>0.41099999999999998</c:v>
                </c:pt>
                <c:pt idx="72">
                  <c:v>0.68220000000000003</c:v>
                </c:pt>
                <c:pt idx="73">
                  <c:v>0.82469999999999999</c:v>
                </c:pt>
                <c:pt idx="74">
                  <c:v>0.21640000000000001</c:v>
                </c:pt>
                <c:pt idx="75">
                  <c:v>0.6</c:v>
                </c:pt>
                <c:pt idx="76">
                  <c:v>0.39179999999999998</c:v>
                </c:pt>
                <c:pt idx="77">
                  <c:v>0.58899999999999997</c:v>
                </c:pt>
                <c:pt idx="78">
                  <c:v>0.29320000000000002</c:v>
                </c:pt>
                <c:pt idx="79">
                  <c:v>0.2712</c:v>
                </c:pt>
                <c:pt idx="80">
                  <c:v>0.55069999999999997</c:v>
                </c:pt>
                <c:pt idx="81">
                  <c:v>0.4521</c:v>
                </c:pt>
                <c:pt idx="82">
                  <c:v>0.51780000000000004</c:v>
                </c:pt>
                <c:pt idx="83">
                  <c:v>0.52049999999999996</c:v>
                </c:pt>
                <c:pt idx="84">
                  <c:v>0.63009999999999999</c:v>
                </c:pt>
                <c:pt idx="85">
                  <c:v>0.36990000000000001</c:v>
                </c:pt>
                <c:pt idx="86">
                  <c:v>0.56989999999999996</c:v>
                </c:pt>
                <c:pt idx="87">
                  <c:v>0.41920000000000002</c:v>
                </c:pt>
                <c:pt idx="88">
                  <c:v>0.45479999999999998</c:v>
                </c:pt>
                <c:pt idx="89">
                  <c:v>0.62190000000000001</c:v>
                </c:pt>
                <c:pt idx="90">
                  <c:v>0.70960000000000001</c:v>
                </c:pt>
                <c:pt idx="91">
                  <c:v>0.30959999999999999</c:v>
                </c:pt>
                <c:pt idx="92">
                  <c:v>0.24110000000000001</c:v>
                </c:pt>
                <c:pt idx="93">
                  <c:v>4.6600000000000003E-2</c:v>
                </c:pt>
                <c:pt idx="94">
                  <c:v>0.63560000000000005</c:v>
                </c:pt>
                <c:pt idx="95">
                  <c:v>0.43009999999999998</c:v>
                </c:pt>
                <c:pt idx="96">
                  <c:v>0.38080000000000003</c:v>
                </c:pt>
                <c:pt idx="97">
                  <c:v>0.45750000000000002</c:v>
                </c:pt>
                <c:pt idx="98">
                  <c:v>0.189</c:v>
                </c:pt>
                <c:pt idx="99">
                  <c:v>0.29039999999999999</c:v>
                </c:pt>
                <c:pt idx="100">
                  <c:v>0.29859999999999998</c:v>
                </c:pt>
                <c:pt idx="101">
                  <c:v>0.58079999999999998</c:v>
                </c:pt>
                <c:pt idx="102">
                  <c:v>0.39179999999999998</c:v>
                </c:pt>
                <c:pt idx="103">
                  <c:v>0.38629999999999998</c:v>
                </c:pt>
                <c:pt idx="104">
                  <c:v>0.48770000000000002</c:v>
                </c:pt>
                <c:pt idx="105">
                  <c:v>0.41099999999999998</c:v>
                </c:pt>
                <c:pt idx="106">
                  <c:v>0.50409999999999999</c:v>
                </c:pt>
                <c:pt idx="107">
                  <c:v>0.2767</c:v>
                </c:pt>
                <c:pt idx="108">
                  <c:v>0.32879999999999998</c:v>
                </c:pt>
                <c:pt idx="109">
                  <c:v>0.53149999999999997</c:v>
                </c:pt>
                <c:pt idx="110">
                  <c:v>0.4274</c:v>
                </c:pt>
                <c:pt idx="111">
                  <c:v>0.24110000000000001</c:v>
                </c:pt>
                <c:pt idx="112">
                  <c:v>0.41099999999999998</c:v>
                </c:pt>
                <c:pt idx="113">
                  <c:v>0.39729999999999999</c:v>
                </c:pt>
                <c:pt idx="114">
                  <c:v>0.79730000000000001</c:v>
                </c:pt>
                <c:pt idx="115">
                  <c:v>0.68769999999999998</c:v>
                </c:pt>
                <c:pt idx="116">
                  <c:v>0.58899999999999997</c:v>
                </c:pt>
                <c:pt idx="117">
                  <c:v>0.61919999999999997</c:v>
                </c:pt>
                <c:pt idx="118">
                  <c:v>0.45479999999999998</c:v>
                </c:pt>
                <c:pt idx="119">
                  <c:v>0.48770000000000002</c:v>
                </c:pt>
                <c:pt idx="120">
                  <c:v>0.47949999999999998</c:v>
                </c:pt>
                <c:pt idx="121">
                  <c:v>0.49320000000000003</c:v>
                </c:pt>
                <c:pt idx="122">
                  <c:v>0.36159999999999998</c:v>
                </c:pt>
                <c:pt idx="123">
                  <c:v>0.4219</c:v>
                </c:pt>
                <c:pt idx="124">
                  <c:v>0.74250000000000005</c:v>
                </c:pt>
                <c:pt idx="125">
                  <c:v>0.36990000000000001</c:v>
                </c:pt>
                <c:pt idx="126">
                  <c:v>0.44109999999999999</c:v>
                </c:pt>
                <c:pt idx="127">
                  <c:v>0.47949999999999998</c:v>
                </c:pt>
                <c:pt idx="128">
                  <c:v>0.41370000000000001</c:v>
                </c:pt>
                <c:pt idx="129">
                  <c:v>0.44379999999999997</c:v>
                </c:pt>
                <c:pt idx="130">
                  <c:v>0.61919999999999997</c:v>
                </c:pt>
                <c:pt idx="131">
                  <c:v>0.54790000000000005</c:v>
                </c:pt>
                <c:pt idx="132">
                  <c:v>0.2712</c:v>
                </c:pt>
                <c:pt idx="133">
                  <c:v>0.76160000000000005</c:v>
                </c:pt>
                <c:pt idx="134">
                  <c:v>0.51229999999999998</c:v>
                </c:pt>
                <c:pt idx="135">
                  <c:v>0.60819999999999996</c:v>
                </c:pt>
                <c:pt idx="136">
                  <c:v>0.61099999999999999</c:v>
                </c:pt>
                <c:pt idx="137">
                  <c:v>0.30680000000000002</c:v>
                </c:pt>
                <c:pt idx="138">
                  <c:v>0.52329999999999999</c:v>
                </c:pt>
                <c:pt idx="139">
                  <c:v>0.48220000000000002</c:v>
                </c:pt>
                <c:pt idx="140">
                  <c:v>0.22189999999999999</c:v>
                </c:pt>
                <c:pt idx="141">
                  <c:v>0.38900000000000001</c:v>
                </c:pt>
                <c:pt idx="142">
                  <c:v>0.41639999999999999</c:v>
                </c:pt>
                <c:pt idx="143">
                  <c:v>0.4849</c:v>
                </c:pt>
                <c:pt idx="144">
                  <c:v>0.55069999999999997</c:v>
                </c:pt>
                <c:pt idx="145">
                  <c:v>0.81640000000000001</c:v>
                </c:pt>
                <c:pt idx="146">
                  <c:v>0.29320000000000002</c:v>
                </c:pt>
                <c:pt idx="147">
                  <c:v>0.50139999999999996</c:v>
                </c:pt>
                <c:pt idx="148">
                  <c:v>0.3014</c:v>
                </c:pt>
                <c:pt idx="149">
                  <c:v>0.34250000000000003</c:v>
                </c:pt>
                <c:pt idx="150">
                  <c:v>0.6</c:v>
                </c:pt>
                <c:pt idx="151">
                  <c:v>0.49859999999999999</c:v>
                </c:pt>
                <c:pt idx="152">
                  <c:v>0.63839999999999997</c:v>
                </c:pt>
                <c:pt idx="153">
                  <c:v>0.29039999999999999</c:v>
                </c:pt>
                <c:pt idx="154">
                  <c:v>0.53969999999999996</c:v>
                </c:pt>
                <c:pt idx="155">
                  <c:v>0.27950000000000003</c:v>
                </c:pt>
                <c:pt idx="156">
                  <c:v>0.67669999999999997</c:v>
                </c:pt>
                <c:pt idx="157">
                  <c:v>0.38900000000000001</c:v>
                </c:pt>
                <c:pt idx="158">
                  <c:v>0.57530000000000003</c:v>
                </c:pt>
                <c:pt idx="159">
                  <c:v>0.31230000000000002</c:v>
                </c:pt>
                <c:pt idx="160">
                  <c:v>0.4521</c:v>
                </c:pt>
                <c:pt idx="161">
                  <c:v>0.53149999999999997</c:v>
                </c:pt>
                <c:pt idx="162">
                  <c:v>0.53969999999999996</c:v>
                </c:pt>
                <c:pt idx="163">
                  <c:v>0.4027</c:v>
                </c:pt>
                <c:pt idx="164">
                  <c:v>0.4</c:v>
                </c:pt>
                <c:pt idx="165">
                  <c:v>0.43009999999999998</c:v>
                </c:pt>
                <c:pt idx="166">
                  <c:v>0.4027</c:v>
                </c:pt>
                <c:pt idx="167">
                  <c:v>0.31230000000000002</c:v>
                </c:pt>
                <c:pt idx="168">
                  <c:v>0.2301</c:v>
                </c:pt>
                <c:pt idx="169">
                  <c:v>0.6</c:v>
                </c:pt>
                <c:pt idx="170">
                  <c:v>0.2329</c:v>
                </c:pt>
                <c:pt idx="171">
                  <c:v>0.40820000000000001</c:v>
                </c:pt>
                <c:pt idx="172">
                  <c:v>0.32600000000000001</c:v>
                </c:pt>
                <c:pt idx="173">
                  <c:v>0.38900000000000001</c:v>
                </c:pt>
                <c:pt idx="174">
                  <c:v>0.52049999999999996</c:v>
                </c:pt>
                <c:pt idx="175">
                  <c:v>0.46300000000000002</c:v>
                </c:pt>
                <c:pt idx="176">
                  <c:v>0.67949999999999999</c:v>
                </c:pt>
                <c:pt idx="177">
                  <c:v>0.68220000000000003</c:v>
                </c:pt>
                <c:pt idx="178">
                  <c:v>0.56989999999999996</c:v>
                </c:pt>
                <c:pt idx="179">
                  <c:v>0.86850000000000005</c:v>
                </c:pt>
                <c:pt idx="180">
                  <c:v>0.52329999999999999</c:v>
                </c:pt>
                <c:pt idx="181">
                  <c:v>0.46029999999999999</c:v>
                </c:pt>
                <c:pt idx="182">
                  <c:v>0.35339999999999999</c:v>
                </c:pt>
                <c:pt idx="183">
                  <c:v>0.49859999999999999</c:v>
                </c:pt>
                <c:pt idx="184">
                  <c:v>0.5151</c:v>
                </c:pt>
                <c:pt idx="185">
                  <c:v>0.87119999999999997</c:v>
                </c:pt>
                <c:pt idx="186">
                  <c:v>0.50680000000000003</c:v>
                </c:pt>
                <c:pt idx="187">
                  <c:v>0.28220000000000001</c:v>
                </c:pt>
                <c:pt idx="188">
                  <c:v>0.54249999999999998</c:v>
                </c:pt>
                <c:pt idx="189">
                  <c:v>8.2199999999999995E-2</c:v>
                </c:pt>
                <c:pt idx="190">
                  <c:v>0.34789999999999999</c:v>
                </c:pt>
                <c:pt idx="191">
                  <c:v>0.47670000000000001</c:v>
                </c:pt>
                <c:pt idx="192">
                  <c:v>0.77810000000000001</c:v>
                </c:pt>
                <c:pt idx="193">
                  <c:v>0.39729999999999999</c:v>
                </c:pt>
                <c:pt idx="194">
                  <c:v>0.6</c:v>
                </c:pt>
                <c:pt idx="195">
                  <c:v>0.29320000000000002</c:v>
                </c:pt>
                <c:pt idx="196">
                  <c:v>0.6411</c:v>
                </c:pt>
                <c:pt idx="197">
                  <c:v>0.50409999999999999</c:v>
                </c:pt>
                <c:pt idx="198">
                  <c:v>0.4027</c:v>
                </c:pt>
                <c:pt idx="199">
                  <c:v>0.50680000000000003</c:v>
                </c:pt>
                <c:pt idx="200">
                  <c:v>0.54790000000000005</c:v>
                </c:pt>
                <c:pt idx="201">
                  <c:v>0.36990000000000001</c:v>
                </c:pt>
                <c:pt idx="202">
                  <c:v>0.2356</c:v>
                </c:pt>
                <c:pt idx="203">
                  <c:v>0.58079999999999998</c:v>
                </c:pt>
                <c:pt idx="204">
                  <c:v>1.9199999999999998E-2</c:v>
                </c:pt>
                <c:pt idx="205">
                  <c:v>0.46850000000000003</c:v>
                </c:pt>
                <c:pt idx="206">
                  <c:v>0.34250000000000003</c:v>
                </c:pt>
                <c:pt idx="207">
                  <c:v>0.2712</c:v>
                </c:pt>
                <c:pt idx="208">
                  <c:v>0.43009999999999998</c:v>
                </c:pt>
                <c:pt idx="209">
                  <c:v>0.60550000000000004</c:v>
                </c:pt>
                <c:pt idx="210">
                  <c:v>0.56710000000000005</c:v>
                </c:pt>
                <c:pt idx="211">
                  <c:v>0.61919999999999997</c:v>
                </c:pt>
                <c:pt idx="212">
                  <c:v>0.70409999999999995</c:v>
                </c:pt>
                <c:pt idx="213">
                  <c:v>0.44379999999999997</c:v>
                </c:pt>
                <c:pt idx="214">
                  <c:v>0.4466</c:v>
                </c:pt>
                <c:pt idx="215">
                  <c:v>0.4219</c:v>
                </c:pt>
                <c:pt idx="216">
                  <c:v>0.59179999999999999</c:v>
                </c:pt>
                <c:pt idx="217">
                  <c:v>0.5726</c:v>
                </c:pt>
                <c:pt idx="218">
                  <c:v>0.42470000000000002</c:v>
                </c:pt>
                <c:pt idx="219">
                  <c:v>7.9500000000000001E-2</c:v>
                </c:pt>
                <c:pt idx="220">
                  <c:v>0.31780000000000003</c:v>
                </c:pt>
                <c:pt idx="221">
                  <c:v>0.31230000000000002</c:v>
                </c:pt>
                <c:pt idx="222">
                  <c:v>0.39729999999999999</c:v>
                </c:pt>
                <c:pt idx="223">
                  <c:v>0.61099999999999999</c:v>
                </c:pt>
                <c:pt idx="224">
                  <c:v>0.2329</c:v>
                </c:pt>
                <c:pt idx="225">
                  <c:v>0.50680000000000003</c:v>
                </c:pt>
                <c:pt idx="226">
                  <c:v>0.61639999999999995</c:v>
                </c:pt>
                <c:pt idx="227">
                  <c:v>0.1014</c:v>
                </c:pt>
                <c:pt idx="228">
                  <c:v>0.31509999999999999</c:v>
                </c:pt>
                <c:pt idx="229">
                  <c:v>0.65210000000000001</c:v>
                </c:pt>
                <c:pt idx="230">
                  <c:v>0.51229999999999998</c:v>
                </c:pt>
                <c:pt idx="231">
                  <c:v>0.62739999999999996</c:v>
                </c:pt>
                <c:pt idx="232">
                  <c:v>0.39729999999999999</c:v>
                </c:pt>
                <c:pt idx="233">
                  <c:v>0.37530000000000002</c:v>
                </c:pt>
                <c:pt idx="234">
                  <c:v>0.3342</c:v>
                </c:pt>
                <c:pt idx="235">
                  <c:v>0.36159999999999998</c:v>
                </c:pt>
                <c:pt idx="236">
                  <c:v>0.26579999999999998</c:v>
                </c:pt>
                <c:pt idx="237">
                  <c:v>0.38629999999999998</c:v>
                </c:pt>
                <c:pt idx="238">
                  <c:v>0.31509999999999999</c:v>
                </c:pt>
                <c:pt idx="239">
                  <c:v>0.55620000000000003</c:v>
                </c:pt>
                <c:pt idx="240">
                  <c:v>0.44929999999999998</c:v>
                </c:pt>
                <c:pt idx="241">
                  <c:v>0.31780000000000003</c:v>
                </c:pt>
                <c:pt idx="242">
                  <c:v>0.51229999999999998</c:v>
                </c:pt>
                <c:pt idx="243">
                  <c:v>0.36990000000000001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5E-AF48-BD23-08752E879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983744"/>
        <c:axId val="1735002016"/>
      </c:scatterChart>
      <c:valAx>
        <c:axId val="173498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002016"/>
        <c:crosses val="autoZero"/>
        <c:crossBetween val="midCat"/>
      </c:valAx>
      <c:valAx>
        <c:axId val="173500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98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'2 - Normalized Data and Model'!$N$4:$N$247</c:f>
              <c:numCache>
                <c:formatCode>General</c:formatCode>
                <c:ptCount val="244"/>
                <c:pt idx="0">
                  <c:v>0.79743589743589749</c:v>
                </c:pt>
                <c:pt idx="1">
                  <c:v>0.56315789473684219</c:v>
                </c:pt>
                <c:pt idx="2">
                  <c:v>0.52071713147410359</c:v>
                </c:pt>
                <c:pt idx="3">
                  <c:v>0.37943661971830989</c:v>
                </c:pt>
                <c:pt idx="4">
                  <c:v>0.52020202020202022</c:v>
                </c:pt>
                <c:pt idx="5">
                  <c:v>0.42072072072072075</c:v>
                </c:pt>
                <c:pt idx="6">
                  <c:v>0.42036199095022619</c:v>
                </c:pt>
                <c:pt idx="7">
                  <c:v>0.69944903581267226</c:v>
                </c:pt>
                <c:pt idx="8">
                  <c:v>0.30994035785288276</c:v>
                </c:pt>
                <c:pt idx="9">
                  <c:v>0.58993288590604032</c:v>
                </c:pt>
                <c:pt idx="10">
                  <c:v>0.50030840400925214</c:v>
                </c:pt>
                <c:pt idx="11">
                  <c:v>0.38932038834951455</c:v>
                </c:pt>
                <c:pt idx="12">
                  <c:v>0.5</c:v>
                </c:pt>
                <c:pt idx="13">
                  <c:v>0.40943396226415096</c:v>
                </c:pt>
                <c:pt idx="14">
                  <c:v>0.39985528219971056</c:v>
                </c:pt>
                <c:pt idx="15">
                  <c:v>0.65936000000000006</c:v>
                </c:pt>
                <c:pt idx="16">
                  <c:v>0.25064935064935068</c:v>
                </c:pt>
                <c:pt idx="17">
                  <c:v>0.30000000000000004</c:v>
                </c:pt>
                <c:pt idx="18">
                  <c:v>0.62067796610169501</c:v>
                </c:pt>
                <c:pt idx="19">
                  <c:v>0.48918918918918919</c:v>
                </c:pt>
                <c:pt idx="20">
                  <c:v>0.55034965034965044</c:v>
                </c:pt>
                <c:pt idx="21">
                  <c:v>0.54065573770491804</c:v>
                </c:pt>
                <c:pt idx="22">
                  <c:v>0.64984126984126989</c:v>
                </c:pt>
                <c:pt idx="23">
                  <c:v>0.30000000000000004</c:v>
                </c:pt>
                <c:pt idx="24">
                  <c:v>0.53911111111111121</c:v>
                </c:pt>
                <c:pt idx="25">
                  <c:v>0.52553191489361706</c:v>
                </c:pt>
                <c:pt idx="26">
                  <c:v>0.46721311475409844</c:v>
                </c:pt>
                <c:pt idx="27">
                  <c:v>0.83086419753086416</c:v>
                </c:pt>
                <c:pt idx="28">
                  <c:v>0.56046511627906981</c:v>
                </c:pt>
                <c:pt idx="29">
                  <c:v>0.46030534351145036</c:v>
                </c:pt>
                <c:pt idx="30">
                  <c:v>0.62115384615384617</c:v>
                </c:pt>
                <c:pt idx="31">
                  <c:v>0.59863013698630141</c:v>
                </c:pt>
                <c:pt idx="32">
                  <c:v>0.79921259842519687</c:v>
                </c:pt>
                <c:pt idx="33">
                  <c:v>0.67854671280276824</c:v>
                </c:pt>
                <c:pt idx="34">
                  <c:v>0.3666666666666667</c:v>
                </c:pt>
                <c:pt idx="35">
                  <c:v>0.62052401746724895</c:v>
                </c:pt>
                <c:pt idx="36">
                  <c:v>0.74</c:v>
                </c:pt>
                <c:pt idx="37">
                  <c:v>0.60909090909090902</c:v>
                </c:pt>
                <c:pt idx="38">
                  <c:v>0.39677419354838717</c:v>
                </c:pt>
                <c:pt idx="39">
                  <c:v>0.58842105263157907</c:v>
                </c:pt>
                <c:pt idx="40">
                  <c:v>0.40163934426229508</c:v>
                </c:pt>
                <c:pt idx="41">
                  <c:v>0.44649681528662422</c:v>
                </c:pt>
                <c:pt idx="42">
                  <c:v>0.46363636363636362</c:v>
                </c:pt>
                <c:pt idx="43">
                  <c:v>0.39779179810725551</c:v>
                </c:pt>
                <c:pt idx="44">
                  <c:v>0.43777777777777782</c:v>
                </c:pt>
                <c:pt idx="45">
                  <c:v>0.36845637583892621</c:v>
                </c:pt>
                <c:pt idx="46">
                  <c:v>0.71123595505617987</c:v>
                </c:pt>
                <c:pt idx="47">
                  <c:v>0.43103448275862077</c:v>
                </c:pt>
                <c:pt idx="48">
                  <c:v>0.46470588235294119</c:v>
                </c:pt>
                <c:pt idx="49">
                  <c:v>0.68761061946902657</c:v>
                </c:pt>
                <c:pt idx="50">
                  <c:v>0.60778443113772462</c:v>
                </c:pt>
                <c:pt idx="51">
                  <c:v>0.47938144329896915</c:v>
                </c:pt>
                <c:pt idx="52">
                  <c:v>0.35792349726775963</c:v>
                </c:pt>
                <c:pt idx="53">
                  <c:v>0.8087248322147651</c:v>
                </c:pt>
                <c:pt idx="54">
                  <c:v>0.779863481228669</c:v>
                </c:pt>
                <c:pt idx="55">
                  <c:v>0.62173913043478257</c:v>
                </c:pt>
                <c:pt idx="56">
                  <c:v>0.38121212121212122</c:v>
                </c:pt>
                <c:pt idx="57">
                  <c:v>0.5295302013422819</c:v>
                </c:pt>
                <c:pt idx="58">
                  <c:v>0.21069182389937108</c:v>
                </c:pt>
                <c:pt idx="59">
                  <c:v>0.41007751937984493</c:v>
                </c:pt>
                <c:pt idx="60">
                  <c:v>0.9</c:v>
                </c:pt>
                <c:pt idx="61">
                  <c:v>0.38936170212765953</c:v>
                </c:pt>
                <c:pt idx="62">
                  <c:v>0.59000000000000008</c:v>
                </c:pt>
                <c:pt idx="63">
                  <c:v>0.38990662516674079</c:v>
                </c:pt>
                <c:pt idx="64">
                  <c:v>0.40833333333333333</c:v>
                </c:pt>
                <c:pt idx="65">
                  <c:v>0.39913043478260868</c:v>
                </c:pt>
                <c:pt idx="66">
                  <c:v>0.38148148148148153</c:v>
                </c:pt>
                <c:pt idx="67">
                  <c:v>0.36875000000000002</c:v>
                </c:pt>
                <c:pt idx="68">
                  <c:v>0.43015873015873018</c:v>
                </c:pt>
                <c:pt idx="69">
                  <c:v>0.3194690265486726</c:v>
                </c:pt>
                <c:pt idx="70">
                  <c:v>0.42124352331606219</c:v>
                </c:pt>
                <c:pt idx="71">
                  <c:v>0.51042524005486967</c:v>
                </c:pt>
                <c:pt idx="72">
                  <c:v>0.2502645502645503</c:v>
                </c:pt>
                <c:pt idx="73">
                  <c:v>0.16956521739130437</c:v>
                </c:pt>
                <c:pt idx="74">
                  <c:v>0.67142857142857137</c:v>
                </c:pt>
                <c:pt idx="75">
                  <c:v>0.56197183098591552</c:v>
                </c:pt>
                <c:pt idx="76">
                  <c:v>0.4188811188811189</c:v>
                </c:pt>
                <c:pt idx="77">
                  <c:v>0.53984063745019928</c:v>
                </c:pt>
                <c:pt idx="78">
                  <c:v>0.52941176470588236</c:v>
                </c:pt>
                <c:pt idx="79">
                  <c:v>0.65</c:v>
                </c:pt>
                <c:pt idx="80">
                  <c:v>0.34070796460176994</c:v>
                </c:pt>
                <c:pt idx="81">
                  <c:v>0.55000000000000004</c:v>
                </c:pt>
                <c:pt idx="82">
                  <c:v>0.49036144578313257</c:v>
                </c:pt>
                <c:pt idx="83">
                  <c:v>0.56060606060606066</c:v>
                </c:pt>
                <c:pt idx="84">
                  <c:v>0.19117647058823531</c:v>
                </c:pt>
                <c:pt idx="85">
                  <c:v>0.53106796116504862</c:v>
                </c:pt>
                <c:pt idx="86">
                  <c:v>0.45041322314049592</c:v>
                </c:pt>
                <c:pt idx="87">
                  <c:v>0.45878787878787886</c:v>
                </c:pt>
                <c:pt idx="88">
                  <c:v>0.49856630824372761</c:v>
                </c:pt>
                <c:pt idx="89">
                  <c:v>0.50902255639097749</c:v>
                </c:pt>
                <c:pt idx="90">
                  <c:v>0.3523489932885906</c:v>
                </c:pt>
                <c:pt idx="91">
                  <c:v>0.64095238095238094</c:v>
                </c:pt>
                <c:pt idx="92">
                  <c:v>0.70961098398169342</c:v>
                </c:pt>
                <c:pt idx="93">
                  <c:v>0.76069651741293531</c:v>
                </c:pt>
                <c:pt idx="94">
                  <c:v>0.33002114164904867</c:v>
                </c:pt>
                <c:pt idx="95">
                  <c:v>0.60138248847926268</c:v>
                </c:pt>
                <c:pt idx="96">
                  <c:v>0.73963133640553003</c:v>
                </c:pt>
                <c:pt idx="97">
                  <c:v>0.37035573122529653</c:v>
                </c:pt>
                <c:pt idx="98">
                  <c:v>0.53028391167192435</c:v>
                </c:pt>
                <c:pt idx="99">
                  <c:v>0.53030303030303039</c:v>
                </c:pt>
                <c:pt idx="100">
                  <c:v>0.5598425196850394</c:v>
                </c:pt>
                <c:pt idx="101">
                  <c:v>0.40990099009900993</c:v>
                </c:pt>
                <c:pt idx="102">
                  <c:v>0.51019108280254777</c:v>
                </c:pt>
                <c:pt idx="103">
                  <c:v>0.63965244865718796</c:v>
                </c:pt>
                <c:pt idx="104">
                  <c:v>0.47894736842105268</c:v>
                </c:pt>
                <c:pt idx="105">
                  <c:v>0.66023738872403559</c:v>
                </c:pt>
                <c:pt idx="106">
                  <c:v>0.74070796460176991</c:v>
                </c:pt>
                <c:pt idx="107">
                  <c:v>0.5299465240641712</c:v>
                </c:pt>
                <c:pt idx="108">
                  <c:v>0.65965665236051507</c:v>
                </c:pt>
                <c:pt idx="109">
                  <c:v>0.27894736842105267</c:v>
                </c:pt>
                <c:pt idx="110">
                  <c:v>0.43975903614457834</c:v>
                </c:pt>
                <c:pt idx="111">
                  <c:v>0.51935483870967747</c:v>
                </c:pt>
                <c:pt idx="112">
                  <c:v>0.55905292479108637</c:v>
                </c:pt>
                <c:pt idx="113">
                  <c:v>0.53055555555555556</c:v>
                </c:pt>
                <c:pt idx="114">
                  <c:v>0.21171171171171171</c:v>
                </c:pt>
                <c:pt idx="115">
                  <c:v>0.15964912280701754</c:v>
                </c:pt>
                <c:pt idx="116">
                  <c:v>0.44639175257731956</c:v>
                </c:pt>
                <c:pt idx="117">
                  <c:v>0.47948717948717956</c:v>
                </c:pt>
                <c:pt idx="118">
                  <c:v>0.52424242424242429</c:v>
                </c:pt>
                <c:pt idx="119">
                  <c:v>0.61250000000000004</c:v>
                </c:pt>
                <c:pt idx="120">
                  <c:v>0.66216216216216217</c:v>
                </c:pt>
                <c:pt idx="121">
                  <c:v>0.55181347150259075</c:v>
                </c:pt>
                <c:pt idx="122">
                  <c:v>0.58571428571428574</c:v>
                </c:pt>
                <c:pt idx="123">
                  <c:v>0.49024390243902438</c:v>
                </c:pt>
                <c:pt idx="124">
                  <c:v>0.34888888888888892</c:v>
                </c:pt>
                <c:pt idx="125">
                  <c:v>0.64054054054054055</c:v>
                </c:pt>
                <c:pt idx="126">
                  <c:v>0.53851851851851851</c:v>
                </c:pt>
                <c:pt idx="127">
                  <c:v>0.38421052631578945</c:v>
                </c:pt>
                <c:pt idx="128">
                  <c:v>0.42164948453608253</c:v>
                </c:pt>
                <c:pt idx="129">
                  <c:v>0.52978723404255323</c:v>
                </c:pt>
                <c:pt idx="130">
                  <c:v>0.14800000000000002</c:v>
                </c:pt>
                <c:pt idx="131">
                  <c:v>0.44162162162162166</c:v>
                </c:pt>
                <c:pt idx="132">
                  <c:v>0.51052631578947372</c:v>
                </c:pt>
                <c:pt idx="133">
                  <c:v>0.24171428571428571</c:v>
                </c:pt>
                <c:pt idx="134">
                  <c:v>0.45035128805620606</c:v>
                </c:pt>
                <c:pt idx="135">
                  <c:v>0.47171717171717176</c:v>
                </c:pt>
                <c:pt idx="136">
                  <c:v>0.25163398692810457</c:v>
                </c:pt>
                <c:pt idx="137">
                  <c:v>0.54571428571428571</c:v>
                </c:pt>
                <c:pt idx="138">
                  <c:v>0.57204968944099377</c:v>
                </c:pt>
                <c:pt idx="139">
                  <c:v>0.44181818181818189</c:v>
                </c:pt>
                <c:pt idx="140">
                  <c:v>0.64339622641509431</c:v>
                </c:pt>
                <c:pt idx="141">
                  <c:v>0.62235294117647066</c:v>
                </c:pt>
                <c:pt idx="142">
                  <c:v>0.50245398773006145</c:v>
                </c:pt>
                <c:pt idx="143">
                  <c:v>0.44854771784232361</c:v>
                </c:pt>
                <c:pt idx="144">
                  <c:v>0.55454545454545456</c:v>
                </c:pt>
                <c:pt idx="145">
                  <c:v>0.26024653312788903</c:v>
                </c:pt>
                <c:pt idx="146">
                  <c:v>0.71772151898734182</c:v>
                </c:pt>
                <c:pt idx="147">
                  <c:v>0.34258064516129033</c:v>
                </c:pt>
                <c:pt idx="148">
                  <c:v>0.61099476439790579</c:v>
                </c:pt>
                <c:pt idx="149">
                  <c:v>0.52352941176470591</c:v>
                </c:pt>
                <c:pt idx="150">
                  <c:v>0.44782608695652171</c:v>
                </c:pt>
                <c:pt idx="151">
                  <c:v>0.61052631578947369</c:v>
                </c:pt>
                <c:pt idx="152">
                  <c:v>0.60841121495327111</c:v>
                </c:pt>
                <c:pt idx="153">
                  <c:v>0.68105263157894735</c:v>
                </c:pt>
                <c:pt idx="154">
                  <c:v>0.38993288590604025</c:v>
                </c:pt>
                <c:pt idx="155">
                  <c:v>0.74785276073619633</c:v>
                </c:pt>
                <c:pt idx="156">
                  <c:v>0.43975903614457834</c:v>
                </c:pt>
                <c:pt idx="157">
                  <c:v>0.63962264150943393</c:v>
                </c:pt>
                <c:pt idx="158">
                  <c:v>0.54064171122994653</c:v>
                </c:pt>
                <c:pt idx="159">
                  <c:v>0.47791411042944787</c:v>
                </c:pt>
                <c:pt idx="160">
                  <c:v>0.41823204419889504</c:v>
                </c:pt>
                <c:pt idx="161">
                  <c:v>0.64873646209386282</c:v>
                </c:pt>
                <c:pt idx="162">
                  <c:v>0.39022082018927451</c:v>
                </c:pt>
                <c:pt idx="163">
                  <c:v>0.45064935064935063</c:v>
                </c:pt>
                <c:pt idx="164">
                  <c:v>0.73859649122807014</c:v>
                </c:pt>
                <c:pt idx="165">
                  <c:v>0.53034482758620693</c:v>
                </c:pt>
                <c:pt idx="166">
                  <c:v>0.37019867549668872</c:v>
                </c:pt>
                <c:pt idx="167">
                  <c:v>0.67062937062937067</c:v>
                </c:pt>
                <c:pt idx="168">
                  <c:v>0.7204081632653061</c:v>
                </c:pt>
                <c:pt idx="169">
                  <c:v>0.5501607717041801</c:v>
                </c:pt>
                <c:pt idx="170">
                  <c:v>0.62890365448504992</c:v>
                </c:pt>
                <c:pt idx="171">
                  <c:v>0.49032967032967034</c:v>
                </c:pt>
                <c:pt idx="172">
                  <c:v>0.48132678132678142</c:v>
                </c:pt>
                <c:pt idx="173">
                  <c:v>0.58100470957613826</c:v>
                </c:pt>
                <c:pt idx="174">
                  <c:v>0.41137724550898203</c:v>
                </c:pt>
                <c:pt idx="175">
                  <c:v>0.57058823529411762</c:v>
                </c:pt>
                <c:pt idx="176">
                  <c:v>0.1</c:v>
                </c:pt>
                <c:pt idx="177">
                  <c:v>0.31931034482758625</c:v>
                </c:pt>
                <c:pt idx="178">
                  <c:v>0.40222222222222226</c:v>
                </c:pt>
                <c:pt idx="179">
                  <c:v>0.21022727272727276</c:v>
                </c:pt>
                <c:pt idx="180">
                  <c:v>0.42000000000000004</c:v>
                </c:pt>
                <c:pt idx="181">
                  <c:v>0.56008119079837615</c:v>
                </c:pt>
                <c:pt idx="182">
                  <c:v>0.69092872570194386</c:v>
                </c:pt>
                <c:pt idx="183">
                  <c:v>0.36967984934086628</c:v>
                </c:pt>
                <c:pt idx="184">
                  <c:v>0.44038461538461537</c:v>
                </c:pt>
                <c:pt idx="185">
                  <c:v>0.28037135278514591</c:v>
                </c:pt>
                <c:pt idx="186">
                  <c:v>0.44031413612565451</c:v>
                </c:pt>
                <c:pt idx="187">
                  <c:v>0.60965250965250961</c:v>
                </c:pt>
                <c:pt idx="188">
                  <c:v>0.48918918918918919</c:v>
                </c:pt>
                <c:pt idx="189">
                  <c:v>0.77027027027027029</c:v>
                </c:pt>
                <c:pt idx="190">
                  <c:v>0.53042998897464166</c:v>
                </c:pt>
                <c:pt idx="191">
                  <c:v>0.4701674277016743</c:v>
                </c:pt>
                <c:pt idx="192">
                  <c:v>0.17034277198211625</c:v>
                </c:pt>
                <c:pt idx="193">
                  <c:v>0.4390243902439025</c:v>
                </c:pt>
                <c:pt idx="194">
                  <c:v>0.480449141347424</c:v>
                </c:pt>
                <c:pt idx="195">
                  <c:v>0.71041292639138243</c:v>
                </c:pt>
                <c:pt idx="196">
                  <c:v>0.41876606683804629</c:v>
                </c:pt>
                <c:pt idx="197">
                  <c:v>0.64857142857142858</c:v>
                </c:pt>
                <c:pt idx="198">
                  <c:v>0.39038737446197991</c:v>
                </c:pt>
                <c:pt idx="199">
                  <c:v>0.47014925373134331</c:v>
                </c:pt>
                <c:pt idx="200">
                  <c:v>0.21111111111111111</c:v>
                </c:pt>
                <c:pt idx="201">
                  <c:v>0.52967359050445106</c:v>
                </c:pt>
                <c:pt idx="202">
                  <c:v>0.6293680297397769</c:v>
                </c:pt>
                <c:pt idx="203">
                  <c:v>0.37007299270072991</c:v>
                </c:pt>
                <c:pt idx="204">
                  <c:v>0.82926315789473692</c:v>
                </c:pt>
                <c:pt idx="205">
                  <c:v>0.46856368563685635</c:v>
                </c:pt>
                <c:pt idx="206">
                  <c:v>0.55128205128205132</c:v>
                </c:pt>
                <c:pt idx="207">
                  <c:v>0.67014314928425356</c:v>
                </c:pt>
                <c:pt idx="208">
                  <c:v>0.55048543689320395</c:v>
                </c:pt>
                <c:pt idx="209">
                  <c:v>0.4810526315789474</c:v>
                </c:pt>
                <c:pt idx="210">
                  <c:v>0.34888888888888892</c:v>
                </c:pt>
                <c:pt idx="211">
                  <c:v>0.30904522613065327</c:v>
                </c:pt>
                <c:pt idx="212">
                  <c:v>0.27226277372262775</c:v>
                </c:pt>
                <c:pt idx="213">
                  <c:v>0.41959798994974873</c:v>
                </c:pt>
                <c:pt idx="214">
                  <c:v>0.47016949152542376</c:v>
                </c:pt>
                <c:pt idx="215">
                  <c:v>0.44029850746268662</c:v>
                </c:pt>
                <c:pt idx="216">
                  <c:v>0.25938697318007664</c:v>
                </c:pt>
                <c:pt idx="217">
                  <c:v>0.40115473441108551</c:v>
                </c:pt>
                <c:pt idx="218">
                  <c:v>0.67016574585635358</c:v>
                </c:pt>
                <c:pt idx="219">
                  <c:v>0.75964912280701746</c:v>
                </c:pt>
                <c:pt idx="220">
                  <c:v>0.65970695970695969</c:v>
                </c:pt>
                <c:pt idx="221">
                  <c:v>0.7009331259720063</c:v>
                </c:pt>
                <c:pt idx="222">
                  <c:v>0.5580645161290323</c:v>
                </c:pt>
                <c:pt idx="223">
                  <c:v>0.29032258064516131</c:v>
                </c:pt>
                <c:pt idx="224">
                  <c:v>0.65983086680761105</c:v>
                </c:pt>
                <c:pt idx="225">
                  <c:v>0.38088888888888894</c:v>
                </c:pt>
                <c:pt idx="226">
                  <c:v>0.40034129692832765</c:v>
                </c:pt>
                <c:pt idx="227">
                  <c:v>0.84018691588785044</c:v>
                </c:pt>
                <c:pt idx="228">
                  <c:v>0.30891719745222934</c:v>
                </c:pt>
                <c:pt idx="229">
                  <c:v>0.31118012422360253</c:v>
                </c:pt>
                <c:pt idx="230">
                  <c:v>0.53045685279187826</c:v>
                </c:pt>
                <c:pt idx="231">
                  <c:v>0.38940092165898621</c:v>
                </c:pt>
                <c:pt idx="232">
                  <c:v>0.53032490974729241</c:v>
                </c:pt>
                <c:pt idx="233">
                  <c:v>0.58387096774193548</c:v>
                </c:pt>
                <c:pt idx="234">
                  <c:v>0.36051873198847262</c:v>
                </c:pt>
                <c:pt idx="235">
                  <c:v>0.61037974683544305</c:v>
                </c:pt>
                <c:pt idx="236">
                  <c:v>0.28929577464788736</c:v>
                </c:pt>
                <c:pt idx="237">
                  <c:v>0.62989247311827956</c:v>
                </c:pt>
                <c:pt idx="238">
                  <c:v>0.32068965517241377</c:v>
                </c:pt>
                <c:pt idx="239">
                  <c:v>0.33034055727554179</c:v>
                </c:pt>
                <c:pt idx="240">
                  <c:v>0.66</c:v>
                </c:pt>
                <c:pt idx="241">
                  <c:v>0.54960422163588396</c:v>
                </c:pt>
                <c:pt idx="242">
                  <c:v>0.50067453625632385</c:v>
                </c:pt>
                <c:pt idx="243">
                  <c:v>0.51019108280254777</c:v>
                </c:pt>
              </c:numCache>
            </c:numRef>
          </c:xVal>
          <c:yVal>
            <c:numRef>
              <c:f>'2 - Normalized Data and Model'!$O$4:$O$247</c:f>
              <c:numCache>
                <c:formatCode>0.00</c:formatCode>
                <c:ptCount val="244"/>
                <c:pt idx="0">
                  <c:v>0.16159999999999999</c:v>
                </c:pt>
                <c:pt idx="1">
                  <c:v>0.34789999999999999</c:v>
                </c:pt>
                <c:pt idx="2">
                  <c:v>0.39729999999999999</c:v>
                </c:pt>
                <c:pt idx="3">
                  <c:v>0.3644</c:v>
                </c:pt>
                <c:pt idx="4">
                  <c:v>0.41099999999999998</c:v>
                </c:pt>
                <c:pt idx="5">
                  <c:v>0.41099999999999998</c:v>
                </c:pt>
                <c:pt idx="6">
                  <c:v>0.52600000000000002</c:v>
                </c:pt>
                <c:pt idx="7">
                  <c:v>0.43290000000000001</c:v>
                </c:pt>
                <c:pt idx="8">
                  <c:v>0.69589999999999996</c:v>
                </c:pt>
                <c:pt idx="9">
                  <c:v>0.1096</c:v>
                </c:pt>
                <c:pt idx="10">
                  <c:v>0.22470000000000001</c:v>
                </c:pt>
                <c:pt idx="11">
                  <c:v>0.21920000000000001</c:v>
                </c:pt>
                <c:pt idx="12">
                  <c:v>0.39179999999999998</c:v>
                </c:pt>
                <c:pt idx="13">
                  <c:v>0.53700000000000003</c:v>
                </c:pt>
                <c:pt idx="14">
                  <c:v>0.51229999999999998</c:v>
                </c:pt>
                <c:pt idx="15">
                  <c:v>0.36159999999999998</c:v>
                </c:pt>
                <c:pt idx="16">
                  <c:v>0.84379999999999999</c:v>
                </c:pt>
                <c:pt idx="17">
                  <c:v>0.91510000000000002</c:v>
                </c:pt>
                <c:pt idx="18">
                  <c:v>0.43009999999999998</c:v>
                </c:pt>
                <c:pt idx="19">
                  <c:v>0.48220000000000002</c:v>
                </c:pt>
                <c:pt idx="20">
                  <c:v>0.4904</c:v>
                </c:pt>
                <c:pt idx="21">
                  <c:v>0.52329999999999999</c:v>
                </c:pt>
                <c:pt idx="22">
                  <c:v>0.44929999999999998</c:v>
                </c:pt>
                <c:pt idx="23">
                  <c:v>0.6603</c:v>
                </c:pt>
                <c:pt idx="24">
                  <c:v>0.48770000000000002</c:v>
                </c:pt>
                <c:pt idx="25">
                  <c:v>0.43840000000000001</c:v>
                </c:pt>
                <c:pt idx="26">
                  <c:v>0.53149999999999997</c:v>
                </c:pt>
                <c:pt idx="27">
                  <c:v>0.13969999999999999</c:v>
                </c:pt>
                <c:pt idx="28">
                  <c:v>0.46850000000000003</c:v>
                </c:pt>
                <c:pt idx="29">
                  <c:v>0.50139999999999996</c:v>
                </c:pt>
                <c:pt idx="30">
                  <c:v>0.30680000000000002</c:v>
                </c:pt>
                <c:pt idx="31">
                  <c:v>0.52049999999999996</c:v>
                </c:pt>
                <c:pt idx="32">
                  <c:v>0.1288</c:v>
                </c:pt>
                <c:pt idx="33">
                  <c:v>0.24110000000000001</c:v>
                </c:pt>
                <c:pt idx="34">
                  <c:v>0.4521</c:v>
                </c:pt>
                <c:pt idx="35">
                  <c:v>0.47949999999999998</c:v>
                </c:pt>
                <c:pt idx="36">
                  <c:v>0.2712</c:v>
                </c:pt>
                <c:pt idx="37">
                  <c:v>0.43009999999999998</c:v>
                </c:pt>
                <c:pt idx="38">
                  <c:v>0.56710000000000005</c:v>
                </c:pt>
                <c:pt idx="39">
                  <c:v>0.32050000000000001</c:v>
                </c:pt>
                <c:pt idx="40">
                  <c:v>0.44929999999999998</c:v>
                </c:pt>
                <c:pt idx="41">
                  <c:v>0.50960000000000005</c:v>
                </c:pt>
                <c:pt idx="42">
                  <c:v>0.72050000000000003</c:v>
                </c:pt>
                <c:pt idx="43">
                  <c:v>0.49590000000000001</c:v>
                </c:pt>
                <c:pt idx="44">
                  <c:v>0.44929999999999998</c:v>
                </c:pt>
                <c:pt idx="45">
                  <c:v>0.53149999999999997</c:v>
                </c:pt>
                <c:pt idx="46">
                  <c:v>0.1507</c:v>
                </c:pt>
                <c:pt idx="47">
                  <c:v>0.6</c:v>
                </c:pt>
                <c:pt idx="48">
                  <c:v>0.52600000000000002</c:v>
                </c:pt>
                <c:pt idx="49">
                  <c:v>0.21099999999999999</c:v>
                </c:pt>
                <c:pt idx="50">
                  <c:v>0.33150000000000002</c:v>
                </c:pt>
                <c:pt idx="51">
                  <c:v>0.32879999999999998</c:v>
                </c:pt>
                <c:pt idx="52">
                  <c:v>0.61919999999999997</c:v>
                </c:pt>
                <c:pt idx="53">
                  <c:v>0.2712</c:v>
                </c:pt>
                <c:pt idx="54">
                  <c:v>0.32879999999999998</c:v>
                </c:pt>
                <c:pt idx="55">
                  <c:v>0.41370000000000001</c:v>
                </c:pt>
                <c:pt idx="56">
                  <c:v>0.47949999999999998</c:v>
                </c:pt>
                <c:pt idx="57">
                  <c:v>0.63009999999999999</c:v>
                </c:pt>
                <c:pt idx="58">
                  <c:v>0.90410000000000001</c:v>
                </c:pt>
                <c:pt idx="59">
                  <c:v>0.54249999999999998</c:v>
                </c:pt>
                <c:pt idx="60">
                  <c:v>7.9500000000000001E-2</c:v>
                </c:pt>
                <c:pt idx="61">
                  <c:v>0.55069999999999997</c:v>
                </c:pt>
                <c:pt idx="62">
                  <c:v>0.69320000000000004</c:v>
                </c:pt>
                <c:pt idx="63">
                  <c:v>0.71509999999999996</c:v>
                </c:pt>
                <c:pt idx="64">
                  <c:v>0.52049999999999996</c:v>
                </c:pt>
                <c:pt idx="65">
                  <c:v>0.15890000000000001</c:v>
                </c:pt>
                <c:pt idx="66">
                  <c:v>0.54520000000000002</c:v>
                </c:pt>
                <c:pt idx="67">
                  <c:v>0.47949999999999998</c:v>
                </c:pt>
                <c:pt idx="68">
                  <c:v>0.58630000000000004</c:v>
                </c:pt>
                <c:pt idx="69">
                  <c:v>0.67949999999999999</c:v>
                </c:pt>
                <c:pt idx="70">
                  <c:v>0.57809999999999995</c:v>
                </c:pt>
                <c:pt idx="71">
                  <c:v>0.41099999999999998</c:v>
                </c:pt>
                <c:pt idx="72">
                  <c:v>0.68220000000000003</c:v>
                </c:pt>
                <c:pt idx="73">
                  <c:v>0.82469999999999999</c:v>
                </c:pt>
                <c:pt idx="74">
                  <c:v>0.21640000000000001</c:v>
                </c:pt>
                <c:pt idx="75">
                  <c:v>0.6</c:v>
                </c:pt>
                <c:pt idx="76">
                  <c:v>0.39179999999999998</c:v>
                </c:pt>
                <c:pt idx="77">
                  <c:v>0.58899999999999997</c:v>
                </c:pt>
                <c:pt idx="78">
                  <c:v>0.29320000000000002</c:v>
                </c:pt>
                <c:pt idx="79">
                  <c:v>0.2712</c:v>
                </c:pt>
                <c:pt idx="80">
                  <c:v>0.55069999999999997</c:v>
                </c:pt>
                <c:pt idx="81">
                  <c:v>0.4521</c:v>
                </c:pt>
                <c:pt idx="82">
                  <c:v>0.51780000000000004</c:v>
                </c:pt>
                <c:pt idx="83">
                  <c:v>0.52049999999999996</c:v>
                </c:pt>
                <c:pt idx="84">
                  <c:v>0.63009999999999999</c:v>
                </c:pt>
                <c:pt idx="85">
                  <c:v>0.36990000000000001</c:v>
                </c:pt>
                <c:pt idx="86">
                  <c:v>0.56989999999999996</c:v>
                </c:pt>
                <c:pt idx="87">
                  <c:v>0.41920000000000002</c:v>
                </c:pt>
                <c:pt idx="88">
                  <c:v>0.45479999999999998</c:v>
                </c:pt>
                <c:pt idx="89">
                  <c:v>0.62190000000000001</c:v>
                </c:pt>
                <c:pt idx="90">
                  <c:v>0.70960000000000001</c:v>
                </c:pt>
                <c:pt idx="91">
                  <c:v>0.30959999999999999</c:v>
                </c:pt>
                <c:pt idx="92">
                  <c:v>0.24110000000000001</c:v>
                </c:pt>
                <c:pt idx="93">
                  <c:v>4.6600000000000003E-2</c:v>
                </c:pt>
                <c:pt idx="94">
                  <c:v>0.63560000000000005</c:v>
                </c:pt>
                <c:pt idx="95">
                  <c:v>0.43009999999999998</c:v>
                </c:pt>
                <c:pt idx="96">
                  <c:v>0.38080000000000003</c:v>
                </c:pt>
                <c:pt idx="97">
                  <c:v>0.45750000000000002</c:v>
                </c:pt>
                <c:pt idx="98">
                  <c:v>0.189</c:v>
                </c:pt>
                <c:pt idx="99">
                  <c:v>0.29039999999999999</c:v>
                </c:pt>
                <c:pt idx="100">
                  <c:v>0.29859999999999998</c:v>
                </c:pt>
                <c:pt idx="101">
                  <c:v>0.58079999999999998</c:v>
                </c:pt>
                <c:pt idx="102">
                  <c:v>0.39179999999999998</c:v>
                </c:pt>
                <c:pt idx="103">
                  <c:v>0.38629999999999998</c:v>
                </c:pt>
                <c:pt idx="104">
                  <c:v>0.48770000000000002</c:v>
                </c:pt>
                <c:pt idx="105">
                  <c:v>0.41099999999999998</c:v>
                </c:pt>
                <c:pt idx="106">
                  <c:v>0.50409999999999999</c:v>
                </c:pt>
                <c:pt idx="107">
                  <c:v>0.2767</c:v>
                </c:pt>
                <c:pt idx="108">
                  <c:v>0.32879999999999998</c:v>
                </c:pt>
                <c:pt idx="109">
                  <c:v>0.53149999999999997</c:v>
                </c:pt>
                <c:pt idx="110">
                  <c:v>0.4274</c:v>
                </c:pt>
                <c:pt idx="111">
                  <c:v>0.24110000000000001</c:v>
                </c:pt>
                <c:pt idx="112">
                  <c:v>0.41099999999999998</c:v>
                </c:pt>
                <c:pt idx="113">
                  <c:v>0.39729999999999999</c:v>
                </c:pt>
                <c:pt idx="114">
                  <c:v>0.79730000000000001</c:v>
                </c:pt>
                <c:pt idx="115">
                  <c:v>0.68769999999999998</c:v>
                </c:pt>
                <c:pt idx="116">
                  <c:v>0.58899999999999997</c:v>
                </c:pt>
                <c:pt idx="117">
                  <c:v>0.61919999999999997</c:v>
                </c:pt>
                <c:pt idx="118">
                  <c:v>0.45479999999999998</c:v>
                </c:pt>
                <c:pt idx="119">
                  <c:v>0.48770000000000002</c:v>
                </c:pt>
                <c:pt idx="120">
                  <c:v>0.47949999999999998</c:v>
                </c:pt>
                <c:pt idx="121">
                  <c:v>0.49320000000000003</c:v>
                </c:pt>
                <c:pt idx="122">
                  <c:v>0.36159999999999998</c:v>
                </c:pt>
                <c:pt idx="123">
                  <c:v>0.4219</c:v>
                </c:pt>
                <c:pt idx="124">
                  <c:v>0.74250000000000005</c:v>
                </c:pt>
                <c:pt idx="125">
                  <c:v>0.36990000000000001</c:v>
                </c:pt>
                <c:pt idx="126">
                  <c:v>0.44109999999999999</c:v>
                </c:pt>
                <c:pt idx="127">
                  <c:v>0.47949999999999998</c:v>
                </c:pt>
                <c:pt idx="128">
                  <c:v>0.41370000000000001</c:v>
                </c:pt>
                <c:pt idx="129">
                  <c:v>0.44379999999999997</c:v>
                </c:pt>
                <c:pt idx="130">
                  <c:v>0.61919999999999997</c:v>
                </c:pt>
                <c:pt idx="131">
                  <c:v>0.54790000000000005</c:v>
                </c:pt>
                <c:pt idx="132">
                  <c:v>0.2712</c:v>
                </c:pt>
                <c:pt idx="133">
                  <c:v>0.76160000000000005</c:v>
                </c:pt>
                <c:pt idx="134">
                  <c:v>0.51229999999999998</c:v>
                </c:pt>
                <c:pt idx="135">
                  <c:v>0.60819999999999996</c:v>
                </c:pt>
                <c:pt idx="136">
                  <c:v>0.61099999999999999</c:v>
                </c:pt>
                <c:pt idx="137">
                  <c:v>0.30680000000000002</c:v>
                </c:pt>
                <c:pt idx="138">
                  <c:v>0.52329999999999999</c:v>
                </c:pt>
                <c:pt idx="139">
                  <c:v>0.48220000000000002</c:v>
                </c:pt>
                <c:pt idx="140">
                  <c:v>0.22189999999999999</c:v>
                </c:pt>
                <c:pt idx="141">
                  <c:v>0.38900000000000001</c:v>
                </c:pt>
                <c:pt idx="142">
                  <c:v>0.41639999999999999</c:v>
                </c:pt>
                <c:pt idx="143">
                  <c:v>0.4849</c:v>
                </c:pt>
                <c:pt idx="144">
                  <c:v>0.55069999999999997</c:v>
                </c:pt>
                <c:pt idx="145">
                  <c:v>0.81640000000000001</c:v>
                </c:pt>
                <c:pt idx="146">
                  <c:v>0.29320000000000002</c:v>
                </c:pt>
                <c:pt idx="147">
                  <c:v>0.50139999999999996</c:v>
                </c:pt>
                <c:pt idx="148">
                  <c:v>0.3014</c:v>
                </c:pt>
                <c:pt idx="149">
                  <c:v>0.34250000000000003</c:v>
                </c:pt>
                <c:pt idx="150">
                  <c:v>0.6</c:v>
                </c:pt>
                <c:pt idx="151">
                  <c:v>0.49859999999999999</c:v>
                </c:pt>
                <c:pt idx="152">
                  <c:v>0.63839999999999997</c:v>
                </c:pt>
                <c:pt idx="153">
                  <c:v>0.29039999999999999</c:v>
                </c:pt>
                <c:pt idx="154">
                  <c:v>0.53969999999999996</c:v>
                </c:pt>
                <c:pt idx="155">
                  <c:v>0.27950000000000003</c:v>
                </c:pt>
                <c:pt idx="156">
                  <c:v>0.67669999999999997</c:v>
                </c:pt>
                <c:pt idx="157">
                  <c:v>0.38900000000000001</c:v>
                </c:pt>
                <c:pt idx="158">
                  <c:v>0.57530000000000003</c:v>
                </c:pt>
                <c:pt idx="159">
                  <c:v>0.31230000000000002</c:v>
                </c:pt>
                <c:pt idx="160">
                  <c:v>0.4521</c:v>
                </c:pt>
                <c:pt idx="161">
                  <c:v>0.53149999999999997</c:v>
                </c:pt>
                <c:pt idx="162">
                  <c:v>0.53969999999999996</c:v>
                </c:pt>
                <c:pt idx="163">
                  <c:v>0.4027</c:v>
                </c:pt>
                <c:pt idx="164">
                  <c:v>0.4</c:v>
                </c:pt>
                <c:pt idx="165">
                  <c:v>0.43009999999999998</c:v>
                </c:pt>
                <c:pt idx="166">
                  <c:v>0.4027</c:v>
                </c:pt>
                <c:pt idx="167">
                  <c:v>0.31230000000000002</c:v>
                </c:pt>
                <c:pt idx="168">
                  <c:v>0.2301</c:v>
                </c:pt>
                <c:pt idx="169">
                  <c:v>0.6</c:v>
                </c:pt>
                <c:pt idx="170">
                  <c:v>0.2329</c:v>
                </c:pt>
                <c:pt idx="171">
                  <c:v>0.40820000000000001</c:v>
                </c:pt>
                <c:pt idx="172">
                  <c:v>0.32600000000000001</c:v>
                </c:pt>
                <c:pt idx="173">
                  <c:v>0.38900000000000001</c:v>
                </c:pt>
                <c:pt idx="174">
                  <c:v>0.52049999999999996</c:v>
                </c:pt>
                <c:pt idx="175">
                  <c:v>0.46300000000000002</c:v>
                </c:pt>
                <c:pt idx="176">
                  <c:v>0.67949999999999999</c:v>
                </c:pt>
                <c:pt idx="177">
                  <c:v>0.68220000000000003</c:v>
                </c:pt>
                <c:pt idx="178">
                  <c:v>0.56989999999999996</c:v>
                </c:pt>
                <c:pt idx="179">
                  <c:v>0.86850000000000005</c:v>
                </c:pt>
                <c:pt idx="180">
                  <c:v>0.52329999999999999</c:v>
                </c:pt>
                <c:pt idx="181">
                  <c:v>0.46029999999999999</c:v>
                </c:pt>
                <c:pt idx="182">
                  <c:v>0.35339999999999999</c:v>
                </c:pt>
                <c:pt idx="183">
                  <c:v>0.49859999999999999</c:v>
                </c:pt>
                <c:pt idx="184">
                  <c:v>0.5151</c:v>
                </c:pt>
                <c:pt idx="185">
                  <c:v>0.87119999999999997</c:v>
                </c:pt>
                <c:pt idx="186">
                  <c:v>0.50680000000000003</c:v>
                </c:pt>
                <c:pt idx="187">
                  <c:v>0.28220000000000001</c:v>
                </c:pt>
                <c:pt idx="188">
                  <c:v>0.54249999999999998</c:v>
                </c:pt>
                <c:pt idx="189">
                  <c:v>8.2199999999999995E-2</c:v>
                </c:pt>
                <c:pt idx="190">
                  <c:v>0.34789999999999999</c:v>
                </c:pt>
                <c:pt idx="191">
                  <c:v>0.47670000000000001</c:v>
                </c:pt>
                <c:pt idx="192">
                  <c:v>0.77810000000000001</c:v>
                </c:pt>
                <c:pt idx="193">
                  <c:v>0.39729999999999999</c:v>
                </c:pt>
                <c:pt idx="194">
                  <c:v>0.6</c:v>
                </c:pt>
                <c:pt idx="195">
                  <c:v>0.29320000000000002</c:v>
                </c:pt>
                <c:pt idx="196">
                  <c:v>0.6411</c:v>
                </c:pt>
                <c:pt idx="197">
                  <c:v>0.50409999999999999</c:v>
                </c:pt>
                <c:pt idx="198">
                  <c:v>0.4027</c:v>
                </c:pt>
                <c:pt idx="199">
                  <c:v>0.50680000000000003</c:v>
                </c:pt>
                <c:pt idx="200">
                  <c:v>0.54790000000000005</c:v>
                </c:pt>
                <c:pt idx="201">
                  <c:v>0.36990000000000001</c:v>
                </c:pt>
                <c:pt idx="202">
                  <c:v>0.2356</c:v>
                </c:pt>
                <c:pt idx="203">
                  <c:v>0.58079999999999998</c:v>
                </c:pt>
                <c:pt idx="204">
                  <c:v>1.9199999999999998E-2</c:v>
                </c:pt>
                <c:pt idx="205">
                  <c:v>0.46850000000000003</c:v>
                </c:pt>
                <c:pt idx="206">
                  <c:v>0.34250000000000003</c:v>
                </c:pt>
                <c:pt idx="207">
                  <c:v>0.2712</c:v>
                </c:pt>
                <c:pt idx="208">
                  <c:v>0.43009999999999998</c:v>
                </c:pt>
                <c:pt idx="209">
                  <c:v>0.60550000000000004</c:v>
                </c:pt>
                <c:pt idx="210">
                  <c:v>0.56710000000000005</c:v>
                </c:pt>
                <c:pt idx="211">
                  <c:v>0.61919999999999997</c:v>
                </c:pt>
                <c:pt idx="212">
                  <c:v>0.70409999999999995</c:v>
                </c:pt>
                <c:pt idx="213">
                  <c:v>0.44379999999999997</c:v>
                </c:pt>
                <c:pt idx="214">
                  <c:v>0.4466</c:v>
                </c:pt>
                <c:pt idx="215">
                  <c:v>0.4219</c:v>
                </c:pt>
                <c:pt idx="216">
                  <c:v>0.59179999999999999</c:v>
                </c:pt>
                <c:pt idx="217">
                  <c:v>0.5726</c:v>
                </c:pt>
                <c:pt idx="218">
                  <c:v>0.42470000000000002</c:v>
                </c:pt>
                <c:pt idx="219">
                  <c:v>7.9500000000000001E-2</c:v>
                </c:pt>
                <c:pt idx="220">
                  <c:v>0.31780000000000003</c:v>
                </c:pt>
                <c:pt idx="221">
                  <c:v>0.31230000000000002</c:v>
                </c:pt>
                <c:pt idx="222">
                  <c:v>0.39729999999999999</c:v>
                </c:pt>
                <c:pt idx="223">
                  <c:v>0.61099999999999999</c:v>
                </c:pt>
                <c:pt idx="224">
                  <c:v>0.2329</c:v>
                </c:pt>
                <c:pt idx="225">
                  <c:v>0.50680000000000003</c:v>
                </c:pt>
                <c:pt idx="226">
                  <c:v>0.61639999999999995</c:v>
                </c:pt>
                <c:pt idx="227">
                  <c:v>0.1014</c:v>
                </c:pt>
                <c:pt idx="228">
                  <c:v>0.31509999999999999</c:v>
                </c:pt>
                <c:pt idx="229">
                  <c:v>0.65210000000000001</c:v>
                </c:pt>
                <c:pt idx="230">
                  <c:v>0.51229999999999998</c:v>
                </c:pt>
                <c:pt idx="231">
                  <c:v>0.62739999999999996</c:v>
                </c:pt>
                <c:pt idx="232">
                  <c:v>0.39729999999999999</c:v>
                </c:pt>
                <c:pt idx="233">
                  <c:v>0.37530000000000002</c:v>
                </c:pt>
                <c:pt idx="234">
                  <c:v>0.3342</c:v>
                </c:pt>
                <c:pt idx="235">
                  <c:v>0.36159999999999998</c:v>
                </c:pt>
                <c:pt idx="236">
                  <c:v>0.26579999999999998</c:v>
                </c:pt>
                <c:pt idx="237">
                  <c:v>0.38629999999999998</c:v>
                </c:pt>
                <c:pt idx="238">
                  <c:v>0.31509999999999999</c:v>
                </c:pt>
                <c:pt idx="239">
                  <c:v>0.55620000000000003</c:v>
                </c:pt>
                <c:pt idx="240">
                  <c:v>0.44929999999999998</c:v>
                </c:pt>
                <c:pt idx="241">
                  <c:v>0.31780000000000003</c:v>
                </c:pt>
                <c:pt idx="242">
                  <c:v>0.51229999999999998</c:v>
                </c:pt>
                <c:pt idx="243">
                  <c:v>0.36990000000000001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39-744E-9F6F-16911013F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859167"/>
        <c:axId val="1174616431"/>
      </c:scatterChart>
      <c:valAx>
        <c:axId val="112385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616431"/>
        <c:crosses val="autoZero"/>
        <c:crossBetween val="midCat"/>
      </c:valAx>
      <c:valAx>
        <c:axId val="117461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5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44450</xdr:colOff>
      <xdr:row>6</xdr:row>
      <xdr:rowOff>133350</xdr:rowOff>
    </xdr:from>
    <xdr:to>
      <xdr:col>20</xdr:col>
      <xdr:colOff>177800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77F4D3-CB0C-6A4E-878F-8FC83CA4A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831850</xdr:colOff>
      <xdr:row>7</xdr:row>
      <xdr:rowOff>76200</xdr:rowOff>
    </xdr:from>
    <xdr:to>
      <xdr:col>16</xdr:col>
      <xdr:colOff>2025650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DEEAC9-0AC2-F248-939B-A89113C77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7"/>
  <sheetViews>
    <sheetView topLeftCell="E1" workbookViewId="0">
      <selection activeCell="J4" sqref="J4:J247"/>
    </sheetView>
  </sheetViews>
  <sheetFormatPr defaultColWidth="11" defaultRowHeight="15.75"/>
  <cols>
    <col min="1" max="1" width="22.125" customWidth="1"/>
    <col min="3" max="3" width="38.5" customWidth="1"/>
    <col min="4" max="4" width="26.125" customWidth="1"/>
    <col min="5" max="5" width="20.875" customWidth="1"/>
    <col min="6" max="6" width="18.125" customWidth="1"/>
    <col min="7" max="7" width="39.125" style="3" customWidth="1"/>
    <col min="8" max="8" width="21.5" customWidth="1"/>
    <col min="9" max="9" width="25.625" customWidth="1"/>
    <col min="10" max="10" width="16.5" bestFit="1" customWidth="1"/>
    <col min="11" max="11" width="24.5" style="4" bestFit="1" customWidth="1"/>
    <col min="12" max="12" width="24.5" style="21" customWidth="1"/>
    <col min="13" max="13" width="14.375" bestFit="1" customWidth="1"/>
    <col min="14" max="14" width="11.875" bestFit="1" customWidth="1"/>
    <col min="15" max="15" width="12.125" bestFit="1" customWidth="1"/>
    <col min="16" max="16" width="27.5" bestFit="1" customWidth="1"/>
  </cols>
  <sheetData>
    <row r="1" spans="1:16">
      <c r="B1" t="s">
        <v>0</v>
      </c>
      <c r="C1" s="1" t="s">
        <v>1</v>
      </c>
      <c r="D1" s="2" t="s">
        <v>2</v>
      </c>
      <c r="J1" t="s">
        <v>3</v>
      </c>
      <c r="M1" t="s">
        <v>363</v>
      </c>
      <c r="N1" s="34" cm="1">
        <f t="array" ref="N1:O5">LINEST(K4:K247,J4:J247,TRUE,TRUE)</f>
        <v>-1.5211991490006831E-4</v>
      </c>
      <c r="O1" s="34">
        <v>0.50845512164958995</v>
      </c>
      <c r="P1" t="s">
        <v>362</v>
      </c>
    </row>
    <row r="2" spans="1:16">
      <c r="E2" t="s">
        <v>4</v>
      </c>
      <c r="F2" s="27">
        <f>36/37</f>
        <v>0.97297297297297303</v>
      </c>
      <c r="G2" s="9" t="s">
        <v>19</v>
      </c>
      <c r="H2" t="s">
        <v>5</v>
      </c>
      <c r="J2" t="s">
        <v>6</v>
      </c>
      <c r="K2" s="4" t="s">
        <v>7</v>
      </c>
      <c r="M2" s="33" t="s">
        <v>357</v>
      </c>
      <c r="N2" s="34">
        <v>5.3686214294869875E-5</v>
      </c>
      <c r="O2" s="34">
        <v>2.1194318471135926E-2</v>
      </c>
      <c r="P2" s="25" t="s">
        <v>357</v>
      </c>
    </row>
    <row r="3" spans="1:16" s="8" customFormat="1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7" t="s">
        <v>18</v>
      </c>
      <c r="L3" s="5" t="s">
        <v>358</v>
      </c>
      <c r="M3" s="32" t="s">
        <v>356</v>
      </c>
      <c r="N3" s="35">
        <v>3.2111210684866623E-2</v>
      </c>
      <c r="O3" s="35">
        <v>0.16138241361011854</v>
      </c>
      <c r="P3" s="8" t="s">
        <v>364</v>
      </c>
    </row>
    <row r="4" spans="1:16">
      <c r="A4" s="28" t="s">
        <v>48</v>
      </c>
      <c r="B4" s="28" t="s">
        <v>292</v>
      </c>
      <c r="C4" s="28" t="s">
        <v>354</v>
      </c>
      <c r="D4" s="28">
        <v>2</v>
      </c>
      <c r="E4" s="28">
        <v>1060</v>
      </c>
      <c r="F4" s="29">
        <v>0.16159999999999999</v>
      </c>
      <c r="G4" s="30">
        <f>E4*12*F4</f>
        <v>2055.5520000000001</v>
      </c>
      <c r="H4" s="28">
        <v>114</v>
      </c>
      <c r="I4" s="28">
        <v>153</v>
      </c>
      <c r="J4" s="28">
        <v>148</v>
      </c>
      <c r="K4" s="29">
        <v>0.16159999999999999</v>
      </c>
      <c r="L4" s="29">
        <f>(J4*$N$1)+$O$1</f>
        <v>0.48594137424437983</v>
      </c>
      <c r="M4" t="s">
        <v>359</v>
      </c>
      <c r="N4" s="34">
        <v>8.0287250679247233</v>
      </c>
      <c r="O4" s="34">
        <v>242</v>
      </c>
      <c r="P4" t="s">
        <v>365</v>
      </c>
    </row>
    <row r="5" spans="1:16">
      <c r="A5" s="28" t="s">
        <v>49</v>
      </c>
      <c r="B5" s="28" t="s">
        <v>293</v>
      </c>
      <c r="C5" s="28" t="s">
        <v>354</v>
      </c>
      <c r="D5" s="28">
        <v>2</v>
      </c>
      <c r="E5" s="28">
        <v>1200</v>
      </c>
      <c r="F5" s="29">
        <v>0.34789999999999999</v>
      </c>
      <c r="G5" s="30">
        <f t="shared" ref="G5:G68" si="0">E5*12*F5</f>
        <v>5009.76</v>
      </c>
      <c r="H5" s="28">
        <v>111</v>
      </c>
      <c r="I5" s="28">
        <v>149</v>
      </c>
      <c r="J5" s="28">
        <v>133</v>
      </c>
      <c r="K5" s="29">
        <v>0.34789999999999999</v>
      </c>
      <c r="L5" s="29">
        <f t="shared" ref="L5:L68" si="1">(J5*$N$1)+$O$1</f>
        <v>0.48822317296788087</v>
      </c>
      <c r="M5" t="s">
        <v>360</v>
      </c>
      <c r="N5" s="34">
        <v>0.20910239119138474</v>
      </c>
      <c r="O5" s="34">
        <v>6.3027165882758247</v>
      </c>
      <c r="P5" t="s">
        <v>361</v>
      </c>
    </row>
    <row r="6" spans="1:16">
      <c r="A6" s="28" t="s">
        <v>50</v>
      </c>
      <c r="B6" s="28" t="s">
        <v>294</v>
      </c>
      <c r="C6" s="28" t="s">
        <v>354</v>
      </c>
      <c r="D6" s="28">
        <v>1</v>
      </c>
      <c r="E6" s="28">
        <v>3300</v>
      </c>
      <c r="F6" s="29">
        <v>0.39729999999999999</v>
      </c>
      <c r="G6" s="30">
        <f t="shared" si="0"/>
        <v>15733.08</v>
      </c>
      <c r="H6" s="28">
        <v>108</v>
      </c>
      <c r="I6" s="28">
        <v>610</v>
      </c>
      <c r="J6" s="28">
        <v>372</v>
      </c>
      <c r="K6" s="29">
        <v>0.39729999999999999</v>
      </c>
      <c r="L6" s="29">
        <f t="shared" si="1"/>
        <v>0.45186651330676453</v>
      </c>
    </row>
    <row r="7" spans="1:16">
      <c r="A7" s="28" t="s">
        <v>51</v>
      </c>
      <c r="B7" s="28" t="s">
        <v>295</v>
      </c>
      <c r="C7" s="28" t="s">
        <v>354</v>
      </c>
      <c r="D7" s="28">
        <v>1</v>
      </c>
      <c r="E7" s="28">
        <v>1400</v>
      </c>
      <c r="F7" s="29">
        <v>0.3644</v>
      </c>
      <c r="G7" s="30">
        <f t="shared" si="0"/>
        <v>6121.92</v>
      </c>
      <c r="H7" s="28">
        <v>178</v>
      </c>
      <c r="I7" s="28">
        <v>533</v>
      </c>
      <c r="J7" s="28">
        <v>302</v>
      </c>
      <c r="K7" s="29">
        <v>0.3644</v>
      </c>
      <c r="L7" s="29">
        <f t="shared" si="1"/>
        <v>0.4625149073497693</v>
      </c>
    </row>
    <row r="8" spans="1:16">
      <c r="A8" s="28" t="s">
        <v>52</v>
      </c>
      <c r="B8" s="28" t="s">
        <v>295</v>
      </c>
      <c r="C8" s="28" t="s">
        <v>354</v>
      </c>
      <c r="D8" s="28">
        <v>2</v>
      </c>
      <c r="E8" s="28">
        <v>2000</v>
      </c>
      <c r="F8" s="29">
        <v>0.41099999999999998</v>
      </c>
      <c r="G8" s="30">
        <f t="shared" si="0"/>
        <v>9864</v>
      </c>
      <c r="H8" s="28">
        <v>221</v>
      </c>
      <c r="I8" s="28">
        <v>617</v>
      </c>
      <c r="J8" s="28">
        <v>429</v>
      </c>
      <c r="K8" s="29">
        <v>0.41099999999999998</v>
      </c>
      <c r="L8" s="29">
        <f t="shared" si="1"/>
        <v>0.44319567815746064</v>
      </c>
    </row>
    <row r="9" spans="1:16">
      <c r="A9" s="28" t="s">
        <v>53</v>
      </c>
      <c r="B9" s="28" t="s">
        <v>295</v>
      </c>
      <c r="C9" s="28" t="s">
        <v>355</v>
      </c>
      <c r="D9" s="28">
        <v>1</v>
      </c>
      <c r="E9" s="28">
        <v>1600</v>
      </c>
      <c r="F9" s="29">
        <v>0.41099999999999998</v>
      </c>
      <c r="G9" s="30">
        <f t="shared" si="0"/>
        <v>7891.2</v>
      </c>
      <c r="H9" s="28">
        <v>202</v>
      </c>
      <c r="I9" s="28">
        <v>646</v>
      </c>
      <c r="J9" s="28">
        <v>380</v>
      </c>
      <c r="K9" s="29">
        <v>0.41099999999999998</v>
      </c>
      <c r="L9" s="29">
        <f t="shared" si="1"/>
        <v>0.45064955398756401</v>
      </c>
    </row>
    <row r="10" spans="1:16">
      <c r="A10" s="28" t="s">
        <v>54</v>
      </c>
      <c r="B10" s="28" t="s">
        <v>295</v>
      </c>
      <c r="C10" s="28" t="s">
        <v>355</v>
      </c>
      <c r="D10" s="28">
        <v>2</v>
      </c>
      <c r="E10" s="28">
        <v>2800</v>
      </c>
      <c r="F10" s="29">
        <v>0.52600000000000002</v>
      </c>
      <c r="G10" s="30">
        <f t="shared" si="0"/>
        <v>17673.600000000002</v>
      </c>
      <c r="H10" s="28">
        <v>197</v>
      </c>
      <c r="I10" s="28">
        <v>639</v>
      </c>
      <c r="J10" s="28">
        <v>374</v>
      </c>
      <c r="K10" s="29">
        <v>0.52600000000000002</v>
      </c>
      <c r="L10" s="29">
        <f t="shared" si="1"/>
        <v>0.45156227347696443</v>
      </c>
    </row>
    <row r="11" spans="1:16">
      <c r="A11" s="28" t="s">
        <v>55</v>
      </c>
      <c r="B11" s="28" t="s">
        <v>296</v>
      </c>
      <c r="C11" s="28" t="s">
        <v>354</v>
      </c>
      <c r="D11" s="28">
        <v>1</v>
      </c>
      <c r="E11" s="28">
        <v>1100</v>
      </c>
      <c r="F11" s="29">
        <v>0.43290000000000001</v>
      </c>
      <c r="G11" s="30">
        <f t="shared" si="0"/>
        <v>5714.28</v>
      </c>
      <c r="H11" s="28">
        <v>114</v>
      </c>
      <c r="I11" s="28">
        <v>477</v>
      </c>
      <c r="J11" s="28">
        <v>386</v>
      </c>
      <c r="K11" s="29">
        <v>0.43290000000000001</v>
      </c>
      <c r="L11" s="29">
        <f t="shared" si="1"/>
        <v>0.4497368344981636</v>
      </c>
    </row>
    <row r="12" spans="1:16">
      <c r="A12" s="28" t="s">
        <v>56</v>
      </c>
      <c r="B12" s="28" t="s">
        <v>296</v>
      </c>
      <c r="C12" s="28" t="s">
        <v>354</v>
      </c>
      <c r="D12" s="28">
        <v>2</v>
      </c>
      <c r="E12" s="28">
        <v>1900</v>
      </c>
      <c r="F12" s="29">
        <v>0.69589999999999996</v>
      </c>
      <c r="G12" s="30">
        <f t="shared" si="0"/>
        <v>15866.519999999999</v>
      </c>
      <c r="H12" s="28">
        <v>80</v>
      </c>
      <c r="I12" s="28">
        <v>583</v>
      </c>
      <c r="J12" s="28">
        <v>212</v>
      </c>
      <c r="K12" s="29">
        <v>0.69589999999999996</v>
      </c>
      <c r="L12" s="29">
        <f t="shared" si="1"/>
        <v>0.47620569969077547</v>
      </c>
    </row>
    <row r="13" spans="1:16">
      <c r="A13" s="28" t="s">
        <v>57</v>
      </c>
      <c r="B13" s="28" t="s">
        <v>296</v>
      </c>
      <c r="C13" s="28" t="s">
        <v>355</v>
      </c>
      <c r="D13" s="28">
        <v>1</v>
      </c>
      <c r="E13" s="28">
        <v>1800</v>
      </c>
      <c r="F13" s="29">
        <v>0.1096</v>
      </c>
      <c r="G13" s="30">
        <f t="shared" si="0"/>
        <v>2367.36</v>
      </c>
      <c r="H13" s="28">
        <v>239</v>
      </c>
      <c r="I13" s="28">
        <v>1431</v>
      </c>
      <c r="J13" s="28">
        <v>969</v>
      </c>
      <c r="K13" s="29">
        <v>0.1096</v>
      </c>
      <c r="L13" s="29">
        <f t="shared" si="1"/>
        <v>0.36105092411142375</v>
      </c>
    </row>
    <row r="14" spans="1:16">
      <c r="A14" s="28" t="s">
        <v>58</v>
      </c>
      <c r="B14" s="28" t="s">
        <v>296</v>
      </c>
      <c r="C14" s="28" t="s">
        <v>355</v>
      </c>
      <c r="D14" s="28">
        <v>2</v>
      </c>
      <c r="E14" s="28">
        <v>3200</v>
      </c>
      <c r="F14" s="29">
        <v>0.22470000000000001</v>
      </c>
      <c r="G14" s="30">
        <f t="shared" si="0"/>
        <v>8628.48</v>
      </c>
      <c r="H14" s="28">
        <v>236</v>
      </c>
      <c r="I14" s="28">
        <v>1533</v>
      </c>
      <c r="J14" s="28">
        <v>885</v>
      </c>
      <c r="K14" s="29">
        <v>0.22470000000000001</v>
      </c>
      <c r="L14" s="29">
        <f t="shared" si="1"/>
        <v>0.37382899696302951</v>
      </c>
    </row>
    <row r="15" spans="1:16">
      <c r="A15" s="28" t="s">
        <v>59</v>
      </c>
      <c r="B15" s="28" t="s">
        <v>297</v>
      </c>
      <c r="C15" s="28" t="s">
        <v>354</v>
      </c>
      <c r="D15" s="28">
        <v>1</v>
      </c>
      <c r="E15" s="28">
        <v>1000</v>
      </c>
      <c r="F15" s="29">
        <v>0.21920000000000001</v>
      </c>
      <c r="G15" s="30">
        <f t="shared" si="0"/>
        <v>2630.4</v>
      </c>
      <c r="H15" s="28">
        <v>138</v>
      </c>
      <c r="I15" s="28">
        <v>550</v>
      </c>
      <c r="J15" s="28">
        <v>287</v>
      </c>
      <c r="K15" s="29">
        <v>0.21920000000000001</v>
      </c>
      <c r="L15" s="29">
        <f t="shared" si="1"/>
        <v>0.46479670607327034</v>
      </c>
    </row>
    <row r="16" spans="1:16">
      <c r="A16" s="28" t="s">
        <v>60</v>
      </c>
      <c r="B16" s="28" t="s">
        <v>293</v>
      </c>
      <c r="C16" s="28" t="s">
        <v>355</v>
      </c>
      <c r="D16" s="28">
        <v>1</v>
      </c>
      <c r="E16" s="28">
        <v>1000</v>
      </c>
      <c r="F16" s="29">
        <v>0.39179999999999998</v>
      </c>
      <c r="G16" s="30">
        <f t="shared" si="0"/>
        <v>4701.5999999999995</v>
      </c>
      <c r="H16" s="28">
        <v>116</v>
      </c>
      <c r="I16" s="28">
        <v>296</v>
      </c>
      <c r="J16" s="28">
        <v>206</v>
      </c>
      <c r="K16" s="29">
        <v>0.39179999999999998</v>
      </c>
      <c r="L16" s="29">
        <f t="shared" si="1"/>
        <v>0.47711841918017589</v>
      </c>
    </row>
    <row r="17" spans="1:12">
      <c r="A17" s="28" t="s">
        <v>61</v>
      </c>
      <c r="B17" s="28" t="s">
        <v>297</v>
      </c>
      <c r="C17" s="28" t="s">
        <v>354</v>
      </c>
      <c r="D17" s="28">
        <v>2</v>
      </c>
      <c r="E17" s="28">
        <v>1300</v>
      </c>
      <c r="F17" s="29">
        <v>0.53700000000000003</v>
      </c>
      <c r="G17" s="30">
        <f t="shared" si="0"/>
        <v>8377.2000000000007</v>
      </c>
      <c r="H17" s="28">
        <v>175</v>
      </c>
      <c r="I17" s="28">
        <v>917</v>
      </c>
      <c r="J17" s="28">
        <v>462</v>
      </c>
      <c r="K17" s="29">
        <v>0.53700000000000003</v>
      </c>
      <c r="L17" s="29">
        <f t="shared" si="1"/>
        <v>0.43817572096575841</v>
      </c>
    </row>
    <row r="18" spans="1:12">
      <c r="A18" s="28" t="s">
        <v>62</v>
      </c>
      <c r="B18" s="28" t="s">
        <v>297</v>
      </c>
      <c r="C18" s="28" t="s">
        <v>355</v>
      </c>
      <c r="D18" s="28">
        <v>1</v>
      </c>
      <c r="E18" s="28">
        <v>1200</v>
      </c>
      <c r="F18" s="29">
        <v>0.51229999999999998</v>
      </c>
      <c r="G18" s="30">
        <f t="shared" si="0"/>
        <v>7377.12</v>
      </c>
      <c r="H18" s="28">
        <v>130</v>
      </c>
      <c r="I18" s="28">
        <v>821</v>
      </c>
      <c r="J18" s="28">
        <v>389</v>
      </c>
      <c r="K18" s="29">
        <v>0.51229999999999998</v>
      </c>
      <c r="L18" s="29">
        <f t="shared" si="1"/>
        <v>0.44928047475346339</v>
      </c>
    </row>
    <row r="19" spans="1:12">
      <c r="A19" s="28" t="s">
        <v>63</v>
      </c>
      <c r="B19" s="28" t="s">
        <v>297</v>
      </c>
      <c r="C19" s="28" t="s">
        <v>355</v>
      </c>
      <c r="D19" s="28">
        <v>2</v>
      </c>
      <c r="E19" s="28">
        <v>1600</v>
      </c>
      <c r="F19" s="29">
        <v>0.36159999999999998</v>
      </c>
      <c r="G19" s="30">
        <f t="shared" si="0"/>
        <v>6942.7199999999993</v>
      </c>
      <c r="H19" s="28">
        <v>241</v>
      </c>
      <c r="I19" s="28">
        <v>866</v>
      </c>
      <c r="J19" s="28">
        <v>678</v>
      </c>
      <c r="K19" s="29">
        <v>0.36159999999999998</v>
      </c>
      <c r="L19" s="29">
        <f t="shared" si="1"/>
        <v>0.40531781934734362</v>
      </c>
    </row>
    <row r="20" spans="1:12">
      <c r="A20" s="28" t="s">
        <v>64</v>
      </c>
      <c r="B20" s="28" t="s">
        <v>298</v>
      </c>
      <c r="C20" s="28" t="s">
        <v>354</v>
      </c>
      <c r="D20" s="28">
        <v>1</v>
      </c>
      <c r="E20" s="28">
        <v>800</v>
      </c>
      <c r="F20" s="29">
        <v>0.84379999999999999</v>
      </c>
      <c r="G20" s="30">
        <f t="shared" si="0"/>
        <v>8100.48</v>
      </c>
      <c r="H20" s="28">
        <v>134</v>
      </c>
      <c r="I20" s="28">
        <v>288</v>
      </c>
      <c r="J20" s="28">
        <v>163</v>
      </c>
      <c r="K20" s="29">
        <v>0.84379999999999999</v>
      </c>
      <c r="L20" s="29">
        <f t="shared" si="1"/>
        <v>0.48365957552087879</v>
      </c>
    </row>
    <row r="21" spans="1:12">
      <c r="A21" s="28" t="s">
        <v>65</v>
      </c>
      <c r="B21" s="28" t="s">
        <v>298</v>
      </c>
      <c r="C21" s="28" t="s">
        <v>354</v>
      </c>
      <c r="D21" s="28">
        <v>2</v>
      </c>
      <c r="E21" s="28">
        <v>1200</v>
      </c>
      <c r="F21" s="29">
        <v>0.91510000000000002</v>
      </c>
      <c r="G21" s="30">
        <f t="shared" si="0"/>
        <v>13177.44</v>
      </c>
      <c r="H21" s="28">
        <v>234</v>
      </c>
      <c r="I21" s="28">
        <v>794</v>
      </c>
      <c r="J21" s="28">
        <v>374</v>
      </c>
      <c r="K21" s="29">
        <v>0.91510000000000002</v>
      </c>
      <c r="L21" s="29">
        <f t="shared" si="1"/>
        <v>0.45156227347696443</v>
      </c>
    </row>
    <row r="22" spans="1:12">
      <c r="A22" s="28" t="s">
        <v>66</v>
      </c>
      <c r="B22" s="28" t="s">
        <v>298</v>
      </c>
      <c r="C22" s="28" t="s">
        <v>355</v>
      </c>
      <c r="D22" s="28">
        <v>1</v>
      </c>
      <c r="E22" s="28">
        <v>900</v>
      </c>
      <c r="F22" s="29">
        <v>0.43009999999999998</v>
      </c>
      <c r="G22" s="30">
        <f t="shared" si="0"/>
        <v>4645.08</v>
      </c>
      <c r="H22" s="28">
        <v>252</v>
      </c>
      <c r="I22" s="28">
        <v>547</v>
      </c>
      <c r="J22" s="28">
        <v>444</v>
      </c>
      <c r="K22" s="29">
        <v>0.43009999999999998</v>
      </c>
      <c r="L22" s="29">
        <f t="shared" si="1"/>
        <v>0.4409138794339596</v>
      </c>
    </row>
    <row r="23" spans="1:12">
      <c r="A23" s="28" t="s">
        <v>67</v>
      </c>
      <c r="B23" s="28" t="s">
        <v>298</v>
      </c>
      <c r="C23" s="28" t="s">
        <v>355</v>
      </c>
      <c r="D23" s="28">
        <v>2</v>
      </c>
      <c r="E23" s="28">
        <v>1100</v>
      </c>
      <c r="F23" s="29">
        <v>0.48220000000000002</v>
      </c>
      <c r="G23" s="30">
        <f t="shared" si="0"/>
        <v>6365.04</v>
      </c>
      <c r="H23" s="28">
        <v>246</v>
      </c>
      <c r="I23" s="28">
        <v>616</v>
      </c>
      <c r="J23" s="28">
        <v>426</v>
      </c>
      <c r="K23" s="29">
        <v>0.48220000000000002</v>
      </c>
      <c r="L23" s="29">
        <f t="shared" si="1"/>
        <v>0.44365203790216085</v>
      </c>
    </row>
    <row r="24" spans="1:12">
      <c r="A24" s="28" t="s">
        <v>68</v>
      </c>
      <c r="B24" s="28" t="s">
        <v>299</v>
      </c>
      <c r="C24" s="28" t="s">
        <v>354</v>
      </c>
      <c r="D24" s="28">
        <v>1</v>
      </c>
      <c r="E24" s="28">
        <v>1000</v>
      </c>
      <c r="F24" s="29">
        <v>0.4904</v>
      </c>
      <c r="G24" s="30">
        <f t="shared" si="0"/>
        <v>5884.8</v>
      </c>
      <c r="H24" s="28">
        <v>171</v>
      </c>
      <c r="I24" s="28">
        <v>457</v>
      </c>
      <c r="J24" s="28">
        <v>332</v>
      </c>
      <c r="K24" s="29">
        <v>0.4904</v>
      </c>
      <c r="L24" s="29">
        <f t="shared" si="1"/>
        <v>0.45795130990276728</v>
      </c>
    </row>
    <row r="25" spans="1:12">
      <c r="A25" s="28" t="s">
        <v>69</v>
      </c>
      <c r="B25" s="28" t="s">
        <v>299</v>
      </c>
      <c r="C25" s="28" t="s">
        <v>354</v>
      </c>
      <c r="D25" s="28">
        <v>2</v>
      </c>
      <c r="E25" s="28">
        <v>1400</v>
      </c>
      <c r="F25" s="29">
        <v>0.52329999999999999</v>
      </c>
      <c r="G25" s="30">
        <f t="shared" si="0"/>
        <v>8791.44</v>
      </c>
      <c r="H25" s="28">
        <v>262</v>
      </c>
      <c r="I25" s="28">
        <v>567</v>
      </c>
      <c r="J25" s="28">
        <v>430</v>
      </c>
      <c r="K25" s="29">
        <v>0.52329999999999999</v>
      </c>
      <c r="L25" s="29">
        <f t="shared" si="1"/>
        <v>0.44304355824256059</v>
      </c>
    </row>
    <row r="26" spans="1:12">
      <c r="A26" s="28" t="s">
        <v>70</v>
      </c>
      <c r="B26" s="28" t="s">
        <v>299</v>
      </c>
      <c r="C26" s="28" t="s">
        <v>355</v>
      </c>
      <c r="D26" s="28">
        <v>1</v>
      </c>
      <c r="E26" s="28">
        <v>1500</v>
      </c>
      <c r="F26" s="29">
        <v>0.44929999999999998</v>
      </c>
      <c r="G26" s="30">
        <f t="shared" si="0"/>
        <v>8087.4</v>
      </c>
      <c r="H26" s="28">
        <v>229</v>
      </c>
      <c r="I26" s="28">
        <v>859</v>
      </c>
      <c r="J26" s="28">
        <v>662</v>
      </c>
      <c r="K26" s="29">
        <v>0.44929999999999998</v>
      </c>
      <c r="L26" s="29">
        <f t="shared" si="1"/>
        <v>0.40775173798574471</v>
      </c>
    </row>
    <row r="27" spans="1:12">
      <c r="A27" s="28" t="s">
        <v>71</v>
      </c>
      <c r="B27" s="28" t="s">
        <v>293</v>
      </c>
      <c r="C27" s="28" t="s">
        <v>355</v>
      </c>
      <c r="D27" s="28">
        <v>2</v>
      </c>
      <c r="E27" s="28">
        <v>1300</v>
      </c>
      <c r="F27" s="29">
        <v>0.6603</v>
      </c>
      <c r="G27" s="30">
        <f t="shared" si="0"/>
        <v>10300.68</v>
      </c>
      <c r="H27" s="28">
        <v>136</v>
      </c>
      <c r="I27" s="28">
        <v>336</v>
      </c>
      <c r="J27" s="28">
        <v>186</v>
      </c>
      <c r="K27" s="29">
        <v>0.6603</v>
      </c>
      <c r="L27" s="29">
        <f t="shared" si="1"/>
        <v>0.48016081747817724</v>
      </c>
    </row>
    <row r="28" spans="1:12">
      <c r="A28" s="28" t="s">
        <v>72</v>
      </c>
      <c r="B28" s="28" t="s">
        <v>299</v>
      </c>
      <c r="C28" s="28" t="s">
        <v>355</v>
      </c>
      <c r="D28" s="28">
        <v>2</v>
      </c>
      <c r="E28" s="28">
        <v>1600</v>
      </c>
      <c r="F28" s="29">
        <v>0.48770000000000002</v>
      </c>
      <c r="G28" s="30">
        <f t="shared" si="0"/>
        <v>9363.84</v>
      </c>
      <c r="H28" s="28">
        <v>449</v>
      </c>
      <c r="I28" s="28">
        <v>899</v>
      </c>
      <c r="J28" s="28">
        <v>696</v>
      </c>
      <c r="K28" s="29">
        <v>0.48770000000000002</v>
      </c>
      <c r="L28" s="29">
        <f t="shared" si="1"/>
        <v>0.40257966087914243</v>
      </c>
    </row>
    <row r="29" spans="1:12">
      <c r="A29" s="28" t="s">
        <v>73</v>
      </c>
      <c r="B29" s="28" t="s">
        <v>300</v>
      </c>
      <c r="C29" s="28" t="s">
        <v>354</v>
      </c>
      <c r="D29" s="28">
        <v>1</v>
      </c>
      <c r="E29" s="28">
        <v>600</v>
      </c>
      <c r="F29" s="29">
        <v>0.43840000000000001</v>
      </c>
      <c r="G29" s="30">
        <f t="shared" si="0"/>
        <v>3156.48</v>
      </c>
      <c r="H29" s="28">
        <v>132</v>
      </c>
      <c r="I29" s="28">
        <v>226</v>
      </c>
      <c r="J29" s="28">
        <v>182</v>
      </c>
      <c r="K29" s="29">
        <v>0.43840000000000001</v>
      </c>
      <c r="L29" s="29">
        <f t="shared" si="1"/>
        <v>0.4807692971377775</v>
      </c>
    </row>
    <row r="30" spans="1:12">
      <c r="A30" s="28" t="s">
        <v>74</v>
      </c>
      <c r="B30" s="28" t="s">
        <v>300</v>
      </c>
      <c r="C30" s="28" t="s">
        <v>354</v>
      </c>
      <c r="D30" s="28">
        <v>2</v>
      </c>
      <c r="E30" s="28">
        <v>800</v>
      </c>
      <c r="F30" s="29">
        <v>0.53149999999999997</v>
      </c>
      <c r="G30" s="30">
        <f t="shared" si="0"/>
        <v>5102.3999999999996</v>
      </c>
      <c r="H30" s="28">
        <v>157</v>
      </c>
      <c r="I30" s="28">
        <v>340</v>
      </c>
      <c r="J30" s="28">
        <v>241</v>
      </c>
      <c r="K30" s="29">
        <v>0.53149999999999997</v>
      </c>
      <c r="L30" s="29">
        <f t="shared" si="1"/>
        <v>0.4717942221586735</v>
      </c>
    </row>
    <row r="31" spans="1:12">
      <c r="A31" s="28" t="s">
        <v>75</v>
      </c>
      <c r="B31" s="28" t="s">
        <v>300</v>
      </c>
      <c r="C31" s="28" t="s">
        <v>355</v>
      </c>
      <c r="D31" s="28">
        <v>1</v>
      </c>
      <c r="E31" s="28">
        <v>700</v>
      </c>
      <c r="F31" s="29">
        <v>0.13969999999999999</v>
      </c>
      <c r="G31" s="30">
        <f t="shared" si="0"/>
        <v>1173.48</v>
      </c>
      <c r="H31" s="28">
        <v>215</v>
      </c>
      <c r="I31" s="28">
        <v>377</v>
      </c>
      <c r="J31" s="28">
        <v>363</v>
      </c>
      <c r="K31" s="29">
        <v>0.13969999999999999</v>
      </c>
      <c r="L31" s="29">
        <f t="shared" si="1"/>
        <v>0.45323559254086515</v>
      </c>
    </row>
    <row r="32" spans="1:12">
      <c r="A32" s="28" t="s">
        <v>76</v>
      </c>
      <c r="B32" s="28" t="s">
        <v>300</v>
      </c>
      <c r="C32" s="28" t="s">
        <v>355</v>
      </c>
      <c r="D32" s="28">
        <v>2</v>
      </c>
      <c r="E32" s="28">
        <v>1000</v>
      </c>
      <c r="F32" s="29">
        <v>0.46850000000000003</v>
      </c>
      <c r="G32" s="30">
        <f t="shared" si="0"/>
        <v>5622</v>
      </c>
      <c r="H32" s="28">
        <v>202</v>
      </c>
      <c r="I32" s="28">
        <v>374</v>
      </c>
      <c r="J32" s="28">
        <v>301</v>
      </c>
      <c r="K32" s="29">
        <v>0.46850000000000003</v>
      </c>
      <c r="L32" s="29">
        <f t="shared" si="1"/>
        <v>0.46266702726466941</v>
      </c>
    </row>
    <row r="33" spans="1:12">
      <c r="A33" s="28" t="s">
        <v>77</v>
      </c>
      <c r="B33" s="28" t="s">
        <v>301</v>
      </c>
      <c r="C33" s="28" t="s">
        <v>354</v>
      </c>
      <c r="D33" s="28">
        <v>1</v>
      </c>
      <c r="E33" s="28">
        <v>700</v>
      </c>
      <c r="F33" s="29">
        <v>0.50139999999999996</v>
      </c>
      <c r="G33" s="30">
        <f t="shared" si="0"/>
        <v>4211.7599999999993</v>
      </c>
      <c r="H33" s="28">
        <v>94</v>
      </c>
      <c r="I33" s="28">
        <v>356</v>
      </c>
      <c r="J33" s="28">
        <v>212</v>
      </c>
      <c r="K33" s="29">
        <v>0.50139999999999996</v>
      </c>
      <c r="L33" s="29">
        <f t="shared" si="1"/>
        <v>0.47620569969077547</v>
      </c>
    </row>
    <row r="34" spans="1:12">
      <c r="A34" s="28" t="s">
        <v>78</v>
      </c>
      <c r="B34" s="28" t="s">
        <v>301</v>
      </c>
      <c r="C34" s="28" t="s">
        <v>354</v>
      </c>
      <c r="D34" s="28">
        <v>2</v>
      </c>
      <c r="E34" s="28">
        <v>900</v>
      </c>
      <c r="F34" s="29">
        <v>0.30680000000000002</v>
      </c>
      <c r="G34" s="30">
        <f t="shared" si="0"/>
        <v>3313.44</v>
      </c>
      <c r="H34" s="28">
        <v>69</v>
      </c>
      <c r="I34" s="28">
        <v>485</v>
      </c>
      <c r="J34" s="28">
        <v>340</v>
      </c>
      <c r="K34" s="29">
        <v>0.30680000000000002</v>
      </c>
      <c r="L34" s="29">
        <f t="shared" si="1"/>
        <v>0.45673435058356671</v>
      </c>
    </row>
    <row r="35" spans="1:12">
      <c r="A35" s="28" t="s">
        <v>79</v>
      </c>
      <c r="B35" s="28" t="s">
        <v>301</v>
      </c>
      <c r="C35" s="28" t="s">
        <v>355</v>
      </c>
      <c r="D35" s="28">
        <v>1</v>
      </c>
      <c r="E35" s="28">
        <v>1000</v>
      </c>
      <c r="F35" s="29">
        <v>0.52049999999999996</v>
      </c>
      <c r="G35" s="30">
        <f t="shared" si="0"/>
        <v>6246</v>
      </c>
      <c r="H35" s="28">
        <v>84</v>
      </c>
      <c r="I35" s="28">
        <v>376</v>
      </c>
      <c r="J35" s="28">
        <v>266</v>
      </c>
      <c r="K35" s="29">
        <v>0.52049999999999996</v>
      </c>
      <c r="L35" s="29">
        <f t="shared" si="1"/>
        <v>0.46799122428617179</v>
      </c>
    </row>
    <row r="36" spans="1:12">
      <c r="A36" s="28" t="s">
        <v>80</v>
      </c>
      <c r="B36" s="28" t="s">
        <v>301</v>
      </c>
      <c r="C36" s="28" t="s">
        <v>355</v>
      </c>
      <c r="D36" s="28">
        <v>2</v>
      </c>
      <c r="E36" s="28">
        <v>1200</v>
      </c>
      <c r="F36" s="29">
        <v>0.1288</v>
      </c>
      <c r="G36" s="30">
        <f t="shared" si="0"/>
        <v>1854.72</v>
      </c>
      <c r="H36" s="28">
        <v>109</v>
      </c>
      <c r="I36" s="28">
        <v>490</v>
      </c>
      <c r="J36" s="28">
        <v>442</v>
      </c>
      <c r="K36" s="29">
        <v>0.1288</v>
      </c>
      <c r="L36" s="29">
        <f t="shared" si="1"/>
        <v>0.44121811926375976</v>
      </c>
    </row>
    <row r="37" spans="1:12">
      <c r="A37" s="28" t="s">
        <v>81</v>
      </c>
      <c r="B37" s="28" t="s">
        <v>302</v>
      </c>
      <c r="C37" s="28" t="s">
        <v>354</v>
      </c>
      <c r="D37" s="28">
        <v>1</v>
      </c>
      <c r="E37" s="28">
        <v>1200</v>
      </c>
      <c r="F37" s="29">
        <v>0.24110000000000001</v>
      </c>
      <c r="G37" s="30">
        <f t="shared" si="0"/>
        <v>3471.84</v>
      </c>
      <c r="H37" s="28">
        <v>145</v>
      </c>
      <c r="I37" s="28">
        <v>434</v>
      </c>
      <c r="J37" s="28">
        <v>354</v>
      </c>
      <c r="K37" s="29">
        <v>0.24110000000000001</v>
      </c>
      <c r="L37" s="29">
        <f t="shared" si="1"/>
        <v>0.45460467177496577</v>
      </c>
    </row>
    <row r="38" spans="1:12">
      <c r="A38" s="28" t="s">
        <v>82</v>
      </c>
      <c r="B38" s="28" t="s">
        <v>303</v>
      </c>
      <c r="C38" s="28" t="s">
        <v>354</v>
      </c>
      <c r="D38" s="28">
        <v>2</v>
      </c>
      <c r="E38" s="28">
        <v>920</v>
      </c>
      <c r="F38" s="29">
        <v>0.4521</v>
      </c>
      <c r="G38" s="30">
        <f t="shared" si="0"/>
        <v>4991.1840000000002</v>
      </c>
      <c r="H38" s="28">
        <v>111</v>
      </c>
      <c r="I38" s="28">
        <v>147</v>
      </c>
      <c r="J38" s="28">
        <v>123</v>
      </c>
      <c r="K38" s="29">
        <v>0.4521</v>
      </c>
      <c r="L38" s="29">
        <f t="shared" si="1"/>
        <v>0.48974437211688154</v>
      </c>
    </row>
    <row r="39" spans="1:12">
      <c r="A39" s="28" t="s">
        <v>83</v>
      </c>
      <c r="B39" s="28" t="s">
        <v>302</v>
      </c>
      <c r="C39" s="28" t="s">
        <v>354</v>
      </c>
      <c r="D39" s="28">
        <v>2</v>
      </c>
      <c r="E39" s="28">
        <v>1300</v>
      </c>
      <c r="F39" s="29">
        <v>0.47949999999999998</v>
      </c>
      <c r="G39" s="30">
        <f t="shared" si="0"/>
        <v>7480.2</v>
      </c>
      <c r="H39" s="28">
        <v>228</v>
      </c>
      <c r="I39" s="28">
        <v>457</v>
      </c>
      <c r="J39" s="28">
        <v>377</v>
      </c>
      <c r="K39" s="29">
        <v>0.47949999999999998</v>
      </c>
      <c r="L39" s="29">
        <f t="shared" si="1"/>
        <v>0.45110591373226416</v>
      </c>
    </row>
    <row r="40" spans="1:12">
      <c r="A40" s="28" t="s">
        <v>84</v>
      </c>
      <c r="B40" s="28" t="s">
        <v>302</v>
      </c>
      <c r="C40" s="28" t="s">
        <v>355</v>
      </c>
      <c r="D40" s="28">
        <v>1</v>
      </c>
      <c r="E40" s="28">
        <v>1100</v>
      </c>
      <c r="F40" s="29">
        <v>0.2712</v>
      </c>
      <c r="G40" s="30">
        <f t="shared" si="0"/>
        <v>3579.84</v>
      </c>
      <c r="H40" s="28">
        <v>90</v>
      </c>
      <c r="I40" s="28">
        <v>375</v>
      </c>
      <c r="J40" s="28">
        <v>318</v>
      </c>
      <c r="K40" s="29">
        <v>0.2712</v>
      </c>
      <c r="L40" s="29">
        <f t="shared" si="1"/>
        <v>0.46008098871136821</v>
      </c>
    </row>
    <row r="41" spans="1:12">
      <c r="A41" s="28" t="s">
        <v>85</v>
      </c>
      <c r="B41" s="28" t="s">
        <v>302</v>
      </c>
      <c r="C41" s="28" t="s">
        <v>355</v>
      </c>
      <c r="D41" s="28">
        <v>2</v>
      </c>
      <c r="E41" s="28">
        <v>1200</v>
      </c>
      <c r="F41" s="29">
        <v>0.43009999999999998</v>
      </c>
      <c r="G41" s="30">
        <f t="shared" si="0"/>
        <v>6193.44</v>
      </c>
      <c r="H41" s="28">
        <v>128</v>
      </c>
      <c r="I41" s="28">
        <v>238</v>
      </c>
      <c r="J41" s="28">
        <v>198</v>
      </c>
      <c r="K41" s="29">
        <v>0.43009999999999998</v>
      </c>
      <c r="L41" s="29">
        <f t="shared" si="1"/>
        <v>0.47833537849937641</v>
      </c>
    </row>
    <row r="42" spans="1:12">
      <c r="A42" s="28" t="s">
        <v>86</v>
      </c>
      <c r="B42" s="28" t="s">
        <v>304</v>
      </c>
      <c r="C42" s="28" t="s">
        <v>354</v>
      </c>
      <c r="D42" s="28">
        <v>1</v>
      </c>
      <c r="E42" s="28">
        <v>1300</v>
      </c>
      <c r="F42" s="29">
        <v>0.56710000000000005</v>
      </c>
      <c r="G42" s="30">
        <f t="shared" si="0"/>
        <v>8846.76</v>
      </c>
      <c r="H42" s="28">
        <v>126</v>
      </c>
      <c r="I42" s="28">
        <v>188</v>
      </c>
      <c r="J42" s="28">
        <v>149</v>
      </c>
      <c r="K42" s="29">
        <v>0.56710000000000005</v>
      </c>
      <c r="L42" s="29">
        <f t="shared" si="1"/>
        <v>0.48578925432947978</v>
      </c>
    </row>
    <row r="43" spans="1:12">
      <c r="A43" s="28" t="s">
        <v>87</v>
      </c>
      <c r="B43" s="28" t="s">
        <v>304</v>
      </c>
      <c r="C43" s="28" t="s">
        <v>354</v>
      </c>
      <c r="D43" s="28">
        <v>2</v>
      </c>
      <c r="E43" s="28">
        <v>1700</v>
      </c>
      <c r="F43" s="29">
        <v>0.32050000000000001</v>
      </c>
      <c r="G43" s="30">
        <f t="shared" si="0"/>
        <v>6538.2</v>
      </c>
      <c r="H43" s="28">
        <v>152</v>
      </c>
      <c r="I43" s="28">
        <v>247</v>
      </c>
      <c r="J43" s="28">
        <v>210</v>
      </c>
      <c r="K43" s="29">
        <v>0.32050000000000001</v>
      </c>
      <c r="L43" s="29">
        <f t="shared" si="1"/>
        <v>0.47650993952057563</v>
      </c>
    </row>
    <row r="44" spans="1:12">
      <c r="A44" s="28" t="s">
        <v>88</v>
      </c>
      <c r="B44" s="28" t="s">
        <v>304</v>
      </c>
      <c r="C44" s="28" t="s">
        <v>355</v>
      </c>
      <c r="D44" s="28">
        <v>1</v>
      </c>
      <c r="E44" s="28">
        <v>1200</v>
      </c>
      <c r="F44" s="29">
        <v>0.44929999999999998</v>
      </c>
      <c r="G44" s="30">
        <f t="shared" si="0"/>
        <v>6469.92</v>
      </c>
      <c r="H44" s="28">
        <v>141</v>
      </c>
      <c r="I44" s="28">
        <v>263</v>
      </c>
      <c r="J44" s="28">
        <v>187</v>
      </c>
      <c r="K44" s="29">
        <v>0.44929999999999998</v>
      </c>
      <c r="L44" s="29">
        <f t="shared" si="1"/>
        <v>0.48000869756327719</v>
      </c>
    </row>
    <row r="45" spans="1:12">
      <c r="A45" s="28" t="s">
        <v>89</v>
      </c>
      <c r="B45" s="28" t="s">
        <v>304</v>
      </c>
      <c r="C45" s="28" t="s">
        <v>355</v>
      </c>
      <c r="D45" s="28">
        <v>2</v>
      </c>
      <c r="E45" s="28">
        <v>1900</v>
      </c>
      <c r="F45" s="29">
        <v>0.50960000000000005</v>
      </c>
      <c r="G45" s="30">
        <f t="shared" si="0"/>
        <v>11618.880000000001</v>
      </c>
      <c r="H45" s="28">
        <v>157</v>
      </c>
      <c r="I45" s="28">
        <v>314</v>
      </c>
      <c r="J45" s="28">
        <v>225</v>
      </c>
      <c r="K45" s="29">
        <v>0.50960000000000005</v>
      </c>
      <c r="L45" s="29">
        <f t="shared" si="1"/>
        <v>0.47422814079707459</v>
      </c>
    </row>
    <row r="46" spans="1:12">
      <c r="A46" s="28" t="s">
        <v>90</v>
      </c>
      <c r="B46" s="28" t="s">
        <v>305</v>
      </c>
      <c r="C46" s="28" t="s">
        <v>354</v>
      </c>
      <c r="D46" s="28">
        <v>1</v>
      </c>
      <c r="E46" s="28">
        <v>1000</v>
      </c>
      <c r="F46" s="29">
        <v>0.72050000000000003</v>
      </c>
      <c r="G46" s="30">
        <f t="shared" si="0"/>
        <v>8646</v>
      </c>
      <c r="H46" s="28">
        <v>93</v>
      </c>
      <c r="I46" s="28">
        <v>159</v>
      </c>
      <c r="J46" s="28">
        <v>123</v>
      </c>
      <c r="K46" s="29">
        <v>0.72050000000000003</v>
      </c>
      <c r="L46" s="29">
        <f t="shared" si="1"/>
        <v>0.48974437211688154</v>
      </c>
    </row>
    <row r="47" spans="1:12">
      <c r="A47" s="28" t="s">
        <v>91</v>
      </c>
      <c r="B47" s="28" t="s">
        <v>305</v>
      </c>
      <c r="C47" s="28" t="s">
        <v>354</v>
      </c>
      <c r="D47" s="28">
        <v>2</v>
      </c>
      <c r="E47" s="28">
        <v>1500</v>
      </c>
      <c r="F47" s="29">
        <v>0.49590000000000001</v>
      </c>
      <c r="G47" s="30">
        <f t="shared" si="0"/>
        <v>8926.2000000000007</v>
      </c>
      <c r="H47" s="28">
        <v>145</v>
      </c>
      <c r="I47" s="28">
        <v>462</v>
      </c>
      <c r="J47" s="28">
        <v>263</v>
      </c>
      <c r="K47" s="29">
        <v>0.49590000000000001</v>
      </c>
      <c r="L47" s="29">
        <f t="shared" si="1"/>
        <v>0.468447584030872</v>
      </c>
    </row>
    <row r="48" spans="1:12">
      <c r="A48" s="28" t="s">
        <v>92</v>
      </c>
      <c r="B48" s="28" t="s">
        <v>305</v>
      </c>
      <c r="C48" s="28" t="s">
        <v>355</v>
      </c>
      <c r="D48" s="28">
        <v>1</v>
      </c>
      <c r="E48" s="28">
        <v>1300</v>
      </c>
      <c r="F48" s="29">
        <v>0.44929999999999998</v>
      </c>
      <c r="G48" s="30">
        <f t="shared" si="0"/>
        <v>7009.08</v>
      </c>
      <c r="H48" s="28">
        <v>181</v>
      </c>
      <c r="I48" s="28">
        <v>316</v>
      </c>
      <c r="J48" s="28">
        <v>238</v>
      </c>
      <c r="K48" s="29">
        <v>0.44929999999999998</v>
      </c>
      <c r="L48" s="29">
        <f t="shared" si="1"/>
        <v>0.47225058190337371</v>
      </c>
    </row>
    <row r="49" spans="1:12">
      <c r="A49" s="28" t="s">
        <v>93</v>
      </c>
      <c r="B49" s="28" t="s">
        <v>303</v>
      </c>
      <c r="C49" s="28" t="s">
        <v>355</v>
      </c>
      <c r="D49" s="28">
        <v>1</v>
      </c>
      <c r="E49" s="28">
        <v>850</v>
      </c>
      <c r="F49" s="29">
        <v>0.53149999999999997</v>
      </c>
      <c r="G49" s="30">
        <f t="shared" si="0"/>
        <v>5421.2999999999993</v>
      </c>
      <c r="H49" s="28">
        <v>96</v>
      </c>
      <c r="I49" s="28">
        <v>245</v>
      </c>
      <c r="J49" s="28">
        <v>146</v>
      </c>
      <c r="K49" s="29">
        <v>0.53149999999999997</v>
      </c>
      <c r="L49" s="29">
        <f t="shared" si="1"/>
        <v>0.48624561407417999</v>
      </c>
    </row>
    <row r="50" spans="1:12">
      <c r="A50" s="28" t="s">
        <v>94</v>
      </c>
      <c r="B50" s="28" t="s">
        <v>305</v>
      </c>
      <c r="C50" s="28" t="s">
        <v>355</v>
      </c>
      <c r="D50" s="28">
        <v>2</v>
      </c>
      <c r="E50" s="28">
        <v>1800</v>
      </c>
      <c r="F50" s="29">
        <v>0.1507</v>
      </c>
      <c r="G50" s="30">
        <f t="shared" si="0"/>
        <v>3255.12</v>
      </c>
      <c r="H50" s="28">
        <v>145</v>
      </c>
      <c r="I50" s="28">
        <v>412</v>
      </c>
      <c r="J50" s="28">
        <v>349</v>
      </c>
      <c r="K50" s="29">
        <v>0.1507</v>
      </c>
      <c r="L50" s="29">
        <f t="shared" si="1"/>
        <v>0.45536527134946608</v>
      </c>
    </row>
    <row r="51" spans="1:12">
      <c r="A51" s="28" t="s">
        <v>95</v>
      </c>
      <c r="B51" s="28" t="s">
        <v>306</v>
      </c>
      <c r="C51" s="28" t="s">
        <v>354</v>
      </c>
      <c r="D51" s="28">
        <v>1</v>
      </c>
      <c r="E51" s="28">
        <v>1100</v>
      </c>
      <c r="F51" s="29">
        <v>0.6</v>
      </c>
      <c r="G51" s="30">
        <f t="shared" si="0"/>
        <v>7920</v>
      </c>
      <c r="H51" s="28">
        <v>99</v>
      </c>
      <c r="I51" s="28">
        <v>215</v>
      </c>
      <c r="J51" s="28">
        <v>147</v>
      </c>
      <c r="K51" s="29">
        <v>0.6</v>
      </c>
      <c r="L51" s="29">
        <f t="shared" si="1"/>
        <v>0.48609349415927988</v>
      </c>
    </row>
    <row r="52" spans="1:12">
      <c r="A52" s="28" t="s">
        <v>96</v>
      </c>
      <c r="B52" s="28" t="s">
        <v>306</v>
      </c>
      <c r="C52" s="28" t="s">
        <v>354</v>
      </c>
      <c r="D52" s="28">
        <v>2</v>
      </c>
      <c r="E52" s="28">
        <v>1400</v>
      </c>
      <c r="F52" s="29">
        <v>0.52600000000000002</v>
      </c>
      <c r="G52" s="30">
        <f t="shared" si="0"/>
        <v>8836.8000000000011</v>
      </c>
      <c r="H52" s="28">
        <v>120</v>
      </c>
      <c r="I52" s="28">
        <v>188</v>
      </c>
      <c r="J52" s="28">
        <v>151</v>
      </c>
      <c r="K52" s="29">
        <v>0.52600000000000002</v>
      </c>
      <c r="L52" s="29">
        <f t="shared" si="1"/>
        <v>0.48548501449967962</v>
      </c>
    </row>
    <row r="53" spans="1:12">
      <c r="A53" s="28" t="s">
        <v>97</v>
      </c>
      <c r="B53" s="28" t="s">
        <v>306</v>
      </c>
      <c r="C53" s="28" t="s">
        <v>355</v>
      </c>
      <c r="D53" s="28">
        <v>1</v>
      </c>
      <c r="E53" s="28">
        <v>1300</v>
      </c>
      <c r="F53" s="29">
        <v>0.21099999999999999</v>
      </c>
      <c r="G53" s="30">
        <f t="shared" si="0"/>
        <v>3291.6</v>
      </c>
      <c r="H53" s="28">
        <v>263</v>
      </c>
      <c r="I53" s="28">
        <v>489</v>
      </c>
      <c r="J53" s="28">
        <v>429</v>
      </c>
      <c r="K53" s="29">
        <v>0.21099999999999999</v>
      </c>
      <c r="L53" s="29">
        <f t="shared" si="1"/>
        <v>0.44319567815746064</v>
      </c>
    </row>
    <row r="54" spans="1:12">
      <c r="A54" s="28" t="s">
        <v>98</v>
      </c>
      <c r="B54" s="28" t="s">
        <v>306</v>
      </c>
      <c r="C54" s="28" t="s">
        <v>355</v>
      </c>
      <c r="D54" s="28">
        <v>2</v>
      </c>
      <c r="E54" s="28">
        <v>1900</v>
      </c>
      <c r="F54" s="29">
        <v>0.33150000000000002</v>
      </c>
      <c r="G54" s="30">
        <f t="shared" si="0"/>
        <v>7558.2000000000007</v>
      </c>
      <c r="H54" s="28">
        <v>335</v>
      </c>
      <c r="I54" s="28">
        <v>502</v>
      </c>
      <c r="J54" s="28">
        <v>441</v>
      </c>
      <c r="K54" s="29">
        <v>0.33150000000000002</v>
      </c>
      <c r="L54" s="29">
        <f t="shared" si="1"/>
        <v>0.44137023917865981</v>
      </c>
    </row>
    <row r="55" spans="1:12">
      <c r="A55" s="28" t="s">
        <v>99</v>
      </c>
      <c r="B55" s="28" t="s">
        <v>307</v>
      </c>
      <c r="C55" s="28" t="s">
        <v>354</v>
      </c>
      <c r="D55" s="28">
        <v>1</v>
      </c>
      <c r="E55" s="28">
        <v>900</v>
      </c>
      <c r="F55" s="29">
        <v>0.32879999999999998</v>
      </c>
      <c r="G55" s="30">
        <f t="shared" si="0"/>
        <v>3551.04</v>
      </c>
      <c r="H55" s="28">
        <v>98</v>
      </c>
      <c r="I55" s="28">
        <v>195</v>
      </c>
      <c r="J55" s="28">
        <v>144</v>
      </c>
      <c r="K55" s="29">
        <v>0.32879999999999998</v>
      </c>
      <c r="L55" s="29">
        <f t="shared" si="1"/>
        <v>0.48654985390398009</v>
      </c>
    </row>
    <row r="56" spans="1:12">
      <c r="A56" s="28" t="s">
        <v>100</v>
      </c>
      <c r="B56" s="28" t="s">
        <v>307</v>
      </c>
      <c r="C56" s="28" t="s">
        <v>354</v>
      </c>
      <c r="D56" s="28">
        <v>2</v>
      </c>
      <c r="E56" s="28">
        <v>1400</v>
      </c>
      <c r="F56" s="29">
        <v>0.61919999999999997</v>
      </c>
      <c r="G56" s="30">
        <f t="shared" si="0"/>
        <v>10402.56</v>
      </c>
      <c r="H56" s="28">
        <v>77</v>
      </c>
      <c r="I56" s="28">
        <v>260</v>
      </c>
      <c r="J56" s="28">
        <v>136</v>
      </c>
      <c r="K56" s="29">
        <v>0.61919999999999997</v>
      </c>
      <c r="L56" s="29">
        <f t="shared" si="1"/>
        <v>0.48776681322318066</v>
      </c>
    </row>
    <row r="57" spans="1:12">
      <c r="A57" s="28" t="s">
        <v>101</v>
      </c>
      <c r="B57" s="28" t="s">
        <v>307</v>
      </c>
      <c r="C57" s="28" t="s">
        <v>355</v>
      </c>
      <c r="D57" s="28">
        <v>1</v>
      </c>
      <c r="E57" s="28">
        <v>1400</v>
      </c>
      <c r="F57" s="29">
        <v>0.2712</v>
      </c>
      <c r="G57" s="30">
        <f t="shared" si="0"/>
        <v>4556.16</v>
      </c>
      <c r="H57" s="28">
        <v>173</v>
      </c>
      <c r="I57" s="28">
        <v>322</v>
      </c>
      <c r="J57" s="28">
        <v>305</v>
      </c>
      <c r="K57" s="29">
        <v>0.2712</v>
      </c>
      <c r="L57" s="29">
        <f t="shared" si="1"/>
        <v>0.46205854760506909</v>
      </c>
    </row>
    <row r="58" spans="1:12">
      <c r="A58" s="28" t="s">
        <v>102</v>
      </c>
      <c r="B58" s="28" t="s">
        <v>307</v>
      </c>
      <c r="C58" s="28" t="s">
        <v>355</v>
      </c>
      <c r="D58" s="28">
        <v>2</v>
      </c>
      <c r="E58" s="28">
        <v>1700</v>
      </c>
      <c r="F58" s="29">
        <v>0.32879999999999998</v>
      </c>
      <c r="G58" s="30">
        <f t="shared" si="0"/>
        <v>6707.5199999999995</v>
      </c>
      <c r="H58" s="28">
        <v>176</v>
      </c>
      <c r="I58" s="28">
        <v>469</v>
      </c>
      <c r="J58" s="28">
        <v>425</v>
      </c>
      <c r="K58" s="29">
        <v>0.32879999999999998</v>
      </c>
      <c r="L58" s="29">
        <f t="shared" si="1"/>
        <v>0.4438041578170609</v>
      </c>
    </row>
    <row r="59" spans="1:12">
      <c r="A59" s="28" t="s">
        <v>103</v>
      </c>
      <c r="B59" s="28" t="s">
        <v>308</v>
      </c>
      <c r="C59" s="28" t="s">
        <v>354</v>
      </c>
      <c r="D59" s="28">
        <v>1</v>
      </c>
      <c r="E59" s="28">
        <v>800</v>
      </c>
      <c r="F59" s="29">
        <v>0.41370000000000001</v>
      </c>
      <c r="G59" s="30">
        <f t="shared" si="0"/>
        <v>3971.52</v>
      </c>
      <c r="H59" s="28">
        <v>86</v>
      </c>
      <c r="I59" s="28">
        <v>224</v>
      </c>
      <c r="J59" s="28">
        <v>176</v>
      </c>
      <c r="K59" s="29">
        <v>0.41370000000000001</v>
      </c>
      <c r="L59" s="29">
        <f t="shared" si="1"/>
        <v>0.48168201662717791</v>
      </c>
    </row>
    <row r="60" spans="1:12">
      <c r="A60" s="28" t="s">
        <v>104</v>
      </c>
      <c r="B60" s="28" t="s">
        <v>303</v>
      </c>
      <c r="C60" s="28" t="s">
        <v>355</v>
      </c>
      <c r="D60" s="28">
        <v>2</v>
      </c>
      <c r="E60" s="28">
        <v>900</v>
      </c>
      <c r="F60" s="29">
        <v>0.47949999999999998</v>
      </c>
      <c r="G60" s="30">
        <f t="shared" si="0"/>
        <v>5178.5999999999995</v>
      </c>
      <c r="H60" s="28">
        <v>111</v>
      </c>
      <c r="I60" s="28">
        <v>276</v>
      </c>
      <c r="J60" s="28">
        <v>169</v>
      </c>
      <c r="K60" s="29">
        <v>0.47949999999999998</v>
      </c>
      <c r="L60" s="29">
        <f t="shared" si="1"/>
        <v>0.48274685603147838</v>
      </c>
    </row>
    <row r="61" spans="1:12">
      <c r="A61" s="28" t="s">
        <v>105</v>
      </c>
      <c r="B61" s="28" t="s">
        <v>308</v>
      </c>
      <c r="C61" s="28" t="s">
        <v>354</v>
      </c>
      <c r="D61" s="28">
        <v>2</v>
      </c>
      <c r="E61" s="28">
        <v>1300</v>
      </c>
      <c r="F61" s="29">
        <v>0.63009999999999999</v>
      </c>
      <c r="G61" s="30">
        <f t="shared" si="0"/>
        <v>9829.56</v>
      </c>
      <c r="H61" s="28">
        <v>127</v>
      </c>
      <c r="I61" s="28">
        <v>276</v>
      </c>
      <c r="J61" s="28">
        <v>207</v>
      </c>
      <c r="K61" s="29">
        <v>0.63009999999999999</v>
      </c>
      <c r="L61" s="29">
        <f t="shared" si="1"/>
        <v>0.47696629926527578</v>
      </c>
    </row>
    <row r="62" spans="1:12">
      <c r="A62" s="28" t="s">
        <v>106</v>
      </c>
      <c r="B62" s="28" t="s">
        <v>308</v>
      </c>
      <c r="C62" s="28" t="s">
        <v>355</v>
      </c>
      <c r="D62" s="28">
        <v>1</v>
      </c>
      <c r="E62" s="28">
        <v>1400</v>
      </c>
      <c r="F62" s="29">
        <v>0.90410000000000001</v>
      </c>
      <c r="G62" s="30">
        <f t="shared" si="0"/>
        <v>15188.880000000001</v>
      </c>
      <c r="H62" s="28">
        <v>222</v>
      </c>
      <c r="I62" s="28">
        <v>381</v>
      </c>
      <c r="J62" s="28">
        <v>244</v>
      </c>
      <c r="K62" s="29">
        <v>0.90410000000000001</v>
      </c>
      <c r="L62" s="29">
        <f t="shared" si="1"/>
        <v>0.4713378624139733</v>
      </c>
    </row>
    <row r="63" spans="1:12">
      <c r="A63" s="28" t="s">
        <v>107</v>
      </c>
      <c r="B63" s="28" t="s">
        <v>308</v>
      </c>
      <c r="C63" s="28" t="s">
        <v>355</v>
      </c>
      <c r="D63" s="28">
        <v>2</v>
      </c>
      <c r="E63" s="28">
        <v>1900</v>
      </c>
      <c r="F63" s="29">
        <v>0.54249999999999998</v>
      </c>
      <c r="G63" s="30">
        <f t="shared" si="0"/>
        <v>12369</v>
      </c>
      <c r="H63" s="28">
        <v>386</v>
      </c>
      <c r="I63" s="28">
        <v>773</v>
      </c>
      <c r="J63" s="28">
        <v>536</v>
      </c>
      <c r="K63" s="29">
        <v>0.54249999999999998</v>
      </c>
      <c r="L63" s="29">
        <f t="shared" si="1"/>
        <v>0.42691884726315332</v>
      </c>
    </row>
    <row r="64" spans="1:12">
      <c r="A64" s="28" t="s">
        <v>108</v>
      </c>
      <c r="B64" s="28" t="s">
        <v>309</v>
      </c>
      <c r="C64" s="28" t="s">
        <v>354</v>
      </c>
      <c r="D64" s="28">
        <v>1</v>
      </c>
      <c r="E64" s="28">
        <v>1700</v>
      </c>
      <c r="F64" s="29">
        <v>7.9500000000000001E-2</v>
      </c>
      <c r="G64" s="30">
        <f t="shared" si="0"/>
        <v>1621.8</v>
      </c>
      <c r="H64" s="28">
        <v>136</v>
      </c>
      <c r="I64" s="28">
        <v>476</v>
      </c>
      <c r="J64" s="28">
        <v>476</v>
      </c>
      <c r="K64" s="29">
        <v>7.9500000000000001E-2</v>
      </c>
      <c r="L64" s="29">
        <f t="shared" si="1"/>
        <v>0.43604604215715742</v>
      </c>
    </row>
    <row r="65" spans="1:12">
      <c r="A65" s="28" t="s">
        <v>109</v>
      </c>
      <c r="B65" s="28" t="s">
        <v>309</v>
      </c>
      <c r="C65" s="28" t="s">
        <v>354</v>
      </c>
      <c r="D65" s="28">
        <v>2</v>
      </c>
      <c r="E65" s="28">
        <v>2400</v>
      </c>
      <c r="F65" s="29">
        <v>0.55069999999999997</v>
      </c>
      <c r="G65" s="30">
        <f t="shared" si="0"/>
        <v>15860.16</v>
      </c>
      <c r="H65" s="28">
        <v>173</v>
      </c>
      <c r="I65" s="28">
        <v>690</v>
      </c>
      <c r="J65" s="28">
        <v>360</v>
      </c>
      <c r="K65" s="29">
        <v>0.55069999999999997</v>
      </c>
      <c r="L65" s="29">
        <f t="shared" si="1"/>
        <v>0.45369195228556536</v>
      </c>
    </row>
    <row r="66" spans="1:12">
      <c r="A66" s="28" t="s">
        <v>110</v>
      </c>
      <c r="B66" s="28" t="s">
        <v>309</v>
      </c>
      <c r="C66" s="28" t="s">
        <v>355</v>
      </c>
      <c r="D66" s="28">
        <v>1</v>
      </c>
      <c r="E66" s="28">
        <v>2100</v>
      </c>
      <c r="F66" s="29">
        <v>0.69320000000000004</v>
      </c>
      <c r="G66" s="30">
        <f t="shared" si="0"/>
        <v>17468.64</v>
      </c>
      <c r="H66" s="28">
        <v>448</v>
      </c>
      <c r="I66" s="28">
        <v>2128</v>
      </c>
      <c r="J66" s="28">
        <v>1477</v>
      </c>
      <c r="K66" s="29">
        <v>0.69320000000000004</v>
      </c>
      <c r="L66" s="29">
        <f t="shared" si="1"/>
        <v>0.28377400734218905</v>
      </c>
    </row>
    <row r="67" spans="1:12">
      <c r="A67" s="28" t="s">
        <v>111</v>
      </c>
      <c r="B67" s="28" t="s">
        <v>309</v>
      </c>
      <c r="C67" s="28" t="s">
        <v>355</v>
      </c>
      <c r="D67" s="28">
        <v>2</v>
      </c>
      <c r="E67" s="28">
        <v>3200</v>
      </c>
      <c r="F67" s="29">
        <v>0.71509999999999996</v>
      </c>
      <c r="G67" s="30">
        <f t="shared" si="0"/>
        <v>27459.84</v>
      </c>
      <c r="H67" s="28">
        <v>450</v>
      </c>
      <c r="I67" s="28">
        <v>2699</v>
      </c>
      <c r="J67" s="28">
        <v>1265</v>
      </c>
      <c r="K67" s="29">
        <v>0.71509999999999996</v>
      </c>
      <c r="L67" s="29">
        <f t="shared" si="1"/>
        <v>0.31602342930100352</v>
      </c>
    </row>
    <row r="68" spans="1:12">
      <c r="A68" s="28" t="s">
        <v>112</v>
      </c>
      <c r="B68" s="28" t="s">
        <v>310</v>
      </c>
      <c r="C68" s="28" t="s">
        <v>354</v>
      </c>
      <c r="D68" s="28">
        <v>1</v>
      </c>
      <c r="E68" s="28">
        <v>1300</v>
      </c>
      <c r="F68" s="29">
        <v>0.52049999999999996</v>
      </c>
      <c r="G68" s="30">
        <f t="shared" si="0"/>
        <v>8119.7999999999993</v>
      </c>
      <c r="H68" s="28">
        <v>291</v>
      </c>
      <c r="I68" s="28">
        <v>387</v>
      </c>
      <c r="J68" s="28">
        <v>328</v>
      </c>
      <c r="K68" s="29">
        <v>0.52049999999999996</v>
      </c>
      <c r="L68" s="29">
        <f t="shared" si="1"/>
        <v>0.45855978956236754</v>
      </c>
    </row>
    <row r="69" spans="1:12">
      <c r="A69" s="28" t="s">
        <v>113</v>
      </c>
      <c r="B69" s="28" t="s">
        <v>310</v>
      </c>
      <c r="C69" s="28" t="s">
        <v>354</v>
      </c>
      <c r="D69" s="28">
        <v>2</v>
      </c>
      <c r="E69" s="28">
        <v>1700</v>
      </c>
      <c r="F69" s="29">
        <v>0.15890000000000001</v>
      </c>
      <c r="G69" s="30">
        <f t="shared" ref="G69:G132" si="2">E69*12*F69</f>
        <v>3241.5600000000004</v>
      </c>
      <c r="H69" s="28">
        <v>203</v>
      </c>
      <c r="I69" s="28">
        <v>318</v>
      </c>
      <c r="J69" s="28">
        <v>246</v>
      </c>
      <c r="K69" s="29">
        <v>0.15890000000000001</v>
      </c>
      <c r="L69" s="29">
        <f t="shared" ref="L69:L132" si="3">(J69*$N$1)+$O$1</f>
        <v>0.47103362258417314</v>
      </c>
    </row>
    <row r="70" spans="1:12">
      <c r="A70" s="28" t="s">
        <v>114</v>
      </c>
      <c r="B70" s="28" t="s">
        <v>310</v>
      </c>
      <c r="C70" s="28" t="s">
        <v>355</v>
      </c>
      <c r="D70" s="28">
        <v>1</v>
      </c>
      <c r="E70" s="28">
        <v>1400</v>
      </c>
      <c r="F70" s="29">
        <v>0.54520000000000002</v>
      </c>
      <c r="G70" s="30">
        <f t="shared" si="2"/>
        <v>9159.36</v>
      </c>
      <c r="H70" s="28">
        <v>287</v>
      </c>
      <c r="I70" s="28">
        <v>395</v>
      </c>
      <c r="J70" s="28">
        <v>325</v>
      </c>
      <c r="K70" s="29">
        <v>0.54520000000000002</v>
      </c>
      <c r="L70" s="29">
        <f t="shared" si="3"/>
        <v>0.45901614930706774</v>
      </c>
    </row>
    <row r="71" spans="1:12">
      <c r="A71" s="28" t="s">
        <v>115</v>
      </c>
      <c r="B71" s="28" t="s">
        <v>303</v>
      </c>
      <c r="C71" s="28" t="s">
        <v>354</v>
      </c>
      <c r="D71" s="28">
        <v>1</v>
      </c>
      <c r="E71" s="28">
        <v>750</v>
      </c>
      <c r="F71" s="29">
        <v>0.47949999999999998</v>
      </c>
      <c r="G71" s="30">
        <f t="shared" si="2"/>
        <v>4315.5</v>
      </c>
      <c r="H71" s="28">
        <v>51</v>
      </c>
      <c r="I71" s="28">
        <v>179</v>
      </c>
      <c r="J71" s="28">
        <v>94</v>
      </c>
      <c r="K71" s="29">
        <v>0.47949999999999998</v>
      </c>
      <c r="L71" s="29">
        <f t="shared" si="3"/>
        <v>0.49415584964898351</v>
      </c>
    </row>
    <row r="72" spans="1:12">
      <c r="A72" s="28" t="s">
        <v>116</v>
      </c>
      <c r="B72" s="28" t="s">
        <v>310</v>
      </c>
      <c r="C72" s="28" t="s">
        <v>355</v>
      </c>
      <c r="D72" s="28">
        <v>2</v>
      </c>
      <c r="E72" s="28">
        <v>1900</v>
      </c>
      <c r="F72" s="29">
        <v>0.58630000000000004</v>
      </c>
      <c r="G72" s="30">
        <f t="shared" si="2"/>
        <v>13367.640000000001</v>
      </c>
      <c r="H72" s="28">
        <v>376</v>
      </c>
      <c r="I72" s="28">
        <v>502</v>
      </c>
      <c r="J72" s="28">
        <v>428</v>
      </c>
      <c r="K72" s="29">
        <v>0.58630000000000004</v>
      </c>
      <c r="L72" s="29">
        <f t="shared" si="3"/>
        <v>0.44334779807236069</v>
      </c>
    </row>
    <row r="73" spans="1:12">
      <c r="A73" s="28" t="s">
        <v>117</v>
      </c>
      <c r="B73" s="28" t="s">
        <v>311</v>
      </c>
      <c r="C73" s="28" t="s">
        <v>354</v>
      </c>
      <c r="D73" s="28">
        <v>1</v>
      </c>
      <c r="E73" s="28">
        <v>1600</v>
      </c>
      <c r="F73" s="29">
        <v>0.67949999999999999</v>
      </c>
      <c r="G73" s="30">
        <f t="shared" si="2"/>
        <v>13046.4</v>
      </c>
      <c r="H73" s="28">
        <v>126</v>
      </c>
      <c r="I73" s="28">
        <v>352</v>
      </c>
      <c r="J73" s="28">
        <v>188</v>
      </c>
      <c r="K73" s="29">
        <v>0.67949999999999999</v>
      </c>
      <c r="L73" s="29">
        <f t="shared" si="3"/>
        <v>0.47985657764837708</v>
      </c>
    </row>
    <row r="74" spans="1:12">
      <c r="A74" s="28" t="s">
        <v>118</v>
      </c>
      <c r="B74" s="28" t="s">
        <v>311</v>
      </c>
      <c r="C74" s="28" t="s">
        <v>354</v>
      </c>
      <c r="D74" s="28">
        <v>2</v>
      </c>
      <c r="E74" s="28">
        <v>2200</v>
      </c>
      <c r="F74" s="29">
        <v>0.57809999999999995</v>
      </c>
      <c r="G74" s="30">
        <f t="shared" si="2"/>
        <v>15261.839999999998</v>
      </c>
      <c r="H74" s="28">
        <v>119</v>
      </c>
      <c r="I74" s="28">
        <v>505</v>
      </c>
      <c r="J74" s="28">
        <v>274</v>
      </c>
      <c r="K74" s="29">
        <v>0.57809999999999995</v>
      </c>
      <c r="L74" s="29">
        <f t="shared" si="3"/>
        <v>0.46677426496697122</v>
      </c>
    </row>
    <row r="75" spans="1:12">
      <c r="A75" s="28" t="s">
        <v>119</v>
      </c>
      <c r="B75" s="28" t="s">
        <v>311</v>
      </c>
      <c r="C75" s="28" t="s">
        <v>355</v>
      </c>
      <c r="D75" s="28">
        <v>1</v>
      </c>
      <c r="E75" s="28">
        <v>1500</v>
      </c>
      <c r="F75" s="29">
        <v>0.41099999999999998</v>
      </c>
      <c r="G75" s="30">
        <f t="shared" si="2"/>
        <v>7398</v>
      </c>
      <c r="H75" s="28">
        <v>486</v>
      </c>
      <c r="I75" s="28">
        <v>1215</v>
      </c>
      <c r="J75" s="28">
        <v>860</v>
      </c>
      <c r="K75" s="29">
        <v>0.41099999999999998</v>
      </c>
      <c r="L75" s="29">
        <f t="shared" si="3"/>
        <v>0.37763199483553123</v>
      </c>
    </row>
    <row r="76" spans="1:12">
      <c r="A76" s="28" t="s">
        <v>120</v>
      </c>
      <c r="B76" s="28" t="s">
        <v>311</v>
      </c>
      <c r="C76" s="28" t="s">
        <v>355</v>
      </c>
      <c r="D76" s="28">
        <v>2</v>
      </c>
      <c r="E76" s="28">
        <v>2400</v>
      </c>
      <c r="F76" s="29">
        <v>0.68220000000000003</v>
      </c>
      <c r="G76" s="30">
        <f t="shared" si="2"/>
        <v>19647.36</v>
      </c>
      <c r="H76" s="28">
        <v>516</v>
      </c>
      <c r="I76" s="28">
        <v>1650</v>
      </c>
      <c r="J76" s="28">
        <v>729</v>
      </c>
      <c r="K76" s="29">
        <v>0.68220000000000003</v>
      </c>
      <c r="L76" s="29">
        <f t="shared" si="3"/>
        <v>0.39755970368744015</v>
      </c>
    </row>
    <row r="77" spans="1:12">
      <c r="A77" s="28" t="s">
        <v>121</v>
      </c>
      <c r="B77" s="28" t="s">
        <v>312</v>
      </c>
      <c r="C77" s="28" t="s">
        <v>354</v>
      </c>
      <c r="D77" s="28">
        <v>1</v>
      </c>
      <c r="E77" s="28">
        <v>1600</v>
      </c>
      <c r="F77" s="29">
        <v>0.82469999999999999</v>
      </c>
      <c r="G77" s="30">
        <f t="shared" si="2"/>
        <v>15834.24</v>
      </c>
      <c r="H77" s="28">
        <v>160</v>
      </c>
      <c r="I77" s="28">
        <v>321</v>
      </c>
      <c r="J77" s="28">
        <v>174</v>
      </c>
      <c r="K77" s="29">
        <v>0.82469999999999999</v>
      </c>
      <c r="L77" s="29">
        <f t="shared" si="3"/>
        <v>0.48198625645697807</v>
      </c>
    </row>
    <row r="78" spans="1:12">
      <c r="A78" s="28" t="s">
        <v>122</v>
      </c>
      <c r="B78" s="28" t="s">
        <v>312</v>
      </c>
      <c r="C78" s="28" t="s">
        <v>354</v>
      </c>
      <c r="D78" s="28">
        <v>2</v>
      </c>
      <c r="E78" s="28">
        <v>1900</v>
      </c>
      <c r="F78" s="29">
        <v>0.21640000000000001</v>
      </c>
      <c r="G78" s="30">
        <f t="shared" si="2"/>
        <v>4933.92</v>
      </c>
      <c r="H78" s="28">
        <v>168</v>
      </c>
      <c r="I78" s="28">
        <v>364</v>
      </c>
      <c r="J78" s="28">
        <v>308</v>
      </c>
      <c r="K78" s="29">
        <v>0.21640000000000001</v>
      </c>
      <c r="L78" s="29">
        <f t="shared" si="3"/>
        <v>0.46160218786036888</v>
      </c>
    </row>
    <row r="79" spans="1:12">
      <c r="A79" s="28" t="s">
        <v>123</v>
      </c>
      <c r="B79" s="28" t="s">
        <v>312</v>
      </c>
      <c r="C79" s="28" t="s">
        <v>355</v>
      </c>
      <c r="D79" s="28">
        <v>1</v>
      </c>
      <c r="E79" s="28">
        <v>1400</v>
      </c>
      <c r="F79" s="29">
        <v>0.6</v>
      </c>
      <c r="G79" s="30">
        <f t="shared" si="2"/>
        <v>10080</v>
      </c>
      <c r="H79" s="28">
        <v>226</v>
      </c>
      <c r="I79" s="28">
        <v>368</v>
      </c>
      <c r="J79" s="28">
        <v>308</v>
      </c>
      <c r="K79" s="29">
        <v>0.6</v>
      </c>
      <c r="L79" s="29">
        <f t="shared" si="3"/>
        <v>0.46160218786036888</v>
      </c>
    </row>
    <row r="80" spans="1:12">
      <c r="A80" s="28" t="s">
        <v>124</v>
      </c>
      <c r="B80" s="28" t="s">
        <v>312</v>
      </c>
      <c r="C80" s="28" t="s">
        <v>355</v>
      </c>
      <c r="D80" s="28">
        <v>2</v>
      </c>
      <c r="E80" s="28">
        <v>2000</v>
      </c>
      <c r="F80" s="29">
        <v>0.39179999999999998</v>
      </c>
      <c r="G80" s="30">
        <f t="shared" si="2"/>
        <v>9403.1999999999989</v>
      </c>
      <c r="H80" s="28">
        <v>285</v>
      </c>
      <c r="I80" s="28">
        <v>428</v>
      </c>
      <c r="J80" s="28">
        <v>342</v>
      </c>
      <c r="K80" s="29">
        <v>0.39179999999999998</v>
      </c>
      <c r="L80" s="29">
        <f t="shared" si="3"/>
        <v>0.4564301107537666</v>
      </c>
    </row>
    <row r="81" spans="1:12">
      <c r="A81" s="28" t="s">
        <v>125</v>
      </c>
      <c r="B81" s="28" t="s">
        <v>313</v>
      </c>
      <c r="C81" s="28" t="s">
        <v>354</v>
      </c>
      <c r="D81" s="28">
        <v>1</v>
      </c>
      <c r="E81" s="28">
        <v>1000</v>
      </c>
      <c r="F81" s="29">
        <v>0.58899999999999997</v>
      </c>
      <c r="G81" s="30">
        <f t="shared" si="2"/>
        <v>7068</v>
      </c>
      <c r="H81" s="28">
        <v>91</v>
      </c>
      <c r="I81" s="28">
        <v>342</v>
      </c>
      <c r="J81" s="28">
        <v>229</v>
      </c>
      <c r="K81" s="29">
        <v>0.58899999999999997</v>
      </c>
      <c r="L81" s="29">
        <f t="shared" si="3"/>
        <v>0.47361966113747428</v>
      </c>
    </row>
    <row r="82" spans="1:12">
      <c r="A82" s="28" t="s">
        <v>126</v>
      </c>
      <c r="B82" s="28" t="s">
        <v>314</v>
      </c>
      <c r="C82" s="28" t="s">
        <v>354</v>
      </c>
      <c r="D82" s="28">
        <v>2</v>
      </c>
      <c r="E82" s="28">
        <v>2500</v>
      </c>
      <c r="F82" s="29">
        <v>0.29320000000000002</v>
      </c>
      <c r="G82" s="30">
        <f t="shared" si="2"/>
        <v>8796</v>
      </c>
      <c r="H82" s="28">
        <v>173</v>
      </c>
      <c r="I82" s="28">
        <v>581</v>
      </c>
      <c r="J82" s="28">
        <v>392</v>
      </c>
      <c r="K82" s="29">
        <v>0.29320000000000002</v>
      </c>
      <c r="L82" s="29">
        <f t="shared" si="3"/>
        <v>0.44882411500876318</v>
      </c>
    </row>
    <row r="83" spans="1:12">
      <c r="A83" s="28" t="s">
        <v>127</v>
      </c>
      <c r="B83" s="28" t="s">
        <v>313</v>
      </c>
      <c r="C83" s="28" t="s">
        <v>354</v>
      </c>
      <c r="D83" s="28">
        <v>2</v>
      </c>
      <c r="E83" s="28">
        <v>1400</v>
      </c>
      <c r="F83" s="29">
        <v>0.2712</v>
      </c>
      <c r="G83" s="30">
        <f t="shared" si="2"/>
        <v>4556.16</v>
      </c>
      <c r="H83" s="28">
        <v>168</v>
      </c>
      <c r="I83" s="28">
        <v>392</v>
      </c>
      <c r="J83" s="28">
        <v>322</v>
      </c>
      <c r="K83" s="29">
        <v>0.2712</v>
      </c>
      <c r="L83" s="29">
        <f t="shared" si="3"/>
        <v>0.45947250905176795</v>
      </c>
    </row>
    <row r="84" spans="1:12">
      <c r="A84" s="28" t="s">
        <v>128</v>
      </c>
      <c r="B84" s="28" t="s">
        <v>313</v>
      </c>
      <c r="C84" s="28" t="s">
        <v>355</v>
      </c>
      <c r="D84" s="28">
        <v>1</v>
      </c>
      <c r="E84" s="28">
        <v>1300</v>
      </c>
      <c r="F84" s="29">
        <v>0.55069999999999997</v>
      </c>
      <c r="G84" s="30">
        <f t="shared" si="2"/>
        <v>8590.92</v>
      </c>
      <c r="H84" s="28">
        <v>155</v>
      </c>
      <c r="I84" s="28">
        <v>494</v>
      </c>
      <c r="J84" s="28">
        <v>257</v>
      </c>
      <c r="K84" s="29">
        <v>0.55069999999999997</v>
      </c>
      <c r="L84" s="29">
        <f t="shared" si="3"/>
        <v>0.46936030352027236</v>
      </c>
    </row>
    <row r="85" spans="1:12">
      <c r="A85" s="28" t="s">
        <v>129</v>
      </c>
      <c r="B85" s="28" t="s">
        <v>313</v>
      </c>
      <c r="C85" s="28" t="s">
        <v>355</v>
      </c>
      <c r="D85" s="28">
        <v>2</v>
      </c>
      <c r="E85" s="28">
        <v>1800</v>
      </c>
      <c r="F85" s="29">
        <v>0.4521</v>
      </c>
      <c r="G85" s="30">
        <f t="shared" si="2"/>
        <v>9765.36</v>
      </c>
      <c r="H85" s="28">
        <v>151</v>
      </c>
      <c r="I85" s="28">
        <v>391</v>
      </c>
      <c r="J85" s="28">
        <v>286</v>
      </c>
      <c r="K85" s="29">
        <v>0.4521</v>
      </c>
      <c r="L85" s="29">
        <f t="shared" si="3"/>
        <v>0.46494882598817039</v>
      </c>
    </row>
    <row r="86" spans="1:12">
      <c r="A86" s="28" t="s">
        <v>130</v>
      </c>
      <c r="B86" s="28" t="s">
        <v>315</v>
      </c>
      <c r="C86" s="28" t="s">
        <v>354</v>
      </c>
      <c r="D86" s="28">
        <v>1</v>
      </c>
      <c r="E86" s="28">
        <v>700</v>
      </c>
      <c r="F86" s="29">
        <v>0.51780000000000004</v>
      </c>
      <c r="G86" s="30">
        <f t="shared" si="2"/>
        <v>4349.5200000000004</v>
      </c>
      <c r="H86" s="28">
        <v>99</v>
      </c>
      <c r="I86" s="28">
        <v>265</v>
      </c>
      <c r="J86" s="28">
        <v>180</v>
      </c>
      <c r="K86" s="29">
        <v>0.51780000000000004</v>
      </c>
      <c r="L86" s="29">
        <f t="shared" si="3"/>
        <v>0.48107353696757765</v>
      </c>
    </row>
    <row r="87" spans="1:12">
      <c r="A87" s="28" t="s">
        <v>131</v>
      </c>
      <c r="B87" s="28" t="s">
        <v>315</v>
      </c>
      <c r="C87" s="28" t="s">
        <v>354</v>
      </c>
      <c r="D87" s="28">
        <v>2</v>
      </c>
      <c r="E87" s="28">
        <v>900</v>
      </c>
      <c r="F87" s="29">
        <v>0.52049999999999996</v>
      </c>
      <c r="G87" s="30">
        <f t="shared" si="2"/>
        <v>5621.4</v>
      </c>
      <c r="H87" s="28">
        <v>154</v>
      </c>
      <c r="I87" s="28">
        <v>286</v>
      </c>
      <c r="J87" s="28">
        <v>230</v>
      </c>
      <c r="K87" s="29">
        <v>0.52049999999999996</v>
      </c>
      <c r="L87" s="29">
        <f t="shared" si="3"/>
        <v>0.47346754122257423</v>
      </c>
    </row>
    <row r="88" spans="1:12">
      <c r="A88" s="28" t="s">
        <v>132</v>
      </c>
      <c r="B88" s="28" t="s">
        <v>315</v>
      </c>
      <c r="C88" s="28" t="s">
        <v>355</v>
      </c>
      <c r="D88" s="28">
        <v>1</v>
      </c>
      <c r="E88" s="28">
        <v>1000</v>
      </c>
      <c r="F88" s="29">
        <v>0.63009999999999999</v>
      </c>
      <c r="G88" s="30">
        <f t="shared" si="2"/>
        <v>7561.2</v>
      </c>
      <c r="H88" s="28">
        <v>190</v>
      </c>
      <c r="I88" s="28">
        <v>462</v>
      </c>
      <c r="J88" s="28">
        <v>221</v>
      </c>
      <c r="K88" s="29">
        <v>0.63009999999999999</v>
      </c>
      <c r="L88" s="29">
        <f t="shared" si="3"/>
        <v>0.47483662045667485</v>
      </c>
    </row>
    <row r="89" spans="1:12">
      <c r="A89" s="28" t="s">
        <v>133</v>
      </c>
      <c r="B89" s="28" t="s">
        <v>315</v>
      </c>
      <c r="C89" s="28" t="s">
        <v>355</v>
      </c>
      <c r="D89" s="28">
        <v>2</v>
      </c>
      <c r="E89" s="28">
        <v>1200</v>
      </c>
      <c r="F89" s="29">
        <v>0.36990000000000001</v>
      </c>
      <c r="G89" s="30">
        <f t="shared" si="2"/>
        <v>5326.56</v>
      </c>
      <c r="H89" s="28">
        <v>205</v>
      </c>
      <c r="I89" s="28">
        <v>411</v>
      </c>
      <c r="J89" s="28">
        <v>316</v>
      </c>
      <c r="K89" s="29">
        <v>0.36990000000000001</v>
      </c>
      <c r="L89" s="29">
        <f t="shared" si="3"/>
        <v>0.46038522854116837</v>
      </c>
    </row>
    <row r="90" spans="1:12">
      <c r="A90" s="28" t="s">
        <v>134</v>
      </c>
      <c r="B90" s="28" t="s">
        <v>316</v>
      </c>
      <c r="C90" s="28" t="s">
        <v>354</v>
      </c>
      <c r="D90" s="28">
        <v>1</v>
      </c>
      <c r="E90" s="28">
        <v>700</v>
      </c>
      <c r="F90" s="29">
        <v>0.56989999999999996</v>
      </c>
      <c r="G90" s="30">
        <f t="shared" si="2"/>
        <v>4787.16</v>
      </c>
      <c r="H90" s="28">
        <v>192</v>
      </c>
      <c r="I90" s="28">
        <v>313</v>
      </c>
      <c r="J90" s="28">
        <v>245</v>
      </c>
      <c r="K90" s="29">
        <v>0.56989999999999996</v>
      </c>
      <c r="L90" s="29">
        <f t="shared" si="3"/>
        <v>0.47118574249907319</v>
      </c>
    </row>
    <row r="91" spans="1:12">
      <c r="A91" s="28" t="s">
        <v>135</v>
      </c>
      <c r="B91" s="28" t="s">
        <v>316</v>
      </c>
      <c r="C91" s="28" t="s">
        <v>354</v>
      </c>
      <c r="D91" s="28">
        <v>2</v>
      </c>
      <c r="E91" s="28">
        <v>1000</v>
      </c>
      <c r="F91" s="29">
        <v>0.41920000000000002</v>
      </c>
      <c r="G91" s="30">
        <f t="shared" si="2"/>
        <v>5030.4000000000005</v>
      </c>
      <c r="H91" s="28">
        <v>192</v>
      </c>
      <c r="I91" s="28">
        <v>357</v>
      </c>
      <c r="J91" s="28">
        <v>266</v>
      </c>
      <c r="K91" s="29">
        <v>0.41920000000000002</v>
      </c>
      <c r="L91" s="29">
        <f t="shared" si="3"/>
        <v>0.46799122428617179</v>
      </c>
    </row>
    <row r="92" spans="1:12">
      <c r="A92" s="28" t="s">
        <v>136</v>
      </c>
      <c r="B92" s="28" t="s">
        <v>316</v>
      </c>
      <c r="C92" s="28" t="s">
        <v>355</v>
      </c>
      <c r="D92" s="28">
        <v>1</v>
      </c>
      <c r="E92" s="28">
        <v>800</v>
      </c>
      <c r="F92" s="29">
        <v>0.45479999999999998</v>
      </c>
      <c r="G92" s="30">
        <f t="shared" si="2"/>
        <v>4366.08</v>
      </c>
      <c r="H92" s="28">
        <v>186</v>
      </c>
      <c r="I92" s="28">
        <v>465</v>
      </c>
      <c r="J92" s="28">
        <v>325</v>
      </c>
      <c r="K92" s="29">
        <v>0.45479999999999998</v>
      </c>
      <c r="L92" s="29">
        <f t="shared" si="3"/>
        <v>0.45901614930706774</v>
      </c>
    </row>
    <row r="93" spans="1:12">
      <c r="A93" s="28" t="s">
        <v>137</v>
      </c>
      <c r="B93" s="28" t="s">
        <v>314</v>
      </c>
      <c r="C93" s="28" t="s">
        <v>355</v>
      </c>
      <c r="D93" s="28">
        <v>1</v>
      </c>
      <c r="E93" s="28">
        <v>2500</v>
      </c>
      <c r="F93" s="29">
        <v>0.62190000000000001</v>
      </c>
      <c r="G93" s="30">
        <f t="shared" si="2"/>
        <v>18657</v>
      </c>
      <c r="H93" s="28">
        <v>189</v>
      </c>
      <c r="I93" s="28">
        <v>588</v>
      </c>
      <c r="J93" s="28">
        <v>393</v>
      </c>
      <c r="K93" s="29">
        <v>0.62190000000000001</v>
      </c>
      <c r="L93" s="29">
        <f t="shared" si="3"/>
        <v>0.44867199509386313</v>
      </c>
    </row>
    <row r="94" spans="1:12">
      <c r="A94" s="28" t="s">
        <v>138</v>
      </c>
      <c r="B94" s="28" t="s">
        <v>316</v>
      </c>
      <c r="C94" s="28" t="s">
        <v>355</v>
      </c>
      <c r="D94" s="28">
        <v>2</v>
      </c>
      <c r="E94" s="28">
        <v>900</v>
      </c>
      <c r="F94" s="29">
        <v>0.70960000000000001</v>
      </c>
      <c r="G94" s="30">
        <f t="shared" si="2"/>
        <v>7663.68</v>
      </c>
      <c r="H94" s="28">
        <v>209</v>
      </c>
      <c r="I94" s="28">
        <v>358</v>
      </c>
      <c r="J94" s="28">
        <v>256</v>
      </c>
      <c r="K94" s="29">
        <v>0.70960000000000001</v>
      </c>
      <c r="L94" s="29">
        <f t="shared" si="3"/>
        <v>0.46951242343517247</v>
      </c>
    </row>
    <row r="95" spans="1:12">
      <c r="A95" s="28" t="s">
        <v>139</v>
      </c>
      <c r="B95" s="28" t="s">
        <v>317</v>
      </c>
      <c r="C95" s="28" t="s">
        <v>354</v>
      </c>
      <c r="D95" s="28">
        <v>1</v>
      </c>
      <c r="E95" s="28">
        <v>700</v>
      </c>
      <c r="F95" s="29">
        <v>0.30959999999999999</v>
      </c>
      <c r="G95" s="30">
        <f t="shared" si="2"/>
        <v>2600.64</v>
      </c>
      <c r="H95" s="28">
        <v>42</v>
      </c>
      <c r="I95" s="28">
        <v>252</v>
      </c>
      <c r="J95" s="28">
        <v>184</v>
      </c>
      <c r="K95" s="29">
        <v>0.30959999999999999</v>
      </c>
      <c r="L95" s="29">
        <f t="shared" si="3"/>
        <v>0.48046505730797739</v>
      </c>
    </row>
    <row r="96" spans="1:12">
      <c r="A96" s="28" t="s">
        <v>140</v>
      </c>
      <c r="B96" s="28" t="s">
        <v>317</v>
      </c>
      <c r="C96" s="28" t="s">
        <v>354</v>
      </c>
      <c r="D96" s="28">
        <v>2</v>
      </c>
      <c r="E96" s="28">
        <v>1000</v>
      </c>
      <c r="F96" s="29">
        <v>0.24110000000000001</v>
      </c>
      <c r="G96" s="30">
        <f t="shared" si="2"/>
        <v>2893.2000000000003</v>
      </c>
      <c r="H96" s="28">
        <v>94</v>
      </c>
      <c r="I96" s="28">
        <v>531</v>
      </c>
      <c r="J96" s="28">
        <v>427</v>
      </c>
      <c r="K96" s="29">
        <v>0.24110000000000001</v>
      </c>
      <c r="L96" s="29">
        <f t="shared" si="3"/>
        <v>0.44349991798726079</v>
      </c>
    </row>
    <row r="97" spans="1:12">
      <c r="A97" s="28" t="s">
        <v>141</v>
      </c>
      <c r="B97" s="28" t="s">
        <v>317</v>
      </c>
      <c r="C97" s="28" t="s">
        <v>355</v>
      </c>
      <c r="D97" s="28">
        <v>1</v>
      </c>
      <c r="E97" s="28">
        <v>900</v>
      </c>
      <c r="F97" s="29">
        <v>4.6600000000000003E-2</v>
      </c>
      <c r="G97" s="30">
        <f t="shared" si="2"/>
        <v>503.28000000000003</v>
      </c>
      <c r="H97" s="28">
        <v>86</v>
      </c>
      <c r="I97" s="28">
        <v>488</v>
      </c>
      <c r="J97" s="28">
        <v>418</v>
      </c>
      <c r="K97" s="29">
        <v>4.6600000000000003E-2</v>
      </c>
      <c r="L97" s="29">
        <f t="shared" si="3"/>
        <v>0.44486899722136142</v>
      </c>
    </row>
    <row r="98" spans="1:12">
      <c r="A98" s="28" t="s">
        <v>142</v>
      </c>
      <c r="B98" s="28" t="s">
        <v>317</v>
      </c>
      <c r="C98" s="28" t="s">
        <v>355</v>
      </c>
      <c r="D98" s="28">
        <v>2</v>
      </c>
      <c r="E98" s="28">
        <v>1200</v>
      </c>
      <c r="F98" s="29">
        <v>0.63560000000000005</v>
      </c>
      <c r="G98" s="30">
        <f t="shared" si="2"/>
        <v>9152.6400000000012</v>
      </c>
      <c r="H98" s="28">
        <v>83</v>
      </c>
      <c r="I98" s="28">
        <v>556</v>
      </c>
      <c r="J98" s="28">
        <v>219</v>
      </c>
      <c r="K98" s="29">
        <v>0.63560000000000005</v>
      </c>
      <c r="L98" s="29">
        <f t="shared" si="3"/>
        <v>0.47514086028647501</v>
      </c>
    </row>
    <row r="99" spans="1:12">
      <c r="A99" s="28" t="s">
        <v>143</v>
      </c>
      <c r="B99" s="28" t="s">
        <v>318</v>
      </c>
      <c r="C99" s="28" t="s">
        <v>354</v>
      </c>
      <c r="D99" s="28">
        <v>1</v>
      </c>
      <c r="E99" s="28">
        <v>1100</v>
      </c>
      <c r="F99" s="29">
        <v>0.43009999999999998</v>
      </c>
      <c r="G99" s="30">
        <f t="shared" si="2"/>
        <v>5677.32</v>
      </c>
      <c r="H99" s="28">
        <v>84</v>
      </c>
      <c r="I99" s="28">
        <v>301</v>
      </c>
      <c r="J99" s="28">
        <v>220</v>
      </c>
      <c r="K99" s="29">
        <v>0.43009999999999998</v>
      </c>
      <c r="L99" s="29">
        <f t="shared" si="3"/>
        <v>0.4749887403715749</v>
      </c>
    </row>
    <row r="100" spans="1:12">
      <c r="A100" s="28" t="s">
        <v>144</v>
      </c>
      <c r="B100" s="28" t="s">
        <v>318</v>
      </c>
      <c r="C100" s="28" t="s">
        <v>354</v>
      </c>
      <c r="D100" s="28">
        <v>2</v>
      </c>
      <c r="E100" s="28">
        <v>1400</v>
      </c>
      <c r="F100" s="29">
        <v>0.38080000000000003</v>
      </c>
      <c r="G100" s="30">
        <f t="shared" si="2"/>
        <v>6397.4400000000005</v>
      </c>
      <c r="H100" s="28">
        <v>134</v>
      </c>
      <c r="I100" s="28">
        <v>568</v>
      </c>
      <c r="J100" s="28">
        <v>481</v>
      </c>
      <c r="K100" s="29">
        <v>0.38080000000000003</v>
      </c>
      <c r="L100" s="29">
        <f t="shared" si="3"/>
        <v>0.43528544258265711</v>
      </c>
    </row>
    <row r="101" spans="1:12">
      <c r="A101" s="28" t="s">
        <v>145</v>
      </c>
      <c r="B101" s="28" t="s">
        <v>318</v>
      </c>
      <c r="C101" s="28" t="s">
        <v>355</v>
      </c>
      <c r="D101" s="28">
        <v>1</v>
      </c>
      <c r="E101" s="28">
        <v>1300</v>
      </c>
      <c r="F101" s="29">
        <v>0.45750000000000002</v>
      </c>
      <c r="G101" s="30">
        <f t="shared" si="2"/>
        <v>7137</v>
      </c>
      <c r="H101" s="28">
        <v>109</v>
      </c>
      <c r="I101" s="28">
        <v>615</v>
      </c>
      <c r="J101" s="28">
        <v>280</v>
      </c>
      <c r="K101" s="29">
        <v>0.45750000000000002</v>
      </c>
      <c r="L101" s="29">
        <f t="shared" si="3"/>
        <v>0.4658615454775708</v>
      </c>
    </row>
    <row r="102" spans="1:12">
      <c r="A102" s="28" t="s">
        <v>146</v>
      </c>
      <c r="B102" s="28" t="s">
        <v>318</v>
      </c>
      <c r="C102" s="28" t="s">
        <v>355</v>
      </c>
      <c r="D102" s="28">
        <v>2</v>
      </c>
      <c r="E102" s="28">
        <v>1900</v>
      </c>
      <c r="F102" s="29">
        <v>0.189</v>
      </c>
      <c r="G102" s="30">
        <f t="shared" si="2"/>
        <v>4309.2</v>
      </c>
      <c r="H102" s="28">
        <v>227</v>
      </c>
      <c r="I102" s="28">
        <v>861</v>
      </c>
      <c r="J102" s="28">
        <v>568</v>
      </c>
      <c r="K102" s="29">
        <v>0.189</v>
      </c>
      <c r="L102" s="29">
        <f t="shared" si="3"/>
        <v>0.42205100998635114</v>
      </c>
    </row>
    <row r="103" spans="1:12">
      <c r="A103" s="28" t="s">
        <v>147</v>
      </c>
      <c r="B103" s="28" t="s">
        <v>319</v>
      </c>
      <c r="C103" s="28" t="s">
        <v>354</v>
      </c>
      <c r="D103" s="28">
        <v>1</v>
      </c>
      <c r="E103" s="28">
        <v>900</v>
      </c>
      <c r="F103" s="29">
        <v>0.29039999999999999</v>
      </c>
      <c r="G103" s="30">
        <f t="shared" si="2"/>
        <v>3136.3199999999997</v>
      </c>
      <c r="H103" s="28">
        <v>176</v>
      </c>
      <c r="I103" s="28">
        <v>440</v>
      </c>
      <c r="J103" s="28">
        <v>318</v>
      </c>
      <c r="K103" s="29">
        <v>0.29039999999999999</v>
      </c>
      <c r="L103" s="29">
        <f t="shared" si="3"/>
        <v>0.46008098871136821</v>
      </c>
    </row>
    <row r="104" spans="1:12">
      <c r="A104" s="28" t="s">
        <v>148</v>
      </c>
      <c r="B104" s="28" t="s">
        <v>314</v>
      </c>
      <c r="C104" s="28" t="s">
        <v>355</v>
      </c>
      <c r="D104" s="28">
        <v>2</v>
      </c>
      <c r="E104" s="28">
        <v>2800</v>
      </c>
      <c r="F104" s="29">
        <v>0.29859999999999998</v>
      </c>
      <c r="G104" s="30">
        <f t="shared" si="2"/>
        <v>10032.959999999999</v>
      </c>
      <c r="H104" s="28">
        <v>191</v>
      </c>
      <c r="I104" s="28">
        <v>826</v>
      </c>
      <c r="J104" s="28">
        <v>556</v>
      </c>
      <c r="K104" s="29">
        <v>0.29859999999999998</v>
      </c>
      <c r="L104" s="29">
        <f t="shared" si="3"/>
        <v>0.42387644896515198</v>
      </c>
    </row>
    <row r="105" spans="1:12">
      <c r="A105" s="28" t="s">
        <v>149</v>
      </c>
      <c r="B105" s="28" t="s">
        <v>319</v>
      </c>
      <c r="C105" s="28" t="s">
        <v>354</v>
      </c>
      <c r="D105" s="28">
        <v>2</v>
      </c>
      <c r="E105" s="28">
        <v>1100</v>
      </c>
      <c r="F105" s="29">
        <v>0.58079999999999998</v>
      </c>
      <c r="G105" s="30">
        <f t="shared" si="2"/>
        <v>7666.5599999999995</v>
      </c>
      <c r="H105" s="28">
        <v>225</v>
      </c>
      <c r="I105" s="28">
        <v>1033</v>
      </c>
      <c r="J105" s="28">
        <v>538</v>
      </c>
      <c r="K105" s="29">
        <v>0.58079999999999998</v>
      </c>
      <c r="L105" s="29">
        <f t="shared" si="3"/>
        <v>0.42661460743335322</v>
      </c>
    </row>
    <row r="106" spans="1:12">
      <c r="A106" s="28" t="s">
        <v>150</v>
      </c>
      <c r="B106" s="28" t="s">
        <v>319</v>
      </c>
      <c r="C106" s="28" t="s">
        <v>355</v>
      </c>
      <c r="D106" s="28">
        <v>1</v>
      </c>
      <c r="E106" s="28">
        <v>1300</v>
      </c>
      <c r="F106" s="29">
        <v>0.39179999999999998</v>
      </c>
      <c r="G106" s="30">
        <f t="shared" si="2"/>
        <v>6112.08</v>
      </c>
      <c r="H106" s="28">
        <v>157</v>
      </c>
      <c r="I106" s="28">
        <v>471</v>
      </c>
      <c r="J106" s="28">
        <v>318</v>
      </c>
      <c r="K106" s="29">
        <v>0.39179999999999998</v>
      </c>
      <c r="L106" s="29">
        <f t="shared" si="3"/>
        <v>0.46008098871136821</v>
      </c>
    </row>
    <row r="107" spans="1:12">
      <c r="A107" s="28" t="s">
        <v>151</v>
      </c>
      <c r="B107" s="28" t="s">
        <v>319</v>
      </c>
      <c r="C107" s="28" t="s">
        <v>355</v>
      </c>
      <c r="D107" s="28">
        <v>2</v>
      </c>
      <c r="E107" s="28">
        <v>1600</v>
      </c>
      <c r="F107" s="29">
        <v>0.38629999999999998</v>
      </c>
      <c r="G107" s="30">
        <f t="shared" si="2"/>
        <v>7416.9599999999991</v>
      </c>
      <c r="H107" s="28">
        <v>253</v>
      </c>
      <c r="I107" s="28">
        <v>886</v>
      </c>
      <c r="J107" s="28">
        <v>680</v>
      </c>
      <c r="K107" s="29">
        <v>0.38629999999999998</v>
      </c>
      <c r="L107" s="29">
        <f t="shared" si="3"/>
        <v>0.40501357951754346</v>
      </c>
    </row>
    <row r="108" spans="1:12">
      <c r="A108" s="28" t="s">
        <v>152</v>
      </c>
      <c r="B108" s="28" t="s">
        <v>320</v>
      </c>
      <c r="C108" s="28" t="s">
        <v>354</v>
      </c>
      <c r="D108" s="28">
        <v>1</v>
      </c>
      <c r="E108" s="28">
        <v>1400</v>
      </c>
      <c r="F108" s="29">
        <v>0.48770000000000002</v>
      </c>
      <c r="G108" s="30">
        <f t="shared" si="2"/>
        <v>8193.36</v>
      </c>
      <c r="H108" s="28">
        <v>76</v>
      </c>
      <c r="I108" s="28">
        <v>342</v>
      </c>
      <c r="J108" s="28">
        <v>202</v>
      </c>
      <c r="K108" s="29">
        <v>0.48770000000000002</v>
      </c>
      <c r="L108" s="29">
        <f t="shared" si="3"/>
        <v>0.47772689883977615</v>
      </c>
    </row>
    <row r="109" spans="1:12">
      <c r="A109" s="28" t="s">
        <v>153</v>
      </c>
      <c r="B109" s="28" t="s">
        <v>320</v>
      </c>
      <c r="C109" s="28" t="s">
        <v>354</v>
      </c>
      <c r="D109" s="28">
        <v>2</v>
      </c>
      <c r="E109" s="28">
        <v>2000</v>
      </c>
      <c r="F109" s="29">
        <v>0.41099999999999998</v>
      </c>
      <c r="G109" s="30">
        <f t="shared" si="2"/>
        <v>9864</v>
      </c>
      <c r="H109" s="28">
        <v>107</v>
      </c>
      <c r="I109" s="28">
        <v>781</v>
      </c>
      <c r="J109" s="28">
        <v>579</v>
      </c>
      <c r="K109" s="29">
        <v>0.41099999999999998</v>
      </c>
      <c r="L109" s="29">
        <f t="shared" si="3"/>
        <v>0.42037769092245036</v>
      </c>
    </row>
    <row r="110" spans="1:12">
      <c r="A110" s="28" t="s">
        <v>154</v>
      </c>
      <c r="B110" s="28" t="s">
        <v>320</v>
      </c>
      <c r="C110" s="28" t="s">
        <v>355</v>
      </c>
      <c r="D110" s="28">
        <v>1</v>
      </c>
      <c r="E110" s="28">
        <v>1700</v>
      </c>
      <c r="F110" s="29">
        <v>0.50409999999999999</v>
      </c>
      <c r="G110" s="30">
        <f t="shared" si="2"/>
        <v>10283.64</v>
      </c>
      <c r="H110" s="28">
        <v>162</v>
      </c>
      <c r="I110" s="28">
        <v>614</v>
      </c>
      <c r="J110" s="28">
        <v>524</v>
      </c>
      <c r="K110" s="29">
        <v>0.50409999999999999</v>
      </c>
      <c r="L110" s="29">
        <f t="shared" si="3"/>
        <v>0.42874428624195415</v>
      </c>
    </row>
    <row r="111" spans="1:12">
      <c r="A111" s="28" t="s">
        <v>155</v>
      </c>
      <c r="B111" s="28" t="s">
        <v>320</v>
      </c>
      <c r="C111" s="28" t="s">
        <v>355</v>
      </c>
      <c r="D111" s="28">
        <v>2</v>
      </c>
      <c r="E111" s="28">
        <v>2500</v>
      </c>
      <c r="F111" s="29">
        <v>0.2767</v>
      </c>
      <c r="G111" s="30">
        <f t="shared" si="2"/>
        <v>8301</v>
      </c>
      <c r="H111" s="28">
        <v>158</v>
      </c>
      <c r="I111" s="28">
        <v>906</v>
      </c>
      <c r="J111" s="28">
        <v>560</v>
      </c>
      <c r="K111" s="29">
        <v>0.2767</v>
      </c>
      <c r="L111" s="29">
        <f t="shared" si="3"/>
        <v>0.42326796930555166</v>
      </c>
    </row>
    <row r="112" spans="1:12">
      <c r="A112" s="28" t="s">
        <v>156</v>
      </c>
      <c r="B112" s="28" t="s">
        <v>321</v>
      </c>
      <c r="C112" s="28" t="s">
        <v>354</v>
      </c>
      <c r="D112" s="28">
        <v>1</v>
      </c>
      <c r="E112" s="28">
        <v>1800</v>
      </c>
      <c r="F112" s="29">
        <v>0.32879999999999998</v>
      </c>
      <c r="G112" s="30">
        <f t="shared" si="2"/>
        <v>7102.08</v>
      </c>
      <c r="H112" s="28">
        <v>199</v>
      </c>
      <c r="I112" s="28">
        <v>432</v>
      </c>
      <c r="J112" s="28">
        <v>362</v>
      </c>
      <c r="K112" s="29">
        <v>0.32879999999999998</v>
      </c>
      <c r="L112" s="29">
        <f t="shared" si="3"/>
        <v>0.4533877124557652</v>
      </c>
    </row>
    <row r="113" spans="1:12">
      <c r="A113" s="28" t="s">
        <v>157</v>
      </c>
      <c r="B113" s="28" t="s">
        <v>321</v>
      </c>
      <c r="C113" s="28" t="s">
        <v>354</v>
      </c>
      <c r="D113" s="28">
        <v>2</v>
      </c>
      <c r="E113" s="28">
        <v>2600</v>
      </c>
      <c r="F113" s="29">
        <v>0.53149999999999997</v>
      </c>
      <c r="G113" s="30">
        <f t="shared" si="2"/>
        <v>16582.8</v>
      </c>
      <c r="H113" s="28">
        <v>366</v>
      </c>
      <c r="I113" s="28">
        <v>594</v>
      </c>
      <c r="J113" s="28">
        <v>417</v>
      </c>
      <c r="K113" s="29">
        <v>0.53149999999999997</v>
      </c>
      <c r="L113" s="29">
        <f t="shared" si="3"/>
        <v>0.44502111713626147</v>
      </c>
    </row>
    <row r="114" spans="1:12">
      <c r="A114" s="28" t="s">
        <v>158</v>
      </c>
      <c r="B114" s="28" t="s">
        <v>321</v>
      </c>
      <c r="C114" s="28" t="s">
        <v>355</v>
      </c>
      <c r="D114" s="28">
        <v>1</v>
      </c>
      <c r="E114" s="28">
        <v>2500</v>
      </c>
      <c r="F114" s="29">
        <v>0.4274</v>
      </c>
      <c r="G114" s="30">
        <f t="shared" si="2"/>
        <v>12822</v>
      </c>
      <c r="H114" s="28">
        <v>333</v>
      </c>
      <c r="I114" s="28">
        <v>665</v>
      </c>
      <c r="J114" s="28">
        <v>474</v>
      </c>
      <c r="K114" s="29">
        <v>0.4274</v>
      </c>
      <c r="L114" s="29">
        <f t="shared" si="3"/>
        <v>0.43635028198695758</v>
      </c>
    </row>
    <row r="115" spans="1:12">
      <c r="A115" s="28" t="s">
        <v>159</v>
      </c>
      <c r="B115" s="28" t="s">
        <v>292</v>
      </c>
      <c r="C115" s="28" t="s">
        <v>355</v>
      </c>
      <c r="D115" s="28">
        <v>1</v>
      </c>
      <c r="E115" s="28">
        <v>1500</v>
      </c>
      <c r="F115" s="29">
        <v>0.24110000000000001</v>
      </c>
      <c r="G115" s="30">
        <f t="shared" si="2"/>
        <v>4339.8</v>
      </c>
      <c r="H115" s="28">
        <v>81</v>
      </c>
      <c r="I115" s="28">
        <v>205</v>
      </c>
      <c r="J115" s="28">
        <v>146</v>
      </c>
      <c r="K115" s="29">
        <v>0.24110000000000001</v>
      </c>
      <c r="L115" s="29">
        <f t="shared" si="3"/>
        <v>0.48624561407417999</v>
      </c>
    </row>
    <row r="116" spans="1:12">
      <c r="A116" s="28" t="s">
        <v>160</v>
      </c>
      <c r="B116" s="28" t="s">
        <v>314</v>
      </c>
      <c r="C116" s="28" t="s">
        <v>354</v>
      </c>
      <c r="D116" s="28">
        <v>1</v>
      </c>
      <c r="E116" s="28">
        <v>1700</v>
      </c>
      <c r="F116" s="29">
        <v>0.41099999999999998</v>
      </c>
      <c r="G116" s="30">
        <f t="shared" si="2"/>
        <v>8384.4</v>
      </c>
      <c r="H116" s="28">
        <v>106</v>
      </c>
      <c r="I116" s="28">
        <v>465</v>
      </c>
      <c r="J116" s="28">
        <v>312</v>
      </c>
      <c r="K116" s="29">
        <v>0.41099999999999998</v>
      </c>
      <c r="L116" s="29">
        <f t="shared" si="3"/>
        <v>0.46099370820076863</v>
      </c>
    </row>
    <row r="117" spans="1:12">
      <c r="A117" s="28" t="s">
        <v>161</v>
      </c>
      <c r="B117" s="28" t="s">
        <v>321</v>
      </c>
      <c r="C117" s="28" t="s">
        <v>355</v>
      </c>
      <c r="D117" s="28">
        <v>2</v>
      </c>
      <c r="E117" s="28">
        <v>3600</v>
      </c>
      <c r="F117" s="29">
        <v>0.39729999999999999</v>
      </c>
      <c r="G117" s="30">
        <f t="shared" si="2"/>
        <v>17163.36</v>
      </c>
      <c r="H117" s="28">
        <v>336</v>
      </c>
      <c r="I117" s="28">
        <v>624</v>
      </c>
      <c r="J117" s="28">
        <v>491</v>
      </c>
      <c r="K117" s="29">
        <v>0.39729999999999999</v>
      </c>
      <c r="L117" s="29">
        <f t="shared" si="3"/>
        <v>0.43376424343365638</v>
      </c>
    </row>
    <row r="118" spans="1:12">
      <c r="A118" s="28" t="s">
        <v>162</v>
      </c>
      <c r="B118" s="28" t="s">
        <v>322</v>
      </c>
      <c r="C118" s="28" t="s">
        <v>354</v>
      </c>
      <c r="D118" s="28">
        <v>1</v>
      </c>
      <c r="E118" s="28">
        <v>1200</v>
      </c>
      <c r="F118" s="29">
        <v>0.79730000000000001</v>
      </c>
      <c r="G118" s="30">
        <f t="shared" si="2"/>
        <v>11481.12</v>
      </c>
      <c r="H118" s="28">
        <v>173</v>
      </c>
      <c r="I118" s="28">
        <v>395</v>
      </c>
      <c r="J118" s="28">
        <v>204</v>
      </c>
      <c r="K118" s="29">
        <v>0.79730000000000001</v>
      </c>
      <c r="L118" s="29">
        <f t="shared" si="3"/>
        <v>0.47742265900997599</v>
      </c>
    </row>
    <row r="119" spans="1:12">
      <c r="A119" s="28" t="s">
        <v>163</v>
      </c>
      <c r="B119" s="28" t="s">
        <v>322</v>
      </c>
      <c r="C119" s="28" t="s">
        <v>354</v>
      </c>
      <c r="D119" s="28">
        <v>2</v>
      </c>
      <c r="E119" s="28">
        <v>1600</v>
      </c>
      <c r="F119" s="29">
        <v>0.68769999999999998</v>
      </c>
      <c r="G119" s="30">
        <f t="shared" si="2"/>
        <v>13203.84</v>
      </c>
      <c r="H119" s="28">
        <v>228</v>
      </c>
      <c r="I119" s="28">
        <v>456</v>
      </c>
      <c r="J119" s="28">
        <v>245</v>
      </c>
      <c r="K119" s="29">
        <v>0.68769999999999998</v>
      </c>
      <c r="L119" s="29">
        <f t="shared" si="3"/>
        <v>0.47118574249907319</v>
      </c>
    </row>
    <row r="120" spans="1:12">
      <c r="A120" s="28" t="s">
        <v>164</v>
      </c>
      <c r="B120" s="28" t="s">
        <v>322</v>
      </c>
      <c r="C120" s="28" t="s">
        <v>355</v>
      </c>
      <c r="D120" s="28">
        <v>1</v>
      </c>
      <c r="E120" s="28">
        <v>1000</v>
      </c>
      <c r="F120" s="29">
        <v>0.58899999999999997</v>
      </c>
      <c r="G120" s="30">
        <f t="shared" si="2"/>
        <v>7068</v>
      </c>
      <c r="H120" s="28">
        <v>155</v>
      </c>
      <c r="I120" s="28">
        <v>252</v>
      </c>
      <c r="J120" s="28">
        <v>197</v>
      </c>
      <c r="K120" s="29">
        <v>0.58899999999999997</v>
      </c>
      <c r="L120" s="29">
        <f t="shared" si="3"/>
        <v>0.47848749841427651</v>
      </c>
    </row>
    <row r="121" spans="1:12">
      <c r="A121" s="28" t="s">
        <v>165</v>
      </c>
      <c r="B121" s="28" t="s">
        <v>322</v>
      </c>
      <c r="C121" s="28" t="s">
        <v>355</v>
      </c>
      <c r="D121" s="28">
        <v>2</v>
      </c>
      <c r="E121" s="28">
        <v>1500</v>
      </c>
      <c r="F121" s="29">
        <v>0.61919999999999997</v>
      </c>
      <c r="G121" s="30">
        <f t="shared" si="2"/>
        <v>11145.6</v>
      </c>
      <c r="H121" s="28">
        <v>158</v>
      </c>
      <c r="I121" s="28">
        <v>236</v>
      </c>
      <c r="J121" s="28">
        <v>195</v>
      </c>
      <c r="K121" s="29">
        <v>0.61919999999999997</v>
      </c>
      <c r="L121" s="29">
        <f t="shared" si="3"/>
        <v>0.47879173824407661</v>
      </c>
    </row>
    <row r="122" spans="1:12">
      <c r="A122" s="28" t="s">
        <v>166</v>
      </c>
      <c r="B122" s="28" t="s">
        <v>323</v>
      </c>
      <c r="C122" s="28" t="s">
        <v>354</v>
      </c>
      <c r="D122" s="28">
        <v>1</v>
      </c>
      <c r="E122" s="28">
        <v>750</v>
      </c>
      <c r="F122" s="29">
        <v>0.45479999999999998</v>
      </c>
      <c r="G122" s="30">
        <f t="shared" si="2"/>
        <v>4093.2</v>
      </c>
      <c r="H122" s="28">
        <v>89</v>
      </c>
      <c r="I122" s="28">
        <v>155</v>
      </c>
      <c r="J122" s="28">
        <v>124</v>
      </c>
      <c r="K122" s="29">
        <v>0.45479999999999998</v>
      </c>
      <c r="L122" s="29">
        <f t="shared" si="3"/>
        <v>0.48959225220198149</v>
      </c>
    </row>
    <row r="123" spans="1:12">
      <c r="A123" s="28" t="s">
        <v>167</v>
      </c>
      <c r="B123" s="28" t="s">
        <v>323</v>
      </c>
      <c r="C123" s="28" t="s">
        <v>354</v>
      </c>
      <c r="D123" s="28">
        <v>2</v>
      </c>
      <c r="E123" s="28">
        <v>1040</v>
      </c>
      <c r="F123" s="29">
        <v>0.48770000000000002</v>
      </c>
      <c r="G123" s="30">
        <f t="shared" si="2"/>
        <v>6086.4960000000001</v>
      </c>
      <c r="H123" s="28">
        <v>115</v>
      </c>
      <c r="I123" s="28">
        <v>179</v>
      </c>
      <c r="J123" s="28">
        <v>156</v>
      </c>
      <c r="K123" s="29">
        <v>0.48770000000000002</v>
      </c>
      <c r="L123" s="29">
        <f t="shared" si="3"/>
        <v>0.48472441492517931</v>
      </c>
    </row>
    <row r="124" spans="1:12">
      <c r="A124" s="28" t="s">
        <v>168</v>
      </c>
      <c r="B124" s="28" t="s">
        <v>323</v>
      </c>
      <c r="C124" s="28" t="s">
        <v>355</v>
      </c>
      <c r="D124" s="28">
        <v>1</v>
      </c>
      <c r="E124" s="28">
        <v>900</v>
      </c>
      <c r="F124" s="29">
        <v>0.47949999999999998</v>
      </c>
      <c r="G124" s="30">
        <f t="shared" si="2"/>
        <v>5178.5999999999995</v>
      </c>
      <c r="H124" s="28">
        <v>152</v>
      </c>
      <c r="I124" s="28">
        <v>300</v>
      </c>
      <c r="J124" s="28">
        <v>256</v>
      </c>
      <c r="K124" s="29">
        <v>0.47949999999999998</v>
      </c>
      <c r="L124" s="29">
        <f t="shared" si="3"/>
        <v>0.46951242343517247</v>
      </c>
    </row>
    <row r="125" spans="1:12">
      <c r="A125" s="28" t="s">
        <v>169</v>
      </c>
      <c r="B125" s="28" t="s">
        <v>323</v>
      </c>
      <c r="C125" s="28" t="s">
        <v>355</v>
      </c>
      <c r="D125" s="28">
        <v>2</v>
      </c>
      <c r="E125" s="28">
        <v>1400</v>
      </c>
      <c r="F125" s="29">
        <v>0.49320000000000003</v>
      </c>
      <c r="G125" s="30">
        <f t="shared" si="2"/>
        <v>8285.76</v>
      </c>
      <c r="H125" s="28">
        <v>175</v>
      </c>
      <c r="I125" s="28">
        <v>368</v>
      </c>
      <c r="J125" s="28">
        <v>284</v>
      </c>
      <c r="K125" s="29">
        <v>0.49320000000000003</v>
      </c>
      <c r="L125" s="29">
        <f t="shared" si="3"/>
        <v>0.46525306581797055</v>
      </c>
    </row>
    <row r="126" spans="1:12">
      <c r="A126" s="28" t="s">
        <v>170</v>
      </c>
      <c r="B126" s="28" t="s">
        <v>324</v>
      </c>
      <c r="C126" s="28" t="s">
        <v>354</v>
      </c>
      <c r="D126" s="28">
        <v>1</v>
      </c>
      <c r="E126" s="28">
        <v>825</v>
      </c>
      <c r="F126" s="29">
        <v>0.36159999999999998</v>
      </c>
      <c r="G126" s="30">
        <f t="shared" si="2"/>
        <v>3579.8399999999997</v>
      </c>
      <c r="H126" s="28">
        <v>77</v>
      </c>
      <c r="I126" s="28">
        <v>161</v>
      </c>
      <c r="J126" s="28">
        <v>128</v>
      </c>
      <c r="K126" s="29">
        <v>0.36159999999999998</v>
      </c>
      <c r="L126" s="29">
        <f t="shared" si="3"/>
        <v>0.48898377254238118</v>
      </c>
    </row>
    <row r="127" spans="1:12">
      <c r="A127" s="28" t="s">
        <v>171</v>
      </c>
      <c r="B127" s="28" t="s">
        <v>325</v>
      </c>
      <c r="C127" s="28" t="s">
        <v>354</v>
      </c>
      <c r="D127" s="28">
        <v>2</v>
      </c>
      <c r="E127" s="28">
        <v>2700</v>
      </c>
      <c r="F127" s="29">
        <v>0.4219</v>
      </c>
      <c r="G127" s="30">
        <f t="shared" si="2"/>
        <v>13669.56</v>
      </c>
      <c r="H127" s="28">
        <v>157</v>
      </c>
      <c r="I127" s="28">
        <v>526</v>
      </c>
      <c r="J127" s="28">
        <v>337</v>
      </c>
      <c r="K127" s="29">
        <v>0.4219</v>
      </c>
      <c r="L127" s="29">
        <f t="shared" si="3"/>
        <v>0.45719071032826691</v>
      </c>
    </row>
    <row r="128" spans="1:12">
      <c r="A128" s="28" t="s">
        <v>172</v>
      </c>
      <c r="B128" s="28" t="s">
        <v>324</v>
      </c>
      <c r="C128" s="28" t="s">
        <v>354</v>
      </c>
      <c r="D128" s="28">
        <v>2</v>
      </c>
      <c r="E128" s="28">
        <v>1300</v>
      </c>
      <c r="F128" s="29">
        <v>0.74250000000000005</v>
      </c>
      <c r="G128" s="30">
        <f t="shared" si="2"/>
        <v>11583</v>
      </c>
      <c r="H128" s="28">
        <v>125</v>
      </c>
      <c r="I128" s="28">
        <v>170</v>
      </c>
      <c r="J128" s="28">
        <v>139</v>
      </c>
      <c r="K128" s="29">
        <v>0.74250000000000005</v>
      </c>
      <c r="L128" s="29">
        <f t="shared" si="3"/>
        <v>0.48731045347848045</v>
      </c>
    </row>
    <row r="129" spans="1:12">
      <c r="A129" s="28" t="s">
        <v>173</v>
      </c>
      <c r="B129" s="28" t="s">
        <v>324</v>
      </c>
      <c r="C129" s="28" t="s">
        <v>355</v>
      </c>
      <c r="D129" s="28">
        <v>1</v>
      </c>
      <c r="E129" s="28">
        <v>1000</v>
      </c>
      <c r="F129" s="29">
        <v>0.36990000000000001</v>
      </c>
      <c r="G129" s="30">
        <f t="shared" si="2"/>
        <v>4438.8</v>
      </c>
      <c r="H129" s="28">
        <v>140</v>
      </c>
      <c r="I129" s="28">
        <v>288</v>
      </c>
      <c r="J129" s="28">
        <v>240</v>
      </c>
      <c r="K129" s="29">
        <v>0.36990000000000001</v>
      </c>
      <c r="L129" s="29">
        <f t="shared" si="3"/>
        <v>0.47194634207357355</v>
      </c>
    </row>
    <row r="130" spans="1:12">
      <c r="A130" s="28" t="s">
        <v>174</v>
      </c>
      <c r="B130" s="28" t="s">
        <v>324</v>
      </c>
      <c r="C130" s="28" t="s">
        <v>355</v>
      </c>
      <c r="D130" s="28">
        <v>2</v>
      </c>
      <c r="E130" s="28">
        <v>1480</v>
      </c>
      <c r="F130" s="29">
        <v>0.44109999999999999</v>
      </c>
      <c r="G130" s="30">
        <f t="shared" si="2"/>
        <v>7833.9359999999997</v>
      </c>
      <c r="H130" s="28">
        <v>175</v>
      </c>
      <c r="I130" s="28">
        <v>310</v>
      </c>
      <c r="J130" s="28">
        <v>249</v>
      </c>
      <c r="K130" s="29">
        <v>0.44109999999999999</v>
      </c>
      <c r="L130" s="29">
        <f t="shared" si="3"/>
        <v>0.47057726283947293</v>
      </c>
    </row>
    <row r="131" spans="1:12">
      <c r="A131" s="28" t="s">
        <v>175</v>
      </c>
      <c r="B131" s="28" t="s">
        <v>326</v>
      </c>
      <c r="C131" s="28" t="s">
        <v>354</v>
      </c>
      <c r="D131" s="28">
        <v>1</v>
      </c>
      <c r="E131" s="28">
        <v>650</v>
      </c>
      <c r="F131" s="29">
        <v>0.47949999999999998</v>
      </c>
      <c r="G131" s="30">
        <f t="shared" si="2"/>
        <v>3740.1</v>
      </c>
      <c r="H131" s="28">
        <v>80</v>
      </c>
      <c r="I131" s="28">
        <v>156</v>
      </c>
      <c r="J131" s="28">
        <v>107</v>
      </c>
      <c r="K131" s="29">
        <v>0.47949999999999998</v>
      </c>
      <c r="L131" s="29">
        <f t="shared" si="3"/>
        <v>0.49217829075528263</v>
      </c>
    </row>
    <row r="132" spans="1:12">
      <c r="A132" s="28" t="s">
        <v>176</v>
      </c>
      <c r="B132" s="28" t="s">
        <v>326</v>
      </c>
      <c r="C132" s="28" t="s">
        <v>354</v>
      </c>
      <c r="D132" s="28">
        <v>2</v>
      </c>
      <c r="E132" s="28">
        <v>920</v>
      </c>
      <c r="F132" s="29">
        <v>0.41370000000000001</v>
      </c>
      <c r="G132" s="30">
        <f t="shared" si="2"/>
        <v>4567.2480000000005</v>
      </c>
      <c r="H132" s="28">
        <v>108</v>
      </c>
      <c r="I132" s="28">
        <v>205</v>
      </c>
      <c r="J132" s="28">
        <v>147</v>
      </c>
      <c r="K132" s="29">
        <v>0.41370000000000001</v>
      </c>
      <c r="L132" s="29">
        <f t="shared" si="3"/>
        <v>0.48609349415927988</v>
      </c>
    </row>
    <row r="133" spans="1:12">
      <c r="A133" s="28" t="s">
        <v>177</v>
      </c>
      <c r="B133" s="28" t="s">
        <v>326</v>
      </c>
      <c r="C133" s="28" t="s">
        <v>355</v>
      </c>
      <c r="D133" s="28">
        <v>1</v>
      </c>
      <c r="E133" s="28">
        <v>880</v>
      </c>
      <c r="F133" s="29">
        <v>0.44379999999999997</v>
      </c>
      <c r="G133" s="30">
        <f t="shared" ref="G133:G196" si="4">E133*12*F133</f>
        <v>4686.5279999999993</v>
      </c>
      <c r="H133" s="28">
        <v>145</v>
      </c>
      <c r="I133" s="28">
        <v>333</v>
      </c>
      <c r="J133" s="28">
        <v>246</v>
      </c>
      <c r="K133" s="29">
        <v>0.44379999999999997</v>
      </c>
      <c r="L133" s="29">
        <f t="shared" ref="L133:L196" si="5">(J133*$N$1)+$O$1</f>
        <v>0.47103362258417314</v>
      </c>
    </row>
    <row r="134" spans="1:12">
      <c r="A134" s="28" t="s">
        <v>178</v>
      </c>
      <c r="B134" s="28" t="s">
        <v>326</v>
      </c>
      <c r="C134" s="28" t="s">
        <v>355</v>
      </c>
      <c r="D134" s="28">
        <v>2</v>
      </c>
      <c r="E134" s="28">
        <v>1200</v>
      </c>
      <c r="F134" s="29">
        <v>0.61919999999999997</v>
      </c>
      <c r="G134" s="30">
        <f t="shared" si="4"/>
        <v>8916.48</v>
      </c>
      <c r="H134" s="28">
        <v>160</v>
      </c>
      <c r="I134" s="28">
        <v>310</v>
      </c>
      <c r="J134" s="28">
        <v>169</v>
      </c>
      <c r="K134" s="29">
        <v>0.61919999999999997</v>
      </c>
      <c r="L134" s="29">
        <f t="shared" si="5"/>
        <v>0.48274685603147838</v>
      </c>
    </row>
    <row r="135" spans="1:12">
      <c r="A135" s="28" t="s">
        <v>179</v>
      </c>
      <c r="B135" s="28" t="s">
        <v>327</v>
      </c>
      <c r="C135" s="28" t="s">
        <v>354</v>
      </c>
      <c r="D135" s="28">
        <v>1</v>
      </c>
      <c r="E135" s="28">
        <v>1000</v>
      </c>
      <c r="F135" s="29">
        <v>0.54790000000000005</v>
      </c>
      <c r="G135" s="30">
        <f t="shared" si="4"/>
        <v>6574.8000000000011</v>
      </c>
      <c r="H135" s="28">
        <v>95</v>
      </c>
      <c r="I135" s="28">
        <v>280</v>
      </c>
      <c r="J135" s="28">
        <v>174</v>
      </c>
      <c r="K135" s="29">
        <v>0.54790000000000005</v>
      </c>
      <c r="L135" s="29">
        <f t="shared" si="5"/>
        <v>0.48198625645697807</v>
      </c>
    </row>
    <row r="136" spans="1:12">
      <c r="A136" s="28" t="s">
        <v>180</v>
      </c>
      <c r="B136" s="28" t="s">
        <v>327</v>
      </c>
      <c r="C136" s="28" t="s">
        <v>354</v>
      </c>
      <c r="D136" s="28">
        <v>2</v>
      </c>
      <c r="E136" s="28">
        <v>1200</v>
      </c>
      <c r="F136" s="29">
        <v>0.2712</v>
      </c>
      <c r="G136" s="30">
        <f t="shared" si="4"/>
        <v>3905.2799999999997</v>
      </c>
      <c r="H136" s="28">
        <v>125</v>
      </c>
      <c r="I136" s="28">
        <v>277</v>
      </c>
      <c r="J136" s="28">
        <v>203</v>
      </c>
      <c r="K136" s="29">
        <v>0.2712</v>
      </c>
      <c r="L136" s="29">
        <f t="shared" si="5"/>
        <v>0.4775747789248761</v>
      </c>
    </row>
    <row r="137" spans="1:12">
      <c r="A137" s="28" t="s">
        <v>181</v>
      </c>
      <c r="B137" s="28" t="s">
        <v>327</v>
      </c>
      <c r="C137" s="28" t="s">
        <v>355</v>
      </c>
      <c r="D137" s="28">
        <v>1</v>
      </c>
      <c r="E137" s="28">
        <v>1400</v>
      </c>
      <c r="F137" s="29">
        <v>0.76160000000000005</v>
      </c>
      <c r="G137" s="30">
        <f t="shared" si="4"/>
        <v>12794.880000000001</v>
      </c>
      <c r="H137" s="28">
        <v>209</v>
      </c>
      <c r="I137" s="28">
        <v>384</v>
      </c>
      <c r="J137" s="28">
        <v>240</v>
      </c>
      <c r="K137" s="29">
        <v>0.76160000000000005</v>
      </c>
      <c r="L137" s="29">
        <f t="shared" si="5"/>
        <v>0.47194634207357355</v>
      </c>
    </row>
    <row r="138" spans="1:12">
      <c r="A138" s="28" t="s">
        <v>182</v>
      </c>
      <c r="B138" s="28" t="s">
        <v>325</v>
      </c>
      <c r="C138" s="28" t="s">
        <v>355</v>
      </c>
      <c r="D138" s="28">
        <v>1</v>
      </c>
      <c r="E138" s="28">
        <v>2700</v>
      </c>
      <c r="F138" s="29">
        <v>0.51229999999999998</v>
      </c>
      <c r="G138" s="30">
        <f t="shared" si="4"/>
        <v>16598.52</v>
      </c>
      <c r="H138" s="28">
        <v>202</v>
      </c>
      <c r="I138" s="28">
        <v>629</v>
      </c>
      <c r="J138" s="28">
        <v>389</v>
      </c>
      <c r="K138" s="29">
        <v>0.51229999999999998</v>
      </c>
      <c r="L138" s="29">
        <f t="shared" si="5"/>
        <v>0.44928047475346339</v>
      </c>
    </row>
    <row r="139" spans="1:12">
      <c r="A139" s="28" t="s">
        <v>183</v>
      </c>
      <c r="B139" s="28" t="s">
        <v>327</v>
      </c>
      <c r="C139" s="28" t="s">
        <v>355</v>
      </c>
      <c r="D139" s="28">
        <v>2</v>
      </c>
      <c r="E139" s="28">
        <v>1600</v>
      </c>
      <c r="F139" s="29">
        <v>0.60819999999999996</v>
      </c>
      <c r="G139" s="30">
        <f t="shared" si="4"/>
        <v>11677.439999999999</v>
      </c>
      <c r="H139" s="28">
        <v>220</v>
      </c>
      <c r="I139" s="28">
        <v>418</v>
      </c>
      <c r="J139" s="28">
        <v>312</v>
      </c>
      <c r="K139" s="29">
        <v>0.60819999999999996</v>
      </c>
      <c r="L139" s="29">
        <f t="shared" si="5"/>
        <v>0.46099370820076863</v>
      </c>
    </row>
    <row r="140" spans="1:12">
      <c r="A140" s="28" t="s">
        <v>184</v>
      </c>
      <c r="B140" s="28" t="s">
        <v>328</v>
      </c>
      <c r="C140" s="28" t="s">
        <v>354</v>
      </c>
      <c r="D140" s="28">
        <v>1</v>
      </c>
      <c r="E140" s="28">
        <v>1105</v>
      </c>
      <c r="F140" s="29">
        <v>0.61099999999999999</v>
      </c>
      <c r="G140" s="30">
        <f t="shared" si="4"/>
        <v>8101.86</v>
      </c>
      <c r="H140" s="28">
        <v>82</v>
      </c>
      <c r="I140" s="28">
        <v>235</v>
      </c>
      <c r="J140" s="28">
        <v>111</v>
      </c>
      <c r="K140" s="29">
        <v>0.61099999999999999</v>
      </c>
      <c r="L140" s="29">
        <f t="shared" si="5"/>
        <v>0.49156981109568237</v>
      </c>
    </row>
    <row r="141" spans="1:12">
      <c r="A141" s="28" t="s">
        <v>185</v>
      </c>
      <c r="B141" s="28" t="s">
        <v>328</v>
      </c>
      <c r="C141" s="28" t="s">
        <v>354</v>
      </c>
      <c r="D141" s="28">
        <v>2</v>
      </c>
      <c r="E141" s="28">
        <v>1665</v>
      </c>
      <c r="F141" s="29">
        <v>0.30680000000000002</v>
      </c>
      <c r="G141" s="30">
        <f t="shared" si="4"/>
        <v>6129.8640000000005</v>
      </c>
      <c r="H141" s="28">
        <v>130</v>
      </c>
      <c r="I141" s="28">
        <v>200</v>
      </c>
      <c r="J141" s="28">
        <v>169</v>
      </c>
      <c r="K141" s="29">
        <v>0.30680000000000002</v>
      </c>
      <c r="L141" s="29">
        <f t="shared" si="5"/>
        <v>0.48274685603147838</v>
      </c>
    </row>
    <row r="142" spans="1:12">
      <c r="A142" s="28" t="s">
        <v>186</v>
      </c>
      <c r="B142" s="28" t="s">
        <v>328</v>
      </c>
      <c r="C142" s="28" t="s">
        <v>355</v>
      </c>
      <c r="D142" s="28">
        <v>1</v>
      </c>
      <c r="E142" s="28">
        <v>1175</v>
      </c>
      <c r="F142" s="29">
        <v>0.52329999999999999</v>
      </c>
      <c r="G142" s="30">
        <f t="shared" si="4"/>
        <v>7378.53</v>
      </c>
      <c r="H142" s="28">
        <v>106</v>
      </c>
      <c r="I142" s="28">
        <v>267</v>
      </c>
      <c r="J142" s="28">
        <v>201</v>
      </c>
      <c r="K142" s="29">
        <v>0.52329999999999999</v>
      </c>
      <c r="L142" s="29">
        <f t="shared" si="5"/>
        <v>0.4778790187546762</v>
      </c>
    </row>
    <row r="143" spans="1:12">
      <c r="A143" s="28" t="s">
        <v>187</v>
      </c>
      <c r="B143" s="28" t="s">
        <v>328</v>
      </c>
      <c r="C143" s="28" t="s">
        <v>355</v>
      </c>
      <c r="D143" s="28">
        <v>2</v>
      </c>
      <c r="E143" s="28">
        <v>1725</v>
      </c>
      <c r="F143" s="29">
        <v>0.48220000000000002</v>
      </c>
      <c r="G143" s="30">
        <f t="shared" si="4"/>
        <v>9981.5400000000009</v>
      </c>
      <c r="H143" s="28">
        <v>195</v>
      </c>
      <c r="I143" s="28">
        <v>305</v>
      </c>
      <c r="J143" s="28">
        <v>242</v>
      </c>
      <c r="K143" s="29">
        <v>0.48220000000000002</v>
      </c>
      <c r="L143" s="29">
        <f t="shared" si="5"/>
        <v>0.4716421022437734</v>
      </c>
    </row>
    <row r="144" spans="1:12">
      <c r="A144" s="28" t="s">
        <v>188</v>
      </c>
      <c r="B144" s="28" t="s">
        <v>329</v>
      </c>
      <c r="C144" s="28" t="s">
        <v>354</v>
      </c>
      <c r="D144" s="28">
        <v>1</v>
      </c>
      <c r="E144" s="28">
        <v>709</v>
      </c>
      <c r="F144" s="29">
        <v>0.22189999999999999</v>
      </c>
      <c r="G144" s="30">
        <f t="shared" si="4"/>
        <v>1887.9251999999999</v>
      </c>
      <c r="H144" s="28">
        <v>86</v>
      </c>
      <c r="I144" s="28">
        <v>192</v>
      </c>
      <c r="J144" s="28">
        <v>158</v>
      </c>
      <c r="K144" s="29">
        <v>0.22189999999999999</v>
      </c>
      <c r="L144" s="29">
        <f t="shared" si="5"/>
        <v>0.48442017509537916</v>
      </c>
    </row>
    <row r="145" spans="1:12">
      <c r="A145" s="28" t="s">
        <v>189</v>
      </c>
      <c r="B145" s="28" t="s">
        <v>329</v>
      </c>
      <c r="C145" s="28" t="s">
        <v>354</v>
      </c>
      <c r="D145" s="28">
        <v>2</v>
      </c>
      <c r="E145" s="28">
        <v>869</v>
      </c>
      <c r="F145" s="29">
        <v>0.38900000000000001</v>
      </c>
      <c r="G145" s="30">
        <f t="shared" si="4"/>
        <v>4056.4920000000002</v>
      </c>
      <c r="H145" s="28">
        <v>135</v>
      </c>
      <c r="I145" s="28">
        <v>305</v>
      </c>
      <c r="J145" s="28">
        <v>246</v>
      </c>
      <c r="K145" s="29">
        <v>0.38900000000000001</v>
      </c>
      <c r="L145" s="29">
        <f t="shared" si="5"/>
        <v>0.47103362258417314</v>
      </c>
    </row>
    <row r="146" spans="1:12">
      <c r="A146" s="28" t="s">
        <v>190</v>
      </c>
      <c r="B146" s="28" t="s">
        <v>329</v>
      </c>
      <c r="C146" s="28" t="s">
        <v>355</v>
      </c>
      <c r="D146" s="28">
        <v>1</v>
      </c>
      <c r="E146" s="28">
        <v>925</v>
      </c>
      <c r="F146" s="29">
        <v>0.41639999999999999</v>
      </c>
      <c r="G146" s="30">
        <f t="shared" si="4"/>
        <v>4622.04</v>
      </c>
      <c r="H146" s="28">
        <v>125</v>
      </c>
      <c r="I146" s="28">
        <v>288</v>
      </c>
      <c r="J146" s="28">
        <v>207</v>
      </c>
      <c r="K146" s="29">
        <v>0.41639999999999999</v>
      </c>
      <c r="L146" s="29">
        <f t="shared" si="5"/>
        <v>0.47696629926527578</v>
      </c>
    </row>
    <row r="147" spans="1:12">
      <c r="A147" s="28" t="s">
        <v>191</v>
      </c>
      <c r="B147" s="28" t="s">
        <v>329</v>
      </c>
      <c r="C147" s="28" t="s">
        <v>355</v>
      </c>
      <c r="D147" s="28">
        <v>2</v>
      </c>
      <c r="E147" s="28">
        <v>1350</v>
      </c>
      <c r="F147" s="29">
        <v>0.4849</v>
      </c>
      <c r="G147" s="30">
        <f t="shared" si="4"/>
        <v>7855.38</v>
      </c>
      <c r="H147" s="28">
        <v>119</v>
      </c>
      <c r="I147" s="28">
        <v>360</v>
      </c>
      <c r="J147" s="28">
        <v>224</v>
      </c>
      <c r="K147" s="29">
        <v>0.4849</v>
      </c>
      <c r="L147" s="29">
        <f t="shared" si="5"/>
        <v>0.47438026071197464</v>
      </c>
    </row>
    <row r="148" spans="1:12">
      <c r="A148" s="28" t="s">
        <v>192</v>
      </c>
      <c r="B148" s="28" t="s">
        <v>330</v>
      </c>
      <c r="C148" s="28" t="s">
        <v>354</v>
      </c>
      <c r="D148" s="28">
        <v>1</v>
      </c>
      <c r="E148" s="28">
        <v>900</v>
      </c>
      <c r="F148" s="29">
        <v>0.55069999999999997</v>
      </c>
      <c r="G148" s="30">
        <f t="shared" si="4"/>
        <v>5947.5599999999995</v>
      </c>
      <c r="H148" s="28">
        <v>89</v>
      </c>
      <c r="I148" s="28">
        <v>177</v>
      </c>
      <c r="J148" s="28">
        <v>139</v>
      </c>
      <c r="K148" s="29">
        <v>0.55069999999999997</v>
      </c>
      <c r="L148" s="29">
        <f t="shared" si="5"/>
        <v>0.48731045347848045</v>
      </c>
    </row>
    <row r="149" spans="1:12">
      <c r="A149" s="28" t="s">
        <v>193</v>
      </c>
      <c r="B149" s="28" t="s">
        <v>325</v>
      </c>
      <c r="C149" s="28" t="s">
        <v>355</v>
      </c>
      <c r="D149" s="28">
        <v>2</v>
      </c>
      <c r="E149" s="28">
        <v>3200</v>
      </c>
      <c r="F149" s="29">
        <v>0.81640000000000001</v>
      </c>
      <c r="G149" s="30">
        <f t="shared" si="4"/>
        <v>31349.760000000002</v>
      </c>
      <c r="H149" s="28">
        <v>195</v>
      </c>
      <c r="I149" s="28">
        <v>844</v>
      </c>
      <c r="J149" s="28">
        <v>325</v>
      </c>
      <c r="K149" s="29">
        <v>0.81640000000000001</v>
      </c>
      <c r="L149" s="29">
        <f t="shared" si="5"/>
        <v>0.45901614930706774</v>
      </c>
    </row>
    <row r="150" spans="1:12">
      <c r="A150" s="28" t="s">
        <v>194</v>
      </c>
      <c r="B150" s="28" t="s">
        <v>330</v>
      </c>
      <c r="C150" s="28" t="s">
        <v>354</v>
      </c>
      <c r="D150" s="28">
        <v>2</v>
      </c>
      <c r="E150" s="28">
        <v>1325</v>
      </c>
      <c r="F150" s="29">
        <v>0.29320000000000002</v>
      </c>
      <c r="G150" s="30">
        <f t="shared" si="4"/>
        <v>4661.88</v>
      </c>
      <c r="H150" s="28">
        <v>161</v>
      </c>
      <c r="I150" s="28">
        <v>319</v>
      </c>
      <c r="J150" s="28">
        <v>283</v>
      </c>
      <c r="K150" s="29">
        <v>0.29320000000000002</v>
      </c>
      <c r="L150" s="29">
        <f t="shared" si="5"/>
        <v>0.4654051857328706</v>
      </c>
    </row>
    <row r="151" spans="1:12">
      <c r="A151" s="28" t="s">
        <v>195</v>
      </c>
      <c r="B151" s="28" t="s">
        <v>330</v>
      </c>
      <c r="C151" s="28" t="s">
        <v>355</v>
      </c>
      <c r="D151" s="28">
        <v>1</v>
      </c>
      <c r="E151" s="28">
        <v>975</v>
      </c>
      <c r="F151" s="29">
        <v>0.50139999999999996</v>
      </c>
      <c r="G151" s="30">
        <f t="shared" si="4"/>
        <v>5866.3799999999992</v>
      </c>
      <c r="H151" s="28">
        <v>145</v>
      </c>
      <c r="I151" s="28">
        <v>300</v>
      </c>
      <c r="J151" s="28">
        <v>192</v>
      </c>
      <c r="K151" s="29">
        <v>0.50139999999999996</v>
      </c>
      <c r="L151" s="29">
        <f t="shared" si="5"/>
        <v>0.47924809798877682</v>
      </c>
    </row>
    <row r="152" spans="1:12">
      <c r="A152" s="28" t="s">
        <v>196</v>
      </c>
      <c r="B152" s="28" t="s">
        <v>330</v>
      </c>
      <c r="C152" s="28" t="s">
        <v>355</v>
      </c>
      <c r="D152" s="28">
        <v>2</v>
      </c>
      <c r="E152" s="28">
        <v>1550</v>
      </c>
      <c r="F152" s="29">
        <v>0.3014</v>
      </c>
      <c r="G152" s="30">
        <f t="shared" si="4"/>
        <v>5606.04</v>
      </c>
      <c r="H152" s="28">
        <v>185</v>
      </c>
      <c r="I152" s="28">
        <v>376</v>
      </c>
      <c r="J152" s="28">
        <v>307</v>
      </c>
      <c r="K152" s="29">
        <v>0.3014</v>
      </c>
      <c r="L152" s="29">
        <f t="shared" si="5"/>
        <v>0.46175430777526899</v>
      </c>
    </row>
    <row r="153" spans="1:12">
      <c r="A153" s="28" t="s">
        <v>197</v>
      </c>
      <c r="B153" s="28" t="s">
        <v>331</v>
      </c>
      <c r="C153" s="28" t="s">
        <v>354</v>
      </c>
      <c r="D153" s="28">
        <v>1</v>
      </c>
      <c r="E153" s="28">
        <v>1165</v>
      </c>
      <c r="F153" s="29">
        <v>0.34250000000000003</v>
      </c>
      <c r="G153" s="30">
        <f t="shared" si="4"/>
        <v>4788.1500000000005</v>
      </c>
      <c r="H153" s="28">
        <v>135</v>
      </c>
      <c r="I153" s="28">
        <v>220</v>
      </c>
      <c r="J153" s="28">
        <v>180</v>
      </c>
      <c r="K153" s="29">
        <v>0.34250000000000003</v>
      </c>
      <c r="L153" s="29">
        <f t="shared" si="5"/>
        <v>0.48107353696757765</v>
      </c>
    </row>
    <row r="154" spans="1:12">
      <c r="A154" s="28" t="s">
        <v>198</v>
      </c>
      <c r="B154" s="28" t="s">
        <v>331</v>
      </c>
      <c r="C154" s="28" t="s">
        <v>354</v>
      </c>
      <c r="D154" s="28">
        <v>2</v>
      </c>
      <c r="E154" s="28">
        <v>1625</v>
      </c>
      <c r="F154" s="29">
        <v>0.6</v>
      </c>
      <c r="G154" s="30">
        <f t="shared" si="4"/>
        <v>11700</v>
      </c>
      <c r="H154" s="28">
        <v>220</v>
      </c>
      <c r="I154" s="28">
        <v>312</v>
      </c>
      <c r="J154" s="28">
        <v>260</v>
      </c>
      <c r="K154" s="29">
        <v>0.6</v>
      </c>
      <c r="L154" s="29">
        <f t="shared" si="5"/>
        <v>0.46890394377557221</v>
      </c>
    </row>
    <row r="155" spans="1:12">
      <c r="A155" s="28" t="s">
        <v>199</v>
      </c>
      <c r="B155" s="28" t="s">
        <v>331</v>
      </c>
      <c r="C155" s="28" t="s">
        <v>355</v>
      </c>
      <c r="D155" s="28">
        <v>1</v>
      </c>
      <c r="E155" s="28">
        <v>1400</v>
      </c>
      <c r="F155" s="29">
        <v>0.49859999999999999</v>
      </c>
      <c r="G155" s="30">
        <f t="shared" si="4"/>
        <v>8376.48</v>
      </c>
      <c r="H155" s="28">
        <v>135</v>
      </c>
      <c r="I155" s="28">
        <v>287</v>
      </c>
      <c r="J155" s="28">
        <v>232</v>
      </c>
      <c r="K155" s="29">
        <v>0.49859999999999999</v>
      </c>
      <c r="L155" s="29">
        <f t="shared" si="5"/>
        <v>0.47316330139277407</v>
      </c>
    </row>
    <row r="156" spans="1:12">
      <c r="A156" s="28" t="s">
        <v>200</v>
      </c>
      <c r="B156" s="28" t="s">
        <v>331</v>
      </c>
      <c r="C156" s="28" t="s">
        <v>355</v>
      </c>
      <c r="D156" s="28">
        <v>2</v>
      </c>
      <c r="E156" s="28">
        <v>1995</v>
      </c>
      <c r="F156" s="29">
        <v>0.63839999999999997</v>
      </c>
      <c r="G156" s="30">
        <f t="shared" si="4"/>
        <v>15283.295999999998</v>
      </c>
      <c r="H156" s="28">
        <v>224</v>
      </c>
      <c r="I156" s="28">
        <v>331</v>
      </c>
      <c r="J156" s="28">
        <v>292</v>
      </c>
      <c r="K156" s="29">
        <v>0.63839999999999997</v>
      </c>
      <c r="L156" s="29">
        <f t="shared" si="5"/>
        <v>0.46403610649877003</v>
      </c>
    </row>
    <row r="157" spans="1:12">
      <c r="A157" s="28" t="s">
        <v>201</v>
      </c>
      <c r="B157" s="28" t="s">
        <v>332</v>
      </c>
      <c r="C157" s="28" t="s">
        <v>354</v>
      </c>
      <c r="D157" s="28">
        <v>1</v>
      </c>
      <c r="E157" s="28">
        <v>760</v>
      </c>
      <c r="F157" s="29">
        <v>0.29039999999999999</v>
      </c>
      <c r="G157" s="30">
        <f t="shared" si="4"/>
        <v>2648.4479999999999</v>
      </c>
      <c r="H157" s="28">
        <v>100</v>
      </c>
      <c r="I157" s="28">
        <v>195</v>
      </c>
      <c r="J157" s="28">
        <v>169</v>
      </c>
      <c r="K157" s="29">
        <v>0.29039999999999999</v>
      </c>
      <c r="L157" s="29">
        <f t="shared" si="5"/>
        <v>0.48274685603147838</v>
      </c>
    </row>
    <row r="158" spans="1:12">
      <c r="A158" s="28" t="s">
        <v>202</v>
      </c>
      <c r="B158" s="28" t="s">
        <v>332</v>
      </c>
      <c r="C158" s="28" t="s">
        <v>354</v>
      </c>
      <c r="D158" s="28">
        <v>2</v>
      </c>
      <c r="E158" s="28">
        <v>965</v>
      </c>
      <c r="F158" s="29">
        <v>0.53969999999999996</v>
      </c>
      <c r="G158" s="30">
        <f t="shared" si="4"/>
        <v>6249.7259999999997</v>
      </c>
      <c r="H158" s="28">
        <v>135</v>
      </c>
      <c r="I158" s="28">
        <v>284</v>
      </c>
      <c r="J158" s="28">
        <v>189</v>
      </c>
      <c r="K158" s="29">
        <v>0.53969999999999996</v>
      </c>
      <c r="L158" s="29">
        <f t="shared" si="5"/>
        <v>0.47970445773347703</v>
      </c>
    </row>
    <row r="159" spans="1:12">
      <c r="A159" s="28" t="s">
        <v>203</v>
      </c>
      <c r="B159" s="28" t="s">
        <v>332</v>
      </c>
      <c r="C159" s="28" t="s">
        <v>355</v>
      </c>
      <c r="D159" s="28">
        <v>1</v>
      </c>
      <c r="E159" s="28">
        <v>1185</v>
      </c>
      <c r="F159" s="29">
        <v>0.27950000000000003</v>
      </c>
      <c r="G159" s="30">
        <f t="shared" si="4"/>
        <v>3974.4900000000002</v>
      </c>
      <c r="H159" s="28">
        <v>157</v>
      </c>
      <c r="I159" s="28">
        <v>320</v>
      </c>
      <c r="J159" s="28">
        <v>289</v>
      </c>
      <c r="K159" s="29">
        <v>0.27950000000000003</v>
      </c>
      <c r="L159" s="29">
        <f t="shared" si="5"/>
        <v>0.46449246624347018</v>
      </c>
    </row>
    <row r="160" spans="1:12">
      <c r="A160" s="28" t="s">
        <v>204</v>
      </c>
      <c r="B160" s="28" t="s">
        <v>325</v>
      </c>
      <c r="C160" s="28" t="s">
        <v>354</v>
      </c>
      <c r="D160" s="28">
        <v>1</v>
      </c>
      <c r="E160" s="28">
        <v>1700</v>
      </c>
      <c r="F160" s="29">
        <v>0.67669999999999997</v>
      </c>
      <c r="G160" s="30">
        <f t="shared" si="4"/>
        <v>13804.679999999998</v>
      </c>
      <c r="H160" s="28">
        <v>98</v>
      </c>
      <c r="I160" s="28">
        <v>430</v>
      </c>
      <c r="J160" s="28">
        <v>239</v>
      </c>
      <c r="K160" s="29">
        <v>0.67669999999999997</v>
      </c>
      <c r="L160" s="29">
        <f t="shared" si="5"/>
        <v>0.47209846198847361</v>
      </c>
    </row>
    <row r="161" spans="1:12">
      <c r="A161" s="28" t="s">
        <v>205</v>
      </c>
      <c r="B161" s="28" t="s">
        <v>332</v>
      </c>
      <c r="C161" s="28" t="s">
        <v>355</v>
      </c>
      <c r="D161" s="28">
        <v>2</v>
      </c>
      <c r="E161" s="28">
        <v>1340</v>
      </c>
      <c r="F161" s="29">
        <v>0.38900000000000001</v>
      </c>
      <c r="G161" s="30">
        <f t="shared" si="4"/>
        <v>6255.12</v>
      </c>
      <c r="H161" s="28">
        <v>135</v>
      </c>
      <c r="I161" s="28">
        <v>347</v>
      </c>
      <c r="J161" s="28">
        <v>278</v>
      </c>
      <c r="K161" s="29">
        <v>0.38900000000000001</v>
      </c>
      <c r="L161" s="29">
        <f t="shared" si="5"/>
        <v>0.46616578530737096</v>
      </c>
    </row>
    <row r="162" spans="1:12">
      <c r="A162" s="28" t="s">
        <v>206</v>
      </c>
      <c r="B162" s="28" t="s">
        <v>333</v>
      </c>
      <c r="C162" s="28" t="s">
        <v>354</v>
      </c>
      <c r="D162" s="28">
        <v>1</v>
      </c>
      <c r="E162" s="28">
        <v>1150</v>
      </c>
      <c r="F162" s="29">
        <v>0.57530000000000003</v>
      </c>
      <c r="G162" s="30">
        <f t="shared" si="4"/>
        <v>7939.14</v>
      </c>
      <c r="H162" s="28">
        <v>80</v>
      </c>
      <c r="I162" s="28">
        <v>267</v>
      </c>
      <c r="J162" s="28">
        <v>183</v>
      </c>
      <c r="K162" s="29">
        <v>0.57530000000000003</v>
      </c>
      <c r="L162" s="29">
        <f t="shared" si="5"/>
        <v>0.48061717722287745</v>
      </c>
    </row>
    <row r="163" spans="1:12">
      <c r="A163" s="28" t="s">
        <v>207</v>
      </c>
      <c r="B163" s="28" t="s">
        <v>333</v>
      </c>
      <c r="C163" s="28" t="s">
        <v>354</v>
      </c>
      <c r="D163" s="28">
        <v>2</v>
      </c>
      <c r="E163" s="28">
        <v>2000</v>
      </c>
      <c r="F163" s="29">
        <v>0.31230000000000002</v>
      </c>
      <c r="G163" s="30">
        <f t="shared" si="4"/>
        <v>7495.2000000000007</v>
      </c>
      <c r="H163" s="28">
        <v>160</v>
      </c>
      <c r="I163" s="28">
        <v>323</v>
      </c>
      <c r="J163" s="28">
        <v>237</v>
      </c>
      <c r="K163" s="29">
        <v>0.31230000000000002</v>
      </c>
      <c r="L163" s="29">
        <f t="shared" si="5"/>
        <v>0.47240270181827376</v>
      </c>
    </row>
    <row r="164" spans="1:12">
      <c r="A164" s="28" t="s">
        <v>208</v>
      </c>
      <c r="B164" s="28" t="s">
        <v>333</v>
      </c>
      <c r="C164" s="28" t="s">
        <v>355</v>
      </c>
      <c r="D164" s="28">
        <v>1</v>
      </c>
      <c r="E164" s="28">
        <v>1600</v>
      </c>
      <c r="F164" s="29">
        <v>0.4521</v>
      </c>
      <c r="G164" s="30">
        <f t="shared" si="4"/>
        <v>8680.32</v>
      </c>
      <c r="H164" s="28">
        <v>225</v>
      </c>
      <c r="I164" s="28">
        <v>406</v>
      </c>
      <c r="J164" s="28">
        <v>297</v>
      </c>
      <c r="K164" s="29">
        <v>0.4521</v>
      </c>
      <c r="L164" s="29">
        <f t="shared" si="5"/>
        <v>0.46327550692426966</v>
      </c>
    </row>
    <row r="165" spans="1:12">
      <c r="A165" s="28" t="s">
        <v>209</v>
      </c>
      <c r="B165" s="28" t="s">
        <v>333</v>
      </c>
      <c r="C165" s="28" t="s">
        <v>355</v>
      </c>
      <c r="D165" s="28">
        <v>2</v>
      </c>
      <c r="E165" s="28">
        <v>2150</v>
      </c>
      <c r="F165" s="29">
        <v>0.53149999999999997</v>
      </c>
      <c r="G165" s="30">
        <f t="shared" si="4"/>
        <v>13712.699999999999</v>
      </c>
      <c r="H165" s="28">
        <v>170</v>
      </c>
      <c r="I165" s="28">
        <v>447</v>
      </c>
      <c r="J165" s="28">
        <v>360</v>
      </c>
      <c r="K165" s="29">
        <v>0.53149999999999997</v>
      </c>
      <c r="L165" s="29">
        <f t="shared" si="5"/>
        <v>0.45369195228556536</v>
      </c>
    </row>
    <row r="166" spans="1:12">
      <c r="A166" s="28" t="s">
        <v>210</v>
      </c>
      <c r="B166" s="28" t="s">
        <v>334</v>
      </c>
      <c r="C166" s="28" t="s">
        <v>354</v>
      </c>
      <c r="D166" s="28">
        <v>1</v>
      </c>
      <c r="E166" s="28">
        <v>1600</v>
      </c>
      <c r="F166" s="29">
        <v>0.53969999999999996</v>
      </c>
      <c r="G166" s="30">
        <f t="shared" si="4"/>
        <v>10362.24</v>
      </c>
      <c r="H166" s="28">
        <v>94</v>
      </c>
      <c r="I166" s="28">
        <v>411</v>
      </c>
      <c r="J166" s="28">
        <v>209</v>
      </c>
      <c r="K166" s="29">
        <v>0.53969999999999996</v>
      </c>
      <c r="L166" s="29">
        <f t="shared" si="5"/>
        <v>0.47666205943547568</v>
      </c>
    </row>
    <row r="167" spans="1:12">
      <c r="A167" s="28" t="s">
        <v>211</v>
      </c>
      <c r="B167" s="28" t="s">
        <v>334</v>
      </c>
      <c r="C167" s="28" t="s">
        <v>354</v>
      </c>
      <c r="D167" s="28">
        <v>2</v>
      </c>
      <c r="E167" s="28">
        <v>2100</v>
      </c>
      <c r="F167" s="29">
        <v>0.4027</v>
      </c>
      <c r="G167" s="30">
        <f t="shared" si="4"/>
        <v>10148.040000000001</v>
      </c>
      <c r="H167" s="28">
        <v>130</v>
      </c>
      <c r="I167" s="28">
        <v>438</v>
      </c>
      <c r="J167" s="28">
        <v>265</v>
      </c>
      <c r="K167" s="29">
        <v>0.4027</v>
      </c>
      <c r="L167" s="29">
        <f t="shared" si="5"/>
        <v>0.46814334420107184</v>
      </c>
    </row>
    <row r="168" spans="1:12">
      <c r="A168" s="28" t="s">
        <v>212</v>
      </c>
      <c r="B168" s="28" t="s">
        <v>334</v>
      </c>
      <c r="C168" s="28" t="s">
        <v>355</v>
      </c>
      <c r="D168" s="28">
        <v>1</v>
      </c>
      <c r="E168" s="28">
        <v>1200</v>
      </c>
      <c r="F168" s="29">
        <v>0.4</v>
      </c>
      <c r="G168" s="30">
        <f t="shared" si="4"/>
        <v>5760</v>
      </c>
      <c r="H168" s="28">
        <v>162</v>
      </c>
      <c r="I168" s="28">
        <v>504</v>
      </c>
      <c r="J168" s="28">
        <v>435</v>
      </c>
      <c r="K168" s="29">
        <v>0.4</v>
      </c>
      <c r="L168" s="29">
        <f t="shared" si="5"/>
        <v>0.44228295866806022</v>
      </c>
    </row>
    <row r="169" spans="1:12">
      <c r="A169" s="28" t="s">
        <v>213</v>
      </c>
      <c r="B169" s="28" t="s">
        <v>334</v>
      </c>
      <c r="C169" s="28" t="s">
        <v>355</v>
      </c>
      <c r="D169" s="28">
        <v>2</v>
      </c>
      <c r="E169" s="28">
        <v>2100</v>
      </c>
      <c r="F169" s="29">
        <v>0.43009999999999998</v>
      </c>
      <c r="G169" s="30">
        <f t="shared" si="4"/>
        <v>10838.52</v>
      </c>
      <c r="H169" s="28">
        <v>175</v>
      </c>
      <c r="I169" s="28">
        <v>755</v>
      </c>
      <c r="J169" s="28">
        <v>487</v>
      </c>
      <c r="K169" s="29">
        <v>0.43009999999999998</v>
      </c>
      <c r="L169" s="29">
        <f t="shared" si="5"/>
        <v>0.4343727230932567</v>
      </c>
    </row>
    <row r="170" spans="1:12">
      <c r="A170" s="28" t="s">
        <v>214</v>
      </c>
      <c r="B170" s="28" t="s">
        <v>335</v>
      </c>
      <c r="C170" s="28" t="s">
        <v>354</v>
      </c>
      <c r="D170" s="28">
        <v>2</v>
      </c>
      <c r="E170" s="28">
        <v>2500</v>
      </c>
      <c r="F170" s="29">
        <v>0.4027</v>
      </c>
      <c r="G170" s="30">
        <f t="shared" si="4"/>
        <v>12081</v>
      </c>
      <c r="H170" s="28">
        <v>129</v>
      </c>
      <c r="I170" s="28">
        <v>431</v>
      </c>
      <c r="J170" s="28">
        <v>231</v>
      </c>
      <c r="K170" s="29">
        <v>0.4027</v>
      </c>
      <c r="L170" s="29">
        <f t="shared" si="5"/>
        <v>0.47331542130767418</v>
      </c>
    </row>
    <row r="171" spans="1:12">
      <c r="A171" s="28" t="s">
        <v>215</v>
      </c>
      <c r="B171" s="28" t="s">
        <v>292</v>
      </c>
      <c r="C171" s="28" t="s">
        <v>355</v>
      </c>
      <c r="D171" s="28">
        <v>2</v>
      </c>
      <c r="E171" s="28">
        <v>2000</v>
      </c>
      <c r="F171" s="29">
        <v>0.31230000000000002</v>
      </c>
      <c r="G171" s="30">
        <f t="shared" si="4"/>
        <v>7495.2000000000007</v>
      </c>
      <c r="H171" s="28">
        <v>97</v>
      </c>
      <c r="I171" s="28">
        <v>240</v>
      </c>
      <c r="J171" s="28">
        <v>199</v>
      </c>
      <c r="K171" s="29">
        <v>0.31230000000000002</v>
      </c>
      <c r="L171" s="29">
        <f t="shared" si="5"/>
        <v>0.47818325858447636</v>
      </c>
    </row>
    <row r="172" spans="1:12">
      <c r="A172" s="28" t="s">
        <v>216</v>
      </c>
      <c r="B172" s="28" t="s">
        <v>335</v>
      </c>
      <c r="C172" s="28" t="s">
        <v>355</v>
      </c>
      <c r="D172" s="28">
        <v>1</v>
      </c>
      <c r="E172" s="28">
        <v>2500</v>
      </c>
      <c r="F172" s="29">
        <v>0.2301</v>
      </c>
      <c r="G172" s="30">
        <f t="shared" si="4"/>
        <v>6903</v>
      </c>
      <c r="H172" s="28">
        <v>186</v>
      </c>
      <c r="I172" s="28">
        <v>578</v>
      </c>
      <c r="J172" s="28">
        <v>490</v>
      </c>
      <c r="K172" s="29">
        <v>0.2301</v>
      </c>
      <c r="L172" s="29">
        <f t="shared" si="5"/>
        <v>0.43391636334855649</v>
      </c>
    </row>
    <row r="173" spans="1:12">
      <c r="A173" s="28" t="s">
        <v>217</v>
      </c>
      <c r="B173" s="28" t="s">
        <v>335</v>
      </c>
      <c r="C173" s="28" t="s">
        <v>355</v>
      </c>
      <c r="D173" s="28">
        <v>2</v>
      </c>
      <c r="E173" s="28">
        <v>2750</v>
      </c>
      <c r="F173" s="29">
        <v>0.6</v>
      </c>
      <c r="G173" s="30">
        <f t="shared" si="4"/>
        <v>19800</v>
      </c>
      <c r="H173" s="28">
        <v>188</v>
      </c>
      <c r="I173" s="28">
        <v>810</v>
      </c>
      <c r="J173" s="28">
        <v>538</v>
      </c>
      <c r="K173" s="29">
        <v>0.6</v>
      </c>
      <c r="L173" s="29">
        <f t="shared" si="5"/>
        <v>0.42661460743335322</v>
      </c>
    </row>
    <row r="174" spans="1:12">
      <c r="A174" s="28" t="s">
        <v>218</v>
      </c>
      <c r="B174" s="28" t="s">
        <v>335</v>
      </c>
      <c r="C174" s="28" t="s">
        <v>354</v>
      </c>
      <c r="D174" s="28">
        <v>1</v>
      </c>
      <c r="E174" s="28">
        <v>1800</v>
      </c>
      <c r="F174" s="29">
        <v>0.2329</v>
      </c>
      <c r="G174" s="30">
        <f t="shared" si="4"/>
        <v>5030.6400000000003</v>
      </c>
      <c r="H174" s="28">
        <v>89</v>
      </c>
      <c r="I174" s="28">
        <v>390</v>
      </c>
      <c r="J174" s="28">
        <v>288</v>
      </c>
      <c r="K174" s="29">
        <v>0.2329</v>
      </c>
      <c r="L174" s="29">
        <f t="shared" si="5"/>
        <v>0.46464458615837029</v>
      </c>
    </row>
    <row r="175" spans="1:12">
      <c r="A175" s="28" t="s">
        <v>219</v>
      </c>
      <c r="B175" s="28" t="s">
        <v>336</v>
      </c>
      <c r="C175" s="28" t="s">
        <v>354</v>
      </c>
      <c r="D175" s="28">
        <v>2</v>
      </c>
      <c r="E175" s="28">
        <v>3000</v>
      </c>
      <c r="F175" s="29">
        <v>0.40820000000000001</v>
      </c>
      <c r="G175" s="30">
        <f t="shared" si="4"/>
        <v>14695.2</v>
      </c>
      <c r="H175" s="28">
        <v>193</v>
      </c>
      <c r="I175" s="28">
        <v>648</v>
      </c>
      <c r="J175" s="28">
        <v>415</v>
      </c>
      <c r="K175" s="29">
        <v>0.40820000000000001</v>
      </c>
      <c r="L175" s="29">
        <f t="shared" si="5"/>
        <v>0.44532535696606157</v>
      </c>
    </row>
    <row r="176" spans="1:12">
      <c r="A176" s="28" t="s">
        <v>220</v>
      </c>
      <c r="B176" s="28" t="s">
        <v>336</v>
      </c>
      <c r="C176" s="28" t="s">
        <v>355</v>
      </c>
      <c r="D176" s="28">
        <v>1</v>
      </c>
      <c r="E176" s="28">
        <v>2000</v>
      </c>
      <c r="F176" s="29">
        <v>0.32600000000000001</v>
      </c>
      <c r="G176" s="30">
        <f t="shared" si="4"/>
        <v>7824</v>
      </c>
      <c r="H176" s="28">
        <v>193</v>
      </c>
      <c r="I176" s="28">
        <v>600</v>
      </c>
      <c r="J176" s="28">
        <v>387</v>
      </c>
      <c r="K176" s="29">
        <v>0.32600000000000001</v>
      </c>
      <c r="L176" s="29">
        <f t="shared" si="5"/>
        <v>0.44958471458326349</v>
      </c>
    </row>
    <row r="177" spans="1:12">
      <c r="A177" s="28" t="s">
        <v>221</v>
      </c>
      <c r="B177" s="28" t="s">
        <v>336</v>
      </c>
      <c r="C177" s="28" t="s">
        <v>355</v>
      </c>
      <c r="D177" s="28">
        <v>2</v>
      </c>
      <c r="E177" s="28">
        <v>2950</v>
      </c>
      <c r="F177" s="29">
        <v>0.38900000000000001</v>
      </c>
      <c r="G177" s="30">
        <f t="shared" si="4"/>
        <v>13770.6</v>
      </c>
      <c r="H177" s="28">
        <v>192</v>
      </c>
      <c r="I177" s="28">
        <v>829</v>
      </c>
      <c r="J177" s="28">
        <v>575</v>
      </c>
      <c r="K177" s="29">
        <v>0.38900000000000001</v>
      </c>
      <c r="L177" s="29">
        <f t="shared" si="5"/>
        <v>0.42098617058205068</v>
      </c>
    </row>
    <row r="178" spans="1:12">
      <c r="A178" s="28" t="s">
        <v>222</v>
      </c>
      <c r="B178" s="28" t="s">
        <v>336</v>
      </c>
      <c r="C178" s="28" t="s">
        <v>354</v>
      </c>
      <c r="D178" s="28">
        <v>1</v>
      </c>
      <c r="E178" s="28">
        <v>1700</v>
      </c>
      <c r="F178" s="29">
        <v>0.52049999999999996</v>
      </c>
      <c r="G178" s="30">
        <f t="shared" si="4"/>
        <v>10618.199999999999</v>
      </c>
      <c r="H178" s="28">
        <v>98</v>
      </c>
      <c r="I178" s="28">
        <v>432</v>
      </c>
      <c r="J178" s="28">
        <v>228</v>
      </c>
      <c r="K178" s="29">
        <v>0.52049999999999996</v>
      </c>
      <c r="L178" s="29">
        <f t="shared" si="5"/>
        <v>0.47377178105237439</v>
      </c>
    </row>
    <row r="179" spans="1:12">
      <c r="A179" s="28" t="s">
        <v>223</v>
      </c>
      <c r="B179" s="28" t="s">
        <v>337</v>
      </c>
      <c r="C179" s="28" t="s">
        <v>354</v>
      </c>
      <c r="D179" s="28">
        <v>1</v>
      </c>
      <c r="E179" s="28">
        <v>3000</v>
      </c>
      <c r="F179" s="29">
        <v>0.46300000000000002</v>
      </c>
      <c r="G179" s="30">
        <f t="shared" si="4"/>
        <v>16668</v>
      </c>
      <c r="H179" s="28">
        <v>87</v>
      </c>
      <c r="I179" s="28">
        <v>512</v>
      </c>
      <c r="J179" s="28">
        <v>337</v>
      </c>
      <c r="K179" s="29">
        <v>0.46300000000000002</v>
      </c>
      <c r="L179" s="29">
        <f t="shared" si="5"/>
        <v>0.45719071032826691</v>
      </c>
    </row>
    <row r="180" spans="1:12">
      <c r="A180" s="28" t="s">
        <v>224</v>
      </c>
      <c r="B180" s="28" t="s">
        <v>337</v>
      </c>
      <c r="C180" s="28" t="s">
        <v>354</v>
      </c>
      <c r="D180" s="28">
        <v>2</v>
      </c>
      <c r="E180" s="28">
        <v>3200</v>
      </c>
      <c r="F180" s="29">
        <v>0.67949999999999999</v>
      </c>
      <c r="G180" s="30">
        <f t="shared" si="4"/>
        <v>26092.799999999999</v>
      </c>
      <c r="H180" s="28">
        <v>154</v>
      </c>
      <c r="I180" s="28">
        <v>480</v>
      </c>
      <c r="J180" s="28">
        <v>154</v>
      </c>
      <c r="K180" s="29">
        <v>0.67949999999999999</v>
      </c>
      <c r="L180" s="29">
        <f t="shared" si="5"/>
        <v>0.48502865475497942</v>
      </c>
    </row>
    <row r="181" spans="1:12">
      <c r="A181" s="28" t="s">
        <v>225</v>
      </c>
      <c r="B181" s="28" t="s">
        <v>338</v>
      </c>
      <c r="C181" s="28" t="s">
        <v>354</v>
      </c>
      <c r="D181" s="28">
        <v>2</v>
      </c>
      <c r="E181" s="28">
        <v>4500</v>
      </c>
      <c r="F181" s="29">
        <v>0.68220000000000003</v>
      </c>
      <c r="G181" s="30">
        <f t="shared" si="4"/>
        <v>36838.800000000003</v>
      </c>
      <c r="H181" s="28">
        <v>273</v>
      </c>
      <c r="I181" s="28">
        <v>853</v>
      </c>
      <c r="J181" s="28">
        <v>432</v>
      </c>
      <c r="K181" s="29">
        <v>0.68220000000000003</v>
      </c>
      <c r="L181" s="29">
        <f t="shared" si="5"/>
        <v>0.44273931841276043</v>
      </c>
    </row>
    <row r="182" spans="1:12">
      <c r="A182" s="28" t="s">
        <v>226</v>
      </c>
      <c r="B182" s="28" t="s">
        <v>292</v>
      </c>
      <c r="C182" s="28" t="s">
        <v>354</v>
      </c>
      <c r="D182" s="28">
        <v>1</v>
      </c>
      <c r="E182" s="28">
        <v>800</v>
      </c>
      <c r="F182" s="29">
        <v>0.56989999999999996</v>
      </c>
      <c r="G182" s="30">
        <f t="shared" si="4"/>
        <v>5471.04</v>
      </c>
      <c r="H182" s="28">
        <v>53</v>
      </c>
      <c r="I182" s="28">
        <v>188</v>
      </c>
      <c r="J182" s="28">
        <v>104</v>
      </c>
      <c r="K182" s="29">
        <v>0.56989999999999996</v>
      </c>
      <c r="L182" s="29">
        <f t="shared" si="5"/>
        <v>0.49263465049998284</v>
      </c>
    </row>
    <row r="183" spans="1:12">
      <c r="A183" s="28" t="s">
        <v>227</v>
      </c>
      <c r="B183" s="28" t="s">
        <v>338</v>
      </c>
      <c r="C183" s="28" t="s">
        <v>355</v>
      </c>
      <c r="D183" s="28">
        <v>1</v>
      </c>
      <c r="E183" s="28">
        <v>4500</v>
      </c>
      <c r="F183" s="29">
        <v>0.86850000000000005</v>
      </c>
      <c r="G183" s="30">
        <f t="shared" si="4"/>
        <v>46899</v>
      </c>
      <c r="H183" s="28">
        <v>103</v>
      </c>
      <c r="I183" s="28">
        <v>807</v>
      </c>
      <c r="J183" s="28">
        <v>200</v>
      </c>
      <c r="K183" s="29">
        <v>0.86850000000000005</v>
      </c>
      <c r="L183" s="29">
        <f t="shared" si="5"/>
        <v>0.47803113866957631</v>
      </c>
    </row>
    <row r="184" spans="1:12">
      <c r="A184" s="28" t="s">
        <v>228</v>
      </c>
      <c r="B184" s="28" t="s">
        <v>338</v>
      </c>
      <c r="C184" s="28" t="s">
        <v>355</v>
      </c>
      <c r="D184" s="28">
        <v>2</v>
      </c>
      <c r="E184" s="28">
        <v>5500</v>
      </c>
      <c r="F184" s="29">
        <v>0.52329999999999999</v>
      </c>
      <c r="G184" s="30">
        <f t="shared" si="4"/>
        <v>34537.799999999996</v>
      </c>
      <c r="H184" s="28">
        <v>200</v>
      </c>
      <c r="I184" s="28">
        <v>770</v>
      </c>
      <c r="J184" s="28">
        <v>428</v>
      </c>
      <c r="K184" s="29">
        <v>0.52329999999999999</v>
      </c>
      <c r="L184" s="29">
        <f t="shared" si="5"/>
        <v>0.44334779807236069</v>
      </c>
    </row>
    <row r="185" spans="1:12">
      <c r="A185" s="28" t="s">
        <v>229</v>
      </c>
      <c r="B185" s="28" t="s">
        <v>338</v>
      </c>
      <c r="C185" s="28" t="s">
        <v>354</v>
      </c>
      <c r="D185" s="28">
        <v>1</v>
      </c>
      <c r="E185" s="28">
        <v>3500</v>
      </c>
      <c r="F185" s="29">
        <v>0.46029999999999999</v>
      </c>
      <c r="G185" s="30">
        <f t="shared" si="4"/>
        <v>19332.599999999999</v>
      </c>
      <c r="H185" s="28">
        <v>151</v>
      </c>
      <c r="I185" s="28">
        <v>890</v>
      </c>
      <c r="J185" s="28">
        <v>576</v>
      </c>
      <c r="K185" s="29">
        <v>0.46029999999999999</v>
      </c>
      <c r="L185" s="29">
        <f t="shared" si="5"/>
        <v>0.42083405066715063</v>
      </c>
    </row>
    <row r="186" spans="1:12">
      <c r="A186" s="28" t="s">
        <v>230</v>
      </c>
      <c r="B186" s="28" t="s">
        <v>339</v>
      </c>
      <c r="C186" s="28" t="s">
        <v>354</v>
      </c>
      <c r="D186" s="28">
        <v>2</v>
      </c>
      <c r="E186" s="28">
        <v>4000</v>
      </c>
      <c r="F186" s="29">
        <v>0.35339999999999999</v>
      </c>
      <c r="G186" s="30">
        <f t="shared" si="4"/>
        <v>16963.2</v>
      </c>
      <c r="H186" s="28">
        <v>218</v>
      </c>
      <c r="I186" s="28">
        <v>681</v>
      </c>
      <c r="J186" s="28">
        <v>560</v>
      </c>
      <c r="K186" s="29">
        <v>0.35339999999999999</v>
      </c>
      <c r="L186" s="29">
        <f t="shared" si="5"/>
        <v>0.42326796930555166</v>
      </c>
    </row>
    <row r="187" spans="1:12">
      <c r="A187" s="28" t="s">
        <v>231</v>
      </c>
      <c r="B187" s="28" t="s">
        <v>339</v>
      </c>
      <c r="C187" s="28" t="s">
        <v>354</v>
      </c>
      <c r="D187" s="28">
        <v>1</v>
      </c>
      <c r="E187" s="28">
        <v>3000</v>
      </c>
      <c r="F187" s="29">
        <v>0.49859999999999999</v>
      </c>
      <c r="G187" s="30">
        <f t="shared" si="4"/>
        <v>17949.599999999999</v>
      </c>
      <c r="H187" s="28">
        <v>109</v>
      </c>
      <c r="I187" s="28">
        <v>640</v>
      </c>
      <c r="J187" s="28">
        <v>288</v>
      </c>
      <c r="K187" s="29">
        <v>0.49859999999999999</v>
      </c>
      <c r="L187" s="29">
        <f t="shared" si="5"/>
        <v>0.46464458615837029</v>
      </c>
    </row>
    <row r="188" spans="1:12">
      <c r="A188" s="28" t="s">
        <v>232</v>
      </c>
      <c r="B188" s="28" t="s">
        <v>340</v>
      </c>
      <c r="C188" s="28" t="s">
        <v>354</v>
      </c>
      <c r="D188" s="28">
        <v>2</v>
      </c>
      <c r="E188" s="28">
        <v>5600</v>
      </c>
      <c r="F188" s="29">
        <v>0.5151</v>
      </c>
      <c r="G188" s="30">
        <f t="shared" si="4"/>
        <v>34614.720000000001</v>
      </c>
      <c r="H188" s="28">
        <v>196</v>
      </c>
      <c r="I188" s="28">
        <v>612</v>
      </c>
      <c r="J188" s="28">
        <v>373</v>
      </c>
      <c r="K188" s="29">
        <v>0.5151</v>
      </c>
      <c r="L188" s="29">
        <f t="shared" si="5"/>
        <v>0.45171439339186448</v>
      </c>
    </row>
    <row r="189" spans="1:12">
      <c r="A189" s="28" t="s">
        <v>233</v>
      </c>
      <c r="B189" s="28" t="s">
        <v>340</v>
      </c>
      <c r="C189" s="28" t="s">
        <v>355</v>
      </c>
      <c r="D189" s="28">
        <v>1</v>
      </c>
      <c r="E189" s="28">
        <v>3200</v>
      </c>
      <c r="F189" s="29">
        <v>0.87119999999999997</v>
      </c>
      <c r="G189" s="30">
        <f t="shared" si="4"/>
        <v>33454.080000000002</v>
      </c>
      <c r="H189" s="28">
        <v>165</v>
      </c>
      <c r="I189" s="28">
        <v>1296</v>
      </c>
      <c r="J189" s="28">
        <v>420</v>
      </c>
      <c r="K189" s="29">
        <v>0.87119999999999997</v>
      </c>
      <c r="L189" s="29">
        <f t="shared" si="5"/>
        <v>0.44456475739156126</v>
      </c>
    </row>
    <row r="190" spans="1:12">
      <c r="A190" s="28" t="s">
        <v>234</v>
      </c>
      <c r="B190" s="28" t="s">
        <v>340</v>
      </c>
      <c r="C190" s="28" t="s">
        <v>355</v>
      </c>
      <c r="D190" s="28">
        <v>2</v>
      </c>
      <c r="E190" s="28">
        <v>3500</v>
      </c>
      <c r="F190" s="29">
        <v>0.50680000000000003</v>
      </c>
      <c r="G190" s="30">
        <f t="shared" si="4"/>
        <v>21285.600000000002</v>
      </c>
      <c r="H190" s="28">
        <v>268</v>
      </c>
      <c r="I190" s="28">
        <v>1032</v>
      </c>
      <c r="J190" s="28">
        <v>593</v>
      </c>
      <c r="K190" s="29">
        <v>0.50680000000000003</v>
      </c>
      <c r="L190" s="29">
        <f t="shared" si="5"/>
        <v>0.41824801211384943</v>
      </c>
    </row>
    <row r="191" spans="1:12">
      <c r="A191" s="28" t="s">
        <v>235</v>
      </c>
      <c r="B191" s="28" t="s">
        <v>340</v>
      </c>
      <c r="C191" s="28" t="s">
        <v>354</v>
      </c>
      <c r="D191" s="28">
        <v>1</v>
      </c>
      <c r="E191" s="28">
        <v>3400</v>
      </c>
      <c r="F191" s="29">
        <v>0.28220000000000001</v>
      </c>
      <c r="G191" s="30">
        <f t="shared" si="4"/>
        <v>11513.76</v>
      </c>
      <c r="H191" s="28">
        <v>106</v>
      </c>
      <c r="I191" s="28">
        <v>624</v>
      </c>
      <c r="J191" s="28">
        <v>436</v>
      </c>
      <c r="K191" s="29">
        <v>0.28220000000000001</v>
      </c>
      <c r="L191" s="29">
        <f t="shared" si="5"/>
        <v>0.44213083875316017</v>
      </c>
    </row>
    <row r="192" spans="1:12">
      <c r="A192" s="28" t="s">
        <v>236</v>
      </c>
      <c r="B192" s="28" t="s">
        <v>341</v>
      </c>
      <c r="C192" s="28" t="s">
        <v>354</v>
      </c>
      <c r="D192" s="28">
        <v>2</v>
      </c>
      <c r="E192" s="28">
        <v>4200</v>
      </c>
      <c r="F192" s="29">
        <v>0.54249999999999998</v>
      </c>
      <c r="G192" s="30">
        <f t="shared" si="4"/>
        <v>27342</v>
      </c>
      <c r="H192" s="28">
        <v>210</v>
      </c>
      <c r="I192" s="28">
        <v>654</v>
      </c>
      <c r="J192" s="28">
        <v>426</v>
      </c>
      <c r="K192" s="29">
        <v>0.54249999999999998</v>
      </c>
      <c r="L192" s="29">
        <f t="shared" si="5"/>
        <v>0.44365203790216085</v>
      </c>
    </row>
    <row r="193" spans="1:12">
      <c r="A193" s="28" t="s">
        <v>237</v>
      </c>
      <c r="B193" s="28" t="s">
        <v>342</v>
      </c>
      <c r="C193" s="28" t="s">
        <v>354</v>
      </c>
      <c r="D193" s="28">
        <v>2</v>
      </c>
      <c r="E193" s="28">
        <v>1100</v>
      </c>
      <c r="F193" s="29">
        <v>8.2199999999999995E-2</v>
      </c>
      <c r="G193" s="30">
        <f t="shared" si="4"/>
        <v>1085.04</v>
      </c>
      <c r="H193" s="28">
        <v>111</v>
      </c>
      <c r="I193" s="28">
        <v>148</v>
      </c>
      <c r="J193" s="28">
        <v>142</v>
      </c>
      <c r="K193" s="29">
        <v>8.2199999999999995E-2</v>
      </c>
      <c r="L193" s="29">
        <f t="shared" si="5"/>
        <v>0.48685409373378025</v>
      </c>
    </row>
    <row r="194" spans="1:12">
      <c r="A194" s="28" t="s">
        <v>238</v>
      </c>
      <c r="B194" s="28" t="s">
        <v>341</v>
      </c>
      <c r="C194" s="28" t="s">
        <v>355</v>
      </c>
      <c r="D194" s="28">
        <v>1</v>
      </c>
      <c r="E194" s="28">
        <v>3000</v>
      </c>
      <c r="F194" s="29">
        <v>0.34789999999999999</v>
      </c>
      <c r="G194" s="30">
        <f t="shared" si="4"/>
        <v>12524.4</v>
      </c>
      <c r="H194" s="28">
        <v>133</v>
      </c>
      <c r="I194" s="28">
        <v>1040</v>
      </c>
      <c r="J194" s="28">
        <v>621</v>
      </c>
      <c r="K194" s="29">
        <v>0.34789999999999999</v>
      </c>
      <c r="L194" s="29">
        <f t="shared" si="5"/>
        <v>0.41398865449664751</v>
      </c>
    </row>
    <row r="195" spans="1:12">
      <c r="A195" s="28" t="s">
        <v>239</v>
      </c>
      <c r="B195" s="28" t="s">
        <v>341</v>
      </c>
      <c r="C195" s="28" t="s">
        <v>355</v>
      </c>
      <c r="D195" s="28">
        <v>2</v>
      </c>
      <c r="E195" s="28">
        <v>3900</v>
      </c>
      <c r="F195" s="29">
        <v>0.47670000000000001</v>
      </c>
      <c r="G195" s="30">
        <f t="shared" si="4"/>
        <v>22309.56</v>
      </c>
      <c r="H195" s="28">
        <v>231</v>
      </c>
      <c r="I195" s="28">
        <v>888</v>
      </c>
      <c r="J195" s="28">
        <v>535</v>
      </c>
      <c r="K195" s="29">
        <v>0.47670000000000001</v>
      </c>
      <c r="L195" s="29">
        <f t="shared" si="5"/>
        <v>0.42707096717805337</v>
      </c>
    </row>
    <row r="196" spans="1:12">
      <c r="A196" s="28" t="s">
        <v>240</v>
      </c>
      <c r="B196" s="28" t="s">
        <v>341</v>
      </c>
      <c r="C196" s="28" t="s">
        <v>354</v>
      </c>
      <c r="D196" s="28">
        <v>1</v>
      </c>
      <c r="E196" s="28">
        <v>3600</v>
      </c>
      <c r="F196" s="29">
        <v>0.77810000000000001</v>
      </c>
      <c r="G196" s="30">
        <f t="shared" si="4"/>
        <v>33613.919999999998</v>
      </c>
      <c r="H196" s="28">
        <v>137</v>
      </c>
      <c r="I196" s="28">
        <v>808</v>
      </c>
      <c r="J196" s="28">
        <v>196</v>
      </c>
      <c r="K196" s="29">
        <v>0.77810000000000001</v>
      </c>
      <c r="L196" s="29">
        <f t="shared" si="5"/>
        <v>0.47863961832917656</v>
      </c>
    </row>
    <row r="197" spans="1:12">
      <c r="A197" s="28" t="s">
        <v>241</v>
      </c>
      <c r="B197" s="28" t="s">
        <v>343</v>
      </c>
      <c r="C197" s="28" t="s">
        <v>354</v>
      </c>
      <c r="D197" s="28">
        <v>2</v>
      </c>
      <c r="E197" s="28">
        <v>3500</v>
      </c>
      <c r="F197" s="29">
        <v>0.39729999999999999</v>
      </c>
      <c r="G197" s="30">
        <f t="shared" ref="G197:G247" si="6">E197*12*F197</f>
        <v>16686.599999999999</v>
      </c>
      <c r="H197" s="28">
        <v>155</v>
      </c>
      <c r="I197" s="28">
        <v>483</v>
      </c>
      <c r="J197" s="28">
        <v>294</v>
      </c>
      <c r="K197" s="29">
        <v>0.39729999999999999</v>
      </c>
      <c r="L197" s="29">
        <f t="shared" ref="L197:L247" si="7">(J197*$N$1)+$O$1</f>
        <v>0.46373186666896987</v>
      </c>
    </row>
    <row r="198" spans="1:12">
      <c r="A198" s="28" t="s">
        <v>242</v>
      </c>
      <c r="B198" s="28" t="s">
        <v>343</v>
      </c>
      <c r="C198" s="28" t="s">
        <v>355</v>
      </c>
      <c r="D198" s="28">
        <v>1</v>
      </c>
      <c r="E198" s="28">
        <v>2500</v>
      </c>
      <c r="F198" s="29">
        <v>0.6</v>
      </c>
      <c r="G198" s="30">
        <f t="shared" si="6"/>
        <v>18000</v>
      </c>
      <c r="H198" s="28">
        <v>111</v>
      </c>
      <c r="I198" s="28">
        <v>868</v>
      </c>
      <c r="J198" s="28">
        <v>471</v>
      </c>
      <c r="K198" s="29">
        <v>0.6</v>
      </c>
      <c r="L198" s="29">
        <f t="shared" si="7"/>
        <v>0.43680664173165779</v>
      </c>
    </row>
    <row r="199" spans="1:12">
      <c r="A199" s="28" t="s">
        <v>243</v>
      </c>
      <c r="B199" s="28" t="s">
        <v>343</v>
      </c>
      <c r="C199" s="28" t="s">
        <v>355</v>
      </c>
      <c r="D199" s="28">
        <v>2</v>
      </c>
      <c r="E199" s="28">
        <v>3000</v>
      </c>
      <c r="F199" s="29">
        <v>0.29320000000000002</v>
      </c>
      <c r="G199" s="30">
        <f t="shared" si="6"/>
        <v>10555.2</v>
      </c>
      <c r="H199" s="28">
        <v>195</v>
      </c>
      <c r="I199" s="28">
        <v>752</v>
      </c>
      <c r="J199" s="28">
        <v>620</v>
      </c>
      <c r="K199" s="29">
        <v>0.29320000000000002</v>
      </c>
      <c r="L199" s="29">
        <f t="shared" si="7"/>
        <v>0.41414077441154762</v>
      </c>
    </row>
    <row r="200" spans="1:12">
      <c r="A200" s="28" t="s">
        <v>244</v>
      </c>
      <c r="B200" s="28" t="s">
        <v>343</v>
      </c>
      <c r="C200" s="28" t="s">
        <v>354</v>
      </c>
      <c r="D200" s="28">
        <v>1</v>
      </c>
      <c r="E200" s="28">
        <v>3000</v>
      </c>
      <c r="F200" s="29">
        <v>0.6411</v>
      </c>
      <c r="G200" s="30">
        <f t="shared" si="6"/>
        <v>23079.599999999999</v>
      </c>
      <c r="H200" s="28">
        <v>80</v>
      </c>
      <c r="I200" s="28">
        <v>469</v>
      </c>
      <c r="J200" s="28">
        <v>235</v>
      </c>
      <c r="K200" s="29">
        <v>0.6411</v>
      </c>
      <c r="L200" s="29">
        <f t="shared" si="7"/>
        <v>0.47270694164807392</v>
      </c>
    </row>
    <row r="201" spans="1:12">
      <c r="A201" s="28" t="s">
        <v>245</v>
      </c>
      <c r="B201" s="28" t="s">
        <v>344</v>
      </c>
      <c r="C201" s="28" t="s">
        <v>354</v>
      </c>
      <c r="D201" s="28">
        <v>2</v>
      </c>
      <c r="E201" s="28">
        <v>3900</v>
      </c>
      <c r="F201" s="29">
        <v>0.50409999999999999</v>
      </c>
      <c r="G201" s="30">
        <f t="shared" si="6"/>
        <v>23591.88</v>
      </c>
      <c r="H201" s="28">
        <v>116</v>
      </c>
      <c r="I201" s="28">
        <v>361</v>
      </c>
      <c r="J201" s="28">
        <v>284</v>
      </c>
      <c r="K201" s="29">
        <v>0.50409999999999999</v>
      </c>
      <c r="L201" s="29">
        <f t="shared" si="7"/>
        <v>0.46525306581797055</v>
      </c>
    </row>
    <row r="202" spans="1:12">
      <c r="A202" s="28" t="s">
        <v>246</v>
      </c>
      <c r="B202" s="28" t="s">
        <v>344</v>
      </c>
      <c r="C202" s="28" t="s">
        <v>355</v>
      </c>
      <c r="D202" s="28">
        <v>1</v>
      </c>
      <c r="E202" s="28">
        <v>2800</v>
      </c>
      <c r="F202" s="29">
        <v>0.4027</v>
      </c>
      <c r="G202" s="30">
        <f t="shared" si="6"/>
        <v>13530.72</v>
      </c>
      <c r="H202" s="28">
        <v>102</v>
      </c>
      <c r="I202" s="28">
        <v>799</v>
      </c>
      <c r="J202" s="28">
        <v>355</v>
      </c>
      <c r="K202" s="29">
        <v>0.4027</v>
      </c>
      <c r="L202" s="29">
        <f t="shared" si="7"/>
        <v>0.45445255186006572</v>
      </c>
    </row>
    <row r="203" spans="1:12">
      <c r="A203" s="28" t="s">
        <v>247</v>
      </c>
      <c r="B203" s="28" t="s">
        <v>344</v>
      </c>
      <c r="C203" s="28" t="s">
        <v>355</v>
      </c>
      <c r="D203" s="28">
        <v>2</v>
      </c>
      <c r="E203" s="28">
        <v>3500</v>
      </c>
      <c r="F203" s="29">
        <v>0.50680000000000003</v>
      </c>
      <c r="G203" s="30">
        <f t="shared" si="6"/>
        <v>21285.600000000002</v>
      </c>
      <c r="H203" s="28">
        <v>188</v>
      </c>
      <c r="I203" s="28">
        <v>724</v>
      </c>
      <c r="J203" s="28">
        <v>436</v>
      </c>
      <c r="K203" s="29">
        <v>0.50680000000000003</v>
      </c>
      <c r="L203" s="29">
        <f t="shared" si="7"/>
        <v>0.44213083875316017</v>
      </c>
    </row>
    <row r="204" spans="1:12">
      <c r="A204" s="28" t="s">
        <v>248</v>
      </c>
      <c r="B204" s="28" t="s">
        <v>342</v>
      </c>
      <c r="C204" s="28" t="s">
        <v>355</v>
      </c>
      <c r="D204" s="28">
        <v>1</v>
      </c>
      <c r="E204" s="28">
        <v>900</v>
      </c>
      <c r="F204" s="29">
        <v>0.54790000000000005</v>
      </c>
      <c r="G204" s="30">
        <f t="shared" si="6"/>
        <v>5917.3200000000006</v>
      </c>
      <c r="H204" s="28">
        <v>116</v>
      </c>
      <c r="I204" s="28">
        <v>296</v>
      </c>
      <c r="J204" s="28">
        <v>141</v>
      </c>
      <c r="K204" s="29">
        <v>0.54790000000000005</v>
      </c>
      <c r="L204" s="29">
        <f t="shared" si="7"/>
        <v>0.4870062136486803</v>
      </c>
    </row>
    <row r="205" spans="1:12">
      <c r="A205" s="28" t="s">
        <v>249</v>
      </c>
      <c r="B205" s="28" t="s">
        <v>344</v>
      </c>
      <c r="C205" s="28" t="s">
        <v>354</v>
      </c>
      <c r="D205" s="28">
        <v>1</v>
      </c>
      <c r="E205" s="28">
        <v>2600</v>
      </c>
      <c r="F205" s="29">
        <v>0.36990000000000001</v>
      </c>
      <c r="G205" s="30">
        <f t="shared" si="6"/>
        <v>11540.880000000001</v>
      </c>
      <c r="H205" s="28">
        <v>69</v>
      </c>
      <c r="I205" s="28">
        <v>406</v>
      </c>
      <c r="J205" s="28">
        <v>250</v>
      </c>
      <c r="K205" s="29">
        <v>0.36990000000000001</v>
      </c>
      <c r="L205" s="29">
        <f t="shared" si="7"/>
        <v>0.47042514292457288</v>
      </c>
    </row>
    <row r="206" spans="1:12">
      <c r="A206" s="28" t="s">
        <v>250</v>
      </c>
      <c r="B206" s="28" t="s">
        <v>345</v>
      </c>
      <c r="C206" s="28" t="s">
        <v>354</v>
      </c>
      <c r="D206" s="28">
        <v>2</v>
      </c>
      <c r="E206" s="28">
        <v>2695</v>
      </c>
      <c r="F206" s="29">
        <v>0.2356</v>
      </c>
      <c r="G206" s="30">
        <f t="shared" si="6"/>
        <v>7619.3040000000001</v>
      </c>
      <c r="H206" s="28">
        <v>265</v>
      </c>
      <c r="I206" s="28">
        <v>534</v>
      </c>
      <c r="J206" s="28">
        <v>443</v>
      </c>
      <c r="K206" s="29">
        <v>0.2356</v>
      </c>
      <c r="L206" s="29">
        <f t="shared" si="7"/>
        <v>0.44106599934885971</v>
      </c>
    </row>
    <row r="207" spans="1:12">
      <c r="A207" s="28" t="s">
        <v>251</v>
      </c>
      <c r="B207" s="28" t="s">
        <v>345</v>
      </c>
      <c r="C207" s="28" t="s">
        <v>355</v>
      </c>
      <c r="D207" s="28">
        <v>1</v>
      </c>
      <c r="E207" s="28">
        <v>3000</v>
      </c>
      <c r="F207" s="29">
        <v>0.58079999999999998</v>
      </c>
      <c r="G207" s="30">
        <f t="shared" si="6"/>
        <v>20908.8</v>
      </c>
      <c r="H207" s="28">
        <v>158</v>
      </c>
      <c r="I207" s="28">
        <v>706</v>
      </c>
      <c r="J207" s="28">
        <v>343</v>
      </c>
      <c r="K207" s="29">
        <v>0.58079999999999998</v>
      </c>
      <c r="L207" s="29">
        <f t="shared" si="7"/>
        <v>0.4562779908388665</v>
      </c>
    </row>
    <row r="208" spans="1:12">
      <c r="A208" s="28" t="s">
        <v>252</v>
      </c>
      <c r="B208" s="28" t="s">
        <v>345</v>
      </c>
      <c r="C208" s="28" t="s">
        <v>355</v>
      </c>
      <c r="D208" s="28">
        <v>2</v>
      </c>
      <c r="E208" s="28">
        <v>4000</v>
      </c>
      <c r="F208" s="29">
        <v>1.9199999999999998E-2</v>
      </c>
      <c r="G208" s="30">
        <f t="shared" si="6"/>
        <v>921.59999999999991</v>
      </c>
      <c r="H208" s="28">
        <v>306</v>
      </c>
      <c r="I208" s="28">
        <v>781</v>
      </c>
      <c r="J208" s="28">
        <v>739</v>
      </c>
      <c r="K208" s="29">
        <v>1.9199999999999998E-2</v>
      </c>
      <c r="L208" s="29">
        <f t="shared" si="7"/>
        <v>0.39603850453843947</v>
      </c>
    </row>
    <row r="209" spans="1:12">
      <c r="A209" s="28" t="s">
        <v>253</v>
      </c>
      <c r="B209" s="28" t="s">
        <v>345</v>
      </c>
      <c r="C209" s="28" t="s">
        <v>354</v>
      </c>
      <c r="D209" s="28">
        <v>1</v>
      </c>
      <c r="E209" s="28">
        <v>2295</v>
      </c>
      <c r="F209" s="29">
        <v>0.46850000000000003</v>
      </c>
      <c r="G209" s="30">
        <f t="shared" si="6"/>
        <v>12902.490000000002</v>
      </c>
      <c r="H209" s="28">
        <v>100</v>
      </c>
      <c r="I209" s="28">
        <v>469</v>
      </c>
      <c r="J209" s="28">
        <v>270</v>
      </c>
      <c r="K209" s="29">
        <v>0.46850000000000003</v>
      </c>
      <c r="L209" s="29">
        <f t="shared" si="7"/>
        <v>0.46738274462657148</v>
      </c>
    </row>
    <row r="210" spans="1:12">
      <c r="A210" s="28" t="s">
        <v>254</v>
      </c>
      <c r="B210" s="28" t="s">
        <v>346</v>
      </c>
      <c r="C210" s="28" t="s">
        <v>354</v>
      </c>
      <c r="D210" s="28">
        <v>2</v>
      </c>
      <c r="E210" s="28">
        <v>3000</v>
      </c>
      <c r="F210" s="29">
        <v>0.34250000000000003</v>
      </c>
      <c r="G210" s="30">
        <f t="shared" si="6"/>
        <v>12330.000000000002</v>
      </c>
      <c r="H210" s="28">
        <v>270</v>
      </c>
      <c r="I210" s="28">
        <v>543</v>
      </c>
      <c r="J210" s="28">
        <v>424</v>
      </c>
      <c r="K210" s="29">
        <v>0.34250000000000003</v>
      </c>
      <c r="L210" s="29">
        <f t="shared" si="7"/>
        <v>0.443956277731961</v>
      </c>
    </row>
    <row r="211" spans="1:12">
      <c r="A211" s="28" t="s">
        <v>255</v>
      </c>
      <c r="B211" s="28" t="s">
        <v>346</v>
      </c>
      <c r="C211" s="28" t="s">
        <v>355</v>
      </c>
      <c r="D211" s="28">
        <v>1</v>
      </c>
      <c r="E211" s="28">
        <v>3300</v>
      </c>
      <c r="F211" s="29">
        <v>0.2712</v>
      </c>
      <c r="G211" s="30">
        <f t="shared" si="6"/>
        <v>10739.52</v>
      </c>
      <c r="H211" s="28">
        <v>283</v>
      </c>
      <c r="I211" s="28">
        <v>1261</v>
      </c>
      <c r="J211" s="28">
        <v>980</v>
      </c>
      <c r="K211" s="29">
        <v>0.2712</v>
      </c>
      <c r="L211" s="29">
        <f t="shared" si="7"/>
        <v>0.35937760504752303</v>
      </c>
    </row>
    <row r="212" spans="1:12">
      <c r="A212" s="28" t="s">
        <v>256</v>
      </c>
      <c r="B212" s="28" t="s">
        <v>346</v>
      </c>
      <c r="C212" s="28" t="s">
        <v>355</v>
      </c>
      <c r="D212" s="28">
        <v>2</v>
      </c>
      <c r="E212" s="28">
        <v>4500</v>
      </c>
      <c r="F212" s="29">
        <v>0.43009999999999998</v>
      </c>
      <c r="G212" s="30">
        <f t="shared" si="6"/>
        <v>23225.399999999998</v>
      </c>
      <c r="H212" s="28">
        <v>530</v>
      </c>
      <c r="I212" s="28">
        <v>1354</v>
      </c>
      <c r="J212" s="28">
        <v>994</v>
      </c>
      <c r="K212" s="29">
        <v>0.43009999999999998</v>
      </c>
      <c r="L212" s="29">
        <f t="shared" si="7"/>
        <v>0.35724792623892204</v>
      </c>
    </row>
    <row r="213" spans="1:12">
      <c r="A213" s="28" t="s">
        <v>257</v>
      </c>
      <c r="B213" s="28" t="s">
        <v>346</v>
      </c>
      <c r="C213" s="28" t="s">
        <v>354</v>
      </c>
      <c r="D213" s="28">
        <v>1</v>
      </c>
      <c r="E213" s="28">
        <v>2700</v>
      </c>
      <c r="F213" s="29">
        <v>0.60550000000000004</v>
      </c>
      <c r="G213" s="30">
        <f t="shared" si="6"/>
        <v>19618.2</v>
      </c>
      <c r="H213" s="28">
        <v>103</v>
      </c>
      <c r="I213" s="28">
        <v>483</v>
      </c>
      <c r="J213" s="28">
        <v>284</v>
      </c>
      <c r="K213" s="29">
        <v>0.60550000000000004</v>
      </c>
      <c r="L213" s="29">
        <f t="shared" si="7"/>
        <v>0.46525306581797055</v>
      </c>
    </row>
    <row r="214" spans="1:12">
      <c r="A214" s="28" t="s">
        <v>258</v>
      </c>
      <c r="B214" s="28" t="s">
        <v>347</v>
      </c>
      <c r="C214" s="28" t="s">
        <v>354</v>
      </c>
      <c r="D214" s="28">
        <v>1</v>
      </c>
      <c r="E214" s="28">
        <v>2700</v>
      </c>
      <c r="F214" s="29">
        <v>0.56710000000000005</v>
      </c>
      <c r="G214" s="30">
        <f t="shared" si="6"/>
        <v>18374.04</v>
      </c>
      <c r="H214" s="28">
        <v>110</v>
      </c>
      <c r="I214" s="28">
        <v>515</v>
      </c>
      <c r="J214" s="28">
        <v>236</v>
      </c>
      <c r="K214" s="29">
        <v>0.56710000000000005</v>
      </c>
      <c r="L214" s="29">
        <f t="shared" si="7"/>
        <v>0.47255482173317381</v>
      </c>
    </row>
    <row r="215" spans="1:12">
      <c r="A215" s="28" t="s">
        <v>259</v>
      </c>
      <c r="B215" s="28" t="s">
        <v>342</v>
      </c>
      <c r="C215" s="28" t="s">
        <v>355</v>
      </c>
      <c r="D215" s="28">
        <v>2</v>
      </c>
      <c r="E215" s="28">
        <v>1100</v>
      </c>
      <c r="F215" s="29">
        <v>0.61919999999999997</v>
      </c>
      <c r="G215" s="30">
        <f t="shared" si="6"/>
        <v>8173.44</v>
      </c>
      <c r="H215" s="28">
        <v>136</v>
      </c>
      <c r="I215" s="28">
        <v>335</v>
      </c>
      <c r="J215" s="28">
        <v>188</v>
      </c>
      <c r="K215" s="29">
        <v>0.61919999999999997</v>
      </c>
      <c r="L215" s="29">
        <f t="shared" si="7"/>
        <v>0.47985657764837708</v>
      </c>
    </row>
    <row r="216" spans="1:12">
      <c r="A216" s="28" t="s">
        <v>260</v>
      </c>
      <c r="B216" s="28" t="s">
        <v>347</v>
      </c>
      <c r="C216" s="28" t="s">
        <v>354</v>
      </c>
      <c r="D216" s="28">
        <v>2</v>
      </c>
      <c r="E216" s="28">
        <v>3000</v>
      </c>
      <c r="F216" s="29">
        <v>0.70409999999999995</v>
      </c>
      <c r="G216" s="30">
        <f t="shared" si="6"/>
        <v>25347.599999999999</v>
      </c>
      <c r="H216" s="28">
        <v>270</v>
      </c>
      <c r="I216" s="28">
        <v>544</v>
      </c>
      <c r="J216" s="28">
        <v>329</v>
      </c>
      <c r="K216" s="29">
        <v>0.70409999999999995</v>
      </c>
      <c r="L216" s="29">
        <f t="shared" si="7"/>
        <v>0.45840766964746749</v>
      </c>
    </row>
    <row r="217" spans="1:12">
      <c r="A217" s="28" t="s">
        <v>261</v>
      </c>
      <c r="B217" s="28" t="s">
        <v>347</v>
      </c>
      <c r="C217" s="28" t="s">
        <v>355</v>
      </c>
      <c r="D217" s="28">
        <v>1</v>
      </c>
      <c r="E217" s="28">
        <v>4500</v>
      </c>
      <c r="F217" s="29">
        <v>0.44379999999999997</v>
      </c>
      <c r="G217" s="30">
        <f t="shared" si="6"/>
        <v>23965.199999999997</v>
      </c>
      <c r="H217" s="28">
        <v>231</v>
      </c>
      <c r="I217" s="28">
        <v>1027</v>
      </c>
      <c r="J217" s="28">
        <v>549</v>
      </c>
      <c r="K217" s="29">
        <v>0.44379999999999997</v>
      </c>
      <c r="L217" s="29">
        <f t="shared" si="7"/>
        <v>0.42494128836945244</v>
      </c>
    </row>
    <row r="218" spans="1:12">
      <c r="A218" s="28" t="s">
        <v>262</v>
      </c>
      <c r="B218" s="28" t="s">
        <v>347</v>
      </c>
      <c r="C218" s="28" t="s">
        <v>355</v>
      </c>
      <c r="D218" s="28">
        <v>2</v>
      </c>
      <c r="E218" s="28">
        <v>4900</v>
      </c>
      <c r="F218" s="29">
        <v>0.4466</v>
      </c>
      <c r="G218" s="30">
        <f t="shared" si="6"/>
        <v>26260.079999999998</v>
      </c>
      <c r="H218" s="28">
        <v>379</v>
      </c>
      <c r="I218" s="28">
        <v>969</v>
      </c>
      <c r="J218" s="28">
        <v>652</v>
      </c>
      <c r="K218" s="29">
        <v>0.4466</v>
      </c>
      <c r="L218" s="29">
        <f t="shared" si="7"/>
        <v>0.40927293713474544</v>
      </c>
    </row>
    <row r="219" spans="1:12">
      <c r="A219" s="28" t="s">
        <v>263</v>
      </c>
      <c r="B219" s="28" t="s">
        <v>348</v>
      </c>
      <c r="C219" s="28" t="s">
        <v>354</v>
      </c>
      <c r="D219" s="28">
        <v>2</v>
      </c>
      <c r="E219" s="28">
        <v>3300</v>
      </c>
      <c r="F219" s="29">
        <v>0.4219</v>
      </c>
      <c r="G219" s="30">
        <f t="shared" si="6"/>
        <v>16707.240000000002</v>
      </c>
      <c r="H219" s="28">
        <v>264</v>
      </c>
      <c r="I219" s="28">
        <v>532</v>
      </c>
      <c r="J219" s="28">
        <v>378</v>
      </c>
      <c r="K219" s="29">
        <v>0.4219</v>
      </c>
      <c r="L219" s="29">
        <f t="shared" si="7"/>
        <v>0.45095379381736411</v>
      </c>
    </row>
    <row r="220" spans="1:12">
      <c r="A220" s="28" t="s">
        <v>264</v>
      </c>
      <c r="B220" s="28" t="s">
        <v>348</v>
      </c>
      <c r="C220" s="28" t="s">
        <v>355</v>
      </c>
      <c r="D220" s="28">
        <v>1</v>
      </c>
      <c r="E220" s="28">
        <v>4500</v>
      </c>
      <c r="F220" s="29">
        <v>0.59179999999999999</v>
      </c>
      <c r="G220" s="30">
        <f t="shared" si="6"/>
        <v>31957.200000000001</v>
      </c>
      <c r="H220" s="28">
        <v>151</v>
      </c>
      <c r="I220" s="28">
        <v>673</v>
      </c>
      <c r="J220" s="28">
        <v>255</v>
      </c>
      <c r="K220" s="29">
        <v>0.59179999999999999</v>
      </c>
      <c r="L220" s="29">
        <f t="shared" si="7"/>
        <v>0.46966454335007252</v>
      </c>
    </row>
    <row r="221" spans="1:12">
      <c r="A221" s="28" t="s">
        <v>265</v>
      </c>
      <c r="B221" s="28" t="s">
        <v>348</v>
      </c>
      <c r="C221" s="28" t="s">
        <v>355</v>
      </c>
      <c r="D221" s="28">
        <v>2</v>
      </c>
      <c r="E221" s="28">
        <v>4200</v>
      </c>
      <c r="F221" s="29">
        <v>0.5726</v>
      </c>
      <c r="G221" s="30">
        <f t="shared" si="6"/>
        <v>28859.040000000001</v>
      </c>
      <c r="H221" s="28">
        <v>278</v>
      </c>
      <c r="I221" s="28">
        <v>711</v>
      </c>
      <c r="J221" s="28">
        <v>441</v>
      </c>
      <c r="K221" s="29">
        <v>0.5726</v>
      </c>
      <c r="L221" s="29">
        <f t="shared" si="7"/>
        <v>0.44137023917865981</v>
      </c>
    </row>
    <row r="222" spans="1:12">
      <c r="A222" s="28" t="s">
        <v>266</v>
      </c>
      <c r="B222" s="28" t="s">
        <v>348</v>
      </c>
      <c r="C222" s="28" t="s">
        <v>354</v>
      </c>
      <c r="D222" s="28">
        <v>1</v>
      </c>
      <c r="E222" s="28">
        <v>2500</v>
      </c>
      <c r="F222" s="29">
        <v>0.42470000000000002</v>
      </c>
      <c r="G222" s="30">
        <f t="shared" si="6"/>
        <v>12741</v>
      </c>
      <c r="H222" s="28">
        <v>98</v>
      </c>
      <c r="I222" s="28">
        <v>460</v>
      </c>
      <c r="J222" s="28">
        <v>356</v>
      </c>
      <c r="K222" s="29">
        <v>0.42470000000000002</v>
      </c>
      <c r="L222" s="29">
        <f t="shared" si="7"/>
        <v>0.45430043194516562</v>
      </c>
    </row>
    <row r="223" spans="1:12">
      <c r="A223" s="28" t="s">
        <v>267</v>
      </c>
      <c r="B223" s="28" t="s">
        <v>349</v>
      </c>
      <c r="C223" s="28" t="s">
        <v>354</v>
      </c>
      <c r="D223" s="28">
        <v>1</v>
      </c>
      <c r="E223" s="28">
        <v>2500</v>
      </c>
      <c r="F223" s="29">
        <v>7.9500000000000001E-2</v>
      </c>
      <c r="G223" s="30">
        <f t="shared" si="6"/>
        <v>2385</v>
      </c>
      <c r="H223" s="28">
        <v>108</v>
      </c>
      <c r="I223" s="28">
        <v>507</v>
      </c>
      <c r="J223" s="28">
        <v>437</v>
      </c>
      <c r="K223" s="29">
        <v>7.9500000000000001E-2</v>
      </c>
      <c r="L223" s="29">
        <f t="shared" si="7"/>
        <v>0.44197871883826012</v>
      </c>
    </row>
    <row r="224" spans="1:12">
      <c r="A224" s="28" t="s">
        <v>268</v>
      </c>
      <c r="B224" s="28" t="s">
        <v>349</v>
      </c>
      <c r="C224" s="28" t="s">
        <v>354</v>
      </c>
      <c r="D224" s="28">
        <v>2</v>
      </c>
      <c r="E224" s="28">
        <v>3300</v>
      </c>
      <c r="F224" s="29">
        <v>0.31780000000000003</v>
      </c>
      <c r="G224" s="30">
        <f t="shared" si="6"/>
        <v>12584.880000000001</v>
      </c>
      <c r="H224" s="28">
        <v>270</v>
      </c>
      <c r="I224" s="28">
        <v>543</v>
      </c>
      <c r="J224" s="28">
        <v>461</v>
      </c>
      <c r="K224" s="29">
        <v>0.31780000000000003</v>
      </c>
      <c r="L224" s="29">
        <f t="shared" si="7"/>
        <v>0.43832784088065846</v>
      </c>
    </row>
    <row r="225" spans="1:12">
      <c r="A225" s="28" t="s">
        <v>269</v>
      </c>
      <c r="B225" s="28" t="s">
        <v>349</v>
      </c>
      <c r="C225" s="28" t="s">
        <v>355</v>
      </c>
      <c r="D225" s="28">
        <v>1</v>
      </c>
      <c r="E225" s="28">
        <v>4500</v>
      </c>
      <c r="F225" s="29">
        <v>0.31230000000000002</v>
      </c>
      <c r="G225" s="30">
        <f t="shared" si="6"/>
        <v>16864.2</v>
      </c>
      <c r="H225" s="28">
        <v>186</v>
      </c>
      <c r="I225" s="28">
        <v>829</v>
      </c>
      <c r="J225" s="28">
        <v>669</v>
      </c>
      <c r="K225" s="29">
        <v>0.31230000000000002</v>
      </c>
      <c r="L225" s="29">
        <f t="shared" si="7"/>
        <v>0.40668689858144424</v>
      </c>
    </row>
    <row r="226" spans="1:12">
      <c r="A226" s="28" t="s">
        <v>270</v>
      </c>
      <c r="B226" s="28" t="s">
        <v>342</v>
      </c>
      <c r="C226" s="28" t="s">
        <v>354</v>
      </c>
      <c r="D226" s="28">
        <v>1</v>
      </c>
      <c r="E226" s="28">
        <v>500</v>
      </c>
      <c r="F226" s="29">
        <v>0.39729999999999999</v>
      </c>
      <c r="G226" s="30">
        <f t="shared" si="6"/>
        <v>2383.7999999999997</v>
      </c>
      <c r="H226" s="28">
        <v>50</v>
      </c>
      <c r="I226" s="28">
        <v>174</v>
      </c>
      <c r="J226" s="28">
        <v>121</v>
      </c>
      <c r="K226" s="29">
        <v>0.39729999999999999</v>
      </c>
      <c r="L226" s="29">
        <f t="shared" si="7"/>
        <v>0.4900486119466817</v>
      </c>
    </row>
    <row r="227" spans="1:12">
      <c r="A227" s="28" t="s">
        <v>271</v>
      </c>
      <c r="B227" s="28" t="s">
        <v>349</v>
      </c>
      <c r="C227" s="28" t="s">
        <v>355</v>
      </c>
      <c r="D227" s="28">
        <v>2</v>
      </c>
      <c r="E227" s="28">
        <v>4200</v>
      </c>
      <c r="F227" s="29">
        <v>0.61099999999999999</v>
      </c>
      <c r="G227" s="30">
        <f t="shared" si="6"/>
        <v>30794.399999999998</v>
      </c>
      <c r="H227" s="28">
        <v>319</v>
      </c>
      <c r="I227" s="28">
        <v>815</v>
      </c>
      <c r="J227" s="28">
        <v>437</v>
      </c>
      <c r="K227" s="29">
        <v>0.61099999999999999</v>
      </c>
      <c r="L227" s="29">
        <f t="shared" si="7"/>
        <v>0.44197871883826012</v>
      </c>
    </row>
    <row r="228" spans="1:12">
      <c r="A228" s="28" t="s">
        <v>272</v>
      </c>
      <c r="B228" s="28" t="s">
        <v>350</v>
      </c>
      <c r="C228" s="28" t="s">
        <v>354</v>
      </c>
      <c r="D228" s="28">
        <v>2</v>
      </c>
      <c r="E228" s="28">
        <v>3600</v>
      </c>
      <c r="F228" s="29">
        <v>0.2329</v>
      </c>
      <c r="G228" s="30">
        <f t="shared" si="6"/>
        <v>10061.280000000001</v>
      </c>
      <c r="H228" s="28">
        <v>332</v>
      </c>
      <c r="I228" s="28">
        <v>805</v>
      </c>
      <c r="J228" s="28">
        <v>663</v>
      </c>
      <c r="K228" s="29">
        <v>0.2329</v>
      </c>
      <c r="L228" s="29">
        <f t="shared" si="7"/>
        <v>0.40759961807084466</v>
      </c>
    </row>
    <row r="229" spans="1:12">
      <c r="A229" s="28" t="s">
        <v>273</v>
      </c>
      <c r="B229" s="28" t="s">
        <v>350</v>
      </c>
      <c r="C229" s="28" t="s">
        <v>355</v>
      </c>
      <c r="D229" s="28">
        <v>1</v>
      </c>
      <c r="E229" s="28">
        <v>4000</v>
      </c>
      <c r="F229" s="29">
        <v>0.50680000000000003</v>
      </c>
      <c r="G229" s="30">
        <f t="shared" si="6"/>
        <v>24326.400000000001</v>
      </c>
      <c r="H229" s="28">
        <v>179</v>
      </c>
      <c r="I229" s="28">
        <v>629</v>
      </c>
      <c r="J229" s="28">
        <v>337</v>
      </c>
      <c r="K229" s="29">
        <v>0.50680000000000003</v>
      </c>
      <c r="L229" s="29">
        <f t="shared" si="7"/>
        <v>0.45719071032826691</v>
      </c>
    </row>
    <row r="230" spans="1:12">
      <c r="A230" s="28" t="s">
        <v>274</v>
      </c>
      <c r="B230" s="28" t="s">
        <v>350</v>
      </c>
      <c r="C230" s="28" t="s">
        <v>355</v>
      </c>
      <c r="D230" s="28">
        <v>2</v>
      </c>
      <c r="E230" s="28">
        <v>5500</v>
      </c>
      <c r="F230" s="29">
        <v>0.61639999999999995</v>
      </c>
      <c r="G230" s="30">
        <f t="shared" si="6"/>
        <v>40682.399999999994</v>
      </c>
      <c r="H230" s="28">
        <v>227</v>
      </c>
      <c r="I230" s="28">
        <v>813</v>
      </c>
      <c r="J230" s="28">
        <v>447</v>
      </c>
      <c r="K230" s="29">
        <v>0.61639999999999995</v>
      </c>
      <c r="L230" s="29">
        <f t="shared" si="7"/>
        <v>0.44045751968925939</v>
      </c>
    </row>
    <row r="231" spans="1:12">
      <c r="A231" s="28" t="s">
        <v>275</v>
      </c>
      <c r="B231" s="28" t="s">
        <v>350</v>
      </c>
      <c r="C231" s="28" t="s">
        <v>354</v>
      </c>
      <c r="D231" s="28">
        <v>1</v>
      </c>
      <c r="E231" s="28">
        <v>3000</v>
      </c>
      <c r="F231" s="29">
        <v>0.1014</v>
      </c>
      <c r="G231" s="30">
        <f t="shared" si="6"/>
        <v>3650.4</v>
      </c>
      <c r="H231" s="28">
        <v>115</v>
      </c>
      <c r="I231" s="28">
        <v>650</v>
      </c>
      <c r="J231" s="28">
        <v>610</v>
      </c>
      <c r="K231" s="29">
        <v>0.1014</v>
      </c>
      <c r="L231" s="29">
        <f t="shared" si="7"/>
        <v>0.41566197356054829</v>
      </c>
    </row>
    <row r="232" spans="1:12">
      <c r="A232" s="28" t="s">
        <v>276</v>
      </c>
      <c r="B232" s="28" t="s">
        <v>351</v>
      </c>
      <c r="C232" s="28" t="s">
        <v>354</v>
      </c>
      <c r="D232" s="28">
        <v>2</v>
      </c>
      <c r="E232" s="28">
        <v>4000</v>
      </c>
      <c r="F232" s="29">
        <v>0.31509999999999999</v>
      </c>
      <c r="G232" s="30">
        <f t="shared" si="6"/>
        <v>15124.8</v>
      </c>
      <c r="H232" s="28">
        <v>220</v>
      </c>
      <c r="I232" s="28">
        <v>534</v>
      </c>
      <c r="J232" s="28">
        <v>302</v>
      </c>
      <c r="K232" s="29">
        <v>0.31509999999999999</v>
      </c>
      <c r="L232" s="29">
        <f t="shared" si="7"/>
        <v>0.4625149073497693</v>
      </c>
    </row>
    <row r="233" spans="1:12">
      <c r="A233" s="28" t="s">
        <v>277</v>
      </c>
      <c r="B233" s="28" t="s">
        <v>351</v>
      </c>
      <c r="C233" s="28" t="s">
        <v>355</v>
      </c>
      <c r="D233" s="28">
        <v>1</v>
      </c>
      <c r="E233" s="28">
        <v>4000</v>
      </c>
      <c r="F233" s="29">
        <v>0.65210000000000001</v>
      </c>
      <c r="G233" s="30">
        <f t="shared" si="6"/>
        <v>31300.799999999999</v>
      </c>
      <c r="H233" s="28">
        <v>128</v>
      </c>
      <c r="I233" s="28">
        <v>450</v>
      </c>
      <c r="J233" s="28">
        <v>213</v>
      </c>
      <c r="K233" s="29">
        <v>0.65210000000000001</v>
      </c>
      <c r="L233" s="29">
        <f t="shared" si="7"/>
        <v>0.47605357977587537</v>
      </c>
    </row>
    <row r="234" spans="1:12">
      <c r="A234" s="28" t="s">
        <v>278</v>
      </c>
      <c r="B234" s="28" t="s">
        <v>351</v>
      </c>
      <c r="C234" s="28" t="s">
        <v>355</v>
      </c>
      <c r="D234" s="28">
        <v>2</v>
      </c>
      <c r="E234" s="28">
        <v>5000</v>
      </c>
      <c r="F234" s="29">
        <v>0.51229999999999998</v>
      </c>
      <c r="G234" s="30">
        <f t="shared" si="6"/>
        <v>30738</v>
      </c>
      <c r="H234" s="28">
        <v>152</v>
      </c>
      <c r="I234" s="28">
        <v>546</v>
      </c>
      <c r="J234" s="28">
        <v>364</v>
      </c>
      <c r="K234" s="29">
        <v>0.51229999999999998</v>
      </c>
      <c r="L234" s="29">
        <f t="shared" si="7"/>
        <v>0.4530834726259651</v>
      </c>
    </row>
    <row r="235" spans="1:12">
      <c r="A235" s="28" t="s">
        <v>279</v>
      </c>
      <c r="B235" s="28" t="s">
        <v>351</v>
      </c>
      <c r="C235" s="28" t="s">
        <v>354</v>
      </c>
      <c r="D235" s="28">
        <v>1</v>
      </c>
      <c r="E235" s="28">
        <v>3200</v>
      </c>
      <c r="F235" s="29">
        <v>0.62739999999999996</v>
      </c>
      <c r="G235" s="30">
        <f t="shared" si="6"/>
        <v>24092.16</v>
      </c>
      <c r="H235" s="28">
        <v>94</v>
      </c>
      <c r="I235" s="28">
        <v>528</v>
      </c>
      <c r="J235" s="28">
        <v>251</v>
      </c>
      <c r="K235" s="29">
        <v>0.62739999999999996</v>
      </c>
      <c r="L235" s="29">
        <f t="shared" si="7"/>
        <v>0.47027302300967277</v>
      </c>
    </row>
    <row r="236" spans="1:12">
      <c r="A236" s="28" t="s">
        <v>280</v>
      </c>
      <c r="B236" s="28" t="s">
        <v>352</v>
      </c>
      <c r="C236" s="28" t="s">
        <v>354</v>
      </c>
      <c r="D236" s="28">
        <v>2</v>
      </c>
      <c r="E236" s="28">
        <v>3500</v>
      </c>
      <c r="F236" s="29">
        <v>0.39729999999999999</v>
      </c>
      <c r="G236" s="30">
        <f t="shared" si="6"/>
        <v>16686.599999999999</v>
      </c>
      <c r="H236" s="28">
        <v>194</v>
      </c>
      <c r="I236" s="28">
        <v>471</v>
      </c>
      <c r="J236" s="28">
        <v>343</v>
      </c>
      <c r="K236" s="29">
        <v>0.39729999999999999</v>
      </c>
      <c r="L236" s="29">
        <f t="shared" si="7"/>
        <v>0.4562779908388665</v>
      </c>
    </row>
    <row r="237" spans="1:12">
      <c r="A237" s="28" t="s">
        <v>281</v>
      </c>
      <c r="B237" s="28" t="s">
        <v>293</v>
      </c>
      <c r="C237" s="28" t="s">
        <v>354</v>
      </c>
      <c r="D237" s="28">
        <v>1</v>
      </c>
      <c r="E237" s="28">
        <v>965</v>
      </c>
      <c r="F237" s="29">
        <v>0.37530000000000002</v>
      </c>
      <c r="G237" s="30">
        <f t="shared" si="6"/>
        <v>4345.9740000000002</v>
      </c>
      <c r="H237" s="28">
        <v>50</v>
      </c>
      <c r="I237" s="28">
        <v>174</v>
      </c>
      <c r="J237" s="28">
        <v>125</v>
      </c>
      <c r="K237" s="29">
        <v>0.37530000000000002</v>
      </c>
      <c r="L237" s="29">
        <f t="shared" si="7"/>
        <v>0.48944013228708139</v>
      </c>
    </row>
    <row r="238" spans="1:12">
      <c r="A238" s="28" t="s">
        <v>282</v>
      </c>
      <c r="B238" s="28" t="s">
        <v>352</v>
      </c>
      <c r="C238" s="28" t="s">
        <v>355</v>
      </c>
      <c r="D238" s="28">
        <v>1</v>
      </c>
      <c r="E238" s="28">
        <v>3200</v>
      </c>
      <c r="F238" s="29">
        <v>0.3342</v>
      </c>
      <c r="G238" s="30">
        <f t="shared" si="6"/>
        <v>12833.28</v>
      </c>
      <c r="H238" s="28">
        <v>138</v>
      </c>
      <c r="I238" s="28">
        <v>485</v>
      </c>
      <c r="J238" s="28">
        <v>251</v>
      </c>
      <c r="K238" s="29">
        <v>0.3342</v>
      </c>
      <c r="L238" s="29">
        <f t="shared" si="7"/>
        <v>0.47027302300967277</v>
      </c>
    </row>
    <row r="239" spans="1:12">
      <c r="A239" s="28" t="s">
        <v>283</v>
      </c>
      <c r="B239" s="28" t="s">
        <v>352</v>
      </c>
      <c r="C239" s="28" t="s">
        <v>355</v>
      </c>
      <c r="D239" s="28">
        <v>2</v>
      </c>
      <c r="E239" s="28">
        <v>3500</v>
      </c>
      <c r="F239" s="29">
        <v>0.36159999999999998</v>
      </c>
      <c r="G239" s="30">
        <f t="shared" si="6"/>
        <v>15187.199999999999</v>
      </c>
      <c r="H239" s="28">
        <v>152</v>
      </c>
      <c r="I239" s="28">
        <v>547</v>
      </c>
      <c r="J239" s="28">
        <v>404</v>
      </c>
      <c r="K239" s="29">
        <v>0.36159999999999998</v>
      </c>
      <c r="L239" s="29">
        <f t="shared" si="7"/>
        <v>0.44699867602996235</v>
      </c>
    </row>
    <row r="240" spans="1:12">
      <c r="A240" s="28" t="s">
        <v>284</v>
      </c>
      <c r="B240" s="28" t="s">
        <v>352</v>
      </c>
      <c r="C240" s="28" t="s">
        <v>354</v>
      </c>
      <c r="D240" s="28">
        <v>1</v>
      </c>
      <c r="E240" s="28">
        <v>3000</v>
      </c>
      <c r="F240" s="29">
        <v>0.26579999999999998</v>
      </c>
      <c r="G240" s="30">
        <f t="shared" si="6"/>
        <v>9568.7999999999993</v>
      </c>
      <c r="H240" s="28">
        <v>77</v>
      </c>
      <c r="I240" s="28">
        <v>432</v>
      </c>
      <c r="J240" s="28">
        <v>161</v>
      </c>
      <c r="K240" s="29">
        <v>0.26579999999999998</v>
      </c>
      <c r="L240" s="29">
        <f t="shared" si="7"/>
        <v>0.48396381535067895</v>
      </c>
    </row>
    <row r="241" spans="1:12">
      <c r="A241" s="28" t="s">
        <v>285</v>
      </c>
      <c r="B241" s="28" t="s">
        <v>353</v>
      </c>
      <c r="C241" s="28" t="s">
        <v>354</v>
      </c>
      <c r="D241" s="28">
        <v>1</v>
      </c>
      <c r="E241" s="28">
        <v>2600</v>
      </c>
      <c r="F241" s="29">
        <v>0.38629999999999998</v>
      </c>
      <c r="G241" s="30">
        <f t="shared" si="6"/>
        <v>12052.56</v>
      </c>
      <c r="H241" s="28">
        <v>100</v>
      </c>
      <c r="I241" s="28">
        <v>565</v>
      </c>
      <c r="J241" s="28">
        <v>408</v>
      </c>
      <c r="K241" s="29">
        <v>0.38629999999999998</v>
      </c>
      <c r="L241" s="29">
        <f t="shared" si="7"/>
        <v>0.44639019637036209</v>
      </c>
    </row>
    <row r="242" spans="1:12">
      <c r="A242" s="28" t="s">
        <v>286</v>
      </c>
      <c r="B242" s="28" t="s">
        <v>353</v>
      </c>
      <c r="C242" s="28" t="s">
        <v>354</v>
      </c>
      <c r="D242" s="28">
        <v>2</v>
      </c>
      <c r="E242" s="28">
        <v>4000</v>
      </c>
      <c r="F242" s="29">
        <v>0.31509999999999999</v>
      </c>
      <c r="G242" s="30">
        <f t="shared" si="6"/>
        <v>15124.8</v>
      </c>
      <c r="H242" s="28">
        <v>204</v>
      </c>
      <c r="I242" s="28">
        <v>494</v>
      </c>
      <c r="J242" s="28">
        <v>284</v>
      </c>
      <c r="K242" s="29">
        <v>0.31509999999999999</v>
      </c>
      <c r="L242" s="29">
        <f t="shared" si="7"/>
        <v>0.46525306581797055</v>
      </c>
    </row>
    <row r="243" spans="1:12">
      <c r="A243" s="28" t="s">
        <v>287</v>
      </c>
      <c r="B243" s="28" t="s">
        <v>353</v>
      </c>
      <c r="C243" s="28" t="s">
        <v>355</v>
      </c>
      <c r="D243" s="28">
        <v>1</v>
      </c>
      <c r="E243" s="28">
        <v>4000</v>
      </c>
      <c r="F243" s="29">
        <v>0.55620000000000003</v>
      </c>
      <c r="G243" s="30">
        <f t="shared" si="6"/>
        <v>26697.600000000002</v>
      </c>
      <c r="H243" s="28">
        <v>257</v>
      </c>
      <c r="I243" s="28">
        <v>903</v>
      </c>
      <c r="J243" s="28">
        <v>443</v>
      </c>
      <c r="K243" s="29">
        <v>0.55620000000000003</v>
      </c>
      <c r="L243" s="29">
        <f t="shared" si="7"/>
        <v>0.44106599934885971</v>
      </c>
    </row>
    <row r="244" spans="1:12">
      <c r="A244" s="28" t="s">
        <v>288</v>
      </c>
      <c r="B244" s="28" t="s">
        <v>353</v>
      </c>
      <c r="C244" s="28" t="s">
        <v>355</v>
      </c>
      <c r="D244" s="28">
        <v>2</v>
      </c>
      <c r="E244" s="28">
        <v>5100</v>
      </c>
      <c r="F244" s="29">
        <v>0.44929999999999998</v>
      </c>
      <c r="G244" s="30">
        <f t="shared" si="6"/>
        <v>27497.16</v>
      </c>
      <c r="H244" s="28">
        <v>256</v>
      </c>
      <c r="I244" s="28">
        <v>916</v>
      </c>
      <c r="J244" s="28">
        <v>718</v>
      </c>
      <c r="K244" s="29">
        <v>0.44929999999999998</v>
      </c>
      <c r="L244" s="29">
        <f t="shared" si="7"/>
        <v>0.39923302275134087</v>
      </c>
    </row>
    <row r="245" spans="1:12">
      <c r="A245" s="28" t="s">
        <v>289</v>
      </c>
      <c r="B245" s="28" t="s">
        <v>294</v>
      </c>
      <c r="C245" s="28" t="s">
        <v>354</v>
      </c>
      <c r="D245" s="28">
        <v>2</v>
      </c>
      <c r="E245" s="28">
        <v>5600</v>
      </c>
      <c r="F245" s="29">
        <v>0.31780000000000003</v>
      </c>
      <c r="G245" s="30">
        <f t="shared" si="6"/>
        <v>21356.160000000003</v>
      </c>
      <c r="H245" s="28">
        <v>265</v>
      </c>
      <c r="I245" s="28">
        <v>644</v>
      </c>
      <c r="J245" s="28">
        <v>478</v>
      </c>
      <c r="K245" s="29">
        <v>0.31780000000000003</v>
      </c>
      <c r="L245" s="29">
        <f t="shared" si="7"/>
        <v>0.43574180232735726</v>
      </c>
    </row>
    <row r="246" spans="1:12">
      <c r="A246" s="28" t="s">
        <v>290</v>
      </c>
      <c r="B246" s="28" t="s">
        <v>294</v>
      </c>
      <c r="C246" s="28" t="s">
        <v>355</v>
      </c>
      <c r="D246" s="28">
        <v>1</v>
      </c>
      <c r="E246" s="28">
        <v>5000</v>
      </c>
      <c r="F246" s="29">
        <v>0.51229999999999998</v>
      </c>
      <c r="G246" s="30">
        <f t="shared" si="6"/>
        <v>30738</v>
      </c>
      <c r="H246" s="28">
        <v>236</v>
      </c>
      <c r="I246" s="28">
        <v>829</v>
      </c>
      <c r="J246" s="28">
        <v>533</v>
      </c>
      <c r="K246" s="29">
        <v>0.51229999999999998</v>
      </c>
      <c r="L246" s="29">
        <f t="shared" si="7"/>
        <v>0.42737520700785353</v>
      </c>
    </row>
    <row r="247" spans="1:12">
      <c r="A247" s="28" t="s">
        <v>291</v>
      </c>
      <c r="B247" s="28" t="s">
        <v>294</v>
      </c>
      <c r="C247" s="28" t="s">
        <v>355</v>
      </c>
      <c r="D247" s="28">
        <v>2</v>
      </c>
      <c r="E247" s="28">
        <v>6000</v>
      </c>
      <c r="F247" s="29">
        <v>0.36990000000000001</v>
      </c>
      <c r="G247" s="30">
        <f t="shared" si="6"/>
        <v>26632.799999999999</v>
      </c>
      <c r="H247" s="28">
        <v>244</v>
      </c>
      <c r="I247" s="28">
        <v>872</v>
      </c>
      <c r="J247" s="28">
        <v>566</v>
      </c>
      <c r="K247" s="29">
        <v>0.36990000000000001</v>
      </c>
      <c r="L247" s="29">
        <f t="shared" si="7"/>
        <v>0.4223552498161513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47"/>
  <sheetViews>
    <sheetView topLeftCell="C1" workbookViewId="0">
      <selection activeCell="K4" sqref="K4:K247"/>
    </sheetView>
  </sheetViews>
  <sheetFormatPr defaultColWidth="11" defaultRowHeight="15.75"/>
  <cols>
    <col min="1" max="1" width="22.125" customWidth="1"/>
    <col min="3" max="3" width="38.5" customWidth="1"/>
    <col min="4" max="4" width="26.125" customWidth="1"/>
    <col min="5" max="5" width="33.875" customWidth="1"/>
    <col min="6" max="6" width="18.125" customWidth="1"/>
    <col min="7" max="7" width="39.125" style="3" customWidth="1"/>
    <col min="8" max="8" width="21.5" customWidth="1"/>
    <col min="9" max="9" width="25.625" customWidth="1"/>
    <col min="10" max="10" width="21.375" customWidth="1"/>
    <col min="11" max="11" width="27.875" style="4" customWidth="1"/>
    <col min="12" max="12" width="18.5" customWidth="1"/>
    <col min="13" max="13" width="27.625" customWidth="1"/>
    <col min="14" max="14" width="62.375" customWidth="1"/>
    <col min="15" max="15" width="37.625" style="4" customWidth="1"/>
    <col min="16" max="16" width="44.375" customWidth="1"/>
    <col min="17" max="17" width="32.875" customWidth="1"/>
    <col min="18" max="18" width="20.5" customWidth="1"/>
  </cols>
  <sheetData>
    <row r="1" spans="1:47">
      <c r="B1" t="s">
        <v>0</v>
      </c>
      <c r="C1" s="1" t="s">
        <v>1</v>
      </c>
      <c r="D1" s="2" t="s">
        <v>20</v>
      </c>
      <c r="E1" s="10" t="s">
        <v>21</v>
      </c>
      <c r="K1" s="4" t="s">
        <v>22</v>
      </c>
      <c r="N1" s="11" t="s">
        <v>23</v>
      </c>
      <c r="O1" s="12" t="s">
        <v>24</v>
      </c>
      <c r="P1" s="13" t="s">
        <v>25</v>
      </c>
      <c r="Q1" s="13" t="s">
        <v>26</v>
      </c>
      <c r="R1" s="13" t="s">
        <v>27</v>
      </c>
    </row>
    <row r="2" spans="1:47">
      <c r="E2" t="s">
        <v>4</v>
      </c>
      <c r="F2" s="31">
        <f>AVERAGE(F4:F247)</f>
        <v>0.45601926229508161</v>
      </c>
      <c r="G2" s="9" t="s">
        <v>28</v>
      </c>
      <c r="H2" t="s">
        <v>5</v>
      </c>
      <c r="K2" s="4">
        <f>0.8</f>
        <v>0.8</v>
      </c>
      <c r="N2" s="14" t="s">
        <v>29</v>
      </c>
      <c r="O2" s="15" t="s">
        <v>30</v>
      </c>
      <c r="P2" s="13"/>
      <c r="Q2" s="2">
        <f>SLOPE(O4:O247,N4:N247)</f>
        <v>-0.79174774204954501</v>
      </c>
      <c r="R2" s="16">
        <f>INTERCEPT(O4:O247,N4:N247)</f>
        <v>0.85074687716932851</v>
      </c>
      <c r="S2" cm="1">
        <f t="array" ref="S2:T6">LINEST(O4:O247,N4:N247,TRUE,TRUE)</f>
        <v>-0.79174774204954435</v>
      </c>
      <c r="T2">
        <v>0.85074687716932806</v>
      </c>
    </row>
    <row r="3" spans="1:47" s="8" customFormat="1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5" t="s">
        <v>17</v>
      </c>
      <c r="I3" s="5" t="s">
        <v>18</v>
      </c>
      <c r="J3" s="5" t="s">
        <v>15</v>
      </c>
      <c r="K3" s="7" t="s">
        <v>16</v>
      </c>
      <c r="L3" s="17" t="s">
        <v>31</v>
      </c>
      <c r="M3" s="17" t="s">
        <v>32</v>
      </c>
      <c r="N3" s="18" t="s">
        <v>33</v>
      </c>
      <c r="O3" s="19" t="s">
        <v>18</v>
      </c>
      <c r="R3" s="20"/>
      <c r="S3" s="21">
        <v>4.9257019629035059E-2</v>
      </c>
      <c r="T3" s="21">
        <v>2.5620155250210001E-2</v>
      </c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</row>
    <row r="4" spans="1:47">
      <c r="A4" s="28" t="s">
        <v>48</v>
      </c>
      <c r="B4" s="28" t="s">
        <v>292</v>
      </c>
      <c r="C4" s="28" t="s">
        <v>354</v>
      </c>
      <c r="D4" s="28">
        <v>2</v>
      </c>
      <c r="E4" s="28">
        <v>1060</v>
      </c>
      <c r="F4" s="29">
        <v>0.16159999999999999</v>
      </c>
      <c r="G4" s="3">
        <f>((E4*12)*F4)</f>
        <v>2055.5520000000001</v>
      </c>
      <c r="H4" s="28">
        <v>148</v>
      </c>
      <c r="I4" s="29">
        <v>0.16159999999999999</v>
      </c>
      <c r="J4" s="28">
        <v>114</v>
      </c>
      <c r="K4" s="28">
        <v>153</v>
      </c>
      <c r="L4">
        <f>K4-J4</f>
        <v>39</v>
      </c>
      <c r="M4">
        <f>H4-J4</f>
        <v>34</v>
      </c>
      <c r="N4">
        <f>((($K$2*(M4))/(L4)))+0.1</f>
        <v>0.79743589743589749</v>
      </c>
      <c r="O4" s="36">
        <f>I4</f>
        <v>0.16159999999999999</v>
      </c>
      <c r="Q4">
        <f>RSQ(O4:O247,N4:N247)</f>
        <v>0.51635520429925885</v>
      </c>
      <c r="S4">
        <v>0.51635520429925952</v>
      </c>
      <c r="T4">
        <v>0.11407927068426504</v>
      </c>
    </row>
    <row r="5" spans="1:47">
      <c r="A5" s="28" t="s">
        <v>49</v>
      </c>
      <c r="B5" s="28" t="s">
        <v>293</v>
      </c>
      <c r="C5" s="28" t="s">
        <v>354</v>
      </c>
      <c r="D5" s="28">
        <v>2</v>
      </c>
      <c r="E5" s="28">
        <v>1200</v>
      </c>
      <c r="F5" s="29">
        <v>0.34789999999999999</v>
      </c>
      <c r="G5" s="3">
        <f t="shared" ref="G5:G68" si="0">((E5*12)*F5)</f>
        <v>5009.76</v>
      </c>
      <c r="H5" s="28">
        <v>133</v>
      </c>
      <c r="I5" s="29">
        <v>0.34789999999999999</v>
      </c>
      <c r="J5" s="28">
        <v>111</v>
      </c>
      <c r="K5" s="28">
        <v>149</v>
      </c>
      <c r="L5">
        <f t="shared" ref="L5:L68" si="1">K5-J5</f>
        <v>38</v>
      </c>
      <c r="M5">
        <f t="shared" ref="M5:M68" si="2">H5-J5</f>
        <v>22</v>
      </c>
      <c r="N5">
        <f t="shared" ref="N5:N68" si="3">((($K$2*(M5))/(L5)))+0.1</f>
        <v>0.56315789473684219</v>
      </c>
      <c r="O5" s="36">
        <f t="shared" ref="O5:O68" si="4">I5</f>
        <v>0.34789999999999999</v>
      </c>
      <c r="S5">
        <v>258.36721608752646</v>
      </c>
      <c r="T5">
        <v>242</v>
      </c>
    </row>
    <row r="6" spans="1:47">
      <c r="A6" s="28" t="s">
        <v>50</v>
      </c>
      <c r="B6" s="28" t="s">
        <v>294</v>
      </c>
      <c r="C6" s="28" t="s">
        <v>354</v>
      </c>
      <c r="D6" s="28">
        <v>1</v>
      </c>
      <c r="E6" s="28">
        <v>3300</v>
      </c>
      <c r="F6" s="29">
        <v>0.39729999999999999</v>
      </c>
      <c r="G6" s="3">
        <f t="shared" si="0"/>
        <v>15733.08</v>
      </c>
      <c r="H6" s="28">
        <v>372</v>
      </c>
      <c r="I6" s="29">
        <v>0.39729999999999999</v>
      </c>
      <c r="J6" s="28">
        <v>108</v>
      </c>
      <c r="K6" s="28">
        <v>610</v>
      </c>
      <c r="L6">
        <f t="shared" si="1"/>
        <v>502</v>
      </c>
      <c r="M6">
        <f t="shared" si="2"/>
        <v>264</v>
      </c>
      <c r="N6">
        <f t="shared" si="3"/>
        <v>0.52071713147410359</v>
      </c>
      <c r="O6" s="36">
        <f t="shared" si="4"/>
        <v>0.39729999999999999</v>
      </c>
      <c r="S6">
        <v>3.3624116195025864</v>
      </c>
      <c r="T6">
        <v>3.1494073599646231</v>
      </c>
    </row>
    <row r="7" spans="1:47">
      <c r="A7" s="28" t="s">
        <v>51</v>
      </c>
      <c r="B7" s="28" t="s">
        <v>295</v>
      </c>
      <c r="C7" s="28" t="s">
        <v>354</v>
      </c>
      <c r="D7" s="28">
        <v>1</v>
      </c>
      <c r="E7" s="28">
        <v>1400</v>
      </c>
      <c r="F7" s="29">
        <v>0.3644</v>
      </c>
      <c r="G7" s="3">
        <f t="shared" si="0"/>
        <v>6121.92</v>
      </c>
      <c r="H7" s="28">
        <v>302</v>
      </c>
      <c r="I7" s="29">
        <v>0.3644</v>
      </c>
      <c r="J7" s="28">
        <v>178</v>
      </c>
      <c r="K7" s="28">
        <v>533</v>
      </c>
      <c r="L7">
        <f t="shared" si="1"/>
        <v>355</v>
      </c>
      <c r="M7">
        <f t="shared" si="2"/>
        <v>124</v>
      </c>
      <c r="N7">
        <f t="shared" si="3"/>
        <v>0.37943661971830989</v>
      </c>
      <c r="O7" s="36">
        <f t="shared" si="4"/>
        <v>0.3644</v>
      </c>
    </row>
    <row r="8" spans="1:47">
      <c r="A8" s="28" t="s">
        <v>52</v>
      </c>
      <c r="B8" s="28" t="s">
        <v>295</v>
      </c>
      <c r="C8" s="28" t="s">
        <v>354</v>
      </c>
      <c r="D8" s="28">
        <v>2</v>
      </c>
      <c r="E8" s="28">
        <v>2000</v>
      </c>
      <c r="F8" s="29">
        <v>0.41099999999999998</v>
      </c>
      <c r="G8" s="3">
        <f t="shared" si="0"/>
        <v>9864</v>
      </c>
      <c r="H8" s="28">
        <v>429</v>
      </c>
      <c r="I8" s="29">
        <v>0.41099999999999998</v>
      </c>
      <c r="J8" s="28">
        <v>221</v>
      </c>
      <c r="K8" s="28">
        <v>617</v>
      </c>
      <c r="L8">
        <f t="shared" si="1"/>
        <v>396</v>
      </c>
      <c r="M8">
        <f t="shared" si="2"/>
        <v>208</v>
      </c>
      <c r="N8">
        <f t="shared" si="3"/>
        <v>0.52020202020202022</v>
      </c>
      <c r="O8" s="36">
        <f t="shared" si="4"/>
        <v>0.41099999999999998</v>
      </c>
    </row>
    <row r="9" spans="1:47">
      <c r="A9" s="28" t="s">
        <v>53</v>
      </c>
      <c r="B9" s="28" t="s">
        <v>295</v>
      </c>
      <c r="C9" s="28" t="s">
        <v>355</v>
      </c>
      <c r="D9" s="28">
        <v>1</v>
      </c>
      <c r="E9" s="28">
        <v>1600</v>
      </c>
      <c r="F9" s="29">
        <v>0.41099999999999998</v>
      </c>
      <c r="G9" s="3">
        <f t="shared" si="0"/>
        <v>7891.2</v>
      </c>
      <c r="H9" s="28">
        <v>380</v>
      </c>
      <c r="I9" s="29">
        <v>0.41099999999999998</v>
      </c>
      <c r="J9" s="28">
        <v>202</v>
      </c>
      <c r="K9" s="28">
        <v>646</v>
      </c>
      <c r="L9">
        <f t="shared" si="1"/>
        <v>444</v>
      </c>
      <c r="M9">
        <f t="shared" si="2"/>
        <v>178</v>
      </c>
      <c r="N9">
        <f t="shared" si="3"/>
        <v>0.42072072072072075</v>
      </c>
      <c r="O9" s="36">
        <f t="shared" si="4"/>
        <v>0.41099999999999998</v>
      </c>
    </row>
    <row r="10" spans="1:47">
      <c r="A10" s="28" t="s">
        <v>54</v>
      </c>
      <c r="B10" s="28" t="s">
        <v>295</v>
      </c>
      <c r="C10" s="28" t="s">
        <v>355</v>
      </c>
      <c r="D10" s="28">
        <v>2</v>
      </c>
      <c r="E10" s="28">
        <v>2800</v>
      </c>
      <c r="F10" s="29">
        <v>0.52600000000000002</v>
      </c>
      <c r="G10" s="3">
        <f t="shared" si="0"/>
        <v>17673.600000000002</v>
      </c>
      <c r="H10" s="28">
        <v>374</v>
      </c>
      <c r="I10" s="29">
        <v>0.52600000000000002</v>
      </c>
      <c r="J10" s="28">
        <v>197</v>
      </c>
      <c r="K10" s="28">
        <v>639</v>
      </c>
      <c r="L10">
        <f t="shared" si="1"/>
        <v>442</v>
      </c>
      <c r="M10">
        <f t="shared" si="2"/>
        <v>177</v>
      </c>
      <c r="N10">
        <f t="shared" si="3"/>
        <v>0.42036199095022619</v>
      </c>
      <c r="O10" s="36">
        <f t="shared" si="4"/>
        <v>0.52600000000000002</v>
      </c>
    </row>
    <row r="11" spans="1:47">
      <c r="A11" s="28" t="s">
        <v>55</v>
      </c>
      <c r="B11" s="28" t="s">
        <v>296</v>
      </c>
      <c r="C11" s="28" t="s">
        <v>354</v>
      </c>
      <c r="D11" s="28">
        <v>1</v>
      </c>
      <c r="E11" s="28">
        <v>1100</v>
      </c>
      <c r="F11" s="29">
        <v>0.43290000000000001</v>
      </c>
      <c r="G11" s="3">
        <f t="shared" si="0"/>
        <v>5714.28</v>
      </c>
      <c r="H11" s="28">
        <v>386</v>
      </c>
      <c r="I11" s="29">
        <v>0.43290000000000001</v>
      </c>
      <c r="J11" s="28">
        <v>114</v>
      </c>
      <c r="K11" s="28">
        <v>477</v>
      </c>
      <c r="L11">
        <f t="shared" si="1"/>
        <v>363</v>
      </c>
      <c r="M11">
        <f t="shared" si="2"/>
        <v>272</v>
      </c>
      <c r="N11">
        <f t="shared" si="3"/>
        <v>0.69944903581267226</v>
      </c>
      <c r="O11" s="36">
        <f t="shared" si="4"/>
        <v>0.43290000000000001</v>
      </c>
    </row>
    <row r="12" spans="1:47">
      <c r="A12" s="28" t="s">
        <v>56</v>
      </c>
      <c r="B12" s="28" t="s">
        <v>296</v>
      </c>
      <c r="C12" s="28" t="s">
        <v>354</v>
      </c>
      <c r="D12" s="28">
        <v>2</v>
      </c>
      <c r="E12" s="28">
        <v>1900</v>
      </c>
      <c r="F12" s="29">
        <v>0.69589999999999996</v>
      </c>
      <c r="G12" s="3">
        <f t="shared" si="0"/>
        <v>15866.519999999999</v>
      </c>
      <c r="H12" s="28">
        <v>212</v>
      </c>
      <c r="I12" s="29">
        <v>0.69589999999999996</v>
      </c>
      <c r="J12" s="28">
        <v>80</v>
      </c>
      <c r="K12" s="28">
        <v>583</v>
      </c>
      <c r="L12">
        <f t="shared" si="1"/>
        <v>503</v>
      </c>
      <c r="M12">
        <f t="shared" si="2"/>
        <v>132</v>
      </c>
      <c r="N12">
        <f t="shared" si="3"/>
        <v>0.30994035785288276</v>
      </c>
      <c r="O12" s="36">
        <f t="shared" si="4"/>
        <v>0.69589999999999996</v>
      </c>
    </row>
    <row r="13" spans="1:47">
      <c r="A13" s="28" t="s">
        <v>57</v>
      </c>
      <c r="B13" s="28" t="s">
        <v>296</v>
      </c>
      <c r="C13" s="28" t="s">
        <v>355</v>
      </c>
      <c r="D13" s="28">
        <v>1</v>
      </c>
      <c r="E13" s="28">
        <v>1800</v>
      </c>
      <c r="F13" s="29">
        <v>0.1096</v>
      </c>
      <c r="G13" s="3">
        <f t="shared" si="0"/>
        <v>2367.36</v>
      </c>
      <c r="H13" s="28">
        <v>969</v>
      </c>
      <c r="I13" s="29">
        <v>0.1096</v>
      </c>
      <c r="J13" s="28">
        <v>239</v>
      </c>
      <c r="K13" s="28">
        <v>1431</v>
      </c>
      <c r="L13">
        <f t="shared" si="1"/>
        <v>1192</v>
      </c>
      <c r="M13">
        <f t="shared" si="2"/>
        <v>730</v>
      </c>
      <c r="N13">
        <f t="shared" si="3"/>
        <v>0.58993288590604032</v>
      </c>
      <c r="O13" s="36">
        <f t="shared" si="4"/>
        <v>0.1096</v>
      </c>
    </row>
    <row r="14" spans="1:47">
      <c r="A14" s="28" t="s">
        <v>58</v>
      </c>
      <c r="B14" s="28" t="s">
        <v>296</v>
      </c>
      <c r="C14" s="28" t="s">
        <v>355</v>
      </c>
      <c r="D14" s="28">
        <v>2</v>
      </c>
      <c r="E14" s="28">
        <v>3200</v>
      </c>
      <c r="F14" s="29">
        <v>0.22470000000000001</v>
      </c>
      <c r="G14" s="3">
        <f t="shared" si="0"/>
        <v>8628.48</v>
      </c>
      <c r="H14" s="28">
        <v>885</v>
      </c>
      <c r="I14" s="29">
        <v>0.22470000000000001</v>
      </c>
      <c r="J14" s="28">
        <v>236</v>
      </c>
      <c r="K14" s="28">
        <v>1533</v>
      </c>
      <c r="L14">
        <f t="shared" si="1"/>
        <v>1297</v>
      </c>
      <c r="M14">
        <f t="shared" si="2"/>
        <v>649</v>
      </c>
      <c r="N14">
        <f t="shared" si="3"/>
        <v>0.50030840400925214</v>
      </c>
      <c r="O14" s="36">
        <f t="shared" si="4"/>
        <v>0.22470000000000001</v>
      </c>
    </row>
    <row r="15" spans="1:47">
      <c r="A15" s="28" t="s">
        <v>59</v>
      </c>
      <c r="B15" s="28" t="s">
        <v>297</v>
      </c>
      <c r="C15" s="28" t="s">
        <v>354</v>
      </c>
      <c r="D15" s="28">
        <v>1</v>
      </c>
      <c r="E15" s="28">
        <v>1000</v>
      </c>
      <c r="F15" s="29">
        <v>0.21920000000000001</v>
      </c>
      <c r="G15" s="3">
        <f t="shared" si="0"/>
        <v>2630.4</v>
      </c>
      <c r="H15" s="28">
        <v>287</v>
      </c>
      <c r="I15" s="29">
        <v>0.21920000000000001</v>
      </c>
      <c r="J15" s="28">
        <v>138</v>
      </c>
      <c r="K15" s="28">
        <v>550</v>
      </c>
      <c r="L15">
        <f t="shared" si="1"/>
        <v>412</v>
      </c>
      <c r="M15">
        <f t="shared" si="2"/>
        <v>149</v>
      </c>
      <c r="N15">
        <f t="shared" si="3"/>
        <v>0.38932038834951455</v>
      </c>
      <c r="O15" s="36">
        <f t="shared" si="4"/>
        <v>0.21920000000000001</v>
      </c>
    </row>
    <row r="16" spans="1:47">
      <c r="A16" s="28" t="s">
        <v>60</v>
      </c>
      <c r="B16" s="28" t="s">
        <v>293</v>
      </c>
      <c r="C16" s="28" t="s">
        <v>355</v>
      </c>
      <c r="D16" s="28">
        <v>1</v>
      </c>
      <c r="E16" s="28">
        <v>1000</v>
      </c>
      <c r="F16" s="29">
        <v>0.39179999999999998</v>
      </c>
      <c r="G16" s="3">
        <f t="shared" si="0"/>
        <v>4701.5999999999995</v>
      </c>
      <c r="H16" s="28">
        <v>206</v>
      </c>
      <c r="I16" s="29">
        <v>0.39179999999999998</v>
      </c>
      <c r="J16" s="28">
        <v>116</v>
      </c>
      <c r="K16" s="28">
        <v>296</v>
      </c>
      <c r="L16">
        <f t="shared" si="1"/>
        <v>180</v>
      </c>
      <c r="M16">
        <f t="shared" si="2"/>
        <v>90</v>
      </c>
      <c r="N16">
        <f t="shared" si="3"/>
        <v>0.5</v>
      </c>
      <c r="O16" s="36">
        <f t="shared" si="4"/>
        <v>0.39179999999999998</v>
      </c>
    </row>
    <row r="17" spans="1:15">
      <c r="A17" s="28" t="s">
        <v>61</v>
      </c>
      <c r="B17" s="28" t="s">
        <v>297</v>
      </c>
      <c r="C17" s="28" t="s">
        <v>354</v>
      </c>
      <c r="D17" s="28">
        <v>2</v>
      </c>
      <c r="E17" s="28">
        <v>1300</v>
      </c>
      <c r="F17" s="29">
        <v>0.53700000000000003</v>
      </c>
      <c r="G17" s="3">
        <f t="shared" si="0"/>
        <v>8377.2000000000007</v>
      </c>
      <c r="H17" s="28">
        <v>462</v>
      </c>
      <c r="I17" s="29">
        <v>0.53700000000000003</v>
      </c>
      <c r="J17" s="28">
        <v>175</v>
      </c>
      <c r="K17" s="28">
        <v>917</v>
      </c>
      <c r="L17">
        <f t="shared" si="1"/>
        <v>742</v>
      </c>
      <c r="M17">
        <f t="shared" si="2"/>
        <v>287</v>
      </c>
      <c r="N17">
        <f t="shared" si="3"/>
        <v>0.40943396226415096</v>
      </c>
      <c r="O17" s="36">
        <f t="shared" si="4"/>
        <v>0.53700000000000003</v>
      </c>
    </row>
    <row r="18" spans="1:15">
      <c r="A18" s="28" t="s">
        <v>62</v>
      </c>
      <c r="B18" s="28" t="s">
        <v>297</v>
      </c>
      <c r="C18" s="28" t="s">
        <v>355</v>
      </c>
      <c r="D18" s="28">
        <v>1</v>
      </c>
      <c r="E18" s="28">
        <v>1200</v>
      </c>
      <c r="F18" s="29">
        <v>0.51229999999999998</v>
      </c>
      <c r="G18" s="3">
        <f t="shared" si="0"/>
        <v>7377.12</v>
      </c>
      <c r="H18" s="28">
        <v>389</v>
      </c>
      <c r="I18" s="29">
        <v>0.51229999999999998</v>
      </c>
      <c r="J18" s="28">
        <v>130</v>
      </c>
      <c r="K18" s="28">
        <v>821</v>
      </c>
      <c r="L18">
        <f t="shared" si="1"/>
        <v>691</v>
      </c>
      <c r="M18">
        <f t="shared" si="2"/>
        <v>259</v>
      </c>
      <c r="N18">
        <f t="shared" si="3"/>
        <v>0.39985528219971056</v>
      </c>
      <c r="O18" s="36">
        <f t="shared" si="4"/>
        <v>0.51229999999999998</v>
      </c>
    </row>
    <row r="19" spans="1:15">
      <c r="A19" s="28" t="s">
        <v>63</v>
      </c>
      <c r="B19" s="28" t="s">
        <v>297</v>
      </c>
      <c r="C19" s="28" t="s">
        <v>355</v>
      </c>
      <c r="D19" s="28">
        <v>2</v>
      </c>
      <c r="E19" s="28">
        <v>1600</v>
      </c>
      <c r="F19" s="29">
        <v>0.36159999999999998</v>
      </c>
      <c r="G19" s="3">
        <f t="shared" si="0"/>
        <v>6942.7199999999993</v>
      </c>
      <c r="H19" s="28">
        <v>678</v>
      </c>
      <c r="I19" s="29">
        <v>0.36159999999999998</v>
      </c>
      <c r="J19" s="28">
        <v>241</v>
      </c>
      <c r="K19" s="28">
        <v>866</v>
      </c>
      <c r="L19">
        <f t="shared" si="1"/>
        <v>625</v>
      </c>
      <c r="M19">
        <f t="shared" si="2"/>
        <v>437</v>
      </c>
      <c r="N19">
        <f t="shared" si="3"/>
        <v>0.65936000000000006</v>
      </c>
      <c r="O19" s="36">
        <f t="shared" si="4"/>
        <v>0.36159999999999998</v>
      </c>
    </row>
    <row r="20" spans="1:15">
      <c r="A20" s="28" t="s">
        <v>64</v>
      </c>
      <c r="B20" s="28" t="s">
        <v>298</v>
      </c>
      <c r="C20" s="28" t="s">
        <v>354</v>
      </c>
      <c r="D20" s="28">
        <v>1</v>
      </c>
      <c r="E20" s="28">
        <v>800</v>
      </c>
      <c r="F20" s="29">
        <v>0.84379999999999999</v>
      </c>
      <c r="G20" s="3">
        <f t="shared" si="0"/>
        <v>8100.48</v>
      </c>
      <c r="H20" s="28">
        <v>163</v>
      </c>
      <c r="I20" s="29">
        <v>0.84379999999999999</v>
      </c>
      <c r="J20" s="28">
        <v>134</v>
      </c>
      <c r="K20" s="28">
        <v>288</v>
      </c>
      <c r="L20">
        <f t="shared" si="1"/>
        <v>154</v>
      </c>
      <c r="M20">
        <f t="shared" si="2"/>
        <v>29</v>
      </c>
      <c r="N20">
        <f t="shared" si="3"/>
        <v>0.25064935064935068</v>
      </c>
      <c r="O20" s="36">
        <f t="shared" si="4"/>
        <v>0.84379999999999999</v>
      </c>
    </row>
    <row r="21" spans="1:15">
      <c r="A21" s="28" t="s">
        <v>65</v>
      </c>
      <c r="B21" s="28" t="s">
        <v>298</v>
      </c>
      <c r="C21" s="28" t="s">
        <v>354</v>
      </c>
      <c r="D21" s="28">
        <v>2</v>
      </c>
      <c r="E21" s="28">
        <v>1200</v>
      </c>
      <c r="F21" s="29">
        <v>0.91510000000000002</v>
      </c>
      <c r="G21" s="3">
        <f t="shared" si="0"/>
        <v>13177.44</v>
      </c>
      <c r="H21" s="28">
        <v>374</v>
      </c>
      <c r="I21" s="29">
        <v>0.91510000000000002</v>
      </c>
      <c r="J21" s="28">
        <v>234</v>
      </c>
      <c r="K21" s="28">
        <v>794</v>
      </c>
      <c r="L21">
        <f t="shared" si="1"/>
        <v>560</v>
      </c>
      <c r="M21">
        <f t="shared" si="2"/>
        <v>140</v>
      </c>
      <c r="N21">
        <f t="shared" si="3"/>
        <v>0.30000000000000004</v>
      </c>
      <c r="O21" s="36">
        <f t="shared" si="4"/>
        <v>0.91510000000000002</v>
      </c>
    </row>
    <row r="22" spans="1:15">
      <c r="A22" s="28" t="s">
        <v>66</v>
      </c>
      <c r="B22" s="28" t="s">
        <v>298</v>
      </c>
      <c r="C22" s="28" t="s">
        <v>355</v>
      </c>
      <c r="D22" s="28">
        <v>1</v>
      </c>
      <c r="E22" s="28">
        <v>900</v>
      </c>
      <c r="F22" s="29">
        <v>0.43009999999999998</v>
      </c>
      <c r="G22" s="3">
        <f t="shared" si="0"/>
        <v>4645.08</v>
      </c>
      <c r="H22" s="28">
        <v>444</v>
      </c>
      <c r="I22" s="29">
        <v>0.43009999999999998</v>
      </c>
      <c r="J22" s="28">
        <v>252</v>
      </c>
      <c r="K22" s="28">
        <v>547</v>
      </c>
      <c r="L22">
        <f t="shared" si="1"/>
        <v>295</v>
      </c>
      <c r="M22">
        <f t="shared" si="2"/>
        <v>192</v>
      </c>
      <c r="N22">
        <f t="shared" si="3"/>
        <v>0.62067796610169501</v>
      </c>
      <c r="O22" s="36">
        <f t="shared" si="4"/>
        <v>0.43009999999999998</v>
      </c>
    </row>
    <row r="23" spans="1:15">
      <c r="A23" s="28" t="s">
        <v>67</v>
      </c>
      <c r="B23" s="28" t="s">
        <v>298</v>
      </c>
      <c r="C23" s="28" t="s">
        <v>355</v>
      </c>
      <c r="D23" s="28">
        <v>2</v>
      </c>
      <c r="E23" s="28">
        <v>1100</v>
      </c>
      <c r="F23" s="29">
        <v>0.48220000000000002</v>
      </c>
      <c r="G23" s="3">
        <f t="shared" si="0"/>
        <v>6365.04</v>
      </c>
      <c r="H23" s="28">
        <v>426</v>
      </c>
      <c r="I23" s="29">
        <v>0.48220000000000002</v>
      </c>
      <c r="J23" s="28">
        <v>246</v>
      </c>
      <c r="K23" s="28">
        <v>616</v>
      </c>
      <c r="L23">
        <f t="shared" si="1"/>
        <v>370</v>
      </c>
      <c r="M23">
        <f t="shared" si="2"/>
        <v>180</v>
      </c>
      <c r="N23">
        <f t="shared" si="3"/>
        <v>0.48918918918918919</v>
      </c>
      <c r="O23" s="36">
        <f t="shared" si="4"/>
        <v>0.48220000000000002</v>
      </c>
    </row>
    <row r="24" spans="1:15">
      <c r="A24" s="28" t="s">
        <v>68</v>
      </c>
      <c r="B24" s="28" t="s">
        <v>299</v>
      </c>
      <c r="C24" s="28" t="s">
        <v>354</v>
      </c>
      <c r="D24" s="28">
        <v>1</v>
      </c>
      <c r="E24" s="28">
        <v>1000</v>
      </c>
      <c r="F24" s="29">
        <v>0.4904</v>
      </c>
      <c r="G24" s="3">
        <f t="shared" si="0"/>
        <v>5884.8</v>
      </c>
      <c r="H24" s="28">
        <v>332</v>
      </c>
      <c r="I24" s="29">
        <v>0.4904</v>
      </c>
      <c r="J24" s="28">
        <v>171</v>
      </c>
      <c r="K24" s="28">
        <v>457</v>
      </c>
      <c r="L24">
        <f t="shared" si="1"/>
        <v>286</v>
      </c>
      <c r="M24">
        <f t="shared" si="2"/>
        <v>161</v>
      </c>
      <c r="N24">
        <f t="shared" si="3"/>
        <v>0.55034965034965044</v>
      </c>
      <c r="O24" s="36">
        <f t="shared" si="4"/>
        <v>0.4904</v>
      </c>
    </row>
    <row r="25" spans="1:15">
      <c r="A25" s="28" t="s">
        <v>69</v>
      </c>
      <c r="B25" s="28" t="s">
        <v>299</v>
      </c>
      <c r="C25" s="28" t="s">
        <v>354</v>
      </c>
      <c r="D25" s="28">
        <v>2</v>
      </c>
      <c r="E25" s="28">
        <v>1400</v>
      </c>
      <c r="F25" s="29">
        <v>0.52329999999999999</v>
      </c>
      <c r="G25" s="3">
        <f t="shared" si="0"/>
        <v>8791.44</v>
      </c>
      <c r="H25" s="28">
        <v>430</v>
      </c>
      <c r="I25" s="29">
        <v>0.52329999999999999</v>
      </c>
      <c r="J25" s="28">
        <v>262</v>
      </c>
      <c r="K25" s="28">
        <v>567</v>
      </c>
      <c r="L25">
        <f t="shared" si="1"/>
        <v>305</v>
      </c>
      <c r="M25">
        <f t="shared" si="2"/>
        <v>168</v>
      </c>
      <c r="N25">
        <f t="shared" si="3"/>
        <v>0.54065573770491804</v>
      </c>
      <c r="O25" s="36">
        <f t="shared" si="4"/>
        <v>0.52329999999999999</v>
      </c>
    </row>
    <row r="26" spans="1:15">
      <c r="A26" s="28" t="s">
        <v>70</v>
      </c>
      <c r="B26" s="28" t="s">
        <v>299</v>
      </c>
      <c r="C26" s="28" t="s">
        <v>355</v>
      </c>
      <c r="D26" s="28">
        <v>1</v>
      </c>
      <c r="E26" s="28">
        <v>1500</v>
      </c>
      <c r="F26" s="29">
        <v>0.44929999999999998</v>
      </c>
      <c r="G26" s="3">
        <f t="shared" si="0"/>
        <v>8087.4</v>
      </c>
      <c r="H26" s="28">
        <v>662</v>
      </c>
      <c r="I26" s="29">
        <v>0.44929999999999998</v>
      </c>
      <c r="J26" s="28">
        <v>229</v>
      </c>
      <c r="K26" s="28">
        <v>859</v>
      </c>
      <c r="L26">
        <f t="shared" si="1"/>
        <v>630</v>
      </c>
      <c r="M26">
        <f t="shared" si="2"/>
        <v>433</v>
      </c>
      <c r="N26">
        <f t="shared" si="3"/>
        <v>0.64984126984126989</v>
      </c>
      <c r="O26" s="36">
        <f t="shared" si="4"/>
        <v>0.44929999999999998</v>
      </c>
    </row>
    <row r="27" spans="1:15">
      <c r="A27" s="28" t="s">
        <v>71</v>
      </c>
      <c r="B27" s="28" t="s">
        <v>293</v>
      </c>
      <c r="C27" s="28" t="s">
        <v>355</v>
      </c>
      <c r="D27" s="28">
        <v>2</v>
      </c>
      <c r="E27" s="28">
        <v>1300</v>
      </c>
      <c r="F27" s="29">
        <v>0.6603</v>
      </c>
      <c r="G27" s="3">
        <f t="shared" si="0"/>
        <v>10300.68</v>
      </c>
      <c r="H27" s="28">
        <v>186</v>
      </c>
      <c r="I27" s="29">
        <v>0.6603</v>
      </c>
      <c r="J27" s="28">
        <v>136</v>
      </c>
      <c r="K27" s="28">
        <v>336</v>
      </c>
      <c r="L27">
        <f t="shared" si="1"/>
        <v>200</v>
      </c>
      <c r="M27">
        <f t="shared" si="2"/>
        <v>50</v>
      </c>
      <c r="N27">
        <f t="shared" si="3"/>
        <v>0.30000000000000004</v>
      </c>
      <c r="O27" s="36">
        <f t="shared" si="4"/>
        <v>0.6603</v>
      </c>
    </row>
    <row r="28" spans="1:15">
      <c r="A28" s="28" t="s">
        <v>72</v>
      </c>
      <c r="B28" s="28" t="s">
        <v>299</v>
      </c>
      <c r="C28" s="28" t="s">
        <v>355</v>
      </c>
      <c r="D28" s="28">
        <v>2</v>
      </c>
      <c r="E28" s="28">
        <v>1600</v>
      </c>
      <c r="F28" s="29">
        <v>0.48770000000000002</v>
      </c>
      <c r="G28" s="3">
        <f t="shared" si="0"/>
        <v>9363.84</v>
      </c>
      <c r="H28" s="28">
        <v>696</v>
      </c>
      <c r="I28" s="29">
        <v>0.48770000000000002</v>
      </c>
      <c r="J28" s="28">
        <v>449</v>
      </c>
      <c r="K28" s="28">
        <v>899</v>
      </c>
      <c r="L28">
        <f t="shared" si="1"/>
        <v>450</v>
      </c>
      <c r="M28">
        <f t="shared" si="2"/>
        <v>247</v>
      </c>
      <c r="N28">
        <f t="shared" si="3"/>
        <v>0.53911111111111121</v>
      </c>
      <c r="O28" s="36">
        <f t="shared" si="4"/>
        <v>0.48770000000000002</v>
      </c>
    </row>
    <row r="29" spans="1:15">
      <c r="A29" s="28" t="s">
        <v>73</v>
      </c>
      <c r="B29" s="28" t="s">
        <v>300</v>
      </c>
      <c r="C29" s="28" t="s">
        <v>354</v>
      </c>
      <c r="D29" s="28">
        <v>1</v>
      </c>
      <c r="E29" s="28">
        <v>600</v>
      </c>
      <c r="F29" s="29">
        <v>0.43840000000000001</v>
      </c>
      <c r="G29" s="3">
        <f t="shared" si="0"/>
        <v>3156.48</v>
      </c>
      <c r="H29" s="28">
        <v>182</v>
      </c>
      <c r="I29" s="29">
        <v>0.43840000000000001</v>
      </c>
      <c r="J29" s="28">
        <v>132</v>
      </c>
      <c r="K29" s="28">
        <v>226</v>
      </c>
      <c r="L29">
        <f t="shared" si="1"/>
        <v>94</v>
      </c>
      <c r="M29">
        <f t="shared" si="2"/>
        <v>50</v>
      </c>
      <c r="N29">
        <f t="shared" si="3"/>
        <v>0.52553191489361706</v>
      </c>
      <c r="O29" s="36">
        <f t="shared" si="4"/>
        <v>0.43840000000000001</v>
      </c>
    </row>
    <row r="30" spans="1:15">
      <c r="A30" s="28" t="s">
        <v>74</v>
      </c>
      <c r="B30" s="28" t="s">
        <v>300</v>
      </c>
      <c r="C30" s="28" t="s">
        <v>354</v>
      </c>
      <c r="D30" s="28">
        <v>2</v>
      </c>
      <c r="E30" s="28">
        <v>800</v>
      </c>
      <c r="F30" s="29">
        <v>0.53149999999999997</v>
      </c>
      <c r="G30" s="3">
        <f t="shared" si="0"/>
        <v>5102.3999999999996</v>
      </c>
      <c r="H30" s="28">
        <v>241</v>
      </c>
      <c r="I30" s="29">
        <v>0.53149999999999997</v>
      </c>
      <c r="J30" s="28">
        <v>157</v>
      </c>
      <c r="K30" s="28">
        <v>340</v>
      </c>
      <c r="L30">
        <f t="shared" si="1"/>
        <v>183</v>
      </c>
      <c r="M30">
        <f t="shared" si="2"/>
        <v>84</v>
      </c>
      <c r="N30">
        <f t="shared" si="3"/>
        <v>0.46721311475409844</v>
      </c>
      <c r="O30" s="36">
        <f t="shared" si="4"/>
        <v>0.53149999999999997</v>
      </c>
    </row>
    <row r="31" spans="1:15">
      <c r="A31" s="28" t="s">
        <v>75</v>
      </c>
      <c r="B31" s="28" t="s">
        <v>300</v>
      </c>
      <c r="C31" s="28" t="s">
        <v>355</v>
      </c>
      <c r="D31" s="28">
        <v>1</v>
      </c>
      <c r="E31" s="28">
        <v>700</v>
      </c>
      <c r="F31" s="29">
        <v>0.13969999999999999</v>
      </c>
      <c r="G31" s="3">
        <f t="shared" si="0"/>
        <v>1173.48</v>
      </c>
      <c r="H31" s="28">
        <v>363</v>
      </c>
      <c r="I31" s="29">
        <v>0.13969999999999999</v>
      </c>
      <c r="J31" s="28">
        <v>215</v>
      </c>
      <c r="K31" s="28">
        <v>377</v>
      </c>
      <c r="L31">
        <f t="shared" si="1"/>
        <v>162</v>
      </c>
      <c r="M31">
        <f t="shared" si="2"/>
        <v>148</v>
      </c>
      <c r="N31">
        <f t="shared" si="3"/>
        <v>0.83086419753086416</v>
      </c>
      <c r="O31" s="36">
        <f t="shared" si="4"/>
        <v>0.13969999999999999</v>
      </c>
    </row>
    <row r="32" spans="1:15">
      <c r="A32" s="28" t="s">
        <v>76</v>
      </c>
      <c r="B32" s="28" t="s">
        <v>300</v>
      </c>
      <c r="C32" s="28" t="s">
        <v>355</v>
      </c>
      <c r="D32" s="28">
        <v>2</v>
      </c>
      <c r="E32" s="28">
        <v>1000</v>
      </c>
      <c r="F32" s="29">
        <v>0.46850000000000003</v>
      </c>
      <c r="G32" s="3">
        <f t="shared" si="0"/>
        <v>5622</v>
      </c>
      <c r="H32" s="28">
        <v>301</v>
      </c>
      <c r="I32" s="29">
        <v>0.46850000000000003</v>
      </c>
      <c r="J32" s="28">
        <v>202</v>
      </c>
      <c r="K32" s="28">
        <v>374</v>
      </c>
      <c r="L32">
        <f t="shared" si="1"/>
        <v>172</v>
      </c>
      <c r="M32">
        <f t="shared" si="2"/>
        <v>99</v>
      </c>
      <c r="N32">
        <f t="shared" si="3"/>
        <v>0.56046511627906981</v>
      </c>
      <c r="O32" s="36">
        <f t="shared" si="4"/>
        <v>0.46850000000000003</v>
      </c>
    </row>
    <row r="33" spans="1:15">
      <c r="A33" s="28" t="s">
        <v>77</v>
      </c>
      <c r="B33" s="28" t="s">
        <v>301</v>
      </c>
      <c r="C33" s="28" t="s">
        <v>354</v>
      </c>
      <c r="D33" s="28">
        <v>1</v>
      </c>
      <c r="E33" s="28">
        <v>700</v>
      </c>
      <c r="F33" s="29">
        <v>0.50139999999999996</v>
      </c>
      <c r="G33" s="3">
        <f t="shared" si="0"/>
        <v>4211.7599999999993</v>
      </c>
      <c r="H33" s="28">
        <v>212</v>
      </c>
      <c r="I33" s="29">
        <v>0.50139999999999996</v>
      </c>
      <c r="J33" s="28">
        <v>94</v>
      </c>
      <c r="K33" s="28">
        <v>356</v>
      </c>
      <c r="L33">
        <f t="shared" si="1"/>
        <v>262</v>
      </c>
      <c r="M33">
        <f t="shared" si="2"/>
        <v>118</v>
      </c>
      <c r="N33">
        <f t="shared" si="3"/>
        <v>0.46030534351145036</v>
      </c>
      <c r="O33" s="36">
        <f t="shared" si="4"/>
        <v>0.50139999999999996</v>
      </c>
    </row>
    <row r="34" spans="1:15">
      <c r="A34" s="28" t="s">
        <v>78</v>
      </c>
      <c r="B34" s="28" t="s">
        <v>301</v>
      </c>
      <c r="C34" s="28" t="s">
        <v>354</v>
      </c>
      <c r="D34" s="28">
        <v>2</v>
      </c>
      <c r="E34" s="28">
        <v>900</v>
      </c>
      <c r="F34" s="29">
        <v>0.30680000000000002</v>
      </c>
      <c r="G34" s="3">
        <f t="shared" si="0"/>
        <v>3313.44</v>
      </c>
      <c r="H34" s="28">
        <v>340</v>
      </c>
      <c r="I34" s="29">
        <v>0.30680000000000002</v>
      </c>
      <c r="J34" s="28">
        <v>69</v>
      </c>
      <c r="K34" s="28">
        <v>485</v>
      </c>
      <c r="L34">
        <f t="shared" si="1"/>
        <v>416</v>
      </c>
      <c r="M34">
        <f t="shared" si="2"/>
        <v>271</v>
      </c>
      <c r="N34">
        <f t="shared" si="3"/>
        <v>0.62115384615384617</v>
      </c>
      <c r="O34" s="36">
        <f t="shared" si="4"/>
        <v>0.30680000000000002</v>
      </c>
    </row>
    <row r="35" spans="1:15">
      <c r="A35" s="28" t="s">
        <v>79</v>
      </c>
      <c r="B35" s="28" t="s">
        <v>301</v>
      </c>
      <c r="C35" s="28" t="s">
        <v>355</v>
      </c>
      <c r="D35" s="28">
        <v>1</v>
      </c>
      <c r="E35" s="28">
        <v>1000</v>
      </c>
      <c r="F35" s="29">
        <v>0.52049999999999996</v>
      </c>
      <c r="G35" s="3">
        <f t="shared" si="0"/>
        <v>6246</v>
      </c>
      <c r="H35" s="28">
        <v>266</v>
      </c>
      <c r="I35" s="29">
        <v>0.52049999999999996</v>
      </c>
      <c r="J35" s="28">
        <v>84</v>
      </c>
      <c r="K35" s="28">
        <v>376</v>
      </c>
      <c r="L35">
        <f t="shared" si="1"/>
        <v>292</v>
      </c>
      <c r="M35">
        <f t="shared" si="2"/>
        <v>182</v>
      </c>
      <c r="N35">
        <f t="shared" si="3"/>
        <v>0.59863013698630141</v>
      </c>
      <c r="O35" s="36">
        <f t="shared" si="4"/>
        <v>0.52049999999999996</v>
      </c>
    </row>
    <row r="36" spans="1:15">
      <c r="A36" s="28" t="s">
        <v>80</v>
      </c>
      <c r="B36" s="28" t="s">
        <v>301</v>
      </c>
      <c r="C36" s="28" t="s">
        <v>355</v>
      </c>
      <c r="D36" s="28">
        <v>2</v>
      </c>
      <c r="E36" s="28">
        <v>1200</v>
      </c>
      <c r="F36" s="29">
        <v>0.1288</v>
      </c>
      <c r="G36" s="3">
        <f t="shared" si="0"/>
        <v>1854.72</v>
      </c>
      <c r="H36" s="28">
        <v>442</v>
      </c>
      <c r="I36" s="29">
        <v>0.1288</v>
      </c>
      <c r="J36" s="28">
        <v>109</v>
      </c>
      <c r="K36" s="28">
        <v>490</v>
      </c>
      <c r="L36">
        <f t="shared" si="1"/>
        <v>381</v>
      </c>
      <c r="M36">
        <f t="shared" si="2"/>
        <v>333</v>
      </c>
      <c r="N36">
        <f t="shared" si="3"/>
        <v>0.79921259842519687</v>
      </c>
      <c r="O36" s="36">
        <f t="shared" si="4"/>
        <v>0.1288</v>
      </c>
    </row>
    <row r="37" spans="1:15">
      <c r="A37" s="28" t="s">
        <v>81</v>
      </c>
      <c r="B37" s="28" t="s">
        <v>302</v>
      </c>
      <c r="C37" s="28" t="s">
        <v>354</v>
      </c>
      <c r="D37" s="28">
        <v>1</v>
      </c>
      <c r="E37" s="28">
        <v>1200</v>
      </c>
      <c r="F37" s="29">
        <v>0.24110000000000001</v>
      </c>
      <c r="G37" s="3">
        <f t="shared" si="0"/>
        <v>3471.84</v>
      </c>
      <c r="H37" s="28">
        <v>354</v>
      </c>
      <c r="I37" s="29">
        <v>0.24110000000000001</v>
      </c>
      <c r="J37" s="28">
        <v>145</v>
      </c>
      <c r="K37" s="28">
        <v>434</v>
      </c>
      <c r="L37">
        <f t="shared" si="1"/>
        <v>289</v>
      </c>
      <c r="M37">
        <f t="shared" si="2"/>
        <v>209</v>
      </c>
      <c r="N37">
        <f t="shared" si="3"/>
        <v>0.67854671280276824</v>
      </c>
      <c r="O37" s="36">
        <f t="shared" si="4"/>
        <v>0.24110000000000001</v>
      </c>
    </row>
    <row r="38" spans="1:15">
      <c r="A38" s="28" t="s">
        <v>82</v>
      </c>
      <c r="B38" s="28" t="s">
        <v>303</v>
      </c>
      <c r="C38" s="28" t="s">
        <v>354</v>
      </c>
      <c r="D38" s="28">
        <v>2</v>
      </c>
      <c r="E38" s="28">
        <v>920</v>
      </c>
      <c r="F38" s="29">
        <v>0.4521</v>
      </c>
      <c r="G38" s="3">
        <f t="shared" si="0"/>
        <v>4991.1840000000002</v>
      </c>
      <c r="H38" s="28">
        <v>123</v>
      </c>
      <c r="I38" s="29">
        <v>0.4521</v>
      </c>
      <c r="J38" s="28">
        <v>111</v>
      </c>
      <c r="K38" s="28">
        <v>147</v>
      </c>
      <c r="L38">
        <f t="shared" si="1"/>
        <v>36</v>
      </c>
      <c r="M38">
        <f t="shared" si="2"/>
        <v>12</v>
      </c>
      <c r="N38">
        <f t="shared" si="3"/>
        <v>0.3666666666666667</v>
      </c>
      <c r="O38" s="36">
        <f t="shared" si="4"/>
        <v>0.4521</v>
      </c>
    </row>
    <row r="39" spans="1:15">
      <c r="A39" s="28" t="s">
        <v>83</v>
      </c>
      <c r="B39" s="28" t="s">
        <v>302</v>
      </c>
      <c r="C39" s="28" t="s">
        <v>354</v>
      </c>
      <c r="D39" s="28">
        <v>2</v>
      </c>
      <c r="E39" s="28">
        <v>1300</v>
      </c>
      <c r="F39" s="29">
        <v>0.47949999999999998</v>
      </c>
      <c r="G39" s="3">
        <f t="shared" si="0"/>
        <v>7480.2</v>
      </c>
      <c r="H39" s="28">
        <v>377</v>
      </c>
      <c r="I39" s="29">
        <v>0.47949999999999998</v>
      </c>
      <c r="J39" s="28">
        <v>228</v>
      </c>
      <c r="K39" s="28">
        <v>457</v>
      </c>
      <c r="L39">
        <f t="shared" si="1"/>
        <v>229</v>
      </c>
      <c r="M39">
        <f t="shared" si="2"/>
        <v>149</v>
      </c>
      <c r="N39">
        <f t="shared" si="3"/>
        <v>0.62052401746724895</v>
      </c>
      <c r="O39" s="36">
        <f t="shared" si="4"/>
        <v>0.47949999999999998</v>
      </c>
    </row>
    <row r="40" spans="1:15">
      <c r="A40" s="28" t="s">
        <v>84</v>
      </c>
      <c r="B40" s="28" t="s">
        <v>302</v>
      </c>
      <c r="C40" s="28" t="s">
        <v>355</v>
      </c>
      <c r="D40" s="28">
        <v>1</v>
      </c>
      <c r="E40" s="28">
        <v>1100</v>
      </c>
      <c r="F40" s="29">
        <v>0.2712</v>
      </c>
      <c r="G40" s="3">
        <f t="shared" si="0"/>
        <v>3579.84</v>
      </c>
      <c r="H40" s="28">
        <v>318</v>
      </c>
      <c r="I40" s="29">
        <v>0.2712</v>
      </c>
      <c r="J40" s="28">
        <v>90</v>
      </c>
      <c r="K40" s="28">
        <v>375</v>
      </c>
      <c r="L40">
        <f t="shared" si="1"/>
        <v>285</v>
      </c>
      <c r="M40">
        <f t="shared" si="2"/>
        <v>228</v>
      </c>
      <c r="N40">
        <f t="shared" si="3"/>
        <v>0.74</v>
      </c>
      <c r="O40" s="36">
        <f t="shared" si="4"/>
        <v>0.2712</v>
      </c>
    </row>
    <row r="41" spans="1:15">
      <c r="A41" s="28" t="s">
        <v>85</v>
      </c>
      <c r="B41" s="28" t="s">
        <v>302</v>
      </c>
      <c r="C41" s="28" t="s">
        <v>355</v>
      </c>
      <c r="D41" s="28">
        <v>2</v>
      </c>
      <c r="E41" s="28">
        <v>1200</v>
      </c>
      <c r="F41" s="29">
        <v>0.43009999999999998</v>
      </c>
      <c r="G41" s="3">
        <f t="shared" si="0"/>
        <v>6193.44</v>
      </c>
      <c r="H41" s="28">
        <v>198</v>
      </c>
      <c r="I41" s="29">
        <v>0.43009999999999998</v>
      </c>
      <c r="J41" s="28">
        <v>128</v>
      </c>
      <c r="K41" s="28">
        <v>238</v>
      </c>
      <c r="L41">
        <f t="shared" si="1"/>
        <v>110</v>
      </c>
      <c r="M41">
        <f t="shared" si="2"/>
        <v>70</v>
      </c>
      <c r="N41">
        <f t="shared" si="3"/>
        <v>0.60909090909090902</v>
      </c>
      <c r="O41" s="36">
        <f t="shared" si="4"/>
        <v>0.43009999999999998</v>
      </c>
    </row>
    <row r="42" spans="1:15">
      <c r="A42" s="28" t="s">
        <v>86</v>
      </c>
      <c r="B42" s="28" t="s">
        <v>304</v>
      </c>
      <c r="C42" s="28" t="s">
        <v>354</v>
      </c>
      <c r="D42" s="28">
        <v>1</v>
      </c>
      <c r="E42" s="28">
        <v>1300</v>
      </c>
      <c r="F42" s="29">
        <v>0.56710000000000005</v>
      </c>
      <c r="G42" s="3">
        <f t="shared" si="0"/>
        <v>8846.76</v>
      </c>
      <c r="H42" s="28">
        <v>149</v>
      </c>
      <c r="I42" s="29">
        <v>0.56710000000000005</v>
      </c>
      <c r="J42" s="28">
        <v>126</v>
      </c>
      <c r="K42" s="28">
        <v>188</v>
      </c>
      <c r="L42">
        <f t="shared" si="1"/>
        <v>62</v>
      </c>
      <c r="M42">
        <f t="shared" si="2"/>
        <v>23</v>
      </c>
      <c r="N42">
        <f t="shared" si="3"/>
        <v>0.39677419354838717</v>
      </c>
      <c r="O42" s="36">
        <f t="shared" si="4"/>
        <v>0.56710000000000005</v>
      </c>
    </row>
    <row r="43" spans="1:15">
      <c r="A43" s="28" t="s">
        <v>87</v>
      </c>
      <c r="B43" s="28" t="s">
        <v>304</v>
      </c>
      <c r="C43" s="28" t="s">
        <v>354</v>
      </c>
      <c r="D43" s="28">
        <v>2</v>
      </c>
      <c r="E43" s="28">
        <v>1700</v>
      </c>
      <c r="F43" s="29">
        <v>0.32050000000000001</v>
      </c>
      <c r="G43" s="3">
        <f t="shared" si="0"/>
        <v>6538.2</v>
      </c>
      <c r="H43" s="28">
        <v>210</v>
      </c>
      <c r="I43" s="29">
        <v>0.32050000000000001</v>
      </c>
      <c r="J43" s="28">
        <v>152</v>
      </c>
      <c r="K43" s="28">
        <v>247</v>
      </c>
      <c r="L43">
        <f t="shared" si="1"/>
        <v>95</v>
      </c>
      <c r="M43">
        <f t="shared" si="2"/>
        <v>58</v>
      </c>
      <c r="N43">
        <f t="shared" si="3"/>
        <v>0.58842105263157907</v>
      </c>
      <c r="O43" s="36">
        <f t="shared" si="4"/>
        <v>0.32050000000000001</v>
      </c>
    </row>
    <row r="44" spans="1:15">
      <c r="A44" s="28" t="s">
        <v>88</v>
      </c>
      <c r="B44" s="28" t="s">
        <v>304</v>
      </c>
      <c r="C44" s="28" t="s">
        <v>355</v>
      </c>
      <c r="D44" s="28">
        <v>1</v>
      </c>
      <c r="E44" s="28">
        <v>1200</v>
      </c>
      <c r="F44" s="29">
        <v>0.44929999999999998</v>
      </c>
      <c r="G44" s="3">
        <f t="shared" si="0"/>
        <v>6469.92</v>
      </c>
      <c r="H44" s="28">
        <v>187</v>
      </c>
      <c r="I44" s="29">
        <v>0.44929999999999998</v>
      </c>
      <c r="J44" s="28">
        <v>141</v>
      </c>
      <c r="K44" s="28">
        <v>263</v>
      </c>
      <c r="L44">
        <f t="shared" si="1"/>
        <v>122</v>
      </c>
      <c r="M44">
        <f t="shared" si="2"/>
        <v>46</v>
      </c>
      <c r="N44">
        <f t="shared" si="3"/>
        <v>0.40163934426229508</v>
      </c>
      <c r="O44" s="36">
        <f t="shared" si="4"/>
        <v>0.44929999999999998</v>
      </c>
    </row>
    <row r="45" spans="1:15">
      <c r="A45" s="28" t="s">
        <v>89</v>
      </c>
      <c r="B45" s="28" t="s">
        <v>304</v>
      </c>
      <c r="C45" s="28" t="s">
        <v>355</v>
      </c>
      <c r="D45" s="28">
        <v>2</v>
      </c>
      <c r="E45" s="28">
        <v>1900</v>
      </c>
      <c r="F45" s="29">
        <v>0.50960000000000005</v>
      </c>
      <c r="G45" s="3">
        <f t="shared" si="0"/>
        <v>11618.880000000001</v>
      </c>
      <c r="H45" s="28">
        <v>225</v>
      </c>
      <c r="I45" s="29">
        <v>0.50960000000000005</v>
      </c>
      <c r="J45" s="28">
        <v>157</v>
      </c>
      <c r="K45" s="28">
        <v>314</v>
      </c>
      <c r="L45">
        <f t="shared" si="1"/>
        <v>157</v>
      </c>
      <c r="M45">
        <f t="shared" si="2"/>
        <v>68</v>
      </c>
      <c r="N45">
        <f t="shared" si="3"/>
        <v>0.44649681528662422</v>
      </c>
      <c r="O45" s="36">
        <f t="shared" si="4"/>
        <v>0.50960000000000005</v>
      </c>
    </row>
    <row r="46" spans="1:15">
      <c r="A46" s="28" t="s">
        <v>90</v>
      </c>
      <c r="B46" s="28" t="s">
        <v>305</v>
      </c>
      <c r="C46" s="28" t="s">
        <v>354</v>
      </c>
      <c r="D46" s="28">
        <v>1</v>
      </c>
      <c r="E46" s="28">
        <v>1000</v>
      </c>
      <c r="F46" s="29">
        <v>0.72050000000000003</v>
      </c>
      <c r="G46" s="3">
        <f t="shared" si="0"/>
        <v>8646</v>
      </c>
      <c r="H46" s="28">
        <v>123</v>
      </c>
      <c r="I46" s="29">
        <v>0.72050000000000003</v>
      </c>
      <c r="J46" s="28">
        <v>93</v>
      </c>
      <c r="K46" s="28">
        <v>159</v>
      </c>
      <c r="L46">
        <f t="shared" si="1"/>
        <v>66</v>
      </c>
      <c r="M46">
        <f t="shared" si="2"/>
        <v>30</v>
      </c>
      <c r="N46">
        <f t="shared" si="3"/>
        <v>0.46363636363636362</v>
      </c>
      <c r="O46" s="36">
        <f t="shared" si="4"/>
        <v>0.72050000000000003</v>
      </c>
    </row>
    <row r="47" spans="1:15">
      <c r="A47" s="28" t="s">
        <v>91</v>
      </c>
      <c r="B47" s="28" t="s">
        <v>305</v>
      </c>
      <c r="C47" s="28" t="s">
        <v>354</v>
      </c>
      <c r="D47" s="28">
        <v>2</v>
      </c>
      <c r="E47" s="28">
        <v>1500</v>
      </c>
      <c r="F47" s="29">
        <v>0.49590000000000001</v>
      </c>
      <c r="G47" s="3">
        <f t="shared" si="0"/>
        <v>8926.2000000000007</v>
      </c>
      <c r="H47" s="28">
        <v>263</v>
      </c>
      <c r="I47" s="29">
        <v>0.49590000000000001</v>
      </c>
      <c r="J47" s="28">
        <v>145</v>
      </c>
      <c r="K47" s="28">
        <v>462</v>
      </c>
      <c r="L47">
        <f t="shared" si="1"/>
        <v>317</v>
      </c>
      <c r="M47">
        <f t="shared" si="2"/>
        <v>118</v>
      </c>
      <c r="N47">
        <f t="shared" si="3"/>
        <v>0.39779179810725551</v>
      </c>
      <c r="O47" s="36">
        <f t="shared" si="4"/>
        <v>0.49590000000000001</v>
      </c>
    </row>
    <row r="48" spans="1:15">
      <c r="A48" s="28" t="s">
        <v>92</v>
      </c>
      <c r="B48" s="28" t="s">
        <v>305</v>
      </c>
      <c r="C48" s="28" t="s">
        <v>355</v>
      </c>
      <c r="D48" s="28">
        <v>1</v>
      </c>
      <c r="E48" s="28">
        <v>1300</v>
      </c>
      <c r="F48" s="29">
        <v>0.44929999999999998</v>
      </c>
      <c r="G48" s="3">
        <f t="shared" si="0"/>
        <v>7009.08</v>
      </c>
      <c r="H48" s="28">
        <v>238</v>
      </c>
      <c r="I48" s="29">
        <v>0.44929999999999998</v>
      </c>
      <c r="J48" s="28">
        <v>181</v>
      </c>
      <c r="K48" s="28">
        <v>316</v>
      </c>
      <c r="L48">
        <f t="shared" si="1"/>
        <v>135</v>
      </c>
      <c r="M48">
        <f t="shared" si="2"/>
        <v>57</v>
      </c>
      <c r="N48">
        <f t="shared" si="3"/>
        <v>0.43777777777777782</v>
      </c>
      <c r="O48" s="36">
        <f t="shared" si="4"/>
        <v>0.44929999999999998</v>
      </c>
    </row>
    <row r="49" spans="1:15">
      <c r="A49" s="28" t="s">
        <v>93</v>
      </c>
      <c r="B49" s="28" t="s">
        <v>303</v>
      </c>
      <c r="C49" s="28" t="s">
        <v>355</v>
      </c>
      <c r="D49" s="28">
        <v>1</v>
      </c>
      <c r="E49" s="28">
        <v>850</v>
      </c>
      <c r="F49" s="29">
        <v>0.53149999999999997</v>
      </c>
      <c r="G49" s="3">
        <f t="shared" si="0"/>
        <v>5421.2999999999993</v>
      </c>
      <c r="H49" s="28">
        <v>146</v>
      </c>
      <c r="I49" s="29">
        <v>0.53149999999999997</v>
      </c>
      <c r="J49" s="28">
        <v>96</v>
      </c>
      <c r="K49" s="28">
        <v>245</v>
      </c>
      <c r="L49">
        <f t="shared" si="1"/>
        <v>149</v>
      </c>
      <c r="M49">
        <f t="shared" si="2"/>
        <v>50</v>
      </c>
      <c r="N49">
        <f t="shared" si="3"/>
        <v>0.36845637583892621</v>
      </c>
      <c r="O49" s="36">
        <f t="shared" si="4"/>
        <v>0.53149999999999997</v>
      </c>
    </row>
    <row r="50" spans="1:15">
      <c r="A50" s="28" t="s">
        <v>94</v>
      </c>
      <c r="B50" s="28" t="s">
        <v>305</v>
      </c>
      <c r="C50" s="28" t="s">
        <v>355</v>
      </c>
      <c r="D50" s="28">
        <v>2</v>
      </c>
      <c r="E50" s="28">
        <v>1800</v>
      </c>
      <c r="F50" s="29">
        <v>0.1507</v>
      </c>
      <c r="G50" s="3">
        <f t="shared" si="0"/>
        <v>3255.12</v>
      </c>
      <c r="H50" s="28">
        <v>349</v>
      </c>
      <c r="I50" s="29">
        <v>0.1507</v>
      </c>
      <c r="J50" s="28">
        <v>145</v>
      </c>
      <c r="K50" s="28">
        <v>412</v>
      </c>
      <c r="L50">
        <f t="shared" si="1"/>
        <v>267</v>
      </c>
      <c r="M50">
        <f t="shared" si="2"/>
        <v>204</v>
      </c>
      <c r="N50">
        <f t="shared" si="3"/>
        <v>0.71123595505617987</v>
      </c>
      <c r="O50" s="36">
        <f t="shared" si="4"/>
        <v>0.1507</v>
      </c>
    </row>
    <row r="51" spans="1:15">
      <c r="A51" s="28" t="s">
        <v>95</v>
      </c>
      <c r="B51" s="28" t="s">
        <v>306</v>
      </c>
      <c r="C51" s="28" t="s">
        <v>354</v>
      </c>
      <c r="D51" s="28">
        <v>1</v>
      </c>
      <c r="E51" s="28">
        <v>1100</v>
      </c>
      <c r="F51" s="29">
        <v>0.6</v>
      </c>
      <c r="G51" s="3">
        <f t="shared" si="0"/>
        <v>7920</v>
      </c>
      <c r="H51" s="28">
        <v>147</v>
      </c>
      <c r="I51" s="29">
        <v>0.6</v>
      </c>
      <c r="J51" s="28">
        <v>99</v>
      </c>
      <c r="K51" s="28">
        <v>215</v>
      </c>
      <c r="L51">
        <f t="shared" si="1"/>
        <v>116</v>
      </c>
      <c r="M51">
        <f t="shared" si="2"/>
        <v>48</v>
      </c>
      <c r="N51">
        <f t="shared" si="3"/>
        <v>0.43103448275862077</v>
      </c>
      <c r="O51" s="36">
        <f t="shared" si="4"/>
        <v>0.6</v>
      </c>
    </row>
    <row r="52" spans="1:15">
      <c r="A52" s="28" t="s">
        <v>96</v>
      </c>
      <c r="B52" s="28" t="s">
        <v>306</v>
      </c>
      <c r="C52" s="28" t="s">
        <v>354</v>
      </c>
      <c r="D52" s="28">
        <v>2</v>
      </c>
      <c r="E52" s="28">
        <v>1400</v>
      </c>
      <c r="F52" s="29">
        <v>0.52600000000000002</v>
      </c>
      <c r="G52" s="3">
        <f t="shared" si="0"/>
        <v>8836.8000000000011</v>
      </c>
      <c r="H52" s="28">
        <v>151</v>
      </c>
      <c r="I52" s="29">
        <v>0.52600000000000002</v>
      </c>
      <c r="J52" s="28">
        <v>120</v>
      </c>
      <c r="K52" s="28">
        <v>188</v>
      </c>
      <c r="L52">
        <f t="shared" si="1"/>
        <v>68</v>
      </c>
      <c r="M52">
        <f t="shared" si="2"/>
        <v>31</v>
      </c>
      <c r="N52">
        <f t="shared" si="3"/>
        <v>0.46470588235294119</v>
      </c>
      <c r="O52" s="36">
        <f t="shared" si="4"/>
        <v>0.52600000000000002</v>
      </c>
    </row>
    <row r="53" spans="1:15">
      <c r="A53" s="28" t="s">
        <v>97</v>
      </c>
      <c r="B53" s="28" t="s">
        <v>306</v>
      </c>
      <c r="C53" s="28" t="s">
        <v>355</v>
      </c>
      <c r="D53" s="28">
        <v>1</v>
      </c>
      <c r="E53" s="28">
        <v>1300</v>
      </c>
      <c r="F53" s="29">
        <v>0.21099999999999999</v>
      </c>
      <c r="G53" s="3">
        <f t="shared" si="0"/>
        <v>3291.6</v>
      </c>
      <c r="H53" s="28">
        <v>429</v>
      </c>
      <c r="I53" s="29">
        <v>0.21099999999999999</v>
      </c>
      <c r="J53" s="28">
        <v>263</v>
      </c>
      <c r="K53" s="28">
        <v>489</v>
      </c>
      <c r="L53">
        <f t="shared" si="1"/>
        <v>226</v>
      </c>
      <c r="M53">
        <f t="shared" si="2"/>
        <v>166</v>
      </c>
      <c r="N53">
        <f t="shared" si="3"/>
        <v>0.68761061946902657</v>
      </c>
      <c r="O53" s="36">
        <f t="shared" si="4"/>
        <v>0.21099999999999999</v>
      </c>
    </row>
    <row r="54" spans="1:15">
      <c r="A54" s="28" t="s">
        <v>98</v>
      </c>
      <c r="B54" s="28" t="s">
        <v>306</v>
      </c>
      <c r="C54" s="28" t="s">
        <v>355</v>
      </c>
      <c r="D54" s="28">
        <v>2</v>
      </c>
      <c r="E54" s="28">
        <v>1900</v>
      </c>
      <c r="F54" s="29">
        <v>0.33150000000000002</v>
      </c>
      <c r="G54" s="3">
        <f t="shared" si="0"/>
        <v>7558.2000000000007</v>
      </c>
      <c r="H54" s="28">
        <v>441</v>
      </c>
      <c r="I54" s="29">
        <v>0.33150000000000002</v>
      </c>
      <c r="J54" s="28">
        <v>335</v>
      </c>
      <c r="K54" s="28">
        <v>502</v>
      </c>
      <c r="L54">
        <f t="shared" si="1"/>
        <v>167</v>
      </c>
      <c r="M54">
        <f t="shared" si="2"/>
        <v>106</v>
      </c>
      <c r="N54">
        <f t="shared" si="3"/>
        <v>0.60778443113772462</v>
      </c>
      <c r="O54" s="36">
        <f t="shared" si="4"/>
        <v>0.33150000000000002</v>
      </c>
    </row>
    <row r="55" spans="1:15">
      <c r="A55" s="28" t="s">
        <v>99</v>
      </c>
      <c r="B55" s="28" t="s">
        <v>307</v>
      </c>
      <c r="C55" s="28" t="s">
        <v>354</v>
      </c>
      <c r="D55" s="28">
        <v>1</v>
      </c>
      <c r="E55" s="28">
        <v>900</v>
      </c>
      <c r="F55" s="29">
        <v>0.32879999999999998</v>
      </c>
      <c r="G55" s="3">
        <f t="shared" si="0"/>
        <v>3551.04</v>
      </c>
      <c r="H55" s="28">
        <v>144</v>
      </c>
      <c r="I55" s="29">
        <v>0.32879999999999998</v>
      </c>
      <c r="J55" s="28">
        <v>98</v>
      </c>
      <c r="K55" s="28">
        <v>195</v>
      </c>
      <c r="L55">
        <f t="shared" si="1"/>
        <v>97</v>
      </c>
      <c r="M55">
        <f t="shared" si="2"/>
        <v>46</v>
      </c>
      <c r="N55">
        <f t="shared" si="3"/>
        <v>0.47938144329896915</v>
      </c>
      <c r="O55" s="36">
        <f t="shared" si="4"/>
        <v>0.32879999999999998</v>
      </c>
    </row>
    <row r="56" spans="1:15">
      <c r="A56" s="28" t="s">
        <v>100</v>
      </c>
      <c r="B56" s="28" t="s">
        <v>307</v>
      </c>
      <c r="C56" s="28" t="s">
        <v>354</v>
      </c>
      <c r="D56" s="28">
        <v>2</v>
      </c>
      <c r="E56" s="28">
        <v>1400</v>
      </c>
      <c r="F56" s="29">
        <v>0.61919999999999997</v>
      </c>
      <c r="G56" s="3">
        <f t="shared" si="0"/>
        <v>10402.56</v>
      </c>
      <c r="H56" s="28">
        <v>136</v>
      </c>
      <c r="I56" s="29">
        <v>0.61919999999999997</v>
      </c>
      <c r="J56" s="28">
        <v>77</v>
      </c>
      <c r="K56" s="28">
        <v>260</v>
      </c>
      <c r="L56">
        <f t="shared" si="1"/>
        <v>183</v>
      </c>
      <c r="M56">
        <f t="shared" si="2"/>
        <v>59</v>
      </c>
      <c r="N56">
        <f t="shared" si="3"/>
        <v>0.35792349726775963</v>
      </c>
      <c r="O56" s="36">
        <f t="shared" si="4"/>
        <v>0.61919999999999997</v>
      </c>
    </row>
    <row r="57" spans="1:15">
      <c r="A57" s="28" t="s">
        <v>101</v>
      </c>
      <c r="B57" s="28" t="s">
        <v>307</v>
      </c>
      <c r="C57" s="28" t="s">
        <v>355</v>
      </c>
      <c r="D57" s="28">
        <v>1</v>
      </c>
      <c r="E57" s="28">
        <v>1400</v>
      </c>
      <c r="F57" s="29">
        <v>0.2712</v>
      </c>
      <c r="G57" s="3">
        <f t="shared" si="0"/>
        <v>4556.16</v>
      </c>
      <c r="H57" s="28">
        <v>305</v>
      </c>
      <c r="I57" s="29">
        <v>0.2712</v>
      </c>
      <c r="J57" s="28">
        <v>173</v>
      </c>
      <c r="K57" s="28">
        <v>322</v>
      </c>
      <c r="L57">
        <f t="shared" si="1"/>
        <v>149</v>
      </c>
      <c r="M57">
        <f t="shared" si="2"/>
        <v>132</v>
      </c>
      <c r="N57">
        <f t="shared" si="3"/>
        <v>0.8087248322147651</v>
      </c>
      <c r="O57" s="36">
        <f t="shared" si="4"/>
        <v>0.2712</v>
      </c>
    </row>
    <row r="58" spans="1:15">
      <c r="A58" s="28" t="s">
        <v>102</v>
      </c>
      <c r="B58" s="28" t="s">
        <v>307</v>
      </c>
      <c r="C58" s="28" t="s">
        <v>355</v>
      </c>
      <c r="D58" s="28">
        <v>2</v>
      </c>
      <c r="E58" s="28">
        <v>1700</v>
      </c>
      <c r="F58" s="29">
        <v>0.32879999999999998</v>
      </c>
      <c r="G58" s="3">
        <f t="shared" si="0"/>
        <v>6707.5199999999995</v>
      </c>
      <c r="H58" s="28">
        <v>425</v>
      </c>
      <c r="I58" s="29">
        <v>0.32879999999999998</v>
      </c>
      <c r="J58" s="28">
        <v>176</v>
      </c>
      <c r="K58" s="28">
        <v>469</v>
      </c>
      <c r="L58">
        <f t="shared" si="1"/>
        <v>293</v>
      </c>
      <c r="M58">
        <f t="shared" si="2"/>
        <v>249</v>
      </c>
      <c r="N58">
        <f t="shared" si="3"/>
        <v>0.779863481228669</v>
      </c>
      <c r="O58" s="36">
        <f t="shared" si="4"/>
        <v>0.32879999999999998</v>
      </c>
    </row>
    <row r="59" spans="1:15">
      <c r="A59" s="28" t="s">
        <v>103</v>
      </c>
      <c r="B59" s="28" t="s">
        <v>308</v>
      </c>
      <c r="C59" s="28" t="s">
        <v>354</v>
      </c>
      <c r="D59" s="28">
        <v>1</v>
      </c>
      <c r="E59" s="28">
        <v>800</v>
      </c>
      <c r="F59" s="29">
        <v>0.41370000000000001</v>
      </c>
      <c r="G59" s="3">
        <f t="shared" si="0"/>
        <v>3971.52</v>
      </c>
      <c r="H59" s="28">
        <v>176</v>
      </c>
      <c r="I59" s="29">
        <v>0.41370000000000001</v>
      </c>
      <c r="J59" s="28">
        <v>86</v>
      </c>
      <c r="K59" s="28">
        <v>224</v>
      </c>
      <c r="L59">
        <f t="shared" si="1"/>
        <v>138</v>
      </c>
      <c r="M59">
        <f t="shared" si="2"/>
        <v>90</v>
      </c>
      <c r="N59">
        <f t="shared" si="3"/>
        <v>0.62173913043478257</v>
      </c>
      <c r="O59" s="36">
        <f t="shared" si="4"/>
        <v>0.41370000000000001</v>
      </c>
    </row>
    <row r="60" spans="1:15">
      <c r="A60" s="28" t="s">
        <v>104</v>
      </c>
      <c r="B60" s="28" t="s">
        <v>303</v>
      </c>
      <c r="C60" s="28" t="s">
        <v>355</v>
      </c>
      <c r="D60" s="28">
        <v>2</v>
      </c>
      <c r="E60" s="28">
        <v>900</v>
      </c>
      <c r="F60" s="29">
        <v>0.47949999999999998</v>
      </c>
      <c r="G60" s="3">
        <f t="shared" si="0"/>
        <v>5178.5999999999995</v>
      </c>
      <c r="H60" s="28">
        <v>169</v>
      </c>
      <c r="I60" s="29">
        <v>0.47949999999999998</v>
      </c>
      <c r="J60" s="28">
        <v>111</v>
      </c>
      <c r="K60" s="28">
        <v>276</v>
      </c>
      <c r="L60">
        <f t="shared" si="1"/>
        <v>165</v>
      </c>
      <c r="M60">
        <f t="shared" si="2"/>
        <v>58</v>
      </c>
      <c r="N60">
        <f t="shared" si="3"/>
        <v>0.38121212121212122</v>
      </c>
      <c r="O60" s="36">
        <f t="shared" si="4"/>
        <v>0.47949999999999998</v>
      </c>
    </row>
    <row r="61" spans="1:15">
      <c r="A61" s="28" t="s">
        <v>105</v>
      </c>
      <c r="B61" s="28" t="s">
        <v>308</v>
      </c>
      <c r="C61" s="28" t="s">
        <v>354</v>
      </c>
      <c r="D61" s="28">
        <v>2</v>
      </c>
      <c r="E61" s="28">
        <v>1300</v>
      </c>
      <c r="F61" s="29">
        <v>0.63009999999999999</v>
      </c>
      <c r="G61" s="3">
        <f t="shared" si="0"/>
        <v>9829.56</v>
      </c>
      <c r="H61" s="28">
        <v>207</v>
      </c>
      <c r="I61" s="29">
        <v>0.63009999999999999</v>
      </c>
      <c r="J61" s="28">
        <v>127</v>
      </c>
      <c r="K61" s="28">
        <v>276</v>
      </c>
      <c r="L61">
        <f t="shared" si="1"/>
        <v>149</v>
      </c>
      <c r="M61">
        <f t="shared" si="2"/>
        <v>80</v>
      </c>
      <c r="N61">
        <f t="shared" si="3"/>
        <v>0.5295302013422819</v>
      </c>
      <c r="O61" s="36">
        <f t="shared" si="4"/>
        <v>0.63009999999999999</v>
      </c>
    </row>
    <row r="62" spans="1:15">
      <c r="A62" s="28" t="s">
        <v>106</v>
      </c>
      <c r="B62" s="28" t="s">
        <v>308</v>
      </c>
      <c r="C62" s="28" t="s">
        <v>355</v>
      </c>
      <c r="D62" s="28">
        <v>1</v>
      </c>
      <c r="E62" s="28">
        <v>1400</v>
      </c>
      <c r="F62" s="29">
        <v>0.90410000000000001</v>
      </c>
      <c r="G62" s="3">
        <f t="shared" si="0"/>
        <v>15188.880000000001</v>
      </c>
      <c r="H62" s="28">
        <v>244</v>
      </c>
      <c r="I62" s="29">
        <v>0.90410000000000001</v>
      </c>
      <c r="J62" s="28">
        <v>222</v>
      </c>
      <c r="K62" s="28">
        <v>381</v>
      </c>
      <c r="L62">
        <f t="shared" si="1"/>
        <v>159</v>
      </c>
      <c r="M62">
        <f t="shared" si="2"/>
        <v>22</v>
      </c>
      <c r="N62">
        <f t="shared" si="3"/>
        <v>0.21069182389937108</v>
      </c>
      <c r="O62" s="36">
        <f t="shared" si="4"/>
        <v>0.90410000000000001</v>
      </c>
    </row>
    <row r="63" spans="1:15">
      <c r="A63" s="28" t="s">
        <v>107</v>
      </c>
      <c r="B63" s="28" t="s">
        <v>308</v>
      </c>
      <c r="C63" s="28" t="s">
        <v>355</v>
      </c>
      <c r="D63" s="28">
        <v>2</v>
      </c>
      <c r="E63" s="28">
        <v>1900</v>
      </c>
      <c r="F63" s="29">
        <v>0.54249999999999998</v>
      </c>
      <c r="G63" s="3">
        <f t="shared" si="0"/>
        <v>12369</v>
      </c>
      <c r="H63" s="28">
        <v>536</v>
      </c>
      <c r="I63" s="29">
        <v>0.54249999999999998</v>
      </c>
      <c r="J63" s="28">
        <v>386</v>
      </c>
      <c r="K63" s="28">
        <v>773</v>
      </c>
      <c r="L63">
        <f t="shared" si="1"/>
        <v>387</v>
      </c>
      <c r="M63">
        <f t="shared" si="2"/>
        <v>150</v>
      </c>
      <c r="N63">
        <f t="shared" si="3"/>
        <v>0.41007751937984493</v>
      </c>
      <c r="O63" s="36">
        <f t="shared" si="4"/>
        <v>0.54249999999999998</v>
      </c>
    </row>
    <row r="64" spans="1:15">
      <c r="A64" s="28" t="s">
        <v>108</v>
      </c>
      <c r="B64" s="28" t="s">
        <v>309</v>
      </c>
      <c r="C64" s="28" t="s">
        <v>354</v>
      </c>
      <c r="D64" s="28">
        <v>1</v>
      </c>
      <c r="E64" s="28">
        <v>1700</v>
      </c>
      <c r="F64" s="29">
        <v>7.9500000000000001E-2</v>
      </c>
      <c r="G64" s="3">
        <f t="shared" si="0"/>
        <v>1621.8</v>
      </c>
      <c r="H64" s="28">
        <v>476</v>
      </c>
      <c r="I64" s="29">
        <v>7.9500000000000001E-2</v>
      </c>
      <c r="J64" s="28">
        <v>136</v>
      </c>
      <c r="K64" s="28">
        <v>476</v>
      </c>
      <c r="L64">
        <f t="shared" si="1"/>
        <v>340</v>
      </c>
      <c r="M64">
        <f t="shared" si="2"/>
        <v>340</v>
      </c>
      <c r="N64">
        <f t="shared" si="3"/>
        <v>0.9</v>
      </c>
      <c r="O64" s="36">
        <f t="shared" si="4"/>
        <v>7.9500000000000001E-2</v>
      </c>
    </row>
    <row r="65" spans="1:15">
      <c r="A65" s="28" t="s">
        <v>109</v>
      </c>
      <c r="B65" s="28" t="s">
        <v>309</v>
      </c>
      <c r="C65" s="28" t="s">
        <v>354</v>
      </c>
      <c r="D65" s="28">
        <v>2</v>
      </c>
      <c r="E65" s="28">
        <v>2400</v>
      </c>
      <c r="F65" s="29">
        <v>0.55069999999999997</v>
      </c>
      <c r="G65" s="3">
        <f t="shared" si="0"/>
        <v>15860.16</v>
      </c>
      <c r="H65" s="28">
        <v>360</v>
      </c>
      <c r="I65" s="29">
        <v>0.55069999999999997</v>
      </c>
      <c r="J65" s="28">
        <v>173</v>
      </c>
      <c r="K65" s="28">
        <v>690</v>
      </c>
      <c r="L65">
        <f t="shared" si="1"/>
        <v>517</v>
      </c>
      <c r="M65">
        <f t="shared" si="2"/>
        <v>187</v>
      </c>
      <c r="N65">
        <f t="shared" si="3"/>
        <v>0.38936170212765953</v>
      </c>
      <c r="O65" s="36">
        <f t="shared" si="4"/>
        <v>0.55069999999999997</v>
      </c>
    </row>
    <row r="66" spans="1:15">
      <c r="A66" s="28" t="s">
        <v>110</v>
      </c>
      <c r="B66" s="28" t="s">
        <v>309</v>
      </c>
      <c r="C66" s="28" t="s">
        <v>355</v>
      </c>
      <c r="D66" s="28">
        <v>1</v>
      </c>
      <c r="E66" s="28">
        <v>2100</v>
      </c>
      <c r="F66" s="29">
        <v>0.69320000000000004</v>
      </c>
      <c r="G66" s="3">
        <f t="shared" si="0"/>
        <v>17468.64</v>
      </c>
      <c r="H66" s="28">
        <v>1477</v>
      </c>
      <c r="I66" s="29">
        <v>0.69320000000000004</v>
      </c>
      <c r="J66" s="28">
        <v>448</v>
      </c>
      <c r="K66" s="28">
        <v>2128</v>
      </c>
      <c r="L66">
        <f t="shared" si="1"/>
        <v>1680</v>
      </c>
      <c r="M66">
        <f t="shared" si="2"/>
        <v>1029</v>
      </c>
      <c r="N66">
        <f t="shared" si="3"/>
        <v>0.59000000000000008</v>
      </c>
      <c r="O66" s="36">
        <f t="shared" si="4"/>
        <v>0.69320000000000004</v>
      </c>
    </row>
    <row r="67" spans="1:15">
      <c r="A67" s="28" t="s">
        <v>111</v>
      </c>
      <c r="B67" s="28" t="s">
        <v>309</v>
      </c>
      <c r="C67" s="28" t="s">
        <v>355</v>
      </c>
      <c r="D67" s="28">
        <v>2</v>
      </c>
      <c r="E67" s="28">
        <v>3200</v>
      </c>
      <c r="F67" s="29">
        <v>0.71509999999999996</v>
      </c>
      <c r="G67" s="3">
        <f t="shared" si="0"/>
        <v>27459.84</v>
      </c>
      <c r="H67" s="28">
        <v>1265</v>
      </c>
      <c r="I67" s="29">
        <v>0.71509999999999996</v>
      </c>
      <c r="J67" s="28">
        <v>450</v>
      </c>
      <c r="K67" s="28">
        <v>2699</v>
      </c>
      <c r="L67">
        <f t="shared" si="1"/>
        <v>2249</v>
      </c>
      <c r="M67">
        <f t="shared" si="2"/>
        <v>815</v>
      </c>
      <c r="N67">
        <f t="shared" si="3"/>
        <v>0.38990662516674079</v>
      </c>
      <c r="O67" s="36">
        <f t="shared" si="4"/>
        <v>0.71509999999999996</v>
      </c>
    </row>
    <row r="68" spans="1:15">
      <c r="A68" s="28" t="s">
        <v>112</v>
      </c>
      <c r="B68" s="28" t="s">
        <v>310</v>
      </c>
      <c r="C68" s="28" t="s">
        <v>354</v>
      </c>
      <c r="D68" s="28">
        <v>1</v>
      </c>
      <c r="E68" s="28">
        <v>1300</v>
      </c>
      <c r="F68" s="29">
        <v>0.52049999999999996</v>
      </c>
      <c r="G68" s="3">
        <f t="shared" si="0"/>
        <v>8119.7999999999993</v>
      </c>
      <c r="H68" s="28">
        <v>328</v>
      </c>
      <c r="I68" s="29">
        <v>0.52049999999999996</v>
      </c>
      <c r="J68" s="28">
        <v>291</v>
      </c>
      <c r="K68" s="28">
        <v>387</v>
      </c>
      <c r="L68">
        <f t="shared" si="1"/>
        <v>96</v>
      </c>
      <c r="M68">
        <f t="shared" si="2"/>
        <v>37</v>
      </c>
      <c r="N68">
        <f t="shared" si="3"/>
        <v>0.40833333333333333</v>
      </c>
      <c r="O68" s="36">
        <f t="shared" si="4"/>
        <v>0.52049999999999996</v>
      </c>
    </row>
    <row r="69" spans="1:15">
      <c r="A69" s="28" t="s">
        <v>113</v>
      </c>
      <c r="B69" s="28" t="s">
        <v>310</v>
      </c>
      <c r="C69" s="28" t="s">
        <v>354</v>
      </c>
      <c r="D69" s="28">
        <v>2</v>
      </c>
      <c r="E69" s="28">
        <v>1700</v>
      </c>
      <c r="F69" s="29">
        <v>0.15890000000000001</v>
      </c>
      <c r="G69" s="3">
        <f t="shared" ref="G69:G132" si="5">((E69*12)*F69)</f>
        <v>3241.5600000000004</v>
      </c>
      <c r="H69" s="28">
        <v>246</v>
      </c>
      <c r="I69" s="29">
        <v>0.15890000000000001</v>
      </c>
      <c r="J69" s="28">
        <v>203</v>
      </c>
      <c r="K69" s="28">
        <v>318</v>
      </c>
      <c r="L69">
        <f t="shared" ref="L69:L132" si="6">K69-J69</f>
        <v>115</v>
      </c>
      <c r="M69">
        <f t="shared" ref="M69:M132" si="7">H69-J69</f>
        <v>43</v>
      </c>
      <c r="N69">
        <f t="shared" ref="N69:N132" si="8">((($K$2*(M69))/(L69)))+0.1</f>
        <v>0.39913043478260868</v>
      </c>
      <c r="O69" s="36">
        <f t="shared" ref="O69:O132" si="9">I69</f>
        <v>0.15890000000000001</v>
      </c>
    </row>
    <row r="70" spans="1:15">
      <c r="A70" s="28" t="s">
        <v>114</v>
      </c>
      <c r="B70" s="28" t="s">
        <v>310</v>
      </c>
      <c r="C70" s="28" t="s">
        <v>355</v>
      </c>
      <c r="D70" s="28">
        <v>1</v>
      </c>
      <c r="E70" s="28">
        <v>1400</v>
      </c>
      <c r="F70" s="29">
        <v>0.54520000000000002</v>
      </c>
      <c r="G70" s="3">
        <f t="shared" si="5"/>
        <v>9159.36</v>
      </c>
      <c r="H70" s="28">
        <v>325</v>
      </c>
      <c r="I70" s="29">
        <v>0.54520000000000002</v>
      </c>
      <c r="J70" s="28">
        <v>287</v>
      </c>
      <c r="K70" s="28">
        <v>395</v>
      </c>
      <c r="L70">
        <f t="shared" si="6"/>
        <v>108</v>
      </c>
      <c r="M70">
        <f t="shared" si="7"/>
        <v>38</v>
      </c>
      <c r="N70">
        <f t="shared" si="8"/>
        <v>0.38148148148148153</v>
      </c>
      <c r="O70" s="36">
        <f t="shared" si="9"/>
        <v>0.54520000000000002</v>
      </c>
    </row>
    <row r="71" spans="1:15">
      <c r="A71" s="28" t="s">
        <v>115</v>
      </c>
      <c r="B71" s="28" t="s">
        <v>303</v>
      </c>
      <c r="C71" s="28" t="s">
        <v>354</v>
      </c>
      <c r="D71" s="28">
        <v>1</v>
      </c>
      <c r="E71" s="28">
        <v>750</v>
      </c>
      <c r="F71" s="29">
        <v>0.47949999999999998</v>
      </c>
      <c r="G71" s="3">
        <f t="shared" si="5"/>
        <v>4315.5</v>
      </c>
      <c r="H71" s="28">
        <v>94</v>
      </c>
      <c r="I71" s="29">
        <v>0.47949999999999998</v>
      </c>
      <c r="J71" s="28">
        <v>51</v>
      </c>
      <c r="K71" s="28">
        <v>179</v>
      </c>
      <c r="L71">
        <f t="shared" si="6"/>
        <v>128</v>
      </c>
      <c r="M71">
        <f t="shared" si="7"/>
        <v>43</v>
      </c>
      <c r="N71">
        <f t="shared" si="8"/>
        <v>0.36875000000000002</v>
      </c>
      <c r="O71" s="36">
        <f t="shared" si="9"/>
        <v>0.47949999999999998</v>
      </c>
    </row>
    <row r="72" spans="1:15">
      <c r="A72" s="28" t="s">
        <v>116</v>
      </c>
      <c r="B72" s="28" t="s">
        <v>310</v>
      </c>
      <c r="C72" s="28" t="s">
        <v>355</v>
      </c>
      <c r="D72" s="28">
        <v>2</v>
      </c>
      <c r="E72" s="28">
        <v>1900</v>
      </c>
      <c r="F72" s="29">
        <v>0.58630000000000004</v>
      </c>
      <c r="G72" s="3">
        <f t="shared" si="5"/>
        <v>13367.640000000001</v>
      </c>
      <c r="H72" s="28">
        <v>428</v>
      </c>
      <c r="I72" s="29">
        <v>0.58630000000000004</v>
      </c>
      <c r="J72" s="28">
        <v>376</v>
      </c>
      <c r="K72" s="28">
        <v>502</v>
      </c>
      <c r="L72">
        <f t="shared" si="6"/>
        <v>126</v>
      </c>
      <c r="M72">
        <f t="shared" si="7"/>
        <v>52</v>
      </c>
      <c r="N72">
        <f t="shared" si="8"/>
        <v>0.43015873015873018</v>
      </c>
      <c r="O72" s="36">
        <f t="shared" si="9"/>
        <v>0.58630000000000004</v>
      </c>
    </row>
    <row r="73" spans="1:15">
      <c r="A73" s="28" t="s">
        <v>117</v>
      </c>
      <c r="B73" s="28" t="s">
        <v>311</v>
      </c>
      <c r="C73" s="28" t="s">
        <v>354</v>
      </c>
      <c r="D73" s="28">
        <v>1</v>
      </c>
      <c r="E73" s="28">
        <v>1600</v>
      </c>
      <c r="F73" s="29">
        <v>0.67949999999999999</v>
      </c>
      <c r="G73" s="3">
        <f t="shared" si="5"/>
        <v>13046.4</v>
      </c>
      <c r="H73" s="28">
        <v>188</v>
      </c>
      <c r="I73" s="29">
        <v>0.67949999999999999</v>
      </c>
      <c r="J73" s="28">
        <v>126</v>
      </c>
      <c r="K73" s="28">
        <v>352</v>
      </c>
      <c r="L73">
        <f t="shared" si="6"/>
        <v>226</v>
      </c>
      <c r="M73">
        <f t="shared" si="7"/>
        <v>62</v>
      </c>
      <c r="N73">
        <f t="shared" si="8"/>
        <v>0.3194690265486726</v>
      </c>
      <c r="O73" s="36">
        <f t="shared" si="9"/>
        <v>0.67949999999999999</v>
      </c>
    </row>
    <row r="74" spans="1:15">
      <c r="A74" s="28" t="s">
        <v>118</v>
      </c>
      <c r="B74" s="28" t="s">
        <v>311</v>
      </c>
      <c r="C74" s="28" t="s">
        <v>354</v>
      </c>
      <c r="D74" s="28">
        <v>2</v>
      </c>
      <c r="E74" s="28">
        <v>2200</v>
      </c>
      <c r="F74" s="29">
        <v>0.57809999999999995</v>
      </c>
      <c r="G74" s="3">
        <f t="shared" si="5"/>
        <v>15261.839999999998</v>
      </c>
      <c r="H74" s="28">
        <v>274</v>
      </c>
      <c r="I74" s="29">
        <v>0.57809999999999995</v>
      </c>
      <c r="J74" s="28">
        <v>119</v>
      </c>
      <c r="K74" s="28">
        <v>505</v>
      </c>
      <c r="L74">
        <f t="shared" si="6"/>
        <v>386</v>
      </c>
      <c r="M74">
        <f t="shared" si="7"/>
        <v>155</v>
      </c>
      <c r="N74">
        <f t="shared" si="8"/>
        <v>0.42124352331606219</v>
      </c>
      <c r="O74" s="36">
        <f t="shared" si="9"/>
        <v>0.57809999999999995</v>
      </c>
    </row>
    <row r="75" spans="1:15">
      <c r="A75" s="28" t="s">
        <v>119</v>
      </c>
      <c r="B75" s="28" t="s">
        <v>311</v>
      </c>
      <c r="C75" s="28" t="s">
        <v>355</v>
      </c>
      <c r="D75" s="28">
        <v>1</v>
      </c>
      <c r="E75" s="28">
        <v>1500</v>
      </c>
      <c r="F75" s="29">
        <v>0.41099999999999998</v>
      </c>
      <c r="G75" s="3">
        <f t="shared" si="5"/>
        <v>7398</v>
      </c>
      <c r="H75" s="28">
        <v>860</v>
      </c>
      <c r="I75" s="29">
        <v>0.41099999999999998</v>
      </c>
      <c r="J75" s="28">
        <v>486</v>
      </c>
      <c r="K75" s="28">
        <v>1215</v>
      </c>
      <c r="L75">
        <f t="shared" si="6"/>
        <v>729</v>
      </c>
      <c r="M75">
        <f t="shared" si="7"/>
        <v>374</v>
      </c>
      <c r="N75">
        <f t="shared" si="8"/>
        <v>0.51042524005486967</v>
      </c>
      <c r="O75" s="36">
        <f t="shared" si="9"/>
        <v>0.41099999999999998</v>
      </c>
    </row>
    <row r="76" spans="1:15">
      <c r="A76" s="28" t="s">
        <v>120</v>
      </c>
      <c r="B76" s="28" t="s">
        <v>311</v>
      </c>
      <c r="C76" s="28" t="s">
        <v>355</v>
      </c>
      <c r="D76" s="28">
        <v>2</v>
      </c>
      <c r="E76" s="28">
        <v>2400</v>
      </c>
      <c r="F76" s="29">
        <v>0.68220000000000003</v>
      </c>
      <c r="G76" s="3">
        <f t="shared" si="5"/>
        <v>19647.36</v>
      </c>
      <c r="H76" s="28">
        <v>729</v>
      </c>
      <c r="I76" s="29">
        <v>0.68220000000000003</v>
      </c>
      <c r="J76" s="28">
        <v>516</v>
      </c>
      <c r="K76" s="28">
        <v>1650</v>
      </c>
      <c r="L76">
        <f t="shared" si="6"/>
        <v>1134</v>
      </c>
      <c r="M76">
        <f t="shared" si="7"/>
        <v>213</v>
      </c>
      <c r="N76">
        <f t="shared" si="8"/>
        <v>0.2502645502645503</v>
      </c>
      <c r="O76" s="36">
        <f t="shared" si="9"/>
        <v>0.68220000000000003</v>
      </c>
    </row>
    <row r="77" spans="1:15">
      <c r="A77" s="28" t="s">
        <v>121</v>
      </c>
      <c r="B77" s="28" t="s">
        <v>312</v>
      </c>
      <c r="C77" s="28" t="s">
        <v>354</v>
      </c>
      <c r="D77" s="28">
        <v>1</v>
      </c>
      <c r="E77" s="28">
        <v>1600</v>
      </c>
      <c r="F77" s="29">
        <v>0.82469999999999999</v>
      </c>
      <c r="G77" s="3">
        <f t="shared" si="5"/>
        <v>15834.24</v>
      </c>
      <c r="H77" s="28">
        <v>174</v>
      </c>
      <c r="I77" s="29">
        <v>0.82469999999999999</v>
      </c>
      <c r="J77" s="28">
        <v>160</v>
      </c>
      <c r="K77" s="28">
        <v>321</v>
      </c>
      <c r="L77">
        <f t="shared" si="6"/>
        <v>161</v>
      </c>
      <c r="M77">
        <f t="shared" si="7"/>
        <v>14</v>
      </c>
      <c r="N77">
        <f t="shared" si="8"/>
        <v>0.16956521739130437</v>
      </c>
      <c r="O77" s="36">
        <f t="shared" si="9"/>
        <v>0.82469999999999999</v>
      </c>
    </row>
    <row r="78" spans="1:15">
      <c r="A78" s="28" t="s">
        <v>122</v>
      </c>
      <c r="B78" s="28" t="s">
        <v>312</v>
      </c>
      <c r="C78" s="28" t="s">
        <v>354</v>
      </c>
      <c r="D78" s="28">
        <v>2</v>
      </c>
      <c r="E78" s="28">
        <v>1900</v>
      </c>
      <c r="F78" s="29">
        <v>0.21640000000000001</v>
      </c>
      <c r="G78" s="3">
        <f t="shared" si="5"/>
        <v>4933.92</v>
      </c>
      <c r="H78" s="28">
        <v>308</v>
      </c>
      <c r="I78" s="29">
        <v>0.21640000000000001</v>
      </c>
      <c r="J78" s="28">
        <v>168</v>
      </c>
      <c r="K78" s="28">
        <v>364</v>
      </c>
      <c r="L78">
        <f t="shared" si="6"/>
        <v>196</v>
      </c>
      <c r="M78">
        <f t="shared" si="7"/>
        <v>140</v>
      </c>
      <c r="N78">
        <f t="shared" si="8"/>
        <v>0.67142857142857137</v>
      </c>
      <c r="O78" s="36">
        <f t="shared" si="9"/>
        <v>0.21640000000000001</v>
      </c>
    </row>
    <row r="79" spans="1:15">
      <c r="A79" s="28" t="s">
        <v>123</v>
      </c>
      <c r="B79" s="28" t="s">
        <v>312</v>
      </c>
      <c r="C79" s="28" t="s">
        <v>355</v>
      </c>
      <c r="D79" s="28">
        <v>1</v>
      </c>
      <c r="E79" s="28">
        <v>1400</v>
      </c>
      <c r="F79" s="29">
        <v>0.6</v>
      </c>
      <c r="G79" s="3">
        <f t="shared" si="5"/>
        <v>10080</v>
      </c>
      <c r="H79" s="28">
        <v>308</v>
      </c>
      <c r="I79" s="29">
        <v>0.6</v>
      </c>
      <c r="J79" s="28">
        <v>226</v>
      </c>
      <c r="K79" s="28">
        <v>368</v>
      </c>
      <c r="L79">
        <f t="shared" si="6"/>
        <v>142</v>
      </c>
      <c r="M79">
        <f t="shared" si="7"/>
        <v>82</v>
      </c>
      <c r="N79">
        <f t="shared" si="8"/>
        <v>0.56197183098591552</v>
      </c>
      <c r="O79" s="36">
        <f t="shared" si="9"/>
        <v>0.6</v>
      </c>
    </row>
    <row r="80" spans="1:15">
      <c r="A80" s="28" t="s">
        <v>124</v>
      </c>
      <c r="B80" s="28" t="s">
        <v>312</v>
      </c>
      <c r="C80" s="28" t="s">
        <v>355</v>
      </c>
      <c r="D80" s="28">
        <v>2</v>
      </c>
      <c r="E80" s="28">
        <v>2000</v>
      </c>
      <c r="F80" s="29">
        <v>0.39179999999999998</v>
      </c>
      <c r="G80" s="3">
        <f t="shared" si="5"/>
        <v>9403.1999999999989</v>
      </c>
      <c r="H80" s="28">
        <v>342</v>
      </c>
      <c r="I80" s="29">
        <v>0.39179999999999998</v>
      </c>
      <c r="J80" s="28">
        <v>285</v>
      </c>
      <c r="K80" s="28">
        <v>428</v>
      </c>
      <c r="L80">
        <f t="shared" si="6"/>
        <v>143</v>
      </c>
      <c r="M80">
        <f t="shared" si="7"/>
        <v>57</v>
      </c>
      <c r="N80">
        <f t="shared" si="8"/>
        <v>0.4188811188811189</v>
      </c>
      <c r="O80" s="36">
        <f t="shared" si="9"/>
        <v>0.39179999999999998</v>
      </c>
    </row>
    <row r="81" spans="1:15">
      <c r="A81" s="28" t="s">
        <v>125</v>
      </c>
      <c r="B81" s="28" t="s">
        <v>313</v>
      </c>
      <c r="C81" s="28" t="s">
        <v>354</v>
      </c>
      <c r="D81" s="28">
        <v>1</v>
      </c>
      <c r="E81" s="28">
        <v>1000</v>
      </c>
      <c r="F81" s="29">
        <v>0.58899999999999997</v>
      </c>
      <c r="G81" s="3">
        <f t="shared" si="5"/>
        <v>7068</v>
      </c>
      <c r="H81" s="28">
        <v>229</v>
      </c>
      <c r="I81" s="29">
        <v>0.58899999999999997</v>
      </c>
      <c r="J81" s="28">
        <v>91</v>
      </c>
      <c r="K81" s="28">
        <v>342</v>
      </c>
      <c r="L81">
        <f t="shared" si="6"/>
        <v>251</v>
      </c>
      <c r="M81">
        <f t="shared" si="7"/>
        <v>138</v>
      </c>
      <c r="N81">
        <f t="shared" si="8"/>
        <v>0.53984063745019928</v>
      </c>
      <c r="O81" s="36">
        <f t="shared" si="9"/>
        <v>0.58899999999999997</v>
      </c>
    </row>
    <row r="82" spans="1:15">
      <c r="A82" s="28" t="s">
        <v>126</v>
      </c>
      <c r="B82" s="28" t="s">
        <v>314</v>
      </c>
      <c r="C82" s="28" t="s">
        <v>354</v>
      </c>
      <c r="D82" s="28">
        <v>2</v>
      </c>
      <c r="E82" s="28">
        <v>2500</v>
      </c>
      <c r="F82" s="29">
        <v>0.29320000000000002</v>
      </c>
      <c r="G82" s="3">
        <f t="shared" si="5"/>
        <v>8796</v>
      </c>
      <c r="H82" s="28">
        <v>392</v>
      </c>
      <c r="I82" s="29">
        <v>0.29320000000000002</v>
      </c>
      <c r="J82" s="28">
        <v>173</v>
      </c>
      <c r="K82" s="28">
        <v>581</v>
      </c>
      <c r="L82">
        <f t="shared" si="6"/>
        <v>408</v>
      </c>
      <c r="M82">
        <f t="shared" si="7"/>
        <v>219</v>
      </c>
      <c r="N82">
        <f t="shared" si="8"/>
        <v>0.52941176470588236</v>
      </c>
      <c r="O82" s="36">
        <f t="shared" si="9"/>
        <v>0.29320000000000002</v>
      </c>
    </row>
    <row r="83" spans="1:15">
      <c r="A83" s="28" t="s">
        <v>127</v>
      </c>
      <c r="B83" s="28" t="s">
        <v>313</v>
      </c>
      <c r="C83" s="28" t="s">
        <v>354</v>
      </c>
      <c r="D83" s="28">
        <v>2</v>
      </c>
      <c r="E83" s="28">
        <v>1400</v>
      </c>
      <c r="F83" s="29">
        <v>0.2712</v>
      </c>
      <c r="G83" s="3">
        <f t="shared" si="5"/>
        <v>4556.16</v>
      </c>
      <c r="H83" s="28">
        <v>322</v>
      </c>
      <c r="I83" s="29">
        <v>0.2712</v>
      </c>
      <c r="J83" s="28">
        <v>168</v>
      </c>
      <c r="K83" s="28">
        <v>392</v>
      </c>
      <c r="L83">
        <f t="shared" si="6"/>
        <v>224</v>
      </c>
      <c r="M83">
        <f t="shared" si="7"/>
        <v>154</v>
      </c>
      <c r="N83">
        <f t="shared" si="8"/>
        <v>0.65</v>
      </c>
      <c r="O83" s="36">
        <f t="shared" si="9"/>
        <v>0.2712</v>
      </c>
    </row>
    <row r="84" spans="1:15">
      <c r="A84" s="28" t="s">
        <v>128</v>
      </c>
      <c r="B84" s="28" t="s">
        <v>313</v>
      </c>
      <c r="C84" s="28" t="s">
        <v>355</v>
      </c>
      <c r="D84" s="28">
        <v>1</v>
      </c>
      <c r="E84" s="28">
        <v>1300</v>
      </c>
      <c r="F84" s="29">
        <v>0.55069999999999997</v>
      </c>
      <c r="G84" s="3">
        <f t="shared" si="5"/>
        <v>8590.92</v>
      </c>
      <c r="H84" s="28">
        <v>257</v>
      </c>
      <c r="I84" s="29">
        <v>0.55069999999999997</v>
      </c>
      <c r="J84" s="28">
        <v>155</v>
      </c>
      <c r="K84" s="28">
        <v>494</v>
      </c>
      <c r="L84">
        <f t="shared" si="6"/>
        <v>339</v>
      </c>
      <c r="M84">
        <f t="shared" si="7"/>
        <v>102</v>
      </c>
      <c r="N84">
        <f t="shared" si="8"/>
        <v>0.34070796460176994</v>
      </c>
      <c r="O84" s="36">
        <f t="shared" si="9"/>
        <v>0.55069999999999997</v>
      </c>
    </row>
    <row r="85" spans="1:15">
      <c r="A85" s="28" t="s">
        <v>129</v>
      </c>
      <c r="B85" s="28" t="s">
        <v>313</v>
      </c>
      <c r="C85" s="28" t="s">
        <v>355</v>
      </c>
      <c r="D85" s="28">
        <v>2</v>
      </c>
      <c r="E85" s="28">
        <v>1800</v>
      </c>
      <c r="F85" s="29">
        <v>0.4521</v>
      </c>
      <c r="G85" s="3">
        <f t="shared" si="5"/>
        <v>9765.36</v>
      </c>
      <c r="H85" s="28">
        <v>286</v>
      </c>
      <c r="I85" s="29">
        <v>0.4521</v>
      </c>
      <c r="J85" s="28">
        <v>151</v>
      </c>
      <c r="K85" s="28">
        <v>391</v>
      </c>
      <c r="L85">
        <f t="shared" si="6"/>
        <v>240</v>
      </c>
      <c r="M85">
        <f t="shared" si="7"/>
        <v>135</v>
      </c>
      <c r="N85">
        <f t="shared" si="8"/>
        <v>0.55000000000000004</v>
      </c>
      <c r="O85" s="36">
        <f t="shared" si="9"/>
        <v>0.4521</v>
      </c>
    </row>
    <row r="86" spans="1:15">
      <c r="A86" s="28" t="s">
        <v>130</v>
      </c>
      <c r="B86" s="28" t="s">
        <v>315</v>
      </c>
      <c r="C86" s="28" t="s">
        <v>354</v>
      </c>
      <c r="D86" s="28">
        <v>1</v>
      </c>
      <c r="E86" s="28">
        <v>700</v>
      </c>
      <c r="F86" s="29">
        <v>0.51780000000000004</v>
      </c>
      <c r="G86" s="3">
        <f t="shared" si="5"/>
        <v>4349.5200000000004</v>
      </c>
      <c r="H86" s="28">
        <v>180</v>
      </c>
      <c r="I86" s="29">
        <v>0.51780000000000004</v>
      </c>
      <c r="J86" s="28">
        <v>99</v>
      </c>
      <c r="K86" s="28">
        <v>265</v>
      </c>
      <c r="L86">
        <f t="shared" si="6"/>
        <v>166</v>
      </c>
      <c r="M86">
        <f t="shared" si="7"/>
        <v>81</v>
      </c>
      <c r="N86">
        <f t="shared" si="8"/>
        <v>0.49036144578313257</v>
      </c>
      <c r="O86" s="36">
        <f t="shared" si="9"/>
        <v>0.51780000000000004</v>
      </c>
    </row>
    <row r="87" spans="1:15">
      <c r="A87" s="28" t="s">
        <v>131</v>
      </c>
      <c r="B87" s="28" t="s">
        <v>315</v>
      </c>
      <c r="C87" s="28" t="s">
        <v>354</v>
      </c>
      <c r="D87" s="28">
        <v>2</v>
      </c>
      <c r="E87" s="28">
        <v>900</v>
      </c>
      <c r="F87" s="29">
        <v>0.52049999999999996</v>
      </c>
      <c r="G87" s="3">
        <f t="shared" si="5"/>
        <v>5621.4</v>
      </c>
      <c r="H87" s="28">
        <v>230</v>
      </c>
      <c r="I87" s="29">
        <v>0.52049999999999996</v>
      </c>
      <c r="J87" s="28">
        <v>154</v>
      </c>
      <c r="K87" s="28">
        <v>286</v>
      </c>
      <c r="L87">
        <f t="shared" si="6"/>
        <v>132</v>
      </c>
      <c r="M87">
        <f t="shared" si="7"/>
        <v>76</v>
      </c>
      <c r="N87">
        <f t="shared" si="8"/>
        <v>0.56060606060606066</v>
      </c>
      <c r="O87" s="36">
        <f t="shared" si="9"/>
        <v>0.52049999999999996</v>
      </c>
    </row>
    <row r="88" spans="1:15">
      <c r="A88" s="28" t="s">
        <v>132</v>
      </c>
      <c r="B88" s="28" t="s">
        <v>315</v>
      </c>
      <c r="C88" s="28" t="s">
        <v>355</v>
      </c>
      <c r="D88" s="28">
        <v>1</v>
      </c>
      <c r="E88" s="28">
        <v>1000</v>
      </c>
      <c r="F88" s="29">
        <v>0.63009999999999999</v>
      </c>
      <c r="G88" s="3">
        <f t="shared" si="5"/>
        <v>7561.2</v>
      </c>
      <c r="H88" s="28">
        <v>221</v>
      </c>
      <c r="I88" s="29">
        <v>0.63009999999999999</v>
      </c>
      <c r="J88" s="28">
        <v>190</v>
      </c>
      <c r="K88" s="28">
        <v>462</v>
      </c>
      <c r="L88">
        <f t="shared" si="6"/>
        <v>272</v>
      </c>
      <c r="M88">
        <f t="shared" si="7"/>
        <v>31</v>
      </c>
      <c r="N88">
        <f t="shared" si="8"/>
        <v>0.19117647058823531</v>
      </c>
      <c r="O88" s="36">
        <f t="shared" si="9"/>
        <v>0.63009999999999999</v>
      </c>
    </row>
    <row r="89" spans="1:15">
      <c r="A89" s="28" t="s">
        <v>133</v>
      </c>
      <c r="B89" s="28" t="s">
        <v>315</v>
      </c>
      <c r="C89" s="28" t="s">
        <v>355</v>
      </c>
      <c r="D89" s="28">
        <v>2</v>
      </c>
      <c r="E89" s="28">
        <v>1200</v>
      </c>
      <c r="F89" s="29">
        <v>0.36990000000000001</v>
      </c>
      <c r="G89" s="3">
        <f t="shared" si="5"/>
        <v>5326.56</v>
      </c>
      <c r="H89" s="28">
        <v>316</v>
      </c>
      <c r="I89" s="29">
        <v>0.36990000000000001</v>
      </c>
      <c r="J89" s="28">
        <v>205</v>
      </c>
      <c r="K89" s="28">
        <v>411</v>
      </c>
      <c r="L89">
        <f t="shared" si="6"/>
        <v>206</v>
      </c>
      <c r="M89">
        <f t="shared" si="7"/>
        <v>111</v>
      </c>
      <c r="N89">
        <f t="shared" si="8"/>
        <v>0.53106796116504862</v>
      </c>
      <c r="O89" s="36">
        <f t="shared" si="9"/>
        <v>0.36990000000000001</v>
      </c>
    </row>
    <row r="90" spans="1:15">
      <c r="A90" s="28" t="s">
        <v>134</v>
      </c>
      <c r="B90" s="28" t="s">
        <v>316</v>
      </c>
      <c r="C90" s="28" t="s">
        <v>354</v>
      </c>
      <c r="D90" s="28">
        <v>1</v>
      </c>
      <c r="E90" s="28">
        <v>700</v>
      </c>
      <c r="F90" s="29">
        <v>0.56989999999999996</v>
      </c>
      <c r="G90" s="3">
        <f t="shared" si="5"/>
        <v>4787.16</v>
      </c>
      <c r="H90" s="28">
        <v>245</v>
      </c>
      <c r="I90" s="29">
        <v>0.56989999999999996</v>
      </c>
      <c r="J90" s="28">
        <v>192</v>
      </c>
      <c r="K90" s="28">
        <v>313</v>
      </c>
      <c r="L90">
        <f t="shared" si="6"/>
        <v>121</v>
      </c>
      <c r="M90">
        <f t="shared" si="7"/>
        <v>53</v>
      </c>
      <c r="N90">
        <f t="shared" si="8"/>
        <v>0.45041322314049592</v>
      </c>
      <c r="O90" s="36">
        <f t="shared" si="9"/>
        <v>0.56989999999999996</v>
      </c>
    </row>
    <row r="91" spans="1:15">
      <c r="A91" s="28" t="s">
        <v>135</v>
      </c>
      <c r="B91" s="28" t="s">
        <v>316</v>
      </c>
      <c r="C91" s="28" t="s">
        <v>354</v>
      </c>
      <c r="D91" s="28">
        <v>2</v>
      </c>
      <c r="E91" s="28">
        <v>1000</v>
      </c>
      <c r="F91" s="29">
        <v>0.41920000000000002</v>
      </c>
      <c r="G91" s="3">
        <f t="shared" si="5"/>
        <v>5030.4000000000005</v>
      </c>
      <c r="H91" s="28">
        <v>266</v>
      </c>
      <c r="I91" s="29">
        <v>0.41920000000000002</v>
      </c>
      <c r="J91" s="28">
        <v>192</v>
      </c>
      <c r="K91" s="28">
        <v>357</v>
      </c>
      <c r="L91">
        <f t="shared" si="6"/>
        <v>165</v>
      </c>
      <c r="M91">
        <f t="shared" si="7"/>
        <v>74</v>
      </c>
      <c r="N91">
        <f t="shared" si="8"/>
        <v>0.45878787878787886</v>
      </c>
      <c r="O91" s="36">
        <f t="shared" si="9"/>
        <v>0.41920000000000002</v>
      </c>
    </row>
    <row r="92" spans="1:15">
      <c r="A92" s="28" t="s">
        <v>136</v>
      </c>
      <c r="B92" s="28" t="s">
        <v>316</v>
      </c>
      <c r="C92" s="28" t="s">
        <v>355</v>
      </c>
      <c r="D92" s="28">
        <v>1</v>
      </c>
      <c r="E92" s="28">
        <v>800</v>
      </c>
      <c r="F92" s="29">
        <v>0.45479999999999998</v>
      </c>
      <c r="G92" s="3">
        <f t="shared" si="5"/>
        <v>4366.08</v>
      </c>
      <c r="H92" s="28">
        <v>325</v>
      </c>
      <c r="I92" s="29">
        <v>0.45479999999999998</v>
      </c>
      <c r="J92" s="28">
        <v>186</v>
      </c>
      <c r="K92" s="28">
        <v>465</v>
      </c>
      <c r="L92">
        <f t="shared" si="6"/>
        <v>279</v>
      </c>
      <c r="M92">
        <f t="shared" si="7"/>
        <v>139</v>
      </c>
      <c r="N92">
        <f t="shared" si="8"/>
        <v>0.49856630824372761</v>
      </c>
      <c r="O92" s="36">
        <f t="shared" si="9"/>
        <v>0.45479999999999998</v>
      </c>
    </row>
    <row r="93" spans="1:15">
      <c r="A93" s="28" t="s">
        <v>137</v>
      </c>
      <c r="B93" s="28" t="s">
        <v>314</v>
      </c>
      <c r="C93" s="28" t="s">
        <v>355</v>
      </c>
      <c r="D93" s="28">
        <v>1</v>
      </c>
      <c r="E93" s="28">
        <v>2500</v>
      </c>
      <c r="F93" s="29">
        <v>0.62190000000000001</v>
      </c>
      <c r="G93" s="3">
        <f t="shared" si="5"/>
        <v>18657</v>
      </c>
      <c r="H93" s="28">
        <v>393</v>
      </c>
      <c r="I93" s="29">
        <v>0.62190000000000001</v>
      </c>
      <c r="J93" s="28">
        <v>189</v>
      </c>
      <c r="K93" s="28">
        <v>588</v>
      </c>
      <c r="L93">
        <f t="shared" si="6"/>
        <v>399</v>
      </c>
      <c r="M93">
        <f t="shared" si="7"/>
        <v>204</v>
      </c>
      <c r="N93">
        <f t="shared" si="8"/>
        <v>0.50902255639097749</v>
      </c>
      <c r="O93" s="36">
        <f t="shared" si="9"/>
        <v>0.62190000000000001</v>
      </c>
    </row>
    <row r="94" spans="1:15">
      <c r="A94" s="28" t="s">
        <v>138</v>
      </c>
      <c r="B94" s="28" t="s">
        <v>316</v>
      </c>
      <c r="C94" s="28" t="s">
        <v>355</v>
      </c>
      <c r="D94" s="28">
        <v>2</v>
      </c>
      <c r="E94" s="28">
        <v>900</v>
      </c>
      <c r="F94" s="29">
        <v>0.70960000000000001</v>
      </c>
      <c r="G94" s="3">
        <f t="shared" si="5"/>
        <v>7663.68</v>
      </c>
      <c r="H94" s="28">
        <v>256</v>
      </c>
      <c r="I94" s="29">
        <v>0.70960000000000001</v>
      </c>
      <c r="J94" s="28">
        <v>209</v>
      </c>
      <c r="K94" s="28">
        <v>358</v>
      </c>
      <c r="L94">
        <f t="shared" si="6"/>
        <v>149</v>
      </c>
      <c r="M94">
        <f t="shared" si="7"/>
        <v>47</v>
      </c>
      <c r="N94">
        <f t="shared" si="8"/>
        <v>0.3523489932885906</v>
      </c>
      <c r="O94" s="36">
        <f t="shared" si="9"/>
        <v>0.70960000000000001</v>
      </c>
    </row>
    <row r="95" spans="1:15">
      <c r="A95" s="28" t="s">
        <v>139</v>
      </c>
      <c r="B95" s="28" t="s">
        <v>317</v>
      </c>
      <c r="C95" s="28" t="s">
        <v>354</v>
      </c>
      <c r="D95" s="28">
        <v>1</v>
      </c>
      <c r="E95" s="28">
        <v>700</v>
      </c>
      <c r="F95" s="29">
        <v>0.30959999999999999</v>
      </c>
      <c r="G95" s="3">
        <f t="shared" si="5"/>
        <v>2600.64</v>
      </c>
      <c r="H95" s="28">
        <v>184</v>
      </c>
      <c r="I95" s="29">
        <v>0.30959999999999999</v>
      </c>
      <c r="J95" s="28">
        <v>42</v>
      </c>
      <c r="K95" s="28">
        <v>252</v>
      </c>
      <c r="L95">
        <f t="shared" si="6"/>
        <v>210</v>
      </c>
      <c r="M95">
        <f t="shared" si="7"/>
        <v>142</v>
      </c>
      <c r="N95">
        <f t="shared" si="8"/>
        <v>0.64095238095238094</v>
      </c>
      <c r="O95" s="36">
        <f t="shared" si="9"/>
        <v>0.30959999999999999</v>
      </c>
    </row>
    <row r="96" spans="1:15">
      <c r="A96" s="28" t="s">
        <v>140</v>
      </c>
      <c r="B96" s="28" t="s">
        <v>317</v>
      </c>
      <c r="C96" s="28" t="s">
        <v>354</v>
      </c>
      <c r="D96" s="28">
        <v>2</v>
      </c>
      <c r="E96" s="28">
        <v>1000</v>
      </c>
      <c r="F96" s="29">
        <v>0.24110000000000001</v>
      </c>
      <c r="G96" s="3">
        <f t="shared" si="5"/>
        <v>2893.2000000000003</v>
      </c>
      <c r="H96" s="28">
        <v>427</v>
      </c>
      <c r="I96" s="29">
        <v>0.24110000000000001</v>
      </c>
      <c r="J96" s="28">
        <v>94</v>
      </c>
      <c r="K96" s="28">
        <v>531</v>
      </c>
      <c r="L96">
        <f t="shared" si="6"/>
        <v>437</v>
      </c>
      <c r="M96">
        <f t="shared" si="7"/>
        <v>333</v>
      </c>
      <c r="N96">
        <f t="shared" si="8"/>
        <v>0.70961098398169342</v>
      </c>
      <c r="O96" s="36">
        <f t="shared" si="9"/>
        <v>0.24110000000000001</v>
      </c>
    </row>
    <row r="97" spans="1:15">
      <c r="A97" s="28" t="s">
        <v>141</v>
      </c>
      <c r="B97" s="28" t="s">
        <v>317</v>
      </c>
      <c r="C97" s="28" t="s">
        <v>355</v>
      </c>
      <c r="D97" s="28">
        <v>1</v>
      </c>
      <c r="E97" s="28">
        <v>900</v>
      </c>
      <c r="F97" s="29">
        <v>4.6600000000000003E-2</v>
      </c>
      <c r="G97" s="3">
        <f t="shared" si="5"/>
        <v>503.28000000000003</v>
      </c>
      <c r="H97" s="28">
        <v>418</v>
      </c>
      <c r="I97" s="29">
        <v>4.6600000000000003E-2</v>
      </c>
      <c r="J97" s="28">
        <v>86</v>
      </c>
      <c r="K97" s="28">
        <v>488</v>
      </c>
      <c r="L97">
        <f t="shared" si="6"/>
        <v>402</v>
      </c>
      <c r="M97">
        <f t="shared" si="7"/>
        <v>332</v>
      </c>
      <c r="N97">
        <f t="shared" si="8"/>
        <v>0.76069651741293531</v>
      </c>
      <c r="O97" s="36">
        <f t="shared" si="9"/>
        <v>4.6600000000000003E-2</v>
      </c>
    </row>
    <row r="98" spans="1:15">
      <c r="A98" s="28" t="s">
        <v>142</v>
      </c>
      <c r="B98" s="28" t="s">
        <v>317</v>
      </c>
      <c r="C98" s="28" t="s">
        <v>355</v>
      </c>
      <c r="D98" s="28">
        <v>2</v>
      </c>
      <c r="E98" s="28">
        <v>1200</v>
      </c>
      <c r="F98" s="29">
        <v>0.63560000000000005</v>
      </c>
      <c r="G98" s="3">
        <f t="shared" si="5"/>
        <v>9152.6400000000012</v>
      </c>
      <c r="H98" s="28">
        <v>219</v>
      </c>
      <c r="I98" s="29">
        <v>0.63560000000000005</v>
      </c>
      <c r="J98" s="28">
        <v>83</v>
      </c>
      <c r="K98" s="28">
        <v>556</v>
      </c>
      <c r="L98">
        <f t="shared" si="6"/>
        <v>473</v>
      </c>
      <c r="M98">
        <f t="shared" si="7"/>
        <v>136</v>
      </c>
      <c r="N98">
        <f t="shared" si="8"/>
        <v>0.33002114164904867</v>
      </c>
      <c r="O98" s="36">
        <f t="shared" si="9"/>
        <v>0.63560000000000005</v>
      </c>
    </row>
    <row r="99" spans="1:15">
      <c r="A99" s="28" t="s">
        <v>143</v>
      </c>
      <c r="B99" s="28" t="s">
        <v>318</v>
      </c>
      <c r="C99" s="28" t="s">
        <v>354</v>
      </c>
      <c r="D99" s="28">
        <v>1</v>
      </c>
      <c r="E99" s="28">
        <v>1100</v>
      </c>
      <c r="F99" s="29">
        <v>0.43009999999999998</v>
      </c>
      <c r="G99" s="3">
        <f t="shared" si="5"/>
        <v>5677.32</v>
      </c>
      <c r="H99" s="28">
        <v>220</v>
      </c>
      <c r="I99" s="29">
        <v>0.43009999999999998</v>
      </c>
      <c r="J99" s="28">
        <v>84</v>
      </c>
      <c r="K99" s="28">
        <v>301</v>
      </c>
      <c r="L99">
        <f t="shared" si="6"/>
        <v>217</v>
      </c>
      <c r="M99">
        <f t="shared" si="7"/>
        <v>136</v>
      </c>
      <c r="N99">
        <f t="shared" si="8"/>
        <v>0.60138248847926268</v>
      </c>
      <c r="O99" s="36">
        <f t="shared" si="9"/>
        <v>0.43009999999999998</v>
      </c>
    </row>
    <row r="100" spans="1:15">
      <c r="A100" s="28" t="s">
        <v>144</v>
      </c>
      <c r="B100" s="28" t="s">
        <v>318</v>
      </c>
      <c r="C100" s="28" t="s">
        <v>354</v>
      </c>
      <c r="D100" s="28">
        <v>2</v>
      </c>
      <c r="E100" s="28">
        <v>1400</v>
      </c>
      <c r="F100" s="29">
        <v>0.38080000000000003</v>
      </c>
      <c r="G100" s="3">
        <f t="shared" si="5"/>
        <v>6397.4400000000005</v>
      </c>
      <c r="H100" s="28">
        <v>481</v>
      </c>
      <c r="I100" s="29">
        <v>0.38080000000000003</v>
      </c>
      <c r="J100" s="28">
        <v>134</v>
      </c>
      <c r="K100" s="28">
        <v>568</v>
      </c>
      <c r="L100">
        <f t="shared" si="6"/>
        <v>434</v>
      </c>
      <c r="M100">
        <f t="shared" si="7"/>
        <v>347</v>
      </c>
      <c r="N100">
        <f t="shared" si="8"/>
        <v>0.73963133640553003</v>
      </c>
      <c r="O100" s="36">
        <f t="shared" si="9"/>
        <v>0.38080000000000003</v>
      </c>
    </row>
    <row r="101" spans="1:15">
      <c r="A101" s="28" t="s">
        <v>145</v>
      </c>
      <c r="B101" s="28" t="s">
        <v>318</v>
      </c>
      <c r="C101" s="28" t="s">
        <v>355</v>
      </c>
      <c r="D101" s="28">
        <v>1</v>
      </c>
      <c r="E101" s="28">
        <v>1300</v>
      </c>
      <c r="F101" s="29">
        <v>0.45750000000000002</v>
      </c>
      <c r="G101" s="3">
        <f t="shared" si="5"/>
        <v>7137</v>
      </c>
      <c r="H101" s="28">
        <v>280</v>
      </c>
      <c r="I101" s="29">
        <v>0.45750000000000002</v>
      </c>
      <c r="J101" s="28">
        <v>109</v>
      </c>
      <c r="K101" s="28">
        <v>615</v>
      </c>
      <c r="L101">
        <f t="shared" si="6"/>
        <v>506</v>
      </c>
      <c r="M101">
        <f t="shared" si="7"/>
        <v>171</v>
      </c>
      <c r="N101">
        <f t="shared" si="8"/>
        <v>0.37035573122529653</v>
      </c>
      <c r="O101" s="36">
        <f t="shared" si="9"/>
        <v>0.45750000000000002</v>
      </c>
    </row>
    <row r="102" spans="1:15">
      <c r="A102" s="28" t="s">
        <v>146</v>
      </c>
      <c r="B102" s="28" t="s">
        <v>318</v>
      </c>
      <c r="C102" s="28" t="s">
        <v>355</v>
      </c>
      <c r="D102" s="28">
        <v>2</v>
      </c>
      <c r="E102" s="28">
        <v>1900</v>
      </c>
      <c r="F102" s="29">
        <v>0.189</v>
      </c>
      <c r="G102" s="3">
        <f t="shared" si="5"/>
        <v>4309.2</v>
      </c>
      <c r="H102" s="28">
        <v>568</v>
      </c>
      <c r="I102" s="29">
        <v>0.189</v>
      </c>
      <c r="J102" s="28">
        <v>227</v>
      </c>
      <c r="K102" s="28">
        <v>861</v>
      </c>
      <c r="L102">
        <f t="shared" si="6"/>
        <v>634</v>
      </c>
      <c r="M102">
        <f t="shared" si="7"/>
        <v>341</v>
      </c>
      <c r="N102">
        <f t="shared" si="8"/>
        <v>0.53028391167192435</v>
      </c>
      <c r="O102" s="36">
        <f t="shared" si="9"/>
        <v>0.189</v>
      </c>
    </row>
    <row r="103" spans="1:15">
      <c r="A103" s="28" t="s">
        <v>147</v>
      </c>
      <c r="B103" s="28" t="s">
        <v>319</v>
      </c>
      <c r="C103" s="28" t="s">
        <v>354</v>
      </c>
      <c r="D103" s="28">
        <v>1</v>
      </c>
      <c r="E103" s="28">
        <v>900</v>
      </c>
      <c r="F103" s="29">
        <v>0.29039999999999999</v>
      </c>
      <c r="G103" s="3">
        <f t="shared" si="5"/>
        <v>3136.3199999999997</v>
      </c>
      <c r="H103" s="28">
        <v>318</v>
      </c>
      <c r="I103" s="29">
        <v>0.29039999999999999</v>
      </c>
      <c r="J103" s="28">
        <v>176</v>
      </c>
      <c r="K103" s="28">
        <v>440</v>
      </c>
      <c r="L103">
        <f t="shared" si="6"/>
        <v>264</v>
      </c>
      <c r="M103">
        <f t="shared" si="7"/>
        <v>142</v>
      </c>
      <c r="N103">
        <f t="shared" si="8"/>
        <v>0.53030303030303039</v>
      </c>
      <c r="O103" s="36">
        <f t="shared" si="9"/>
        <v>0.29039999999999999</v>
      </c>
    </row>
    <row r="104" spans="1:15">
      <c r="A104" s="28" t="s">
        <v>148</v>
      </c>
      <c r="B104" s="28" t="s">
        <v>314</v>
      </c>
      <c r="C104" s="28" t="s">
        <v>355</v>
      </c>
      <c r="D104" s="28">
        <v>2</v>
      </c>
      <c r="E104" s="28">
        <v>2800</v>
      </c>
      <c r="F104" s="29">
        <v>0.29859999999999998</v>
      </c>
      <c r="G104" s="3">
        <f t="shared" si="5"/>
        <v>10032.959999999999</v>
      </c>
      <c r="H104" s="28">
        <v>556</v>
      </c>
      <c r="I104" s="29">
        <v>0.29859999999999998</v>
      </c>
      <c r="J104" s="28">
        <v>191</v>
      </c>
      <c r="K104" s="28">
        <v>826</v>
      </c>
      <c r="L104">
        <f t="shared" si="6"/>
        <v>635</v>
      </c>
      <c r="M104">
        <f t="shared" si="7"/>
        <v>365</v>
      </c>
      <c r="N104">
        <f t="shared" si="8"/>
        <v>0.5598425196850394</v>
      </c>
      <c r="O104" s="36">
        <f t="shared" si="9"/>
        <v>0.29859999999999998</v>
      </c>
    </row>
    <row r="105" spans="1:15">
      <c r="A105" s="28" t="s">
        <v>149</v>
      </c>
      <c r="B105" s="28" t="s">
        <v>319</v>
      </c>
      <c r="C105" s="28" t="s">
        <v>354</v>
      </c>
      <c r="D105" s="28">
        <v>2</v>
      </c>
      <c r="E105" s="28">
        <v>1100</v>
      </c>
      <c r="F105" s="29">
        <v>0.58079999999999998</v>
      </c>
      <c r="G105" s="3">
        <f t="shared" si="5"/>
        <v>7666.5599999999995</v>
      </c>
      <c r="H105" s="28">
        <v>538</v>
      </c>
      <c r="I105" s="29">
        <v>0.58079999999999998</v>
      </c>
      <c r="J105" s="28">
        <v>225</v>
      </c>
      <c r="K105" s="28">
        <v>1033</v>
      </c>
      <c r="L105">
        <f t="shared" si="6"/>
        <v>808</v>
      </c>
      <c r="M105">
        <f t="shared" si="7"/>
        <v>313</v>
      </c>
      <c r="N105">
        <f t="shared" si="8"/>
        <v>0.40990099009900993</v>
      </c>
      <c r="O105" s="36">
        <f t="shared" si="9"/>
        <v>0.58079999999999998</v>
      </c>
    </row>
    <row r="106" spans="1:15">
      <c r="A106" s="28" t="s">
        <v>150</v>
      </c>
      <c r="B106" s="28" t="s">
        <v>319</v>
      </c>
      <c r="C106" s="28" t="s">
        <v>355</v>
      </c>
      <c r="D106" s="28">
        <v>1</v>
      </c>
      <c r="E106" s="28">
        <v>1300</v>
      </c>
      <c r="F106" s="29">
        <v>0.39179999999999998</v>
      </c>
      <c r="G106" s="3">
        <f t="shared" si="5"/>
        <v>6112.08</v>
      </c>
      <c r="H106" s="28">
        <v>318</v>
      </c>
      <c r="I106" s="29">
        <v>0.39179999999999998</v>
      </c>
      <c r="J106" s="28">
        <v>157</v>
      </c>
      <c r="K106" s="28">
        <v>471</v>
      </c>
      <c r="L106">
        <f t="shared" si="6"/>
        <v>314</v>
      </c>
      <c r="M106">
        <f t="shared" si="7"/>
        <v>161</v>
      </c>
      <c r="N106">
        <f t="shared" si="8"/>
        <v>0.51019108280254777</v>
      </c>
      <c r="O106" s="36">
        <f t="shared" si="9"/>
        <v>0.39179999999999998</v>
      </c>
    </row>
    <row r="107" spans="1:15">
      <c r="A107" s="28" t="s">
        <v>151</v>
      </c>
      <c r="B107" s="28" t="s">
        <v>319</v>
      </c>
      <c r="C107" s="28" t="s">
        <v>355</v>
      </c>
      <c r="D107" s="28">
        <v>2</v>
      </c>
      <c r="E107" s="28">
        <v>1600</v>
      </c>
      <c r="F107" s="29">
        <v>0.38629999999999998</v>
      </c>
      <c r="G107" s="3">
        <f t="shared" si="5"/>
        <v>7416.9599999999991</v>
      </c>
      <c r="H107" s="28">
        <v>680</v>
      </c>
      <c r="I107" s="29">
        <v>0.38629999999999998</v>
      </c>
      <c r="J107" s="28">
        <v>253</v>
      </c>
      <c r="K107" s="28">
        <v>886</v>
      </c>
      <c r="L107">
        <f t="shared" si="6"/>
        <v>633</v>
      </c>
      <c r="M107">
        <f t="shared" si="7"/>
        <v>427</v>
      </c>
      <c r="N107">
        <f t="shared" si="8"/>
        <v>0.63965244865718796</v>
      </c>
      <c r="O107" s="36">
        <f t="shared" si="9"/>
        <v>0.38629999999999998</v>
      </c>
    </row>
    <row r="108" spans="1:15">
      <c r="A108" s="28" t="s">
        <v>152</v>
      </c>
      <c r="B108" s="28" t="s">
        <v>320</v>
      </c>
      <c r="C108" s="28" t="s">
        <v>354</v>
      </c>
      <c r="D108" s="28">
        <v>1</v>
      </c>
      <c r="E108" s="28">
        <v>1400</v>
      </c>
      <c r="F108" s="29">
        <v>0.48770000000000002</v>
      </c>
      <c r="G108" s="3">
        <f t="shared" si="5"/>
        <v>8193.36</v>
      </c>
      <c r="H108" s="28">
        <v>202</v>
      </c>
      <c r="I108" s="29">
        <v>0.48770000000000002</v>
      </c>
      <c r="J108" s="28">
        <v>76</v>
      </c>
      <c r="K108" s="28">
        <v>342</v>
      </c>
      <c r="L108">
        <f t="shared" si="6"/>
        <v>266</v>
      </c>
      <c r="M108">
        <f t="shared" si="7"/>
        <v>126</v>
      </c>
      <c r="N108">
        <f t="shared" si="8"/>
        <v>0.47894736842105268</v>
      </c>
      <c r="O108" s="36">
        <f t="shared" si="9"/>
        <v>0.48770000000000002</v>
      </c>
    </row>
    <row r="109" spans="1:15">
      <c r="A109" s="28" t="s">
        <v>153</v>
      </c>
      <c r="B109" s="28" t="s">
        <v>320</v>
      </c>
      <c r="C109" s="28" t="s">
        <v>354</v>
      </c>
      <c r="D109" s="28">
        <v>2</v>
      </c>
      <c r="E109" s="28">
        <v>2000</v>
      </c>
      <c r="F109" s="29">
        <v>0.41099999999999998</v>
      </c>
      <c r="G109" s="3">
        <f t="shared" si="5"/>
        <v>9864</v>
      </c>
      <c r="H109" s="28">
        <v>579</v>
      </c>
      <c r="I109" s="29">
        <v>0.41099999999999998</v>
      </c>
      <c r="J109" s="28">
        <v>107</v>
      </c>
      <c r="K109" s="28">
        <v>781</v>
      </c>
      <c r="L109">
        <f t="shared" si="6"/>
        <v>674</v>
      </c>
      <c r="M109">
        <f t="shared" si="7"/>
        <v>472</v>
      </c>
      <c r="N109">
        <f t="shared" si="8"/>
        <v>0.66023738872403559</v>
      </c>
      <c r="O109" s="36">
        <f t="shared" si="9"/>
        <v>0.41099999999999998</v>
      </c>
    </row>
    <row r="110" spans="1:15">
      <c r="A110" s="28" t="s">
        <v>154</v>
      </c>
      <c r="B110" s="28" t="s">
        <v>320</v>
      </c>
      <c r="C110" s="28" t="s">
        <v>355</v>
      </c>
      <c r="D110" s="28">
        <v>1</v>
      </c>
      <c r="E110" s="28">
        <v>1700</v>
      </c>
      <c r="F110" s="29">
        <v>0.50409999999999999</v>
      </c>
      <c r="G110" s="3">
        <f t="shared" si="5"/>
        <v>10283.64</v>
      </c>
      <c r="H110" s="28">
        <v>524</v>
      </c>
      <c r="I110" s="29">
        <v>0.50409999999999999</v>
      </c>
      <c r="J110" s="28">
        <v>162</v>
      </c>
      <c r="K110" s="28">
        <v>614</v>
      </c>
      <c r="L110">
        <f t="shared" si="6"/>
        <v>452</v>
      </c>
      <c r="M110">
        <f t="shared" si="7"/>
        <v>362</v>
      </c>
      <c r="N110">
        <f t="shared" si="8"/>
        <v>0.74070796460176991</v>
      </c>
      <c r="O110" s="36">
        <f t="shared" si="9"/>
        <v>0.50409999999999999</v>
      </c>
    </row>
    <row r="111" spans="1:15">
      <c r="A111" s="28" t="s">
        <v>155</v>
      </c>
      <c r="B111" s="28" t="s">
        <v>320</v>
      </c>
      <c r="C111" s="28" t="s">
        <v>355</v>
      </c>
      <c r="D111" s="28">
        <v>2</v>
      </c>
      <c r="E111" s="28">
        <v>2500</v>
      </c>
      <c r="F111" s="29">
        <v>0.2767</v>
      </c>
      <c r="G111" s="3">
        <f t="shared" si="5"/>
        <v>8301</v>
      </c>
      <c r="H111" s="28">
        <v>560</v>
      </c>
      <c r="I111" s="29">
        <v>0.2767</v>
      </c>
      <c r="J111" s="28">
        <v>158</v>
      </c>
      <c r="K111" s="28">
        <v>906</v>
      </c>
      <c r="L111">
        <f t="shared" si="6"/>
        <v>748</v>
      </c>
      <c r="M111">
        <f t="shared" si="7"/>
        <v>402</v>
      </c>
      <c r="N111">
        <f t="shared" si="8"/>
        <v>0.5299465240641712</v>
      </c>
      <c r="O111" s="36">
        <f t="shared" si="9"/>
        <v>0.2767</v>
      </c>
    </row>
    <row r="112" spans="1:15">
      <c r="A112" s="28" t="s">
        <v>156</v>
      </c>
      <c r="B112" s="28" t="s">
        <v>321</v>
      </c>
      <c r="C112" s="28" t="s">
        <v>354</v>
      </c>
      <c r="D112" s="28">
        <v>1</v>
      </c>
      <c r="E112" s="28">
        <v>1800</v>
      </c>
      <c r="F112" s="29">
        <v>0.32879999999999998</v>
      </c>
      <c r="G112" s="3">
        <f t="shared" si="5"/>
        <v>7102.08</v>
      </c>
      <c r="H112" s="28">
        <v>362</v>
      </c>
      <c r="I112" s="29">
        <v>0.32879999999999998</v>
      </c>
      <c r="J112" s="28">
        <v>199</v>
      </c>
      <c r="K112" s="28">
        <v>432</v>
      </c>
      <c r="L112">
        <f t="shared" si="6"/>
        <v>233</v>
      </c>
      <c r="M112">
        <f t="shared" si="7"/>
        <v>163</v>
      </c>
      <c r="N112">
        <f t="shared" si="8"/>
        <v>0.65965665236051507</v>
      </c>
      <c r="O112" s="36">
        <f t="shared" si="9"/>
        <v>0.32879999999999998</v>
      </c>
    </row>
    <row r="113" spans="1:15">
      <c r="A113" s="28" t="s">
        <v>157</v>
      </c>
      <c r="B113" s="28" t="s">
        <v>321</v>
      </c>
      <c r="C113" s="28" t="s">
        <v>354</v>
      </c>
      <c r="D113" s="28">
        <v>2</v>
      </c>
      <c r="E113" s="28">
        <v>2600</v>
      </c>
      <c r="F113" s="29">
        <v>0.53149999999999997</v>
      </c>
      <c r="G113" s="3">
        <f t="shared" si="5"/>
        <v>16582.8</v>
      </c>
      <c r="H113" s="28">
        <v>417</v>
      </c>
      <c r="I113" s="29">
        <v>0.53149999999999997</v>
      </c>
      <c r="J113" s="28">
        <v>366</v>
      </c>
      <c r="K113" s="28">
        <v>594</v>
      </c>
      <c r="L113">
        <f t="shared" si="6"/>
        <v>228</v>
      </c>
      <c r="M113">
        <f t="shared" si="7"/>
        <v>51</v>
      </c>
      <c r="N113">
        <f t="shared" si="8"/>
        <v>0.27894736842105267</v>
      </c>
      <c r="O113" s="36">
        <f t="shared" si="9"/>
        <v>0.53149999999999997</v>
      </c>
    </row>
    <row r="114" spans="1:15">
      <c r="A114" s="28" t="s">
        <v>158</v>
      </c>
      <c r="B114" s="28" t="s">
        <v>321</v>
      </c>
      <c r="C114" s="28" t="s">
        <v>355</v>
      </c>
      <c r="D114" s="28">
        <v>1</v>
      </c>
      <c r="E114" s="28">
        <v>2500</v>
      </c>
      <c r="F114" s="29">
        <v>0.4274</v>
      </c>
      <c r="G114" s="3">
        <f t="shared" si="5"/>
        <v>12822</v>
      </c>
      <c r="H114" s="28">
        <v>474</v>
      </c>
      <c r="I114" s="29">
        <v>0.4274</v>
      </c>
      <c r="J114" s="28">
        <v>333</v>
      </c>
      <c r="K114" s="28">
        <v>665</v>
      </c>
      <c r="L114">
        <f t="shared" si="6"/>
        <v>332</v>
      </c>
      <c r="M114">
        <f t="shared" si="7"/>
        <v>141</v>
      </c>
      <c r="N114">
        <f t="shared" si="8"/>
        <v>0.43975903614457834</v>
      </c>
      <c r="O114" s="36">
        <f t="shared" si="9"/>
        <v>0.4274</v>
      </c>
    </row>
    <row r="115" spans="1:15">
      <c r="A115" s="28" t="s">
        <v>159</v>
      </c>
      <c r="B115" s="28" t="s">
        <v>292</v>
      </c>
      <c r="C115" s="28" t="s">
        <v>355</v>
      </c>
      <c r="D115" s="28">
        <v>1</v>
      </c>
      <c r="E115" s="28">
        <v>1500</v>
      </c>
      <c r="F115" s="29">
        <v>0.24110000000000001</v>
      </c>
      <c r="G115" s="3">
        <f t="shared" si="5"/>
        <v>4339.8</v>
      </c>
      <c r="H115" s="28">
        <v>146</v>
      </c>
      <c r="I115" s="29">
        <v>0.24110000000000001</v>
      </c>
      <c r="J115" s="28">
        <v>81</v>
      </c>
      <c r="K115" s="28">
        <v>205</v>
      </c>
      <c r="L115">
        <f t="shared" si="6"/>
        <v>124</v>
      </c>
      <c r="M115">
        <f t="shared" si="7"/>
        <v>65</v>
      </c>
      <c r="N115">
        <f t="shared" si="8"/>
        <v>0.51935483870967747</v>
      </c>
      <c r="O115" s="36">
        <f t="shared" si="9"/>
        <v>0.24110000000000001</v>
      </c>
    </row>
    <row r="116" spans="1:15">
      <c r="A116" s="28" t="s">
        <v>160</v>
      </c>
      <c r="B116" s="28" t="s">
        <v>314</v>
      </c>
      <c r="C116" s="28" t="s">
        <v>354</v>
      </c>
      <c r="D116" s="28">
        <v>1</v>
      </c>
      <c r="E116" s="28">
        <v>1700</v>
      </c>
      <c r="F116" s="29">
        <v>0.41099999999999998</v>
      </c>
      <c r="G116" s="3">
        <f t="shared" si="5"/>
        <v>8384.4</v>
      </c>
      <c r="H116" s="28">
        <v>312</v>
      </c>
      <c r="I116" s="29">
        <v>0.41099999999999998</v>
      </c>
      <c r="J116" s="28">
        <v>106</v>
      </c>
      <c r="K116" s="28">
        <v>465</v>
      </c>
      <c r="L116">
        <f t="shared" si="6"/>
        <v>359</v>
      </c>
      <c r="M116">
        <f t="shared" si="7"/>
        <v>206</v>
      </c>
      <c r="N116">
        <f t="shared" si="8"/>
        <v>0.55905292479108637</v>
      </c>
      <c r="O116" s="36">
        <f t="shared" si="9"/>
        <v>0.41099999999999998</v>
      </c>
    </row>
    <row r="117" spans="1:15">
      <c r="A117" s="28" t="s">
        <v>161</v>
      </c>
      <c r="B117" s="28" t="s">
        <v>321</v>
      </c>
      <c r="C117" s="28" t="s">
        <v>355</v>
      </c>
      <c r="D117" s="28">
        <v>2</v>
      </c>
      <c r="E117" s="28">
        <v>3600</v>
      </c>
      <c r="F117" s="29">
        <v>0.39729999999999999</v>
      </c>
      <c r="G117" s="3">
        <f t="shared" si="5"/>
        <v>17163.36</v>
      </c>
      <c r="H117" s="28">
        <v>491</v>
      </c>
      <c r="I117" s="29">
        <v>0.39729999999999999</v>
      </c>
      <c r="J117" s="28">
        <v>336</v>
      </c>
      <c r="K117" s="28">
        <v>624</v>
      </c>
      <c r="L117">
        <f t="shared" si="6"/>
        <v>288</v>
      </c>
      <c r="M117">
        <f t="shared" si="7"/>
        <v>155</v>
      </c>
      <c r="N117">
        <f t="shared" si="8"/>
        <v>0.53055555555555556</v>
      </c>
      <c r="O117" s="36">
        <f t="shared" si="9"/>
        <v>0.39729999999999999</v>
      </c>
    </row>
    <row r="118" spans="1:15">
      <c r="A118" s="28" t="s">
        <v>162</v>
      </c>
      <c r="B118" s="28" t="s">
        <v>322</v>
      </c>
      <c r="C118" s="28" t="s">
        <v>354</v>
      </c>
      <c r="D118" s="28">
        <v>1</v>
      </c>
      <c r="E118" s="28">
        <v>1200</v>
      </c>
      <c r="F118" s="29">
        <v>0.79730000000000001</v>
      </c>
      <c r="G118" s="3">
        <f t="shared" si="5"/>
        <v>11481.12</v>
      </c>
      <c r="H118" s="28">
        <v>204</v>
      </c>
      <c r="I118" s="29">
        <v>0.79730000000000001</v>
      </c>
      <c r="J118" s="28">
        <v>173</v>
      </c>
      <c r="K118" s="28">
        <v>395</v>
      </c>
      <c r="L118">
        <f t="shared" si="6"/>
        <v>222</v>
      </c>
      <c r="M118">
        <f t="shared" si="7"/>
        <v>31</v>
      </c>
      <c r="N118">
        <f t="shared" si="8"/>
        <v>0.21171171171171171</v>
      </c>
      <c r="O118" s="36">
        <f t="shared" si="9"/>
        <v>0.79730000000000001</v>
      </c>
    </row>
    <row r="119" spans="1:15">
      <c r="A119" s="28" t="s">
        <v>163</v>
      </c>
      <c r="B119" s="28" t="s">
        <v>322</v>
      </c>
      <c r="C119" s="28" t="s">
        <v>354</v>
      </c>
      <c r="D119" s="28">
        <v>2</v>
      </c>
      <c r="E119" s="28">
        <v>1600</v>
      </c>
      <c r="F119" s="29">
        <v>0.68769999999999998</v>
      </c>
      <c r="G119" s="3">
        <f t="shared" si="5"/>
        <v>13203.84</v>
      </c>
      <c r="H119" s="28">
        <v>245</v>
      </c>
      <c r="I119" s="29">
        <v>0.68769999999999998</v>
      </c>
      <c r="J119" s="28">
        <v>228</v>
      </c>
      <c r="K119" s="28">
        <v>456</v>
      </c>
      <c r="L119">
        <f t="shared" si="6"/>
        <v>228</v>
      </c>
      <c r="M119">
        <f t="shared" si="7"/>
        <v>17</v>
      </c>
      <c r="N119">
        <f t="shared" si="8"/>
        <v>0.15964912280701754</v>
      </c>
      <c r="O119" s="36">
        <f t="shared" si="9"/>
        <v>0.68769999999999998</v>
      </c>
    </row>
    <row r="120" spans="1:15">
      <c r="A120" s="28" t="s">
        <v>164</v>
      </c>
      <c r="B120" s="28" t="s">
        <v>322</v>
      </c>
      <c r="C120" s="28" t="s">
        <v>355</v>
      </c>
      <c r="D120" s="28">
        <v>1</v>
      </c>
      <c r="E120" s="28">
        <v>1000</v>
      </c>
      <c r="F120" s="29">
        <v>0.58899999999999997</v>
      </c>
      <c r="G120" s="3">
        <f t="shared" si="5"/>
        <v>7068</v>
      </c>
      <c r="H120" s="28">
        <v>197</v>
      </c>
      <c r="I120" s="29">
        <v>0.58899999999999997</v>
      </c>
      <c r="J120" s="28">
        <v>155</v>
      </c>
      <c r="K120" s="28">
        <v>252</v>
      </c>
      <c r="L120">
        <f t="shared" si="6"/>
        <v>97</v>
      </c>
      <c r="M120">
        <f t="shared" si="7"/>
        <v>42</v>
      </c>
      <c r="N120">
        <f t="shared" si="8"/>
        <v>0.44639175257731956</v>
      </c>
      <c r="O120" s="36">
        <f t="shared" si="9"/>
        <v>0.58899999999999997</v>
      </c>
    </row>
    <row r="121" spans="1:15">
      <c r="A121" s="28" t="s">
        <v>165</v>
      </c>
      <c r="B121" s="28" t="s">
        <v>322</v>
      </c>
      <c r="C121" s="28" t="s">
        <v>355</v>
      </c>
      <c r="D121" s="28">
        <v>2</v>
      </c>
      <c r="E121" s="28">
        <v>1500</v>
      </c>
      <c r="F121" s="29">
        <v>0.61919999999999997</v>
      </c>
      <c r="G121" s="3">
        <f t="shared" si="5"/>
        <v>11145.6</v>
      </c>
      <c r="H121" s="28">
        <v>195</v>
      </c>
      <c r="I121" s="29">
        <v>0.61919999999999997</v>
      </c>
      <c r="J121" s="28">
        <v>158</v>
      </c>
      <c r="K121" s="28">
        <v>236</v>
      </c>
      <c r="L121">
        <f t="shared" si="6"/>
        <v>78</v>
      </c>
      <c r="M121">
        <f t="shared" si="7"/>
        <v>37</v>
      </c>
      <c r="N121">
        <f t="shared" si="8"/>
        <v>0.47948717948717956</v>
      </c>
      <c r="O121" s="36">
        <f t="shared" si="9"/>
        <v>0.61919999999999997</v>
      </c>
    </row>
    <row r="122" spans="1:15">
      <c r="A122" s="28" t="s">
        <v>166</v>
      </c>
      <c r="B122" s="28" t="s">
        <v>323</v>
      </c>
      <c r="C122" s="28" t="s">
        <v>354</v>
      </c>
      <c r="D122" s="28">
        <v>1</v>
      </c>
      <c r="E122" s="28">
        <v>750</v>
      </c>
      <c r="F122" s="29">
        <v>0.45479999999999998</v>
      </c>
      <c r="G122" s="3">
        <f t="shared" si="5"/>
        <v>4093.2</v>
      </c>
      <c r="H122" s="28">
        <v>124</v>
      </c>
      <c r="I122" s="29">
        <v>0.45479999999999998</v>
      </c>
      <c r="J122" s="28">
        <v>89</v>
      </c>
      <c r="K122" s="28">
        <v>155</v>
      </c>
      <c r="L122">
        <f t="shared" si="6"/>
        <v>66</v>
      </c>
      <c r="M122">
        <f t="shared" si="7"/>
        <v>35</v>
      </c>
      <c r="N122">
        <f t="shared" si="8"/>
        <v>0.52424242424242429</v>
      </c>
      <c r="O122" s="36">
        <f t="shared" si="9"/>
        <v>0.45479999999999998</v>
      </c>
    </row>
    <row r="123" spans="1:15">
      <c r="A123" s="28" t="s">
        <v>167</v>
      </c>
      <c r="B123" s="28" t="s">
        <v>323</v>
      </c>
      <c r="C123" s="28" t="s">
        <v>354</v>
      </c>
      <c r="D123" s="28">
        <v>2</v>
      </c>
      <c r="E123" s="28">
        <v>1040</v>
      </c>
      <c r="F123" s="29">
        <v>0.48770000000000002</v>
      </c>
      <c r="G123" s="3">
        <f t="shared" si="5"/>
        <v>6086.4960000000001</v>
      </c>
      <c r="H123" s="28">
        <v>156</v>
      </c>
      <c r="I123" s="29">
        <v>0.48770000000000002</v>
      </c>
      <c r="J123" s="28">
        <v>115</v>
      </c>
      <c r="K123" s="28">
        <v>179</v>
      </c>
      <c r="L123">
        <f t="shared" si="6"/>
        <v>64</v>
      </c>
      <c r="M123">
        <f t="shared" si="7"/>
        <v>41</v>
      </c>
      <c r="N123">
        <f t="shared" si="8"/>
        <v>0.61250000000000004</v>
      </c>
      <c r="O123" s="36">
        <f t="shared" si="9"/>
        <v>0.48770000000000002</v>
      </c>
    </row>
    <row r="124" spans="1:15">
      <c r="A124" s="28" t="s">
        <v>168</v>
      </c>
      <c r="B124" s="28" t="s">
        <v>323</v>
      </c>
      <c r="C124" s="28" t="s">
        <v>355</v>
      </c>
      <c r="D124" s="28">
        <v>1</v>
      </c>
      <c r="E124" s="28">
        <v>900</v>
      </c>
      <c r="F124" s="29">
        <v>0.47949999999999998</v>
      </c>
      <c r="G124" s="3">
        <f t="shared" si="5"/>
        <v>5178.5999999999995</v>
      </c>
      <c r="H124" s="28">
        <v>256</v>
      </c>
      <c r="I124" s="29">
        <v>0.47949999999999998</v>
      </c>
      <c r="J124" s="28">
        <v>152</v>
      </c>
      <c r="K124" s="28">
        <v>300</v>
      </c>
      <c r="L124">
        <f t="shared" si="6"/>
        <v>148</v>
      </c>
      <c r="M124">
        <f t="shared" si="7"/>
        <v>104</v>
      </c>
      <c r="N124">
        <f t="shared" si="8"/>
        <v>0.66216216216216217</v>
      </c>
      <c r="O124" s="36">
        <f t="shared" si="9"/>
        <v>0.47949999999999998</v>
      </c>
    </row>
    <row r="125" spans="1:15">
      <c r="A125" s="28" t="s">
        <v>169</v>
      </c>
      <c r="B125" s="28" t="s">
        <v>323</v>
      </c>
      <c r="C125" s="28" t="s">
        <v>355</v>
      </c>
      <c r="D125" s="28">
        <v>2</v>
      </c>
      <c r="E125" s="28">
        <v>1400</v>
      </c>
      <c r="F125" s="29">
        <v>0.49320000000000003</v>
      </c>
      <c r="G125" s="3">
        <f t="shared" si="5"/>
        <v>8285.76</v>
      </c>
      <c r="H125" s="28">
        <v>284</v>
      </c>
      <c r="I125" s="29">
        <v>0.49320000000000003</v>
      </c>
      <c r="J125" s="28">
        <v>175</v>
      </c>
      <c r="K125" s="28">
        <v>368</v>
      </c>
      <c r="L125">
        <f t="shared" si="6"/>
        <v>193</v>
      </c>
      <c r="M125">
        <f t="shared" si="7"/>
        <v>109</v>
      </c>
      <c r="N125">
        <f t="shared" si="8"/>
        <v>0.55181347150259075</v>
      </c>
      <c r="O125" s="36">
        <f t="shared" si="9"/>
        <v>0.49320000000000003</v>
      </c>
    </row>
    <row r="126" spans="1:15">
      <c r="A126" s="28" t="s">
        <v>170</v>
      </c>
      <c r="B126" s="28" t="s">
        <v>324</v>
      </c>
      <c r="C126" s="28" t="s">
        <v>354</v>
      </c>
      <c r="D126" s="28">
        <v>1</v>
      </c>
      <c r="E126" s="28">
        <v>825</v>
      </c>
      <c r="F126" s="29">
        <v>0.36159999999999998</v>
      </c>
      <c r="G126" s="3">
        <f t="shared" si="5"/>
        <v>3579.8399999999997</v>
      </c>
      <c r="H126" s="28">
        <v>128</v>
      </c>
      <c r="I126" s="29">
        <v>0.36159999999999998</v>
      </c>
      <c r="J126" s="28">
        <v>77</v>
      </c>
      <c r="K126" s="28">
        <v>161</v>
      </c>
      <c r="L126">
        <f t="shared" si="6"/>
        <v>84</v>
      </c>
      <c r="M126">
        <f t="shared" si="7"/>
        <v>51</v>
      </c>
      <c r="N126">
        <f t="shared" si="8"/>
        <v>0.58571428571428574</v>
      </c>
      <c r="O126" s="36">
        <f t="shared" si="9"/>
        <v>0.36159999999999998</v>
      </c>
    </row>
    <row r="127" spans="1:15">
      <c r="A127" s="28" t="s">
        <v>171</v>
      </c>
      <c r="B127" s="28" t="s">
        <v>325</v>
      </c>
      <c r="C127" s="28" t="s">
        <v>354</v>
      </c>
      <c r="D127" s="28">
        <v>2</v>
      </c>
      <c r="E127" s="28">
        <v>2700</v>
      </c>
      <c r="F127" s="29">
        <v>0.4219</v>
      </c>
      <c r="G127" s="3">
        <f t="shared" si="5"/>
        <v>13669.56</v>
      </c>
      <c r="H127" s="28">
        <v>337</v>
      </c>
      <c r="I127" s="29">
        <v>0.4219</v>
      </c>
      <c r="J127" s="28">
        <v>157</v>
      </c>
      <c r="K127" s="28">
        <v>526</v>
      </c>
      <c r="L127">
        <f t="shared" si="6"/>
        <v>369</v>
      </c>
      <c r="M127">
        <f t="shared" si="7"/>
        <v>180</v>
      </c>
      <c r="N127">
        <f t="shared" si="8"/>
        <v>0.49024390243902438</v>
      </c>
      <c r="O127" s="36">
        <f t="shared" si="9"/>
        <v>0.4219</v>
      </c>
    </row>
    <row r="128" spans="1:15">
      <c r="A128" s="28" t="s">
        <v>172</v>
      </c>
      <c r="B128" s="28" t="s">
        <v>324</v>
      </c>
      <c r="C128" s="28" t="s">
        <v>354</v>
      </c>
      <c r="D128" s="28">
        <v>2</v>
      </c>
      <c r="E128" s="28">
        <v>1300</v>
      </c>
      <c r="F128" s="29">
        <v>0.74250000000000005</v>
      </c>
      <c r="G128" s="3">
        <f t="shared" si="5"/>
        <v>11583</v>
      </c>
      <c r="H128" s="28">
        <v>139</v>
      </c>
      <c r="I128" s="29">
        <v>0.74250000000000005</v>
      </c>
      <c r="J128" s="28">
        <v>125</v>
      </c>
      <c r="K128" s="28">
        <v>170</v>
      </c>
      <c r="L128">
        <f t="shared" si="6"/>
        <v>45</v>
      </c>
      <c r="M128">
        <f t="shared" si="7"/>
        <v>14</v>
      </c>
      <c r="N128">
        <f t="shared" si="8"/>
        <v>0.34888888888888892</v>
      </c>
      <c r="O128" s="36">
        <f t="shared" si="9"/>
        <v>0.74250000000000005</v>
      </c>
    </row>
    <row r="129" spans="1:15">
      <c r="A129" s="28" t="s">
        <v>173</v>
      </c>
      <c r="B129" s="28" t="s">
        <v>324</v>
      </c>
      <c r="C129" s="28" t="s">
        <v>355</v>
      </c>
      <c r="D129" s="28">
        <v>1</v>
      </c>
      <c r="E129" s="28">
        <v>1000</v>
      </c>
      <c r="F129" s="29">
        <v>0.36990000000000001</v>
      </c>
      <c r="G129" s="3">
        <f t="shared" si="5"/>
        <v>4438.8</v>
      </c>
      <c r="H129" s="28">
        <v>240</v>
      </c>
      <c r="I129" s="29">
        <v>0.36990000000000001</v>
      </c>
      <c r="J129" s="28">
        <v>140</v>
      </c>
      <c r="K129" s="28">
        <v>288</v>
      </c>
      <c r="L129">
        <f t="shared" si="6"/>
        <v>148</v>
      </c>
      <c r="M129">
        <f t="shared" si="7"/>
        <v>100</v>
      </c>
      <c r="N129">
        <f t="shared" si="8"/>
        <v>0.64054054054054055</v>
      </c>
      <c r="O129" s="36">
        <f t="shared" si="9"/>
        <v>0.36990000000000001</v>
      </c>
    </row>
    <row r="130" spans="1:15">
      <c r="A130" s="28" t="s">
        <v>174</v>
      </c>
      <c r="B130" s="28" t="s">
        <v>324</v>
      </c>
      <c r="C130" s="28" t="s">
        <v>355</v>
      </c>
      <c r="D130" s="28">
        <v>2</v>
      </c>
      <c r="E130" s="28">
        <v>1480</v>
      </c>
      <c r="F130" s="29">
        <v>0.44109999999999999</v>
      </c>
      <c r="G130" s="3">
        <f t="shared" si="5"/>
        <v>7833.9359999999997</v>
      </c>
      <c r="H130" s="28">
        <v>249</v>
      </c>
      <c r="I130" s="29">
        <v>0.44109999999999999</v>
      </c>
      <c r="J130" s="28">
        <v>175</v>
      </c>
      <c r="K130" s="28">
        <v>310</v>
      </c>
      <c r="L130">
        <f t="shared" si="6"/>
        <v>135</v>
      </c>
      <c r="M130">
        <f t="shared" si="7"/>
        <v>74</v>
      </c>
      <c r="N130">
        <f t="shared" si="8"/>
        <v>0.53851851851851851</v>
      </c>
      <c r="O130" s="36">
        <f t="shared" si="9"/>
        <v>0.44109999999999999</v>
      </c>
    </row>
    <row r="131" spans="1:15">
      <c r="A131" s="28" t="s">
        <v>175</v>
      </c>
      <c r="B131" s="28" t="s">
        <v>326</v>
      </c>
      <c r="C131" s="28" t="s">
        <v>354</v>
      </c>
      <c r="D131" s="28">
        <v>1</v>
      </c>
      <c r="E131" s="28">
        <v>650</v>
      </c>
      <c r="F131" s="29">
        <v>0.47949999999999998</v>
      </c>
      <c r="G131" s="3">
        <f t="shared" si="5"/>
        <v>3740.1</v>
      </c>
      <c r="H131" s="28">
        <v>107</v>
      </c>
      <c r="I131" s="29">
        <v>0.47949999999999998</v>
      </c>
      <c r="J131" s="28">
        <v>80</v>
      </c>
      <c r="K131" s="28">
        <v>156</v>
      </c>
      <c r="L131">
        <f t="shared" si="6"/>
        <v>76</v>
      </c>
      <c r="M131">
        <f t="shared" si="7"/>
        <v>27</v>
      </c>
      <c r="N131">
        <f t="shared" si="8"/>
        <v>0.38421052631578945</v>
      </c>
      <c r="O131" s="36">
        <f t="shared" si="9"/>
        <v>0.47949999999999998</v>
      </c>
    </row>
    <row r="132" spans="1:15">
      <c r="A132" s="28" t="s">
        <v>176</v>
      </c>
      <c r="B132" s="28" t="s">
        <v>326</v>
      </c>
      <c r="C132" s="28" t="s">
        <v>354</v>
      </c>
      <c r="D132" s="28">
        <v>2</v>
      </c>
      <c r="E132" s="28">
        <v>920</v>
      </c>
      <c r="F132" s="29">
        <v>0.41370000000000001</v>
      </c>
      <c r="G132" s="3">
        <f t="shared" si="5"/>
        <v>4567.2480000000005</v>
      </c>
      <c r="H132" s="28">
        <v>147</v>
      </c>
      <c r="I132" s="29">
        <v>0.41370000000000001</v>
      </c>
      <c r="J132" s="28">
        <v>108</v>
      </c>
      <c r="K132" s="28">
        <v>205</v>
      </c>
      <c r="L132">
        <f t="shared" si="6"/>
        <v>97</v>
      </c>
      <c r="M132">
        <f t="shared" si="7"/>
        <v>39</v>
      </c>
      <c r="N132">
        <f t="shared" si="8"/>
        <v>0.42164948453608253</v>
      </c>
      <c r="O132" s="36">
        <f t="shared" si="9"/>
        <v>0.41370000000000001</v>
      </c>
    </row>
    <row r="133" spans="1:15">
      <c r="A133" s="28" t="s">
        <v>177</v>
      </c>
      <c r="B133" s="28" t="s">
        <v>326</v>
      </c>
      <c r="C133" s="28" t="s">
        <v>355</v>
      </c>
      <c r="D133" s="28">
        <v>1</v>
      </c>
      <c r="E133" s="28">
        <v>880</v>
      </c>
      <c r="F133" s="29">
        <v>0.44379999999999997</v>
      </c>
      <c r="G133" s="3">
        <f t="shared" ref="G133:G196" si="10">((E133*12)*F133)</f>
        <v>4686.5279999999993</v>
      </c>
      <c r="H133" s="28">
        <v>246</v>
      </c>
      <c r="I133" s="29">
        <v>0.44379999999999997</v>
      </c>
      <c r="J133" s="28">
        <v>145</v>
      </c>
      <c r="K133" s="28">
        <v>333</v>
      </c>
      <c r="L133">
        <f t="shared" ref="L133:L196" si="11">K133-J133</f>
        <v>188</v>
      </c>
      <c r="M133">
        <f t="shared" ref="M133:M196" si="12">H133-J133</f>
        <v>101</v>
      </c>
      <c r="N133">
        <f t="shared" ref="N133:N196" si="13">((($K$2*(M133))/(L133)))+0.1</f>
        <v>0.52978723404255323</v>
      </c>
      <c r="O133" s="36">
        <f t="shared" ref="O133:O196" si="14">I133</f>
        <v>0.44379999999999997</v>
      </c>
    </row>
    <row r="134" spans="1:15">
      <c r="A134" s="28" t="s">
        <v>178</v>
      </c>
      <c r="B134" s="28" t="s">
        <v>326</v>
      </c>
      <c r="C134" s="28" t="s">
        <v>355</v>
      </c>
      <c r="D134" s="28">
        <v>2</v>
      </c>
      <c r="E134" s="28">
        <v>1200</v>
      </c>
      <c r="F134" s="29">
        <v>0.61919999999999997</v>
      </c>
      <c r="G134" s="3">
        <f t="shared" si="10"/>
        <v>8916.48</v>
      </c>
      <c r="H134" s="28">
        <v>169</v>
      </c>
      <c r="I134" s="29">
        <v>0.61919999999999997</v>
      </c>
      <c r="J134" s="28">
        <v>160</v>
      </c>
      <c r="K134" s="28">
        <v>310</v>
      </c>
      <c r="L134">
        <f t="shared" si="11"/>
        <v>150</v>
      </c>
      <c r="M134">
        <f t="shared" si="12"/>
        <v>9</v>
      </c>
      <c r="N134">
        <f t="shared" si="13"/>
        <v>0.14800000000000002</v>
      </c>
      <c r="O134" s="36">
        <f t="shared" si="14"/>
        <v>0.61919999999999997</v>
      </c>
    </row>
    <row r="135" spans="1:15">
      <c r="A135" s="28" t="s">
        <v>179</v>
      </c>
      <c r="B135" s="28" t="s">
        <v>327</v>
      </c>
      <c r="C135" s="28" t="s">
        <v>354</v>
      </c>
      <c r="D135" s="28">
        <v>1</v>
      </c>
      <c r="E135" s="28">
        <v>1000</v>
      </c>
      <c r="F135" s="29">
        <v>0.54790000000000005</v>
      </c>
      <c r="G135" s="3">
        <f t="shared" si="10"/>
        <v>6574.8000000000011</v>
      </c>
      <c r="H135" s="28">
        <v>174</v>
      </c>
      <c r="I135" s="29">
        <v>0.54790000000000005</v>
      </c>
      <c r="J135" s="28">
        <v>95</v>
      </c>
      <c r="K135" s="28">
        <v>280</v>
      </c>
      <c r="L135">
        <f t="shared" si="11"/>
        <v>185</v>
      </c>
      <c r="M135">
        <f t="shared" si="12"/>
        <v>79</v>
      </c>
      <c r="N135">
        <f t="shared" si="13"/>
        <v>0.44162162162162166</v>
      </c>
      <c r="O135" s="36">
        <f t="shared" si="14"/>
        <v>0.54790000000000005</v>
      </c>
    </row>
    <row r="136" spans="1:15">
      <c r="A136" s="28" t="s">
        <v>180</v>
      </c>
      <c r="B136" s="28" t="s">
        <v>327</v>
      </c>
      <c r="C136" s="28" t="s">
        <v>354</v>
      </c>
      <c r="D136" s="28">
        <v>2</v>
      </c>
      <c r="E136" s="28">
        <v>1200</v>
      </c>
      <c r="F136" s="29">
        <v>0.2712</v>
      </c>
      <c r="G136" s="3">
        <f t="shared" si="10"/>
        <v>3905.2799999999997</v>
      </c>
      <c r="H136" s="28">
        <v>203</v>
      </c>
      <c r="I136" s="29">
        <v>0.2712</v>
      </c>
      <c r="J136" s="28">
        <v>125</v>
      </c>
      <c r="K136" s="28">
        <v>277</v>
      </c>
      <c r="L136">
        <f t="shared" si="11"/>
        <v>152</v>
      </c>
      <c r="M136">
        <f t="shared" si="12"/>
        <v>78</v>
      </c>
      <c r="N136">
        <f t="shared" si="13"/>
        <v>0.51052631578947372</v>
      </c>
      <c r="O136" s="36">
        <f t="shared" si="14"/>
        <v>0.2712</v>
      </c>
    </row>
    <row r="137" spans="1:15">
      <c r="A137" s="28" t="s">
        <v>181</v>
      </c>
      <c r="B137" s="28" t="s">
        <v>327</v>
      </c>
      <c r="C137" s="28" t="s">
        <v>355</v>
      </c>
      <c r="D137" s="28">
        <v>1</v>
      </c>
      <c r="E137" s="28">
        <v>1400</v>
      </c>
      <c r="F137" s="29">
        <v>0.76160000000000005</v>
      </c>
      <c r="G137" s="3">
        <f t="shared" si="10"/>
        <v>12794.880000000001</v>
      </c>
      <c r="H137" s="28">
        <v>240</v>
      </c>
      <c r="I137" s="29">
        <v>0.76160000000000005</v>
      </c>
      <c r="J137" s="28">
        <v>209</v>
      </c>
      <c r="K137" s="28">
        <v>384</v>
      </c>
      <c r="L137">
        <f t="shared" si="11"/>
        <v>175</v>
      </c>
      <c r="M137">
        <f t="shared" si="12"/>
        <v>31</v>
      </c>
      <c r="N137">
        <f t="shared" si="13"/>
        <v>0.24171428571428571</v>
      </c>
      <c r="O137" s="36">
        <f t="shared" si="14"/>
        <v>0.76160000000000005</v>
      </c>
    </row>
    <row r="138" spans="1:15">
      <c r="A138" s="28" t="s">
        <v>182</v>
      </c>
      <c r="B138" s="28" t="s">
        <v>325</v>
      </c>
      <c r="C138" s="28" t="s">
        <v>355</v>
      </c>
      <c r="D138" s="28">
        <v>1</v>
      </c>
      <c r="E138" s="28">
        <v>2700</v>
      </c>
      <c r="F138" s="29">
        <v>0.51229999999999998</v>
      </c>
      <c r="G138" s="3">
        <f t="shared" si="10"/>
        <v>16598.52</v>
      </c>
      <c r="H138" s="28">
        <v>389</v>
      </c>
      <c r="I138" s="29">
        <v>0.51229999999999998</v>
      </c>
      <c r="J138" s="28">
        <v>202</v>
      </c>
      <c r="K138" s="28">
        <v>629</v>
      </c>
      <c r="L138">
        <f t="shared" si="11"/>
        <v>427</v>
      </c>
      <c r="M138">
        <f t="shared" si="12"/>
        <v>187</v>
      </c>
      <c r="N138">
        <f t="shared" si="13"/>
        <v>0.45035128805620606</v>
      </c>
      <c r="O138" s="36">
        <f t="shared" si="14"/>
        <v>0.51229999999999998</v>
      </c>
    </row>
    <row r="139" spans="1:15">
      <c r="A139" s="28" t="s">
        <v>183</v>
      </c>
      <c r="B139" s="28" t="s">
        <v>327</v>
      </c>
      <c r="C139" s="28" t="s">
        <v>355</v>
      </c>
      <c r="D139" s="28">
        <v>2</v>
      </c>
      <c r="E139" s="28">
        <v>1600</v>
      </c>
      <c r="F139" s="29">
        <v>0.60819999999999996</v>
      </c>
      <c r="G139" s="3">
        <f t="shared" si="10"/>
        <v>11677.439999999999</v>
      </c>
      <c r="H139" s="28">
        <v>312</v>
      </c>
      <c r="I139" s="29">
        <v>0.60819999999999996</v>
      </c>
      <c r="J139" s="28">
        <v>220</v>
      </c>
      <c r="K139" s="28">
        <v>418</v>
      </c>
      <c r="L139">
        <f t="shared" si="11"/>
        <v>198</v>
      </c>
      <c r="M139">
        <f t="shared" si="12"/>
        <v>92</v>
      </c>
      <c r="N139">
        <f t="shared" si="13"/>
        <v>0.47171717171717176</v>
      </c>
      <c r="O139" s="36">
        <f t="shared" si="14"/>
        <v>0.60819999999999996</v>
      </c>
    </row>
    <row r="140" spans="1:15">
      <c r="A140" s="28" t="s">
        <v>184</v>
      </c>
      <c r="B140" s="28" t="s">
        <v>328</v>
      </c>
      <c r="C140" s="28" t="s">
        <v>354</v>
      </c>
      <c r="D140" s="28">
        <v>1</v>
      </c>
      <c r="E140" s="28">
        <v>1105</v>
      </c>
      <c r="F140" s="29">
        <v>0.61099999999999999</v>
      </c>
      <c r="G140" s="3">
        <f t="shared" si="10"/>
        <v>8101.86</v>
      </c>
      <c r="H140" s="28">
        <v>111</v>
      </c>
      <c r="I140" s="29">
        <v>0.61099999999999999</v>
      </c>
      <c r="J140" s="28">
        <v>82</v>
      </c>
      <c r="K140" s="28">
        <v>235</v>
      </c>
      <c r="L140">
        <f t="shared" si="11"/>
        <v>153</v>
      </c>
      <c r="M140">
        <f t="shared" si="12"/>
        <v>29</v>
      </c>
      <c r="N140">
        <f t="shared" si="13"/>
        <v>0.25163398692810457</v>
      </c>
      <c r="O140" s="36">
        <f t="shared" si="14"/>
        <v>0.61099999999999999</v>
      </c>
    </row>
    <row r="141" spans="1:15">
      <c r="A141" s="28" t="s">
        <v>185</v>
      </c>
      <c r="B141" s="28" t="s">
        <v>328</v>
      </c>
      <c r="C141" s="28" t="s">
        <v>354</v>
      </c>
      <c r="D141" s="28">
        <v>2</v>
      </c>
      <c r="E141" s="28">
        <v>1665</v>
      </c>
      <c r="F141" s="29">
        <v>0.30680000000000002</v>
      </c>
      <c r="G141" s="3">
        <f t="shared" si="10"/>
        <v>6129.8640000000005</v>
      </c>
      <c r="H141" s="28">
        <v>169</v>
      </c>
      <c r="I141" s="29">
        <v>0.30680000000000002</v>
      </c>
      <c r="J141" s="28">
        <v>130</v>
      </c>
      <c r="K141" s="28">
        <v>200</v>
      </c>
      <c r="L141">
        <f t="shared" si="11"/>
        <v>70</v>
      </c>
      <c r="M141">
        <f t="shared" si="12"/>
        <v>39</v>
      </c>
      <c r="N141">
        <f t="shared" si="13"/>
        <v>0.54571428571428571</v>
      </c>
      <c r="O141" s="36">
        <f t="shared" si="14"/>
        <v>0.30680000000000002</v>
      </c>
    </row>
    <row r="142" spans="1:15">
      <c r="A142" s="28" t="s">
        <v>186</v>
      </c>
      <c r="B142" s="28" t="s">
        <v>328</v>
      </c>
      <c r="C142" s="28" t="s">
        <v>355</v>
      </c>
      <c r="D142" s="28">
        <v>1</v>
      </c>
      <c r="E142" s="28">
        <v>1175</v>
      </c>
      <c r="F142" s="29">
        <v>0.52329999999999999</v>
      </c>
      <c r="G142" s="3">
        <f t="shared" si="10"/>
        <v>7378.53</v>
      </c>
      <c r="H142" s="28">
        <v>201</v>
      </c>
      <c r="I142" s="29">
        <v>0.52329999999999999</v>
      </c>
      <c r="J142" s="28">
        <v>106</v>
      </c>
      <c r="K142" s="28">
        <v>267</v>
      </c>
      <c r="L142">
        <f t="shared" si="11"/>
        <v>161</v>
      </c>
      <c r="M142">
        <f t="shared" si="12"/>
        <v>95</v>
      </c>
      <c r="N142">
        <f t="shared" si="13"/>
        <v>0.57204968944099377</v>
      </c>
      <c r="O142" s="36">
        <f t="shared" si="14"/>
        <v>0.52329999999999999</v>
      </c>
    </row>
    <row r="143" spans="1:15">
      <c r="A143" s="28" t="s">
        <v>187</v>
      </c>
      <c r="B143" s="28" t="s">
        <v>328</v>
      </c>
      <c r="C143" s="28" t="s">
        <v>355</v>
      </c>
      <c r="D143" s="28">
        <v>2</v>
      </c>
      <c r="E143" s="28">
        <v>1725</v>
      </c>
      <c r="F143" s="29">
        <v>0.48220000000000002</v>
      </c>
      <c r="G143" s="3">
        <f t="shared" si="10"/>
        <v>9981.5400000000009</v>
      </c>
      <c r="H143" s="28">
        <v>242</v>
      </c>
      <c r="I143" s="29">
        <v>0.48220000000000002</v>
      </c>
      <c r="J143" s="28">
        <v>195</v>
      </c>
      <c r="K143" s="28">
        <v>305</v>
      </c>
      <c r="L143">
        <f t="shared" si="11"/>
        <v>110</v>
      </c>
      <c r="M143">
        <f t="shared" si="12"/>
        <v>47</v>
      </c>
      <c r="N143">
        <f t="shared" si="13"/>
        <v>0.44181818181818189</v>
      </c>
      <c r="O143" s="36">
        <f t="shared" si="14"/>
        <v>0.48220000000000002</v>
      </c>
    </row>
    <row r="144" spans="1:15">
      <c r="A144" s="28" t="s">
        <v>188</v>
      </c>
      <c r="B144" s="28" t="s">
        <v>329</v>
      </c>
      <c r="C144" s="28" t="s">
        <v>354</v>
      </c>
      <c r="D144" s="28">
        <v>1</v>
      </c>
      <c r="E144" s="28">
        <v>709</v>
      </c>
      <c r="F144" s="29">
        <v>0.22189999999999999</v>
      </c>
      <c r="G144" s="3">
        <f t="shared" si="10"/>
        <v>1887.9251999999999</v>
      </c>
      <c r="H144" s="28">
        <v>158</v>
      </c>
      <c r="I144" s="29">
        <v>0.22189999999999999</v>
      </c>
      <c r="J144" s="28">
        <v>86</v>
      </c>
      <c r="K144" s="28">
        <v>192</v>
      </c>
      <c r="L144">
        <f t="shared" si="11"/>
        <v>106</v>
      </c>
      <c r="M144">
        <f t="shared" si="12"/>
        <v>72</v>
      </c>
      <c r="N144">
        <f t="shared" si="13"/>
        <v>0.64339622641509431</v>
      </c>
      <c r="O144" s="36">
        <f t="shared" si="14"/>
        <v>0.22189999999999999</v>
      </c>
    </row>
    <row r="145" spans="1:15">
      <c r="A145" s="28" t="s">
        <v>189</v>
      </c>
      <c r="B145" s="28" t="s">
        <v>329</v>
      </c>
      <c r="C145" s="28" t="s">
        <v>354</v>
      </c>
      <c r="D145" s="28">
        <v>2</v>
      </c>
      <c r="E145" s="28">
        <v>869</v>
      </c>
      <c r="F145" s="29">
        <v>0.38900000000000001</v>
      </c>
      <c r="G145" s="3">
        <f t="shared" si="10"/>
        <v>4056.4920000000002</v>
      </c>
      <c r="H145" s="28">
        <v>246</v>
      </c>
      <c r="I145" s="29">
        <v>0.38900000000000001</v>
      </c>
      <c r="J145" s="28">
        <v>135</v>
      </c>
      <c r="K145" s="28">
        <v>305</v>
      </c>
      <c r="L145">
        <f t="shared" si="11"/>
        <v>170</v>
      </c>
      <c r="M145">
        <f t="shared" si="12"/>
        <v>111</v>
      </c>
      <c r="N145">
        <f t="shared" si="13"/>
        <v>0.62235294117647066</v>
      </c>
      <c r="O145" s="36">
        <f t="shared" si="14"/>
        <v>0.38900000000000001</v>
      </c>
    </row>
    <row r="146" spans="1:15">
      <c r="A146" s="28" t="s">
        <v>190</v>
      </c>
      <c r="B146" s="28" t="s">
        <v>329</v>
      </c>
      <c r="C146" s="28" t="s">
        <v>355</v>
      </c>
      <c r="D146" s="28">
        <v>1</v>
      </c>
      <c r="E146" s="28">
        <v>925</v>
      </c>
      <c r="F146" s="29">
        <v>0.41639999999999999</v>
      </c>
      <c r="G146" s="3">
        <f t="shared" si="10"/>
        <v>4622.04</v>
      </c>
      <c r="H146" s="28">
        <v>207</v>
      </c>
      <c r="I146" s="29">
        <v>0.41639999999999999</v>
      </c>
      <c r="J146" s="28">
        <v>125</v>
      </c>
      <c r="K146" s="28">
        <v>288</v>
      </c>
      <c r="L146">
        <f t="shared" si="11"/>
        <v>163</v>
      </c>
      <c r="M146">
        <f t="shared" si="12"/>
        <v>82</v>
      </c>
      <c r="N146">
        <f t="shared" si="13"/>
        <v>0.50245398773006145</v>
      </c>
      <c r="O146" s="36">
        <f t="shared" si="14"/>
        <v>0.41639999999999999</v>
      </c>
    </row>
    <row r="147" spans="1:15">
      <c r="A147" s="28" t="s">
        <v>191</v>
      </c>
      <c r="B147" s="28" t="s">
        <v>329</v>
      </c>
      <c r="C147" s="28" t="s">
        <v>355</v>
      </c>
      <c r="D147" s="28">
        <v>2</v>
      </c>
      <c r="E147" s="28">
        <v>1350</v>
      </c>
      <c r="F147" s="29">
        <v>0.4849</v>
      </c>
      <c r="G147" s="3">
        <f t="shared" si="10"/>
        <v>7855.38</v>
      </c>
      <c r="H147" s="28">
        <v>224</v>
      </c>
      <c r="I147" s="29">
        <v>0.4849</v>
      </c>
      <c r="J147" s="28">
        <v>119</v>
      </c>
      <c r="K147" s="28">
        <v>360</v>
      </c>
      <c r="L147">
        <f t="shared" si="11"/>
        <v>241</v>
      </c>
      <c r="M147">
        <f t="shared" si="12"/>
        <v>105</v>
      </c>
      <c r="N147">
        <f t="shared" si="13"/>
        <v>0.44854771784232361</v>
      </c>
      <c r="O147" s="36">
        <f t="shared" si="14"/>
        <v>0.4849</v>
      </c>
    </row>
    <row r="148" spans="1:15">
      <c r="A148" s="28" t="s">
        <v>192</v>
      </c>
      <c r="B148" s="28" t="s">
        <v>330</v>
      </c>
      <c r="C148" s="28" t="s">
        <v>354</v>
      </c>
      <c r="D148" s="28">
        <v>1</v>
      </c>
      <c r="E148" s="28">
        <v>900</v>
      </c>
      <c r="F148" s="29">
        <v>0.55069999999999997</v>
      </c>
      <c r="G148" s="3">
        <f t="shared" si="10"/>
        <v>5947.5599999999995</v>
      </c>
      <c r="H148" s="28">
        <v>139</v>
      </c>
      <c r="I148" s="29">
        <v>0.55069999999999997</v>
      </c>
      <c r="J148" s="28">
        <v>89</v>
      </c>
      <c r="K148" s="28">
        <v>177</v>
      </c>
      <c r="L148">
        <f t="shared" si="11"/>
        <v>88</v>
      </c>
      <c r="M148">
        <f t="shared" si="12"/>
        <v>50</v>
      </c>
      <c r="N148">
        <f t="shared" si="13"/>
        <v>0.55454545454545456</v>
      </c>
      <c r="O148" s="36">
        <f t="shared" si="14"/>
        <v>0.55069999999999997</v>
      </c>
    </row>
    <row r="149" spans="1:15">
      <c r="A149" s="28" t="s">
        <v>193</v>
      </c>
      <c r="B149" s="28" t="s">
        <v>325</v>
      </c>
      <c r="C149" s="28" t="s">
        <v>355</v>
      </c>
      <c r="D149" s="28">
        <v>2</v>
      </c>
      <c r="E149" s="28">
        <v>3200</v>
      </c>
      <c r="F149" s="29">
        <v>0.81640000000000001</v>
      </c>
      <c r="G149" s="3">
        <f t="shared" si="10"/>
        <v>31349.760000000002</v>
      </c>
      <c r="H149" s="28">
        <v>325</v>
      </c>
      <c r="I149" s="29">
        <v>0.81640000000000001</v>
      </c>
      <c r="J149" s="28">
        <v>195</v>
      </c>
      <c r="K149" s="28">
        <v>844</v>
      </c>
      <c r="L149">
        <f t="shared" si="11"/>
        <v>649</v>
      </c>
      <c r="M149">
        <f t="shared" si="12"/>
        <v>130</v>
      </c>
      <c r="N149">
        <f t="shared" si="13"/>
        <v>0.26024653312788903</v>
      </c>
      <c r="O149" s="36">
        <f t="shared" si="14"/>
        <v>0.81640000000000001</v>
      </c>
    </row>
    <row r="150" spans="1:15">
      <c r="A150" s="28" t="s">
        <v>194</v>
      </c>
      <c r="B150" s="28" t="s">
        <v>330</v>
      </c>
      <c r="C150" s="28" t="s">
        <v>354</v>
      </c>
      <c r="D150" s="28">
        <v>2</v>
      </c>
      <c r="E150" s="28">
        <v>1325</v>
      </c>
      <c r="F150" s="29">
        <v>0.29320000000000002</v>
      </c>
      <c r="G150" s="3">
        <f t="shared" si="10"/>
        <v>4661.88</v>
      </c>
      <c r="H150" s="28">
        <v>283</v>
      </c>
      <c r="I150" s="29">
        <v>0.29320000000000002</v>
      </c>
      <c r="J150" s="28">
        <v>161</v>
      </c>
      <c r="K150" s="28">
        <v>319</v>
      </c>
      <c r="L150">
        <f t="shared" si="11"/>
        <v>158</v>
      </c>
      <c r="M150">
        <f t="shared" si="12"/>
        <v>122</v>
      </c>
      <c r="N150">
        <f t="shared" si="13"/>
        <v>0.71772151898734182</v>
      </c>
      <c r="O150" s="36">
        <f t="shared" si="14"/>
        <v>0.29320000000000002</v>
      </c>
    </row>
    <row r="151" spans="1:15">
      <c r="A151" s="28" t="s">
        <v>195</v>
      </c>
      <c r="B151" s="28" t="s">
        <v>330</v>
      </c>
      <c r="C151" s="28" t="s">
        <v>355</v>
      </c>
      <c r="D151" s="28">
        <v>1</v>
      </c>
      <c r="E151" s="28">
        <v>975</v>
      </c>
      <c r="F151" s="29">
        <v>0.50139999999999996</v>
      </c>
      <c r="G151" s="3">
        <f t="shared" si="10"/>
        <v>5866.3799999999992</v>
      </c>
      <c r="H151" s="28">
        <v>192</v>
      </c>
      <c r="I151" s="29">
        <v>0.50139999999999996</v>
      </c>
      <c r="J151" s="28">
        <v>145</v>
      </c>
      <c r="K151" s="28">
        <v>300</v>
      </c>
      <c r="L151">
        <f t="shared" si="11"/>
        <v>155</v>
      </c>
      <c r="M151">
        <f t="shared" si="12"/>
        <v>47</v>
      </c>
      <c r="N151">
        <f t="shared" si="13"/>
        <v>0.34258064516129033</v>
      </c>
      <c r="O151" s="36">
        <f t="shared" si="14"/>
        <v>0.50139999999999996</v>
      </c>
    </row>
    <row r="152" spans="1:15">
      <c r="A152" s="28" t="s">
        <v>196</v>
      </c>
      <c r="B152" s="28" t="s">
        <v>330</v>
      </c>
      <c r="C152" s="28" t="s">
        <v>355</v>
      </c>
      <c r="D152" s="28">
        <v>2</v>
      </c>
      <c r="E152" s="28">
        <v>1550</v>
      </c>
      <c r="F152" s="29">
        <v>0.3014</v>
      </c>
      <c r="G152" s="3">
        <f t="shared" si="10"/>
        <v>5606.04</v>
      </c>
      <c r="H152" s="28">
        <v>307</v>
      </c>
      <c r="I152" s="29">
        <v>0.3014</v>
      </c>
      <c r="J152" s="28">
        <v>185</v>
      </c>
      <c r="K152" s="28">
        <v>376</v>
      </c>
      <c r="L152">
        <f t="shared" si="11"/>
        <v>191</v>
      </c>
      <c r="M152">
        <f t="shared" si="12"/>
        <v>122</v>
      </c>
      <c r="N152">
        <f t="shared" si="13"/>
        <v>0.61099476439790579</v>
      </c>
      <c r="O152" s="36">
        <f t="shared" si="14"/>
        <v>0.3014</v>
      </c>
    </row>
    <row r="153" spans="1:15">
      <c r="A153" s="28" t="s">
        <v>197</v>
      </c>
      <c r="B153" s="28" t="s">
        <v>331</v>
      </c>
      <c r="C153" s="28" t="s">
        <v>354</v>
      </c>
      <c r="D153" s="28">
        <v>1</v>
      </c>
      <c r="E153" s="28">
        <v>1165</v>
      </c>
      <c r="F153" s="29">
        <v>0.34250000000000003</v>
      </c>
      <c r="G153" s="3">
        <f t="shared" si="10"/>
        <v>4788.1500000000005</v>
      </c>
      <c r="H153" s="28">
        <v>180</v>
      </c>
      <c r="I153" s="29">
        <v>0.34250000000000003</v>
      </c>
      <c r="J153" s="28">
        <v>135</v>
      </c>
      <c r="K153" s="28">
        <v>220</v>
      </c>
      <c r="L153">
        <f t="shared" si="11"/>
        <v>85</v>
      </c>
      <c r="M153">
        <f t="shared" si="12"/>
        <v>45</v>
      </c>
      <c r="N153">
        <f t="shared" si="13"/>
        <v>0.52352941176470591</v>
      </c>
      <c r="O153" s="36">
        <f t="shared" si="14"/>
        <v>0.34250000000000003</v>
      </c>
    </row>
    <row r="154" spans="1:15">
      <c r="A154" s="28" t="s">
        <v>198</v>
      </c>
      <c r="B154" s="28" t="s">
        <v>331</v>
      </c>
      <c r="C154" s="28" t="s">
        <v>354</v>
      </c>
      <c r="D154" s="28">
        <v>2</v>
      </c>
      <c r="E154" s="28">
        <v>1625</v>
      </c>
      <c r="F154" s="29">
        <v>0.6</v>
      </c>
      <c r="G154" s="3">
        <f t="shared" si="10"/>
        <v>11700</v>
      </c>
      <c r="H154" s="28">
        <v>260</v>
      </c>
      <c r="I154" s="29">
        <v>0.6</v>
      </c>
      <c r="J154" s="28">
        <v>220</v>
      </c>
      <c r="K154" s="28">
        <v>312</v>
      </c>
      <c r="L154">
        <f t="shared" si="11"/>
        <v>92</v>
      </c>
      <c r="M154">
        <f t="shared" si="12"/>
        <v>40</v>
      </c>
      <c r="N154">
        <f t="shared" si="13"/>
        <v>0.44782608695652171</v>
      </c>
      <c r="O154" s="36">
        <f t="shared" si="14"/>
        <v>0.6</v>
      </c>
    </row>
    <row r="155" spans="1:15">
      <c r="A155" s="28" t="s">
        <v>199</v>
      </c>
      <c r="B155" s="28" t="s">
        <v>331</v>
      </c>
      <c r="C155" s="28" t="s">
        <v>355</v>
      </c>
      <c r="D155" s="28">
        <v>1</v>
      </c>
      <c r="E155" s="28">
        <v>1400</v>
      </c>
      <c r="F155" s="29">
        <v>0.49859999999999999</v>
      </c>
      <c r="G155" s="3">
        <f t="shared" si="10"/>
        <v>8376.48</v>
      </c>
      <c r="H155" s="28">
        <v>232</v>
      </c>
      <c r="I155" s="29">
        <v>0.49859999999999999</v>
      </c>
      <c r="J155" s="28">
        <v>135</v>
      </c>
      <c r="K155" s="28">
        <v>287</v>
      </c>
      <c r="L155">
        <f t="shared" si="11"/>
        <v>152</v>
      </c>
      <c r="M155">
        <f t="shared" si="12"/>
        <v>97</v>
      </c>
      <c r="N155">
        <f t="shared" si="13"/>
        <v>0.61052631578947369</v>
      </c>
      <c r="O155" s="36">
        <f t="shared" si="14"/>
        <v>0.49859999999999999</v>
      </c>
    </row>
    <row r="156" spans="1:15">
      <c r="A156" s="28" t="s">
        <v>200</v>
      </c>
      <c r="B156" s="28" t="s">
        <v>331</v>
      </c>
      <c r="C156" s="28" t="s">
        <v>355</v>
      </c>
      <c r="D156" s="28">
        <v>2</v>
      </c>
      <c r="E156" s="28">
        <v>1995</v>
      </c>
      <c r="F156" s="29">
        <v>0.63839999999999997</v>
      </c>
      <c r="G156" s="3">
        <f t="shared" si="10"/>
        <v>15283.295999999998</v>
      </c>
      <c r="H156" s="28">
        <v>292</v>
      </c>
      <c r="I156" s="29">
        <v>0.63839999999999997</v>
      </c>
      <c r="J156" s="28">
        <v>224</v>
      </c>
      <c r="K156" s="28">
        <v>331</v>
      </c>
      <c r="L156">
        <f t="shared" si="11"/>
        <v>107</v>
      </c>
      <c r="M156">
        <f t="shared" si="12"/>
        <v>68</v>
      </c>
      <c r="N156">
        <f t="shared" si="13"/>
        <v>0.60841121495327111</v>
      </c>
      <c r="O156" s="36">
        <f t="shared" si="14"/>
        <v>0.63839999999999997</v>
      </c>
    </row>
    <row r="157" spans="1:15">
      <c r="A157" s="28" t="s">
        <v>201</v>
      </c>
      <c r="B157" s="28" t="s">
        <v>332</v>
      </c>
      <c r="C157" s="28" t="s">
        <v>354</v>
      </c>
      <c r="D157" s="28">
        <v>1</v>
      </c>
      <c r="E157" s="28">
        <v>760</v>
      </c>
      <c r="F157" s="29">
        <v>0.29039999999999999</v>
      </c>
      <c r="G157" s="3">
        <f t="shared" si="10"/>
        <v>2648.4479999999999</v>
      </c>
      <c r="H157" s="28">
        <v>169</v>
      </c>
      <c r="I157" s="29">
        <v>0.29039999999999999</v>
      </c>
      <c r="J157" s="28">
        <v>100</v>
      </c>
      <c r="K157" s="28">
        <v>195</v>
      </c>
      <c r="L157">
        <f t="shared" si="11"/>
        <v>95</v>
      </c>
      <c r="M157">
        <f t="shared" si="12"/>
        <v>69</v>
      </c>
      <c r="N157">
        <f t="shared" si="13"/>
        <v>0.68105263157894735</v>
      </c>
      <c r="O157" s="36">
        <f t="shared" si="14"/>
        <v>0.29039999999999999</v>
      </c>
    </row>
    <row r="158" spans="1:15">
      <c r="A158" s="28" t="s">
        <v>202</v>
      </c>
      <c r="B158" s="28" t="s">
        <v>332</v>
      </c>
      <c r="C158" s="28" t="s">
        <v>354</v>
      </c>
      <c r="D158" s="28">
        <v>2</v>
      </c>
      <c r="E158" s="28">
        <v>965</v>
      </c>
      <c r="F158" s="29">
        <v>0.53969999999999996</v>
      </c>
      <c r="G158" s="3">
        <f t="shared" si="10"/>
        <v>6249.7259999999997</v>
      </c>
      <c r="H158" s="28">
        <v>189</v>
      </c>
      <c r="I158" s="29">
        <v>0.53969999999999996</v>
      </c>
      <c r="J158" s="28">
        <v>135</v>
      </c>
      <c r="K158" s="28">
        <v>284</v>
      </c>
      <c r="L158">
        <f t="shared" si="11"/>
        <v>149</v>
      </c>
      <c r="M158">
        <f t="shared" si="12"/>
        <v>54</v>
      </c>
      <c r="N158">
        <f t="shared" si="13"/>
        <v>0.38993288590604025</v>
      </c>
      <c r="O158" s="36">
        <f t="shared" si="14"/>
        <v>0.53969999999999996</v>
      </c>
    </row>
    <row r="159" spans="1:15">
      <c r="A159" s="28" t="s">
        <v>203</v>
      </c>
      <c r="B159" s="28" t="s">
        <v>332</v>
      </c>
      <c r="C159" s="28" t="s">
        <v>355</v>
      </c>
      <c r="D159" s="28">
        <v>1</v>
      </c>
      <c r="E159" s="28">
        <v>1185</v>
      </c>
      <c r="F159" s="29">
        <v>0.27950000000000003</v>
      </c>
      <c r="G159" s="3">
        <f t="shared" si="10"/>
        <v>3974.4900000000002</v>
      </c>
      <c r="H159" s="28">
        <v>289</v>
      </c>
      <c r="I159" s="29">
        <v>0.27950000000000003</v>
      </c>
      <c r="J159" s="28">
        <v>157</v>
      </c>
      <c r="K159" s="28">
        <v>320</v>
      </c>
      <c r="L159">
        <f t="shared" si="11"/>
        <v>163</v>
      </c>
      <c r="M159">
        <f t="shared" si="12"/>
        <v>132</v>
      </c>
      <c r="N159">
        <f t="shared" si="13"/>
        <v>0.74785276073619633</v>
      </c>
      <c r="O159" s="36">
        <f t="shared" si="14"/>
        <v>0.27950000000000003</v>
      </c>
    </row>
    <row r="160" spans="1:15">
      <c r="A160" s="28" t="s">
        <v>204</v>
      </c>
      <c r="B160" s="28" t="s">
        <v>325</v>
      </c>
      <c r="C160" s="28" t="s">
        <v>354</v>
      </c>
      <c r="D160" s="28">
        <v>1</v>
      </c>
      <c r="E160" s="28">
        <v>1700</v>
      </c>
      <c r="F160" s="29">
        <v>0.67669999999999997</v>
      </c>
      <c r="G160" s="3">
        <f t="shared" si="10"/>
        <v>13804.679999999998</v>
      </c>
      <c r="H160" s="28">
        <v>239</v>
      </c>
      <c r="I160" s="29">
        <v>0.67669999999999997</v>
      </c>
      <c r="J160" s="28">
        <v>98</v>
      </c>
      <c r="K160" s="28">
        <v>430</v>
      </c>
      <c r="L160">
        <f t="shared" si="11"/>
        <v>332</v>
      </c>
      <c r="M160">
        <f t="shared" si="12"/>
        <v>141</v>
      </c>
      <c r="N160">
        <f t="shared" si="13"/>
        <v>0.43975903614457834</v>
      </c>
      <c r="O160" s="36">
        <f t="shared" si="14"/>
        <v>0.67669999999999997</v>
      </c>
    </row>
    <row r="161" spans="1:15">
      <c r="A161" s="28" t="s">
        <v>205</v>
      </c>
      <c r="B161" s="28" t="s">
        <v>332</v>
      </c>
      <c r="C161" s="28" t="s">
        <v>355</v>
      </c>
      <c r="D161" s="28">
        <v>2</v>
      </c>
      <c r="E161" s="28">
        <v>1340</v>
      </c>
      <c r="F161" s="29">
        <v>0.38900000000000001</v>
      </c>
      <c r="G161" s="3">
        <f t="shared" si="10"/>
        <v>6255.12</v>
      </c>
      <c r="H161" s="28">
        <v>278</v>
      </c>
      <c r="I161" s="29">
        <v>0.38900000000000001</v>
      </c>
      <c r="J161" s="28">
        <v>135</v>
      </c>
      <c r="K161" s="28">
        <v>347</v>
      </c>
      <c r="L161">
        <f t="shared" si="11"/>
        <v>212</v>
      </c>
      <c r="M161">
        <f t="shared" si="12"/>
        <v>143</v>
      </c>
      <c r="N161">
        <f t="shared" si="13"/>
        <v>0.63962264150943393</v>
      </c>
      <c r="O161" s="36">
        <f t="shared" si="14"/>
        <v>0.38900000000000001</v>
      </c>
    </row>
    <row r="162" spans="1:15">
      <c r="A162" s="28" t="s">
        <v>206</v>
      </c>
      <c r="B162" s="28" t="s">
        <v>333</v>
      </c>
      <c r="C162" s="28" t="s">
        <v>354</v>
      </c>
      <c r="D162" s="28">
        <v>1</v>
      </c>
      <c r="E162" s="28">
        <v>1150</v>
      </c>
      <c r="F162" s="29">
        <v>0.57530000000000003</v>
      </c>
      <c r="G162" s="3">
        <f t="shared" si="10"/>
        <v>7939.14</v>
      </c>
      <c r="H162" s="28">
        <v>183</v>
      </c>
      <c r="I162" s="29">
        <v>0.57530000000000003</v>
      </c>
      <c r="J162" s="28">
        <v>80</v>
      </c>
      <c r="K162" s="28">
        <v>267</v>
      </c>
      <c r="L162">
        <f t="shared" si="11"/>
        <v>187</v>
      </c>
      <c r="M162">
        <f t="shared" si="12"/>
        <v>103</v>
      </c>
      <c r="N162">
        <f t="shared" si="13"/>
        <v>0.54064171122994653</v>
      </c>
      <c r="O162" s="36">
        <f t="shared" si="14"/>
        <v>0.57530000000000003</v>
      </c>
    </row>
    <row r="163" spans="1:15">
      <c r="A163" s="28" t="s">
        <v>207</v>
      </c>
      <c r="B163" s="28" t="s">
        <v>333</v>
      </c>
      <c r="C163" s="28" t="s">
        <v>354</v>
      </c>
      <c r="D163" s="28">
        <v>2</v>
      </c>
      <c r="E163" s="28">
        <v>2000</v>
      </c>
      <c r="F163" s="29">
        <v>0.31230000000000002</v>
      </c>
      <c r="G163" s="3">
        <f t="shared" si="10"/>
        <v>7495.2000000000007</v>
      </c>
      <c r="H163" s="28">
        <v>237</v>
      </c>
      <c r="I163" s="29">
        <v>0.31230000000000002</v>
      </c>
      <c r="J163" s="28">
        <v>160</v>
      </c>
      <c r="K163" s="28">
        <v>323</v>
      </c>
      <c r="L163">
        <f t="shared" si="11"/>
        <v>163</v>
      </c>
      <c r="M163">
        <f t="shared" si="12"/>
        <v>77</v>
      </c>
      <c r="N163">
        <f t="shared" si="13"/>
        <v>0.47791411042944787</v>
      </c>
      <c r="O163" s="36">
        <f t="shared" si="14"/>
        <v>0.31230000000000002</v>
      </c>
    </row>
    <row r="164" spans="1:15">
      <c r="A164" s="28" t="s">
        <v>208</v>
      </c>
      <c r="B164" s="28" t="s">
        <v>333</v>
      </c>
      <c r="C164" s="28" t="s">
        <v>355</v>
      </c>
      <c r="D164" s="28">
        <v>1</v>
      </c>
      <c r="E164" s="28">
        <v>1600</v>
      </c>
      <c r="F164" s="29">
        <v>0.4521</v>
      </c>
      <c r="G164" s="3">
        <f t="shared" si="10"/>
        <v>8680.32</v>
      </c>
      <c r="H164" s="28">
        <v>297</v>
      </c>
      <c r="I164" s="29">
        <v>0.4521</v>
      </c>
      <c r="J164" s="28">
        <v>225</v>
      </c>
      <c r="K164" s="28">
        <v>406</v>
      </c>
      <c r="L164">
        <f t="shared" si="11"/>
        <v>181</v>
      </c>
      <c r="M164">
        <f t="shared" si="12"/>
        <v>72</v>
      </c>
      <c r="N164">
        <f t="shared" si="13"/>
        <v>0.41823204419889504</v>
      </c>
      <c r="O164" s="36">
        <f t="shared" si="14"/>
        <v>0.4521</v>
      </c>
    </row>
    <row r="165" spans="1:15">
      <c r="A165" s="28" t="s">
        <v>209</v>
      </c>
      <c r="B165" s="28" t="s">
        <v>333</v>
      </c>
      <c r="C165" s="28" t="s">
        <v>355</v>
      </c>
      <c r="D165" s="28">
        <v>2</v>
      </c>
      <c r="E165" s="28">
        <v>2150</v>
      </c>
      <c r="F165" s="29">
        <v>0.53149999999999997</v>
      </c>
      <c r="G165" s="3">
        <f t="shared" si="10"/>
        <v>13712.699999999999</v>
      </c>
      <c r="H165" s="28">
        <v>360</v>
      </c>
      <c r="I165" s="29">
        <v>0.53149999999999997</v>
      </c>
      <c r="J165" s="28">
        <v>170</v>
      </c>
      <c r="K165" s="28">
        <v>447</v>
      </c>
      <c r="L165">
        <f t="shared" si="11"/>
        <v>277</v>
      </c>
      <c r="M165">
        <f t="shared" si="12"/>
        <v>190</v>
      </c>
      <c r="N165">
        <f t="shared" si="13"/>
        <v>0.64873646209386282</v>
      </c>
      <c r="O165" s="36">
        <f t="shared" si="14"/>
        <v>0.53149999999999997</v>
      </c>
    </row>
    <row r="166" spans="1:15">
      <c r="A166" s="28" t="s">
        <v>210</v>
      </c>
      <c r="B166" s="28" t="s">
        <v>334</v>
      </c>
      <c r="C166" s="28" t="s">
        <v>354</v>
      </c>
      <c r="D166" s="28">
        <v>1</v>
      </c>
      <c r="E166" s="28">
        <v>1600</v>
      </c>
      <c r="F166" s="29">
        <v>0.53969999999999996</v>
      </c>
      <c r="G166" s="3">
        <f t="shared" si="10"/>
        <v>10362.24</v>
      </c>
      <c r="H166" s="28">
        <v>209</v>
      </c>
      <c r="I166" s="29">
        <v>0.53969999999999996</v>
      </c>
      <c r="J166" s="28">
        <v>94</v>
      </c>
      <c r="K166" s="28">
        <v>411</v>
      </c>
      <c r="L166">
        <f t="shared" si="11"/>
        <v>317</v>
      </c>
      <c r="M166">
        <f t="shared" si="12"/>
        <v>115</v>
      </c>
      <c r="N166">
        <f t="shared" si="13"/>
        <v>0.39022082018927451</v>
      </c>
      <c r="O166" s="36">
        <f t="shared" si="14"/>
        <v>0.53969999999999996</v>
      </c>
    </row>
    <row r="167" spans="1:15">
      <c r="A167" s="28" t="s">
        <v>211</v>
      </c>
      <c r="B167" s="28" t="s">
        <v>334</v>
      </c>
      <c r="C167" s="28" t="s">
        <v>354</v>
      </c>
      <c r="D167" s="28">
        <v>2</v>
      </c>
      <c r="E167" s="28">
        <v>2100</v>
      </c>
      <c r="F167" s="29">
        <v>0.4027</v>
      </c>
      <c r="G167" s="3">
        <f t="shared" si="10"/>
        <v>10148.040000000001</v>
      </c>
      <c r="H167" s="28">
        <v>265</v>
      </c>
      <c r="I167" s="29">
        <v>0.4027</v>
      </c>
      <c r="J167" s="28">
        <v>130</v>
      </c>
      <c r="K167" s="28">
        <v>438</v>
      </c>
      <c r="L167">
        <f t="shared" si="11"/>
        <v>308</v>
      </c>
      <c r="M167">
        <f t="shared" si="12"/>
        <v>135</v>
      </c>
      <c r="N167">
        <f t="shared" si="13"/>
        <v>0.45064935064935063</v>
      </c>
      <c r="O167" s="36">
        <f t="shared" si="14"/>
        <v>0.4027</v>
      </c>
    </row>
    <row r="168" spans="1:15">
      <c r="A168" s="28" t="s">
        <v>212</v>
      </c>
      <c r="B168" s="28" t="s">
        <v>334</v>
      </c>
      <c r="C168" s="28" t="s">
        <v>355</v>
      </c>
      <c r="D168" s="28">
        <v>1</v>
      </c>
      <c r="E168" s="28">
        <v>1200</v>
      </c>
      <c r="F168" s="29">
        <v>0.4</v>
      </c>
      <c r="G168" s="3">
        <f t="shared" si="10"/>
        <v>5760</v>
      </c>
      <c r="H168" s="28">
        <v>435</v>
      </c>
      <c r="I168" s="29">
        <v>0.4</v>
      </c>
      <c r="J168" s="28">
        <v>162</v>
      </c>
      <c r="K168" s="28">
        <v>504</v>
      </c>
      <c r="L168">
        <f t="shared" si="11"/>
        <v>342</v>
      </c>
      <c r="M168">
        <f t="shared" si="12"/>
        <v>273</v>
      </c>
      <c r="N168">
        <f t="shared" si="13"/>
        <v>0.73859649122807014</v>
      </c>
      <c r="O168" s="36">
        <f t="shared" si="14"/>
        <v>0.4</v>
      </c>
    </row>
    <row r="169" spans="1:15">
      <c r="A169" s="28" t="s">
        <v>213</v>
      </c>
      <c r="B169" s="28" t="s">
        <v>334</v>
      </c>
      <c r="C169" s="28" t="s">
        <v>355</v>
      </c>
      <c r="D169" s="28">
        <v>2</v>
      </c>
      <c r="E169" s="28">
        <v>2100</v>
      </c>
      <c r="F169" s="29">
        <v>0.43009999999999998</v>
      </c>
      <c r="G169" s="3">
        <f t="shared" si="10"/>
        <v>10838.52</v>
      </c>
      <c r="H169" s="28">
        <v>487</v>
      </c>
      <c r="I169" s="29">
        <v>0.43009999999999998</v>
      </c>
      <c r="J169" s="28">
        <v>175</v>
      </c>
      <c r="K169" s="28">
        <v>755</v>
      </c>
      <c r="L169">
        <f t="shared" si="11"/>
        <v>580</v>
      </c>
      <c r="M169">
        <f t="shared" si="12"/>
        <v>312</v>
      </c>
      <c r="N169">
        <f t="shared" si="13"/>
        <v>0.53034482758620693</v>
      </c>
      <c r="O169" s="36">
        <f t="shared" si="14"/>
        <v>0.43009999999999998</v>
      </c>
    </row>
    <row r="170" spans="1:15">
      <c r="A170" s="28" t="s">
        <v>214</v>
      </c>
      <c r="B170" s="28" t="s">
        <v>335</v>
      </c>
      <c r="C170" s="28" t="s">
        <v>354</v>
      </c>
      <c r="D170" s="28">
        <v>2</v>
      </c>
      <c r="E170" s="28">
        <v>2500</v>
      </c>
      <c r="F170" s="29">
        <v>0.4027</v>
      </c>
      <c r="G170" s="3">
        <f t="shared" si="10"/>
        <v>12081</v>
      </c>
      <c r="H170" s="28">
        <v>231</v>
      </c>
      <c r="I170" s="29">
        <v>0.4027</v>
      </c>
      <c r="J170" s="28">
        <v>129</v>
      </c>
      <c r="K170" s="28">
        <v>431</v>
      </c>
      <c r="L170">
        <f t="shared" si="11"/>
        <v>302</v>
      </c>
      <c r="M170">
        <f t="shared" si="12"/>
        <v>102</v>
      </c>
      <c r="N170">
        <f t="shared" si="13"/>
        <v>0.37019867549668872</v>
      </c>
      <c r="O170" s="36">
        <f t="shared" si="14"/>
        <v>0.4027</v>
      </c>
    </row>
    <row r="171" spans="1:15">
      <c r="A171" s="28" t="s">
        <v>215</v>
      </c>
      <c r="B171" s="28" t="s">
        <v>292</v>
      </c>
      <c r="C171" s="28" t="s">
        <v>355</v>
      </c>
      <c r="D171" s="28">
        <v>2</v>
      </c>
      <c r="E171" s="28">
        <v>2000</v>
      </c>
      <c r="F171" s="29">
        <v>0.31230000000000002</v>
      </c>
      <c r="G171" s="3">
        <f t="shared" si="10"/>
        <v>7495.2000000000007</v>
      </c>
      <c r="H171" s="28">
        <v>199</v>
      </c>
      <c r="I171" s="29">
        <v>0.31230000000000002</v>
      </c>
      <c r="J171" s="28">
        <v>97</v>
      </c>
      <c r="K171" s="28">
        <v>240</v>
      </c>
      <c r="L171">
        <f t="shared" si="11"/>
        <v>143</v>
      </c>
      <c r="M171">
        <f t="shared" si="12"/>
        <v>102</v>
      </c>
      <c r="N171">
        <f t="shared" si="13"/>
        <v>0.67062937062937067</v>
      </c>
      <c r="O171" s="36">
        <f t="shared" si="14"/>
        <v>0.31230000000000002</v>
      </c>
    </row>
    <row r="172" spans="1:15">
      <c r="A172" s="28" t="s">
        <v>216</v>
      </c>
      <c r="B172" s="28" t="s">
        <v>335</v>
      </c>
      <c r="C172" s="28" t="s">
        <v>355</v>
      </c>
      <c r="D172" s="28">
        <v>1</v>
      </c>
      <c r="E172" s="28">
        <v>2500</v>
      </c>
      <c r="F172" s="29">
        <v>0.2301</v>
      </c>
      <c r="G172" s="3">
        <f t="shared" si="10"/>
        <v>6903</v>
      </c>
      <c r="H172" s="28">
        <v>490</v>
      </c>
      <c r="I172" s="29">
        <v>0.2301</v>
      </c>
      <c r="J172" s="28">
        <v>186</v>
      </c>
      <c r="K172" s="28">
        <v>578</v>
      </c>
      <c r="L172">
        <f t="shared" si="11"/>
        <v>392</v>
      </c>
      <c r="M172">
        <f t="shared" si="12"/>
        <v>304</v>
      </c>
      <c r="N172">
        <f t="shared" si="13"/>
        <v>0.7204081632653061</v>
      </c>
      <c r="O172" s="36">
        <f t="shared" si="14"/>
        <v>0.2301</v>
      </c>
    </row>
    <row r="173" spans="1:15">
      <c r="A173" s="28" t="s">
        <v>217</v>
      </c>
      <c r="B173" s="28" t="s">
        <v>335</v>
      </c>
      <c r="C173" s="28" t="s">
        <v>355</v>
      </c>
      <c r="D173" s="28">
        <v>2</v>
      </c>
      <c r="E173" s="28">
        <v>2750</v>
      </c>
      <c r="F173" s="29">
        <v>0.6</v>
      </c>
      <c r="G173" s="3">
        <f t="shared" si="10"/>
        <v>19800</v>
      </c>
      <c r="H173" s="28">
        <v>538</v>
      </c>
      <c r="I173" s="29">
        <v>0.6</v>
      </c>
      <c r="J173" s="28">
        <v>188</v>
      </c>
      <c r="K173" s="28">
        <v>810</v>
      </c>
      <c r="L173">
        <f t="shared" si="11"/>
        <v>622</v>
      </c>
      <c r="M173">
        <f t="shared" si="12"/>
        <v>350</v>
      </c>
      <c r="N173">
        <f t="shared" si="13"/>
        <v>0.5501607717041801</v>
      </c>
      <c r="O173" s="36">
        <f t="shared" si="14"/>
        <v>0.6</v>
      </c>
    </row>
    <row r="174" spans="1:15">
      <c r="A174" s="28" t="s">
        <v>218</v>
      </c>
      <c r="B174" s="28" t="s">
        <v>335</v>
      </c>
      <c r="C174" s="28" t="s">
        <v>354</v>
      </c>
      <c r="D174" s="28">
        <v>1</v>
      </c>
      <c r="E174" s="28">
        <v>1800</v>
      </c>
      <c r="F174" s="29">
        <v>0.2329</v>
      </c>
      <c r="G174" s="3">
        <f t="shared" si="10"/>
        <v>5030.6400000000003</v>
      </c>
      <c r="H174" s="28">
        <v>288</v>
      </c>
      <c r="I174" s="29">
        <v>0.2329</v>
      </c>
      <c r="J174" s="28">
        <v>89</v>
      </c>
      <c r="K174" s="28">
        <v>390</v>
      </c>
      <c r="L174">
        <f t="shared" si="11"/>
        <v>301</v>
      </c>
      <c r="M174">
        <f t="shared" si="12"/>
        <v>199</v>
      </c>
      <c r="N174">
        <f t="shared" si="13"/>
        <v>0.62890365448504992</v>
      </c>
      <c r="O174" s="36">
        <f t="shared" si="14"/>
        <v>0.2329</v>
      </c>
    </row>
    <row r="175" spans="1:15">
      <c r="A175" s="28" t="s">
        <v>219</v>
      </c>
      <c r="B175" s="28" t="s">
        <v>336</v>
      </c>
      <c r="C175" s="28" t="s">
        <v>354</v>
      </c>
      <c r="D175" s="28">
        <v>2</v>
      </c>
      <c r="E175" s="28">
        <v>3000</v>
      </c>
      <c r="F175" s="29">
        <v>0.40820000000000001</v>
      </c>
      <c r="G175" s="3">
        <f t="shared" si="10"/>
        <v>14695.2</v>
      </c>
      <c r="H175" s="28">
        <v>415</v>
      </c>
      <c r="I175" s="29">
        <v>0.40820000000000001</v>
      </c>
      <c r="J175" s="28">
        <v>193</v>
      </c>
      <c r="K175" s="28">
        <v>648</v>
      </c>
      <c r="L175">
        <f t="shared" si="11"/>
        <v>455</v>
      </c>
      <c r="M175">
        <f t="shared" si="12"/>
        <v>222</v>
      </c>
      <c r="N175">
        <f t="shared" si="13"/>
        <v>0.49032967032967034</v>
      </c>
      <c r="O175" s="36">
        <f t="shared" si="14"/>
        <v>0.40820000000000001</v>
      </c>
    </row>
    <row r="176" spans="1:15">
      <c r="A176" s="28" t="s">
        <v>220</v>
      </c>
      <c r="B176" s="28" t="s">
        <v>336</v>
      </c>
      <c r="C176" s="28" t="s">
        <v>355</v>
      </c>
      <c r="D176" s="28">
        <v>1</v>
      </c>
      <c r="E176" s="28">
        <v>2000</v>
      </c>
      <c r="F176" s="29">
        <v>0.32600000000000001</v>
      </c>
      <c r="G176" s="3">
        <f t="shared" si="10"/>
        <v>7824</v>
      </c>
      <c r="H176" s="28">
        <v>387</v>
      </c>
      <c r="I176" s="29">
        <v>0.32600000000000001</v>
      </c>
      <c r="J176" s="28">
        <v>193</v>
      </c>
      <c r="K176" s="28">
        <v>600</v>
      </c>
      <c r="L176">
        <f t="shared" si="11"/>
        <v>407</v>
      </c>
      <c r="M176">
        <f t="shared" si="12"/>
        <v>194</v>
      </c>
      <c r="N176">
        <f t="shared" si="13"/>
        <v>0.48132678132678142</v>
      </c>
      <c r="O176" s="36">
        <f t="shared" si="14"/>
        <v>0.32600000000000001</v>
      </c>
    </row>
    <row r="177" spans="1:15">
      <c r="A177" s="28" t="s">
        <v>221</v>
      </c>
      <c r="B177" s="28" t="s">
        <v>336</v>
      </c>
      <c r="C177" s="28" t="s">
        <v>355</v>
      </c>
      <c r="D177" s="28">
        <v>2</v>
      </c>
      <c r="E177" s="28">
        <v>2950</v>
      </c>
      <c r="F177" s="29">
        <v>0.38900000000000001</v>
      </c>
      <c r="G177" s="3">
        <f t="shared" si="10"/>
        <v>13770.6</v>
      </c>
      <c r="H177" s="28">
        <v>575</v>
      </c>
      <c r="I177" s="29">
        <v>0.38900000000000001</v>
      </c>
      <c r="J177" s="28">
        <v>192</v>
      </c>
      <c r="K177" s="28">
        <v>829</v>
      </c>
      <c r="L177">
        <f t="shared" si="11"/>
        <v>637</v>
      </c>
      <c r="M177">
        <f t="shared" si="12"/>
        <v>383</v>
      </c>
      <c r="N177">
        <f t="shared" si="13"/>
        <v>0.58100470957613826</v>
      </c>
      <c r="O177" s="36">
        <f t="shared" si="14"/>
        <v>0.38900000000000001</v>
      </c>
    </row>
    <row r="178" spans="1:15">
      <c r="A178" s="28" t="s">
        <v>222</v>
      </c>
      <c r="B178" s="28" t="s">
        <v>336</v>
      </c>
      <c r="C178" s="28" t="s">
        <v>354</v>
      </c>
      <c r="D178" s="28">
        <v>1</v>
      </c>
      <c r="E178" s="28">
        <v>1700</v>
      </c>
      <c r="F178" s="29">
        <v>0.52049999999999996</v>
      </c>
      <c r="G178" s="3">
        <f t="shared" si="10"/>
        <v>10618.199999999999</v>
      </c>
      <c r="H178" s="28">
        <v>228</v>
      </c>
      <c r="I178" s="29">
        <v>0.52049999999999996</v>
      </c>
      <c r="J178" s="28">
        <v>98</v>
      </c>
      <c r="K178" s="28">
        <v>432</v>
      </c>
      <c r="L178">
        <f t="shared" si="11"/>
        <v>334</v>
      </c>
      <c r="M178">
        <f t="shared" si="12"/>
        <v>130</v>
      </c>
      <c r="N178">
        <f t="shared" si="13"/>
        <v>0.41137724550898203</v>
      </c>
      <c r="O178" s="36">
        <f t="shared" si="14"/>
        <v>0.52049999999999996</v>
      </c>
    </row>
    <row r="179" spans="1:15">
      <c r="A179" s="28" t="s">
        <v>223</v>
      </c>
      <c r="B179" s="28" t="s">
        <v>337</v>
      </c>
      <c r="C179" s="28" t="s">
        <v>354</v>
      </c>
      <c r="D179" s="28">
        <v>1</v>
      </c>
      <c r="E179" s="28">
        <v>3000</v>
      </c>
      <c r="F179" s="29">
        <v>0.46300000000000002</v>
      </c>
      <c r="G179" s="3">
        <f t="shared" si="10"/>
        <v>16668</v>
      </c>
      <c r="H179" s="28">
        <v>337</v>
      </c>
      <c r="I179" s="29">
        <v>0.46300000000000002</v>
      </c>
      <c r="J179" s="28">
        <v>87</v>
      </c>
      <c r="K179" s="28">
        <v>512</v>
      </c>
      <c r="L179">
        <f t="shared" si="11"/>
        <v>425</v>
      </c>
      <c r="M179">
        <f t="shared" si="12"/>
        <v>250</v>
      </c>
      <c r="N179">
        <f t="shared" si="13"/>
        <v>0.57058823529411762</v>
      </c>
      <c r="O179" s="36">
        <f t="shared" si="14"/>
        <v>0.46300000000000002</v>
      </c>
    </row>
    <row r="180" spans="1:15">
      <c r="A180" s="28" t="s">
        <v>224</v>
      </c>
      <c r="B180" s="28" t="s">
        <v>337</v>
      </c>
      <c r="C180" s="28" t="s">
        <v>354</v>
      </c>
      <c r="D180" s="28">
        <v>2</v>
      </c>
      <c r="E180" s="28">
        <v>3200</v>
      </c>
      <c r="F180" s="29">
        <v>0.67949999999999999</v>
      </c>
      <c r="G180" s="3">
        <f t="shared" si="10"/>
        <v>26092.799999999999</v>
      </c>
      <c r="H180" s="28">
        <v>154</v>
      </c>
      <c r="I180" s="29">
        <v>0.67949999999999999</v>
      </c>
      <c r="J180" s="28">
        <v>154</v>
      </c>
      <c r="K180" s="28">
        <v>480</v>
      </c>
      <c r="L180">
        <f t="shared" si="11"/>
        <v>326</v>
      </c>
      <c r="M180">
        <f t="shared" si="12"/>
        <v>0</v>
      </c>
      <c r="N180">
        <f t="shared" si="13"/>
        <v>0.1</v>
      </c>
      <c r="O180" s="36">
        <f t="shared" si="14"/>
        <v>0.67949999999999999</v>
      </c>
    </row>
    <row r="181" spans="1:15">
      <c r="A181" s="28" t="s">
        <v>225</v>
      </c>
      <c r="B181" s="28" t="s">
        <v>338</v>
      </c>
      <c r="C181" s="28" t="s">
        <v>354</v>
      </c>
      <c r="D181" s="28">
        <v>2</v>
      </c>
      <c r="E181" s="28">
        <v>4500</v>
      </c>
      <c r="F181" s="29">
        <v>0.68220000000000003</v>
      </c>
      <c r="G181" s="3">
        <f t="shared" si="10"/>
        <v>36838.800000000003</v>
      </c>
      <c r="H181" s="28">
        <v>432</v>
      </c>
      <c r="I181" s="29">
        <v>0.68220000000000003</v>
      </c>
      <c r="J181" s="28">
        <v>273</v>
      </c>
      <c r="K181" s="28">
        <v>853</v>
      </c>
      <c r="L181">
        <f t="shared" si="11"/>
        <v>580</v>
      </c>
      <c r="M181">
        <f t="shared" si="12"/>
        <v>159</v>
      </c>
      <c r="N181">
        <f t="shared" si="13"/>
        <v>0.31931034482758625</v>
      </c>
      <c r="O181" s="36">
        <f t="shared" si="14"/>
        <v>0.68220000000000003</v>
      </c>
    </row>
    <row r="182" spans="1:15">
      <c r="A182" s="28" t="s">
        <v>226</v>
      </c>
      <c r="B182" s="28" t="s">
        <v>292</v>
      </c>
      <c r="C182" s="28" t="s">
        <v>354</v>
      </c>
      <c r="D182" s="28">
        <v>1</v>
      </c>
      <c r="E182" s="28">
        <v>800</v>
      </c>
      <c r="F182" s="29">
        <v>0.56989999999999996</v>
      </c>
      <c r="G182" s="3">
        <f t="shared" si="10"/>
        <v>5471.04</v>
      </c>
      <c r="H182" s="28">
        <v>104</v>
      </c>
      <c r="I182" s="29">
        <v>0.56989999999999996</v>
      </c>
      <c r="J182" s="28">
        <v>53</v>
      </c>
      <c r="K182" s="28">
        <v>188</v>
      </c>
      <c r="L182">
        <f t="shared" si="11"/>
        <v>135</v>
      </c>
      <c r="M182">
        <f t="shared" si="12"/>
        <v>51</v>
      </c>
      <c r="N182">
        <f t="shared" si="13"/>
        <v>0.40222222222222226</v>
      </c>
      <c r="O182" s="36">
        <f t="shared" si="14"/>
        <v>0.56989999999999996</v>
      </c>
    </row>
    <row r="183" spans="1:15">
      <c r="A183" s="28" t="s">
        <v>227</v>
      </c>
      <c r="B183" s="28" t="s">
        <v>338</v>
      </c>
      <c r="C183" s="28" t="s">
        <v>355</v>
      </c>
      <c r="D183" s="28">
        <v>1</v>
      </c>
      <c r="E183" s="28">
        <v>4500</v>
      </c>
      <c r="F183" s="29">
        <v>0.86850000000000005</v>
      </c>
      <c r="G183" s="3">
        <f t="shared" si="10"/>
        <v>46899</v>
      </c>
      <c r="H183" s="28">
        <v>200</v>
      </c>
      <c r="I183" s="29">
        <v>0.86850000000000005</v>
      </c>
      <c r="J183" s="28">
        <v>103</v>
      </c>
      <c r="K183" s="28">
        <v>807</v>
      </c>
      <c r="L183">
        <f t="shared" si="11"/>
        <v>704</v>
      </c>
      <c r="M183">
        <f t="shared" si="12"/>
        <v>97</v>
      </c>
      <c r="N183">
        <f t="shared" si="13"/>
        <v>0.21022727272727276</v>
      </c>
      <c r="O183" s="36">
        <f t="shared" si="14"/>
        <v>0.86850000000000005</v>
      </c>
    </row>
    <row r="184" spans="1:15">
      <c r="A184" s="28" t="s">
        <v>228</v>
      </c>
      <c r="B184" s="28" t="s">
        <v>338</v>
      </c>
      <c r="C184" s="28" t="s">
        <v>355</v>
      </c>
      <c r="D184" s="28">
        <v>2</v>
      </c>
      <c r="E184" s="28">
        <v>5500</v>
      </c>
      <c r="F184" s="29">
        <v>0.52329999999999999</v>
      </c>
      <c r="G184" s="3">
        <f t="shared" si="10"/>
        <v>34537.799999999996</v>
      </c>
      <c r="H184" s="28">
        <v>428</v>
      </c>
      <c r="I184" s="29">
        <v>0.52329999999999999</v>
      </c>
      <c r="J184" s="28">
        <v>200</v>
      </c>
      <c r="K184" s="28">
        <v>770</v>
      </c>
      <c r="L184">
        <f t="shared" si="11"/>
        <v>570</v>
      </c>
      <c r="M184">
        <f t="shared" si="12"/>
        <v>228</v>
      </c>
      <c r="N184">
        <f t="shared" si="13"/>
        <v>0.42000000000000004</v>
      </c>
      <c r="O184" s="36">
        <f t="shared" si="14"/>
        <v>0.52329999999999999</v>
      </c>
    </row>
    <row r="185" spans="1:15">
      <c r="A185" s="28" t="s">
        <v>229</v>
      </c>
      <c r="B185" s="28" t="s">
        <v>338</v>
      </c>
      <c r="C185" s="28" t="s">
        <v>354</v>
      </c>
      <c r="D185" s="28">
        <v>1</v>
      </c>
      <c r="E185" s="28">
        <v>3500</v>
      </c>
      <c r="F185" s="29">
        <v>0.46029999999999999</v>
      </c>
      <c r="G185" s="3">
        <f t="shared" si="10"/>
        <v>19332.599999999999</v>
      </c>
      <c r="H185" s="28">
        <v>576</v>
      </c>
      <c r="I185" s="29">
        <v>0.46029999999999999</v>
      </c>
      <c r="J185" s="28">
        <v>151</v>
      </c>
      <c r="K185" s="28">
        <v>890</v>
      </c>
      <c r="L185">
        <f t="shared" si="11"/>
        <v>739</v>
      </c>
      <c r="M185">
        <f t="shared" si="12"/>
        <v>425</v>
      </c>
      <c r="N185">
        <f t="shared" si="13"/>
        <v>0.56008119079837615</v>
      </c>
      <c r="O185" s="36">
        <f t="shared" si="14"/>
        <v>0.46029999999999999</v>
      </c>
    </row>
    <row r="186" spans="1:15">
      <c r="A186" s="28" t="s">
        <v>230</v>
      </c>
      <c r="B186" s="28" t="s">
        <v>339</v>
      </c>
      <c r="C186" s="28" t="s">
        <v>354</v>
      </c>
      <c r="D186" s="28">
        <v>2</v>
      </c>
      <c r="E186" s="28">
        <v>4000</v>
      </c>
      <c r="F186" s="29">
        <v>0.35339999999999999</v>
      </c>
      <c r="G186" s="3">
        <f t="shared" si="10"/>
        <v>16963.2</v>
      </c>
      <c r="H186" s="28">
        <v>560</v>
      </c>
      <c r="I186" s="29">
        <v>0.35339999999999999</v>
      </c>
      <c r="J186" s="28">
        <v>218</v>
      </c>
      <c r="K186" s="28">
        <v>681</v>
      </c>
      <c r="L186">
        <f t="shared" si="11"/>
        <v>463</v>
      </c>
      <c r="M186">
        <f t="shared" si="12"/>
        <v>342</v>
      </c>
      <c r="N186">
        <f t="shared" si="13"/>
        <v>0.69092872570194386</v>
      </c>
      <c r="O186" s="36">
        <f t="shared" si="14"/>
        <v>0.35339999999999999</v>
      </c>
    </row>
    <row r="187" spans="1:15">
      <c r="A187" s="28" t="s">
        <v>231</v>
      </c>
      <c r="B187" s="28" t="s">
        <v>339</v>
      </c>
      <c r="C187" s="28" t="s">
        <v>354</v>
      </c>
      <c r="D187" s="28">
        <v>1</v>
      </c>
      <c r="E187" s="28">
        <v>3000</v>
      </c>
      <c r="F187" s="29">
        <v>0.49859999999999999</v>
      </c>
      <c r="G187" s="3">
        <f t="shared" si="10"/>
        <v>17949.599999999999</v>
      </c>
      <c r="H187" s="28">
        <v>288</v>
      </c>
      <c r="I187" s="29">
        <v>0.49859999999999999</v>
      </c>
      <c r="J187" s="28">
        <v>109</v>
      </c>
      <c r="K187" s="28">
        <v>640</v>
      </c>
      <c r="L187">
        <f t="shared" si="11"/>
        <v>531</v>
      </c>
      <c r="M187">
        <f t="shared" si="12"/>
        <v>179</v>
      </c>
      <c r="N187">
        <f t="shared" si="13"/>
        <v>0.36967984934086628</v>
      </c>
      <c r="O187" s="36">
        <f t="shared" si="14"/>
        <v>0.49859999999999999</v>
      </c>
    </row>
    <row r="188" spans="1:15">
      <c r="A188" s="28" t="s">
        <v>232</v>
      </c>
      <c r="B188" s="28" t="s">
        <v>340</v>
      </c>
      <c r="C188" s="28" t="s">
        <v>354</v>
      </c>
      <c r="D188" s="28">
        <v>2</v>
      </c>
      <c r="E188" s="28">
        <v>5600</v>
      </c>
      <c r="F188" s="29">
        <v>0.5151</v>
      </c>
      <c r="G188" s="3">
        <f t="shared" si="10"/>
        <v>34614.720000000001</v>
      </c>
      <c r="H188" s="28">
        <v>373</v>
      </c>
      <c r="I188" s="29">
        <v>0.5151</v>
      </c>
      <c r="J188" s="28">
        <v>196</v>
      </c>
      <c r="K188" s="28">
        <v>612</v>
      </c>
      <c r="L188">
        <f t="shared" si="11"/>
        <v>416</v>
      </c>
      <c r="M188">
        <f t="shared" si="12"/>
        <v>177</v>
      </c>
      <c r="N188">
        <f t="shared" si="13"/>
        <v>0.44038461538461537</v>
      </c>
      <c r="O188" s="36">
        <f t="shared" si="14"/>
        <v>0.5151</v>
      </c>
    </row>
    <row r="189" spans="1:15">
      <c r="A189" s="28" t="s">
        <v>233</v>
      </c>
      <c r="B189" s="28" t="s">
        <v>340</v>
      </c>
      <c r="C189" s="28" t="s">
        <v>355</v>
      </c>
      <c r="D189" s="28">
        <v>1</v>
      </c>
      <c r="E189" s="28">
        <v>3200</v>
      </c>
      <c r="F189" s="29">
        <v>0.87119999999999997</v>
      </c>
      <c r="G189" s="3">
        <f t="shared" si="10"/>
        <v>33454.080000000002</v>
      </c>
      <c r="H189" s="28">
        <v>420</v>
      </c>
      <c r="I189" s="29">
        <v>0.87119999999999997</v>
      </c>
      <c r="J189" s="28">
        <v>165</v>
      </c>
      <c r="K189" s="28">
        <v>1296</v>
      </c>
      <c r="L189">
        <f t="shared" si="11"/>
        <v>1131</v>
      </c>
      <c r="M189">
        <f t="shared" si="12"/>
        <v>255</v>
      </c>
      <c r="N189">
        <f t="shared" si="13"/>
        <v>0.28037135278514591</v>
      </c>
      <c r="O189" s="36">
        <f t="shared" si="14"/>
        <v>0.87119999999999997</v>
      </c>
    </row>
    <row r="190" spans="1:15">
      <c r="A190" s="28" t="s">
        <v>234</v>
      </c>
      <c r="B190" s="28" t="s">
        <v>340</v>
      </c>
      <c r="C190" s="28" t="s">
        <v>355</v>
      </c>
      <c r="D190" s="28">
        <v>2</v>
      </c>
      <c r="E190" s="28">
        <v>3500</v>
      </c>
      <c r="F190" s="29">
        <v>0.50680000000000003</v>
      </c>
      <c r="G190" s="3">
        <f t="shared" si="10"/>
        <v>21285.600000000002</v>
      </c>
      <c r="H190" s="28">
        <v>593</v>
      </c>
      <c r="I190" s="29">
        <v>0.50680000000000003</v>
      </c>
      <c r="J190" s="28">
        <v>268</v>
      </c>
      <c r="K190" s="28">
        <v>1032</v>
      </c>
      <c r="L190">
        <f t="shared" si="11"/>
        <v>764</v>
      </c>
      <c r="M190">
        <f t="shared" si="12"/>
        <v>325</v>
      </c>
      <c r="N190">
        <f t="shared" si="13"/>
        <v>0.44031413612565451</v>
      </c>
      <c r="O190" s="36">
        <f t="shared" si="14"/>
        <v>0.50680000000000003</v>
      </c>
    </row>
    <row r="191" spans="1:15">
      <c r="A191" s="28" t="s">
        <v>235</v>
      </c>
      <c r="B191" s="28" t="s">
        <v>340</v>
      </c>
      <c r="C191" s="28" t="s">
        <v>354</v>
      </c>
      <c r="D191" s="28">
        <v>1</v>
      </c>
      <c r="E191" s="28">
        <v>3400</v>
      </c>
      <c r="F191" s="29">
        <v>0.28220000000000001</v>
      </c>
      <c r="G191" s="3">
        <f t="shared" si="10"/>
        <v>11513.76</v>
      </c>
      <c r="H191" s="28">
        <v>436</v>
      </c>
      <c r="I191" s="29">
        <v>0.28220000000000001</v>
      </c>
      <c r="J191" s="28">
        <v>106</v>
      </c>
      <c r="K191" s="28">
        <v>624</v>
      </c>
      <c r="L191">
        <f t="shared" si="11"/>
        <v>518</v>
      </c>
      <c r="M191">
        <f t="shared" si="12"/>
        <v>330</v>
      </c>
      <c r="N191">
        <f t="shared" si="13"/>
        <v>0.60965250965250961</v>
      </c>
      <c r="O191" s="36">
        <f t="shared" si="14"/>
        <v>0.28220000000000001</v>
      </c>
    </row>
    <row r="192" spans="1:15">
      <c r="A192" s="28" t="s">
        <v>236</v>
      </c>
      <c r="B192" s="28" t="s">
        <v>341</v>
      </c>
      <c r="C192" s="28" t="s">
        <v>354</v>
      </c>
      <c r="D192" s="28">
        <v>2</v>
      </c>
      <c r="E192" s="28">
        <v>4200</v>
      </c>
      <c r="F192" s="29">
        <v>0.54249999999999998</v>
      </c>
      <c r="G192" s="3">
        <f t="shared" si="10"/>
        <v>27342</v>
      </c>
      <c r="H192" s="28">
        <v>426</v>
      </c>
      <c r="I192" s="29">
        <v>0.54249999999999998</v>
      </c>
      <c r="J192" s="28">
        <v>210</v>
      </c>
      <c r="K192" s="28">
        <v>654</v>
      </c>
      <c r="L192">
        <f t="shared" si="11"/>
        <v>444</v>
      </c>
      <c r="M192">
        <f t="shared" si="12"/>
        <v>216</v>
      </c>
      <c r="N192">
        <f t="shared" si="13"/>
        <v>0.48918918918918919</v>
      </c>
      <c r="O192" s="36">
        <f t="shared" si="14"/>
        <v>0.54249999999999998</v>
      </c>
    </row>
    <row r="193" spans="1:15">
      <c r="A193" s="28" t="s">
        <v>237</v>
      </c>
      <c r="B193" s="28" t="s">
        <v>342</v>
      </c>
      <c r="C193" s="28" t="s">
        <v>354</v>
      </c>
      <c r="D193" s="28">
        <v>2</v>
      </c>
      <c r="E193" s="28">
        <v>1100</v>
      </c>
      <c r="F193" s="29">
        <v>8.2199999999999995E-2</v>
      </c>
      <c r="G193" s="3">
        <f t="shared" si="10"/>
        <v>1085.04</v>
      </c>
      <c r="H193" s="28">
        <v>142</v>
      </c>
      <c r="I193" s="29">
        <v>8.2199999999999995E-2</v>
      </c>
      <c r="J193" s="28">
        <v>111</v>
      </c>
      <c r="K193" s="28">
        <v>148</v>
      </c>
      <c r="L193">
        <f t="shared" si="11"/>
        <v>37</v>
      </c>
      <c r="M193">
        <f t="shared" si="12"/>
        <v>31</v>
      </c>
      <c r="N193">
        <f t="shared" si="13"/>
        <v>0.77027027027027029</v>
      </c>
      <c r="O193" s="36">
        <f t="shared" si="14"/>
        <v>8.2199999999999995E-2</v>
      </c>
    </row>
    <row r="194" spans="1:15">
      <c r="A194" s="28" t="s">
        <v>238</v>
      </c>
      <c r="B194" s="28" t="s">
        <v>341</v>
      </c>
      <c r="C194" s="28" t="s">
        <v>355</v>
      </c>
      <c r="D194" s="28">
        <v>1</v>
      </c>
      <c r="E194" s="28">
        <v>3000</v>
      </c>
      <c r="F194" s="29">
        <v>0.34789999999999999</v>
      </c>
      <c r="G194" s="3">
        <f t="shared" si="10"/>
        <v>12524.4</v>
      </c>
      <c r="H194" s="28">
        <v>621</v>
      </c>
      <c r="I194" s="29">
        <v>0.34789999999999999</v>
      </c>
      <c r="J194" s="28">
        <v>133</v>
      </c>
      <c r="K194" s="28">
        <v>1040</v>
      </c>
      <c r="L194">
        <f t="shared" si="11"/>
        <v>907</v>
      </c>
      <c r="M194">
        <f t="shared" si="12"/>
        <v>488</v>
      </c>
      <c r="N194">
        <f t="shared" si="13"/>
        <v>0.53042998897464166</v>
      </c>
      <c r="O194" s="36">
        <f t="shared" si="14"/>
        <v>0.34789999999999999</v>
      </c>
    </row>
    <row r="195" spans="1:15">
      <c r="A195" s="28" t="s">
        <v>239</v>
      </c>
      <c r="B195" s="28" t="s">
        <v>341</v>
      </c>
      <c r="C195" s="28" t="s">
        <v>355</v>
      </c>
      <c r="D195" s="28">
        <v>2</v>
      </c>
      <c r="E195" s="28">
        <v>3900</v>
      </c>
      <c r="F195" s="29">
        <v>0.47670000000000001</v>
      </c>
      <c r="G195" s="3">
        <f t="shared" si="10"/>
        <v>22309.56</v>
      </c>
      <c r="H195" s="28">
        <v>535</v>
      </c>
      <c r="I195" s="29">
        <v>0.47670000000000001</v>
      </c>
      <c r="J195" s="28">
        <v>231</v>
      </c>
      <c r="K195" s="28">
        <v>888</v>
      </c>
      <c r="L195">
        <f t="shared" si="11"/>
        <v>657</v>
      </c>
      <c r="M195">
        <f t="shared" si="12"/>
        <v>304</v>
      </c>
      <c r="N195">
        <f t="shared" si="13"/>
        <v>0.4701674277016743</v>
      </c>
      <c r="O195" s="36">
        <f t="shared" si="14"/>
        <v>0.47670000000000001</v>
      </c>
    </row>
    <row r="196" spans="1:15">
      <c r="A196" s="28" t="s">
        <v>240</v>
      </c>
      <c r="B196" s="28" t="s">
        <v>341</v>
      </c>
      <c r="C196" s="28" t="s">
        <v>354</v>
      </c>
      <c r="D196" s="28">
        <v>1</v>
      </c>
      <c r="E196" s="28">
        <v>3600</v>
      </c>
      <c r="F196" s="29">
        <v>0.77810000000000001</v>
      </c>
      <c r="G196" s="3">
        <f t="shared" si="10"/>
        <v>33613.919999999998</v>
      </c>
      <c r="H196" s="28">
        <v>196</v>
      </c>
      <c r="I196" s="29">
        <v>0.77810000000000001</v>
      </c>
      <c r="J196" s="28">
        <v>137</v>
      </c>
      <c r="K196" s="28">
        <v>808</v>
      </c>
      <c r="L196">
        <f t="shared" si="11"/>
        <v>671</v>
      </c>
      <c r="M196">
        <f t="shared" si="12"/>
        <v>59</v>
      </c>
      <c r="N196">
        <f t="shared" si="13"/>
        <v>0.17034277198211625</v>
      </c>
      <c r="O196" s="36">
        <f t="shared" si="14"/>
        <v>0.77810000000000001</v>
      </c>
    </row>
    <row r="197" spans="1:15">
      <c r="A197" s="28" t="s">
        <v>241</v>
      </c>
      <c r="B197" s="28" t="s">
        <v>343</v>
      </c>
      <c r="C197" s="28" t="s">
        <v>354</v>
      </c>
      <c r="D197" s="28">
        <v>2</v>
      </c>
      <c r="E197" s="28">
        <v>3500</v>
      </c>
      <c r="F197" s="29">
        <v>0.39729999999999999</v>
      </c>
      <c r="G197" s="3">
        <f t="shared" ref="G197:G247" si="15">((E197*12)*F197)</f>
        <v>16686.599999999999</v>
      </c>
      <c r="H197" s="28">
        <v>294</v>
      </c>
      <c r="I197" s="29">
        <v>0.39729999999999999</v>
      </c>
      <c r="J197" s="28">
        <v>155</v>
      </c>
      <c r="K197" s="28">
        <v>483</v>
      </c>
      <c r="L197">
        <f t="shared" ref="L197:L247" si="16">K197-J197</f>
        <v>328</v>
      </c>
      <c r="M197">
        <f t="shared" ref="M197:M247" si="17">H197-J197</f>
        <v>139</v>
      </c>
      <c r="N197">
        <f t="shared" ref="N197:N247" si="18">((($K$2*(M197))/(L197)))+0.1</f>
        <v>0.4390243902439025</v>
      </c>
      <c r="O197" s="36">
        <f t="shared" ref="O197:O247" si="19">I197</f>
        <v>0.39729999999999999</v>
      </c>
    </row>
    <row r="198" spans="1:15">
      <c r="A198" s="28" t="s">
        <v>242</v>
      </c>
      <c r="B198" s="28" t="s">
        <v>343</v>
      </c>
      <c r="C198" s="28" t="s">
        <v>355</v>
      </c>
      <c r="D198" s="28">
        <v>1</v>
      </c>
      <c r="E198" s="28">
        <v>2500</v>
      </c>
      <c r="F198" s="29">
        <v>0.6</v>
      </c>
      <c r="G198" s="3">
        <f t="shared" si="15"/>
        <v>18000</v>
      </c>
      <c r="H198" s="28">
        <v>471</v>
      </c>
      <c r="I198" s="29">
        <v>0.6</v>
      </c>
      <c r="J198" s="28">
        <v>111</v>
      </c>
      <c r="K198" s="28">
        <v>868</v>
      </c>
      <c r="L198">
        <f t="shared" si="16"/>
        <v>757</v>
      </c>
      <c r="M198">
        <f t="shared" si="17"/>
        <v>360</v>
      </c>
      <c r="N198">
        <f t="shared" si="18"/>
        <v>0.480449141347424</v>
      </c>
      <c r="O198" s="36">
        <f t="shared" si="19"/>
        <v>0.6</v>
      </c>
    </row>
    <row r="199" spans="1:15">
      <c r="A199" s="28" t="s">
        <v>243</v>
      </c>
      <c r="B199" s="28" t="s">
        <v>343</v>
      </c>
      <c r="C199" s="28" t="s">
        <v>355</v>
      </c>
      <c r="D199" s="28">
        <v>2</v>
      </c>
      <c r="E199" s="28">
        <v>3000</v>
      </c>
      <c r="F199" s="29">
        <v>0.29320000000000002</v>
      </c>
      <c r="G199" s="3">
        <f t="shared" si="15"/>
        <v>10555.2</v>
      </c>
      <c r="H199" s="28">
        <v>620</v>
      </c>
      <c r="I199" s="29">
        <v>0.29320000000000002</v>
      </c>
      <c r="J199" s="28">
        <v>195</v>
      </c>
      <c r="K199" s="28">
        <v>752</v>
      </c>
      <c r="L199">
        <f t="shared" si="16"/>
        <v>557</v>
      </c>
      <c r="M199">
        <f t="shared" si="17"/>
        <v>425</v>
      </c>
      <c r="N199">
        <f t="shared" si="18"/>
        <v>0.71041292639138243</v>
      </c>
      <c r="O199" s="36">
        <f t="shared" si="19"/>
        <v>0.29320000000000002</v>
      </c>
    </row>
    <row r="200" spans="1:15">
      <c r="A200" s="28" t="s">
        <v>244</v>
      </c>
      <c r="B200" s="28" t="s">
        <v>343</v>
      </c>
      <c r="C200" s="28" t="s">
        <v>354</v>
      </c>
      <c r="D200" s="28">
        <v>1</v>
      </c>
      <c r="E200" s="28">
        <v>3000</v>
      </c>
      <c r="F200" s="29">
        <v>0.6411</v>
      </c>
      <c r="G200" s="3">
        <f t="shared" si="15"/>
        <v>23079.599999999999</v>
      </c>
      <c r="H200" s="28">
        <v>235</v>
      </c>
      <c r="I200" s="29">
        <v>0.6411</v>
      </c>
      <c r="J200" s="28">
        <v>80</v>
      </c>
      <c r="K200" s="28">
        <v>469</v>
      </c>
      <c r="L200">
        <f t="shared" si="16"/>
        <v>389</v>
      </c>
      <c r="M200">
        <f t="shared" si="17"/>
        <v>155</v>
      </c>
      <c r="N200">
        <f t="shared" si="18"/>
        <v>0.41876606683804629</v>
      </c>
      <c r="O200" s="36">
        <f t="shared" si="19"/>
        <v>0.6411</v>
      </c>
    </row>
    <row r="201" spans="1:15">
      <c r="A201" s="28" t="s">
        <v>245</v>
      </c>
      <c r="B201" s="28" t="s">
        <v>344</v>
      </c>
      <c r="C201" s="28" t="s">
        <v>354</v>
      </c>
      <c r="D201" s="28">
        <v>2</v>
      </c>
      <c r="E201" s="28">
        <v>3900</v>
      </c>
      <c r="F201" s="29">
        <v>0.50409999999999999</v>
      </c>
      <c r="G201" s="3">
        <f t="shared" si="15"/>
        <v>23591.88</v>
      </c>
      <c r="H201" s="28">
        <v>284</v>
      </c>
      <c r="I201" s="29">
        <v>0.50409999999999999</v>
      </c>
      <c r="J201" s="28">
        <v>116</v>
      </c>
      <c r="K201" s="28">
        <v>361</v>
      </c>
      <c r="L201">
        <f t="shared" si="16"/>
        <v>245</v>
      </c>
      <c r="M201">
        <f t="shared" si="17"/>
        <v>168</v>
      </c>
      <c r="N201">
        <f t="shared" si="18"/>
        <v>0.64857142857142858</v>
      </c>
      <c r="O201" s="36">
        <f t="shared" si="19"/>
        <v>0.50409999999999999</v>
      </c>
    </row>
    <row r="202" spans="1:15">
      <c r="A202" s="28" t="s">
        <v>246</v>
      </c>
      <c r="B202" s="28" t="s">
        <v>344</v>
      </c>
      <c r="C202" s="28" t="s">
        <v>355</v>
      </c>
      <c r="D202" s="28">
        <v>1</v>
      </c>
      <c r="E202" s="28">
        <v>2800</v>
      </c>
      <c r="F202" s="29">
        <v>0.4027</v>
      </c>
      <c r="G202" s="3">
        <f t="shared" si="15"/>
        <v>13530.72</v>
      </c>
      <c r="H202" s="28">
        <v>355</v>
      </c>
      <c r="I202" s="29">
        <v>0.4027</v>
      </c>
      <c r="J202" s="28">
        <v>102</v>
      </c>
      <c r="K202" s="28">
        <v>799</v>
      </c>
      <c r="L202">
        <f t="shared" si="16"/>
        <v>697</v>
      </c>
      <c r="M202">
        <f t="shared" si="17"/>
        <v>253</v>
      </c>
      <c r="N202">
        <f t="shared" si="18"/>
        <v>0.39038737446197991</v>
      </c>
      <c r="O202" s="36">
        <f t="shared" si="19"/>
        <v>0.4027</v>
      </c>
    </row>
    <row r="203" spans="1:15">
      <c r="A203" s="28" t="s">
        <v>247</v>
      </c>
      <c r="B203" s="28" t="s">
        <v>344</v>
      </c>
      <c r="C203" s="28" t="s">
        <v>355</v>
      </c>
      <c r="D203" s="28">
        <v>2</v>
      </c>
      <c r="E203" s="28">
        <v>3500</v>
      </c>
      <c r="F203" s="29">
        <v>0.50680000000000003</v>
      </c>
      <c r="G203" s="3">
        <f t="shared" si="15"/>
        <v>21285.600000000002</v>
      </c>
      <c r="H203" s="28">
        <v>436</v>
      </c>
      <c r="I203" s="29">
        <v>0.50680000000000003</v>
      </c>
      <c r="J203" s="28">
        <v>188</v>
      </c>
      <c r="K203" s="28">
        <v>724</v>
      </c>
      <c r="L203">
        <f t="shared" si="16"/>
        <v>536</v>
      </c>
      <c r="M203">
        <f t="shared" si="17"/>
        <v>248</v>
      </c>
      <c r="N203">
        <f t="shared" si="18"/>
        <v>0.47014925373134331</v>
      </c>
      <c r="O203" s="36">
        <f t="shared" si="19"/>
        <v>0.50680000000000003</v>
      </c>
    </row>
    <row r="204" spans="1:15">
      <c r="A204" s="28" t="s">
        <v>248</v>
      </c>
      <c r="B204" s="28" t="s">
        <v>342</v>
      </c>
      <c r="C204" s="28" t="s">
        <v>355</v>
      </c>
      <c r="D204" s="28">
        <v>1</v>
      </c>
      <c r="E204" s="28">
        <v>900</v>
      </c>
      <c r="F204" s="29">
        <v>0.54790000000000005</v>
      </c>
      <c r="G204" s="3">
        <f t="shared" si="15"/>
        <v>5917.3200000000006</v>
      </c>
      <c r="H204" s="28">
        <v>141</v>
      </c>
      <c r="I204" s="29">
        <v>0.54790000000000005</v>
      </c>
      <c r="J204" s="28">
        <v>116</v>
      </c>
      <c r="K204" s="28">
        <v>296</v>
      </c>
      <c r="L204">
        <f t="shared" si="16"/>
        <v>180</v>
      </c>
      <c r="M204">
        <f t="shared" si="17"/>
        <v>25</v>
      </c>
      <c r="N204">
        <f t="shared" si="18"/>
        <v>0.21111111111111111</v>
      </c>
      <c r="O204" s="36">
        <f t="shared" si="19"/>
        <v>0.54790000000000005</v>
      </c>
    </row>
    <row r="205" spans="1:15">
      <c r="A205" s="28" t="s">
        <v>249</v>
      </c>
      <c r="B205" s="28" t="s">
        <v>344</v>
      </c>
      <c r="C205" s="28" t="s">
        <v>354</v>
      </c>
      <c r="D205" s="28">
        <v>1</v>
      </c>
      <c r="E205" s="28">
        <v>2600</v>
      </c>
      <c r="F205" s="29">
        <v>0.36990000000000001</v>
      </c>
      <c r="G205" s="3">
        <f t="shared" si="15"/>
        <v>11540.880000000001</v>
      </c>
      <c r="H205" s="28">
        <v>250</v>
      </c>
      <c r="I205" s="29">
        <v>0.36990000000000001</v>
      </c>
      <c r="J205" s="28">
        <v>69</v>
      </c>
      <c r="K205" s="28">
        <v>406</v>
      </c>
      <c r="L205">
        <f t="shared" si="16"/>
        <v>337</v>
      </c>
      <c r="M205">
        <f t="shared" si="17"/>
        <v>181</v>
      </c>
      <c r="N205">
        <f t="shared" si="18"/>
        <v>0.52967359050445106</v>
      </c>
      <c r="O205" s="36">
        <f t="shared" si="19"/>
        <v>0.36990000000000001</v>
      </c>
    </row>
    <row r="206" spans="1:15">
      <c r="A206" s="28" t="s">
        <v>250</v>
      </c>
      <c r="B206" s="28" t="s">
        <v>345</v>
      </c>
      <c r="C206" s="28" t="s">
        <v>354</v>
      </c>
      <c r="D206" s="28">
        <v>2</v>
      </c>
      <c r="E206" s="28">
        <v>2695</v>
      </c>
      <c r="F206" s="29">
        <v>0.2356</v>
      </c>
      <c r="G206" s="3">
        <f t="shared" si="15"/>
        <v>7619.3040000000001</v>
      </c>
      <c r="H206" s="28">
        <v>443</v>
      </c>
      <c r="I206" s="29">
        <v>0.2356</v>
      </c>
      <c r="J206" s="28">
        <v>265</v>
      </c>
      <c r="K206" s="28">
        <v>534</v>
      </c>
      <c r="L206">
        <f t="shared" si="16"/>
        <v>269</v>
      </c>
      <c r="M206">
        <f t="shared" si="17"/>
        <v>178</v>
      </c>
      <c r="N206">
        <f t="shared" si="18"/>
        <v>0.6293680297397769</v>
      </c>
      <c r="O206" s="36">
        <f t="shared" si="19"/>
        <v>0.2356</v>
      </c>
    </row>
    <row r="207" spans="1:15">
      <c r="A207" s="28" t="s">
        <v>251</v>
      </c>
      <c r="B207" s="28" t="s">
        <v>345</v>
      </c>
      <c r="C207" s="28" t="s">
        <v>355</v>
      </c>
      <c r="D207" s="28">
        <v>1</v>
      </c>
      <c r="E207" s="28">
        <v>3000</v>
      </c>
      <c r="F207" s="29">
        <v>0.58079999999999998</v>
      </c>
      <c r="G207" s="3">
        <f t="shared" si="15"/>
        <v>20908.8</v>
      </c>
      <c r="H207" s="28">
        <v>343</v>
      </c>
      <c r="I207" s="29">
        <v>0.58079999999999998</v>
      </c>
      <c r="J207" s="28">
        <v>158</v>
      </c>
      <c r="K207" s="28">
        <v>706</v>
      </c>
      <c r="L207">
        <f t="shared" si="16"/>
        <v>548</v>
      </c>
      <c r="M207">
        <f t="shared" si="17"/>
        <v>185</v>
      </c>
      <c r="N207">
        <f t="shared" si="18"/>
        <v>0.37007299270072991</v>
      </c>
      <c r="O207" s="36">
        <f t="shared" si="19"/>
        <v>0.58079999999999998</v>
      </c>
    </row>
    <row r="208" spans="1:15">
      <c r="A208" s="28" t="s">
        <v>252</v>
      </c>
      <c r="B208" s="28" t="s">
        <v>345</v>
      </c>
      <c r="C208" s="28" t="s">
        <v>355</v>
      </c>
      <c r="D208" s="28">
        <v>2</v>
      </c>
      <c r="E208" s="28">
        <v>4000</v>
      </c>
      <c r="F208" s="29">
        <v>1.9199999999999998E-2</v>
      </c>
      <c r="G208" s="3">
        <f t="shared" si="15"/>
        <v>921.59999999999991</v>
      </c>
      <c r="H208" s="28">
        <v>739</v>
      </c>
      <c r="I208" s="29">
        <v>1.9199999999999998E-2</v>
      </c>
      <c r="J208" s="28">
        <v>306</v>
      </c>
      <c r="K208" s="28">
        <v>781</v>
      </c>
      <c r="L208">
        <f t="shared" si="16"/>
        <v>475</v>
      </c>
      <c r="M208">
        <f t="shared" si="17"/>
        <v>433</v>
      </c>
      <c r="N208">
        <f t="shared" si="18"/>
        <v>0.82926315789473692</v>
      </c>
      <c r="O208" s="36">
        <f t="shared" si="19"/>
        <v>1.9199999999999998E-2</v>
      </c>
    </row>
    <row r="209" spans="1:15">
      <c r="A209" s="28" t="s">
        <v>253</v>
      </c>
      <c r="B209" s="28" t="s">
        <v>345</v>
      </c>
      <c r="C209" s="28" t="s">
        <v>354</v>
      </c>
      <c r="D209" s="28">
        <v>1</v>
      </c>
      <c r="E209" s="28">
        <v>2295</v>
      </c>
      <c r="F209" s="29">
        <v>0.46850000000000003</v>
      </c>
      <c r="G209" s="3">
        <f t="shared" si="15"/>
        <v>12902.490000000002</v>
      </c>
      <c r="H209" s="28">
        <v>270</v>
      </c>
      <c r="I209" s="29">
        <v>0.46850000000000003</v>
      </c>
      <c r="J209" s="28">
        <v>100</v>
      </c>
      <c r="K209" s="28">
        <v>469</v>
      </c>
      <c r="L209">
        <f t="shared" si="16"/>
        <v>369</v>
      </c>
      <c r="M209">
        <f t="shared" si="17"/>
        <v>170</v>
      </c>
      <c r="N209">
        <f t="shared" si="18"/>
        <v>0.46856368563685635</v>
      </c>
      <c r="O209" s="36">
        <f t="shared" si="19"/>
        <v>0.46850000000000003</v>
      </c>
    </row>
    <row r="210" spans="1:15">
      <c r="A210" s="28" t="s">
        <v>254</v>
      </c>
      <c r="B210" s="28" t="s">
        <v>346</v>
      </c>
      <c r="C210" s="28" t="s">
        <v>354</v>
      </c>
      <c r="D210" s="28">
        <v>2</v>
      </c>
      <c r="E210" s="28">
        <v>3000</v>
      </c>
      <c r="F210" s="29">
        <v>0.34250000000000003</v>
      </c>
      <c r="G210" s="3">
        <f t="shared" si="15"/>
        <v>12330.000000000002</v>
      </c>
      <c r="H210" s="28">
        <v>424</v>
      </c>
      <c r="I210" s="29">
        <v>0.34250000000000003</v>
      </c>
      <c r="J210" s="28">
        <v>270</v>
      </c>
      <c r="K210" s="28">
        <v>543</v>
      </c>
      <c r="L210">
        <f t="shared" si="16"/>
        <v>273</v>
      </c>
      <c r="M210">
        <f t="shared" si="17"/>
        <v>154</v>
      </c>
      <c r="N210">
        <f t="shared" si="18"/>
        <v>0.55128205128205132</v>
      </c>
      <c r="O210" s="36">
        <f t="shared" si="19"/>
        <v>0.34250000000000003</v>
      </c>
    </row>
    <row r="211" spans="1:15">
      <c r="A211" s="28" t="s">
        <v>255</v>
      </c>
      <c r="B211" s="28" t="s">
        <v>346</v>
      </c>
      <c r="C211" s="28" t="s">
        <v>355</v>
      </c>
      <c r="D211" s="28">
        <v>1</v>
      </c>
      <c r="E211" s="28">
        <v>3300</v>
      </c>
      <c r="F211" s="29">
        <v>0.2712</v>
      </c>
      <c r="G211" s="3">
        <f t="shared" si="15"/>
        <v>10739.52</v>
      </c>
      <c r="H211" s="28">
        <v>980</v>
      </c>
      <c r="I211" s="29">
        <v>0.2712</v>
      </c>
      <c r="J211" s="28">
        <v>283</v>
      </c>
      <c r="K211" s="28">
        <v>1261</v>
      </c>
      <c r="L211">
        <f t="shared" si="16"/>
        <v>978</v>
      </c>
      <c r="M211">
        <f t="shared" si="17"/>
        <v>697</v>
      </c>
      <c r="N211">
        <f t="shared" si="18"/>
        <v>0.67014314928425356</v>
      </c>
      <c r="O211" s="36">
        <f t="shared" si="19"/>
        <v>0.2712</v>
      </c>
    </row>
    <row r="212" spans="1:15">
      <c r="A212" s="28" t="s">
        <v>256</v>
      </c>
      <c r="B212" s="28" t="s">
        <v>346</v>
      </c>
      <c r="C212" s="28" t="s">
        <v>355</v>
      </c>
      <c r="D212" s="28">
        <v>2</v>
      </c>
      <c r="E212" s="28">
        <v>4500</v>
      </c>
      <c r="F212" s="29">
        <v>0.43009999999999998</v>
      </c>
      <c r="G212" s="3">
        <f t="shared" si="15"/>
        <v>23225.399999999998</v>
      </c>
      <c r="H212" s="28">
        <v>994</v>
      </c>
      <c r="I212" s="29">
        <v>0.43009999999999998</v>
      </c>
      <c r="J212" s="28">
        <v>530</v>
      </c>
      <c r="K212" s="28">
        <v>1354</v>
      </c>
      <c r="L212">
        <f t="shared" si="16"/>
        <v>824</v>
      </c>
      <c r="M212">
        <f t="shared" si="17"/>
        <v>464</v>
      </c>
      <c r="N212">
        <f t="shared" si="18"/>
        <v>0.55048543689320395</v>
      </c>
      <c r="O212" s="36">
        <f t="shared" si="19"/>
        <v>0.43009999999999998</v>
      </c>
    </row>
    <row r="213" spans="1:15">
      <c r="A213" s="28" t="s">
        <v>257</v>
      </c>
      <c r="B213" s="28" t="s">
        <v>346</v>
      </c>
      <c r="C213" s="28" t="s">
        <v>354</v>
      </c>
      <c r="D213" s="28">
        <v>1</v>
      </c>
      <c r="E213" s="28">
        <v>2700</v>
      </c>
      <c r="F213" s="29">
        <v>0.60550000000000004</v>
      </c>
      <c r="G213" s="3">
        <f t="shared" si="15"/>
        <v>19618.2</v>
      </c>
      <c r="H213" s="28">
        <v>284</v>
      </c>
      <c r="I213" s="29">
        <v>0.60550000000000004</v>
      </c>
      <c r="J213" s="28">
        <v>103</v>
      </c>
      <c r="K213" s="28">
        <v>483</v>
      </c>
      <c r="L213">
        <f t="shared" si="16"/>
        <v>380</v>
      </c>
      <c r="M213">
        <f t="shared" si="17"/>
        <v>181</v>
      </c>
      <c r="N213">
        <f t="shared" si="18"/>
        <v>0.4810526315789474</v>
      </c>
      <c r="O213" s="36">
        <f t="shared" si="19"/>
        <v>0.60550000000000004</v>
      </c>
    </row>
    <row r="214" spans="1:15">
      <c r="A214" s="28" t="s">
        <v>258</v>
      </c>
      <c r="B214" s="28" t="s">
        <v>347</v>
      </c>
      <c r="C214" s="28" t="s">
        <v>354</v>
      </c>
      <c r="D214" s="28">
        <v>1</v>
      </c>
      <c r="E214" s="28">
        <v>2700</v>
      </c>
      <c r="F214" s="29">
        <v>0.56710000000000005</v>
      </c>
      <c r="G214" s="3">
        <f t="shared" si="15"/>
        <v>18374.04</v>
      </c>
      <c r="H214" s="28">
        <v>236</v>
      </c>
      <c r="I214" s="29">
        <v>0.56710000000000005</v>
      </c>
      <c r="J214" s="28">
        <v>110</v>
      </c>
      <c r="K214" s="28">
        <v>515</v>
      </c>
      <c r="L214">
        <f t="shared" si="16"/>
        <v>405</v>
      </c>
      <c r="M214">
        <f t="shared" si="17"/>
        <v>126</v>
      </c>
      <c r="N214">
        <f t="shared" si="18"/>
        <v>0.34888888888888892</v>
      </c>
      <c r="O214" s="36">
        <f t="shared" si="19"/>
        <v>0.56710000000000005</v>
      </c>
    </row>
    <row r="215" spans="1:15">
      <c r="A215" s="28" t="s">
        <v>259</v>
      </c>
      <c r="B215" s="28" t="s">
        <v>342</v>
      </c>
      <c r="C215" s="28" t="s">
        <v>355</v>
      </c>
      <c r="D215" s="28">
        <v>2</v>
      </c>
      <c r="E215" s="28">
        <v>1100</v>
      </c>
      <c r="F215" s="29">
        <v>0.61919999999999997</v>
      </c>
      <c r="G215" s="3">
        <f t="shared" si="15"/>
        <v>8173.44</v>
      </c>
      <c r="H215" s="28">
        <v>188</v>
      </c>
      <c r="I215" s="29">
        <v>0.61919999999999997</v>
      </c>
      <c r="J215" s="28">
        <v>136</v>
      </c>
      <c r="K215" s="28">
        <v>335</v>
      </c>
      <c r="L215">
        <f t="shared" si="16"/>
        <v>199</v>
      </c>
      <c r="M215">
        <f t="shared" si="17"/>
        <v>52</v>
      </c>
      <c r="N215">
        <f t="shared" si="18"/>
        <v>0.30904522613065327</v>
      </c>
      <c r="O215" s="36">
        <f t="shared" si="19"/>
        <v>0.61919999999999997</v>
      </c>
    </row>
    <row r="216" spans="1:15">
      <c r="A216" s="28" t="s">
        <v>260</v>
      </c>
      <c r="B216" s="28" t="s">
        <v>347</v>
      </c>
      <c r="C216" s="28" t="s">
        <v>354</v>
      </c>
      <c r="D216" s="28">
        <v>2</v>
      </c>
      <c r="E216" s="28">
        <v>3000</v>
      </c>
      <c r="F216" s="29">
        <v>0.70409999999999995</v>
      </c>
      <c r="G216" s="3">
        <f t="shared" si="15"/>
        <v>25347.599999999999</v>
      </c>
      <c r="H216" s="28">
        <v>329</v>
      </c>
      <c r="I216" s="29">
        <v>0.70409999999999995</v>
      </c>
      <c r="J216" s="28">
        <v>270</v>
      </c>
      <c r="K216" s="28">
        <v>544</v>
      </c>
      <c r="L216">
        <f t="shared" si="16"/>
        <v>274</v>
      </c>
      <c r="M216">
        <f t="shared" si="17"/>
        <v>59</v>
      </c>
      <c r="N216">
        <f t="shared" si="18"/>
        <v>0.27226277372262775</v>
      </c>
      <c r="O216" s="36">
        <f t="shared" si="19"/>
        <v>0.70409999999999995</v>
      </c>
    </row>
    <row r="217" spans="1:15">
      <c r="A217" s="28" t="s">
        <v>261</v>
      </c>
      <c r="B217" s="28" t="s">
        <v>347</v>
      </c>
      <c r="C217" s="28" t="s">
        <v>355</v>
      </c>
      <c r="D217" s="28">
        <v>1</v>
      </c>
      <c r="E217" s="28">
        <v>4500</v>
      </c>
      <c r="F217" s="29">
        <v>0.44379999999999997</v>
      </c>
      <c r="G217" s="3">
        <f t="shared" si="15"/>
        <v>23965.199999999997</v>
      </c>
      <c r="H217" s="28">
        <v>549</v>
      </c>
      <c r="I217" s="29">
        <v>0.44379999999999997</v>
      </c>
      <c r="J217" s="28">
        <v>231</v>
      </c>
      <c r="K217" s="28">
        <v>1027</v>
      </c>
      <c r="L217">
        <f t="shared" si="16"/>
        <v>796</v>
      </c>
      <c r="M217">
        <f t="shared" si="17"/>
        <v>318</v>
      </c>
      <c r="N217">
        <f t="shared" si="18"/>
        <v>0.41959798994974873</v>
      </c>
      <c r="O217" s="36">
        <f t="shared" si="19"/>
        <v>0.44379999999999997</v>
      </c>
    </row>
    <row r="218" spans="1:15">
      <c r="A218" s="28" t="s">
        <v>262</v>
      </c>
      <c r="B218" s="28" t="s">
        <v>347</v>
      </c>
      <c r="C218" s="28" t="s">
        <v>355</v>
      </c>
      <c r="D218" s="28">
        <v>2</v>
      </c>
      <c r="E218" s="28">
        <v>4900</v>
      </c>
      <c r="F218" s="29">
        <v>0.4466</v>
      </c>
      <c r="G218" s="3">
        <f t="shared" si="15"/>
        <v>26260.079999999998</v>
      </c>
      <c r="H218" s="28">
        <v>652</v>
      </c>
      <c r="I218" s="29">
        <v>0.4466</v>
      </c>
      <c r="J218" s="28">
        <v>379</v>
      </c>
      <c r="K218" s="28">
        <v>969</v>
      </c>
      <c r="L218">
        <f t="shared" si="16"/>
        <v>590</v>
      </c>
      <c r="M218">
        <f t="shared" si="17"/>
        <v>273</v>
      </c>
      <c r="N218">
        <f t="shared" si="18"/>
        <v>0.47016949152542376</v>
      </c>
      <c r="O218" s="36">
        <f t="shared" si="19"/>
        <v>0.4466</v>
      </c>
    </row>
    <row r="219" spans="1:15">
      <c r="A219" s="28" t="s">
        <v>263</v>
      </c>
      <c r="B219" s="28" t="s">
        <v>348</v>
      </c>
      <c r="C219" s="28" t="s">
        <v>354</v>
      </c>
      <c r="D219" s="28">
        <v>2</v>
      </c>
      <c r="E219" s="28">
        <v>3300</v>
      </c>
      <c r="F219" s="29">
        <v>0.4219</v>
      </c>
      <c r="G219" s="3">
        <f t="shared" si="15"/>
        <v>16707.240000000002</v>
      </c>
      <c r="H219" s="28">
        <v>378</v>
      </c>
      <c r="I219" s="29">
        <v>0.4219</v>
      </c>
      <c r="J219" s="28">
        <v>264</v>
      </c>
      <c r="K219" s="28">
        <v>532</v>
      </c>
      <c r="L219">
        <f t="shared" si="16"/>
        <v>268</v>
      </c>
      <c r="M219">
        <f t="shared" si="17"/>
        <v>114</v>
      </c>
      <c r="N219">
        <f t="shared" si="18"/>
        <v>0.44029850746268662</v>
      </c>
      <c r="O219" s="36">
        <f t="shared" si="19"/>
        <v>0.4219</v>
      </c>
    </row>
    <row r="220" spans="1:15">
      <c r="A220" s="28" t="s">
        <v>264</v>
      </c>
      <c r="B220" s="28" t="s">
        <v>348</v>
      </c>
      <c r="C220" s="28" t="s">
        <v>355</v>
      </c>
      <c r="D220" s="28">
        <v>1</v>
      </c>
      <c r="E220" s="28">
        <v>4500</v>
      </c>
      <c r="F220" s="29">
        <v>0.59179999999999999</v>
      </c>
      <c r="G220" s="3">
        <f t="shared" si="15"/>
        <v>31957.200000000001</v>
      </c>
      <c r="H220" s="28">
        <v>255</v>
      </c>
      <c r="I220" s="29">
        <v>0.59179999999999999</v>
      </c>
      <c r="J220" s="28">
        <v>151</v>
      </c>
      <c r="K220" s="28">
        <v>673</v>
      </c>
      <c r="L220">
        <f t="shared" si="16"/>
        <v>522</v>
      </c>
      <c r="M220">
        <f t="shared" si="17"/>
        <v>104</v>
      </c>
      <c r="N220">
        <f t="shared" si="18"/>
        <v>0.25938697318007664</v>
      </c>
      <c r="O220" s="36">
        <f t="shared" si="19"/>
        <v>0.59179999999999999</v>
      </c>
    </row>
    <row r="221" spans="1:15">
      <c r="A221" s="28" t="s">
        <v>265</v>
      </c>
      <c r="B221" s="28" t="s">
        <v>348</v>
      </c>
      <c r="C221" s="28" t="s">
        <v>355</v>
      </c>
      <c r="D221" s="28">
        <v>2</v>
      </c>
      <c r="E221" s="28">
        <v>4200</v>
      </c>
      <c r="F221" s="29">
        <v>0.5726</v>
      </c>
      <c r="G221" s="3">
        <f t="shared" si="15"/>
        <v>28859.040000000001</v>
      </c>
      <c r="H221" s="28">
        <v>441</v>
      </c>
      <c r="I221" s="29">
        <v>0.5726</v>
      </c>
      <c r="J221" s="28">
        <v>278</v>
      </c>
      <c r="K221" s="28">
        <v>711</v>
      </c>
      <c r="L221">
        <f t="shared" si="16"/>
        <v>433</v>
      </c>
      <c r="M221">
        <f t="shared" si="17"/>
        <v>163</v>
      </c>
      <c r="N221">
        <f t="shared" si="18"/>
        <v>0.40115473441108551</v>
      </c>
      <c r="O221" s="36">
        <f t="shared" si="19"/>
        <v>0.5726</v>
      </c>
    </row>
    <row r="222" spans="1:15">
      <c r="A222" s="28" t="s">
        <v>266</v>
      </c>
      <c r="B222" s="28" t="s">
        <v>348</v>
      </c>
      <c r="C222" s="28" t="s">
        <v>354</v>
      </c>
      <c r="D222" s="28">
        <v>1</v>
      </c>
      <c r="E222" s="28">
        <v>2500</v>
      </c>
      <c r="F222" s="29">
        <v>0.42470000000000002</v>
      </c>
      <c r="G222" s="3">
        <f t="shared" si="15"/>
        <v>12741</v>
      </c>
      <c r="H222" s="28">
        <v>356</v>
      </c>
      <c r="I222" s="29">
        <v>0.42470000000000002</v>
      </c>
      <c r="J222" s="28">
        <v>98</v>
      </c>
      <c r="K222" s="28">
        <v>460</v>
      </c>
      <c r="L222">
        <f t="shared" si="16"/>
        <v>362</v>
      </c>
      <c r="M222">
        <f t="shared" si="17"/>
        <v>258</v>
      </c>
      <c r="N222">
        <f t="shared" si="18"/>
        <v>0.67016574585635358</v>
      </c>
      <c r="O222" s="36">
        <f t="shared" si="19"/>
        <v>0.42470000000000002</v>
      </c>
    </row>
    <row r="223" spans="1:15">
      <c r="A223" s="28" t="s">
        <v>267</v>
      </c>
      <c r="B223" s="28" t="s">
        <v>349</v>
      </c>
      <c r="C223" s="28" t="s">
        <v>354</v>
      </c>
      <c r="D223" s="28">
        <v>1</v>
      </c>
      <c r="E223" s="28">
        <v>2500</v>
      </c>
      <c r="F223" s="29">
        <v>7.9500000000000001E-2</v>
      </c>
      <c r="G223" s="3">
        <f t="shared" si="15"/>
        <v>2385</v>
      </c>
      <c r="H223" s="28">
        <v>437</v>
      </c>
      <c r="I223" s="29">
        <v>7.9500000000000001E-2</v>
      </c>
      <c r="J223" s="28">
        <v>108</v>
      </c>
      <c r="K223" s="28">
        <v>507</v>
      </c>
      <c r="L223">
        <f t="shared" si="16"/>
        <v>399</v>
      </c>
      <c r="M223">
        <f t="shared" si="17"/>
        <v>329</v>
      </c>
      <c r="N223">
        <f t="shared" si="18"/>
        <v>0.75964912280701746</v>
      </c>
      <c r="O223" s="36">
        <f t="shared" si="19"/>
        <v>7.9500000000000001E-2</v>
      </c>
    </row>
    <row r="224" spans="1:15">
      <c r="A224" s="28" t="s">
        <v>268</v>
      </c>
      <c r="B224" s="28" t="s">
        <v>349</v>
      </c>
      <c r="C224" s="28" t="s">
        <v>354</v>
      </c>
      <c r="D224" s="28">
        <v>2</v>
      </c>
      <c r="E224" s="28">
        <v>3300</v>
      </c>
      <c r="F224" s="29">
        <v>0.31780000000000003</v>
      </c>
      <c r="G224" s="3">
        <f t="shared" si="15"/>
        <v>12584.880000000001</v>
      </c>
      <c r="H224" s="28">
        <v>461</v>
      </c>
      <c r="I224" s="29">
        <v>0.31780000000000003</v>
      </c>
      <c r="J224" s="28">
        <v>270</v>
      </c>
      <c r="K224" s="28">
        <v>543</v>
      </c>
      <c r="L224">
        <f t="shared" si="16"/>
        <v>273</v>
      </c>
      <c r="M224">
        <f t="shared" si="17"/>
        <v>191</v>
      </c>
      <c r="N224">
        <f t="shared" si="18"/>
        <v>0.65970695970695969</v>
      </c>
      <c r="O224" s="36">
        <f t="shared" si="19"/>
        <v>0.31780000000000003</v>
      </c>
    </row>
    <row r="225" spans="1:15">
      <c r="A225" s="28" t="s">
        <v>269</v>
      </c>
      <c r="B225" s="28" t="s">
        <v>349</v>
      </c>
      <c r="C225" s="28" t="s">
        <v>355</v>
      </c>
      <c r="D225" s="28">
        <v>1</v>
      </c>
      <c r="E225" s="28">
        <v>4500</v>
      </c>
      <c r="F225" s="29">
        <v>0.31230000000000002</v>
      </c>
      <c r="G225" s="3">
        <f t="shared" si="15"/>
        <v>16864.2</v>
      </c>
      <c r="H225" s="28">
        <v>669</v>
      </c>
      <c r="I225" s="29">
        <v>0.31230000000000002</v>
      </c>
      <c r="J225" s="28">
        <v>186</v>
      </c>
      <c r="K225" s="28">
        <v>829</v>
      </c>
      <c r="L225">
        <f t="shared" si="16"/>
        <v>643</v>
      </c>
      <c r="M225">
        <f t="shared" si="17"/>
        <v>483</v>
      </c>
      <c r="N225">
        <f t="shared" si="18"/>
        <v>0.7009331259720063</v>
      </c>
      <c r="O225" s="36">
        <f t="shared" si="19"/>
        <v>0.31230000000000002</v>
      </c>
    </row>
    <row r="226" spans="1:15">
      <c r="A226" s="28" t="s">
        <v>270</v>
      </c>
      <c r="B226" s="28" t="s">
        <v>342</v>
      </c>
      <c r="C226" s="28" t="s">
        <v>354</v>
      </c>
      <c r="D226" s="28">
        <v>1</v>
      </c>
      <c r="E226" s="28">
        <v>500</v>
      </c>
      <c r="F226" s="29">
        <v>0.39729999999999999</v>
      </c>
      <c r="G226" s="3">
        <f t="shared" si="15"/>
        <v>2383.7999999999997</v>
      </c>
      <c r="H226" s="28">
        <v>121</v>
      </c>
      <c r="I226" s="29">
        <v>0.39729999999999999</v>
      </c>
      <c r="J226" s="28">
        <v>50</v>
      </c>
      <c r="K226" s="28">
        <v>174</v>
      </c>
      <c r="L226">
        <f t="shared" si="16"/>
        <v>124</v>
      </c>
      <c r="M226">
        <f t="shared" si="17"/>
        <v>71</v>
      </c>
      <c r="N226">
        <f t="shared" si="18"/>
        <v>0.5580645161290323</v>
      </c>
      <c r="O226" s="36">
        <f t="shared" si="19"/>
        <v>0.39729999999999999</v>
      </c>
    </row>
    <row r="227" spans="1:15">
      <c r="A227" s="28" t="s">
        <v>271</v>
      </c>
      <c r="B227" s="28" t="s">
        <v>349</v>
      </c>
      <c r="C227" s="28" t="s">
        <v>355</v>
      </c>
      <c r="D227" s="28">
        <v>2</v>
      </c>
      <c r="E227" s="28">
        <v>4200</v>
      </c>
      <c r="F227" s="29">
        <v>0.61099999999999999</v>
      </c>
      <c r="G227" s="3">
        <f t="shared" si="15"/>
        <v>30794.399999999998</v>
      </c>
      <c r="H227" s="28">
        <v>437</v>
      </c>
      <c r="I227" s="29">
        <v>0.61099999999999999</v>
      </c>
      <c r="J227" s="28">
        <v>319</v>
      </c>
      <c r="K227" s="28">
        <v>815</v>
      </c>
      <c r="L227">
        <f t="shared" si="16"/>
        <v>496</v>
      </c>
      <c r="M227">
        <f t="shared" si="17"/>
        <v>118</v>
      </c>
      <c r="N227">
        <f t="shared" si="18"/>
        <v>0.29032258064516131</v>
      </c>
      <c r="O227" s="36">
        <f t="shared" si="19"/>
        <v>0.61099999999999999</v>
      </c>
    </row>
    <row r="228" spans="1:15">
      <c r="A228" s="28" t="s">
        <v>272</v>
      </c>
      <c r="B228" s="28" t="s">
        <v>350</v>
      </c>
      <c r="C228" s="28" t="s">
        <v>354</v>
      </c>
      <c r="D228" s="28">
        <v>2</v>
      </c>
      <c r="E228" s="28">
        <v>3600</v>
      </c>
      <c r="F228" s="29">
        <v>0.2329</v>
      </c>
      <c r="G228" s="3">
        <f t="shared" si="15"/>
        <v>10061.280000000001</v>
      </c>
      <c r="H228" s="28">
        <v>663</v>
      </c>
      <c r="I228" s="29">
        <v>0.2329</v>
      </c>
      <c r="J228" s="28">
        <v>332</v>
      </c>
      <c r="K228" s="28">
        <v>805</v>
      </c>
      <c r="L228">
        <f t="shared" si="16"/>
        <v>473</v>
      </c>
      <c r="M228">
        <f t="shared" si="17"/>
        <v>331</v>
      </c>
      <c r="N228">
        <f t="shared" si="18"/>
        <v>0.65983086680761105</v>
      </c>
      <c r="O228" s="36">
        <f t="shared" si="19"/>
        <v>0.2329</v>
      </c>
    </row>
    <row r="229" spans="1:15">
      <c r="A229" s="28" t="s">
        <v>273</v>
      </c>
      <c r="B229" s="28" t="s">
        <v>350</v>
      </c>
      <c r="C229" s="28" t="s">
        <v>355</v>
      </c>
      <c r="D229" s="28">
        <v>1</v>
      </c>
      <c r="E229" s="28">
        <v>4000</v>
      </c>
      <c r="F229" s="29">
        <v>0.50680000000000003</v>
      </c>
      <c r="G229" s="3">
        <f t="shared" si="15"/>
        <v>24326.400000000001</v>
      </c>
      <c r="H229" s="28">
        <v>337</v>
      </c>
      <c r="I229" s="29">
        <v>0.50680000000000003</v>
      </c>
      <c r="J229" s="28">
        <v>179</v>
      </c>
      <c r="K229" s="28">
        <v>629</v>
      </c>
      <c r="L229">
        <f t="shared" si="16"/>
        <v>450</v>
      </c>
      <c r="M229">
        <f t="shared" si="17"/>
        <v>158</v>
      </c>
      <c r="N229">
        <f t="shared" si="18"/>
        <v>0.38088888888888894</v>
      </c>
      <c r="O229" s="36">
        <f t="shared" si="19"/>
        <v>0.50680000000000003</v>
      </c>
    </row>
    <row r="230" spans="1:15">
      <c r="A230" s="28" t="s">
        <v>274</v>
      </c>
      <c r="B230" s="28" t="s">
        <v>350</v>
      </c>
      <c r="C230" s="28" t="s">
        <v>355</v>
      </c>
      <c r="D230" s="28">
        <v>2</v>
      </c>
      <c r="E230" s="28">
        <v>5500</v>
      </c>
      <c r="F230" s="29">
        <v>0.61639999999999995</v>
      </c>
      <c r="G230" s="3">
        <f t="shared" si="15"/>
        <v>40682.399999999994</v>
      </c>
      <c r="H230" s="28">
        <v>447</v>
      </c>
      <c r="I230" s="29">
        <v>0.61639999999999995</v>
      </c>
      <c r="J230" s="28">
        <v>227</v>
      </c>
      <c r="K230" s="28">
        <v>813</v>
      </c>
      <c r="L230">
        <f t="shared" si="16"/>
        <v>586</v>
      </c>
      <c r="M230">
        <f t="shared" si="17"/>
        <v>220</v>
      </c>
      <c r="N230">
        <f t="shared" si="18"/>
        <v>0.40034129692832765</v>
      </c>
      <c r="O230" s="36">
        <f t="shared" si="19"/>
        <v>0.61639999999999995</v>
      </c>
    </row>
    <row r="231" spans="1:15">
      <c r="A231" s="28" t="s">
        <v>275</v>
      </c>
      <c r="B231" s="28" t="s">
        <v>350</v>
      </c>
      <c r="C231" s="28" t="s">
        <v>354</v>
      </c>
      <c r="D231" s="28">
        <v>1</v>
      </c>
      <c r="E231" s="28">
        <v>3000</v>
      </c>
      <c r="F231" s="29">
        <v>0.1014</v>
      </c>
      <c r="G231" s="3">
        <f t="shared" si="15"/>
        <v>3650.4</v>
      </c>
      <c r="H231" s="28">
        <v>610</v>
      </c>
      <c r="I231" s="29">
        <v>0.1014</v>
      </c>
      <c r="J231" s="28">
        <v>115</v>
      </c>
      <c r="K231" s="28">
        <v>650</v>
      </c>
      <c r="L231">
        <f t="shared" si="16"/>
        <v>535</v>
      </c>
      <c r="M231">
        <f t="shared" si="17"/>
        <v>495</v>
      </c>
      <c r="N231">
        <f t="shared" si="18"/>
        <v>0.84018691588785044</v>
      </c>
      <c r="O231" s="36">
        <f t="shared" si="19"/>
        <v>0.1014</v>
      </c>
    </row>
    <row r="232" spans="1:15">
      <c r="A232" s="28" t="s">
        <v>276</v>
      </c>
      <c r="B232" s="28" t="s">
        <v>351</v>
      </c>
      <c r="C232" s="28" t="s">
        <v>354</v>
      </c>
      <c r="D232" s="28">
        <v>2</v>
      </c>
      <c r="E232" s="28">
        <v>4000</v>
      </c>
      <c r="F232" s="29">
        <v>0.31509999999999999</v>
      </c>
      <c r="G232" s="3">
        <f t="shared" si="15"/>
        <v>15124.8</v>
      </c>
      <c r="H232" s="28">
        <v>302</v>
      </c>
      <c r="I232" s="29">
        <v>0.31509999999999999</v>
      </c>
      <c r="J232" s="28">
        <v>220</v>
      </c>
      <c r="K232" s="28">
        <v>534</v>
      </c>
      <c r="L232">
        <f t="shared" si="16"/>
        <v>314</v>
      </c>
      <c r="M232">
        <f t="shared" si="17"/>
        <v>82</v>
      </c>
      <c r="N232">
        <f t="shared" si="18"/>
        <v>0.30891719745222934</v>
      </c>
      <c r="O232" s="36">
        <f t="shared" si="19"/>
        <v>0.31509999999999999</v>
      </c>
    </row>
    <row r="233" spans="1:15">
      <c r="A233" s="28" t="s">
        <v>277</v>
      </c>
      <c r="B233" s="28" t="s">
        <v>351</v>
      </c>
      <c r="C233" s="28" t="s">
        <v>355</v>
      </c>
      <c r="D233" s="28">
        <v>1</v>
      </c>
      <c r="E233" s="28">
        <v>4000</v>
      </c>
      <c r="F233" s="29">
        <v>0.65210000000000001</v>
      </c>
      <c r="G233" s="3">
        <f t="shared" si="15"/>
        <v>31300.799999999999</v>
      </c>
      <c r="H233" s="28">
        <v>213</v>
      </c>
      <c r="I233" s="29">
        <v>0.65210000000000001</v>
      </c>
      <c r="J233" s="28">
        <v>128</v>
      </c>
      <c r="K233" s="28">
        <v>450</v>
      </c>
      <c r="L233">
        <f t="shared" si="16"/>
        <v>322</v>
      </c>
      <c r="M233">
        <f t="shared" si="17"/>
        <v>85</v>
      </c>
      <c r="N233">
        <f t="shared" si="18"/>
        <v>0.31118012422360253</v>
      </c>
      <c r="O233" s="36">
        <f t="shared" si="19"/>
        <v>0.65210000000000001</v>
      </c>
    </row>
    <row r="234" spans="1:15">
      <c r="A234" s="28" t="s">
        <v>278</v>
      </c>
      <c r="B234" s="28" t="s">
        <v>351</v>
      </c>
      <c r="C234" s="28" t="s">
        <v>355</v>
      </c>
      <c r="D234" s="28">
        <v>2</v>
      </c>
      <c r="E234" s="28">
        <v>5000</v>
      </c>
      <c r="F234" s="29">
        <v>0.51229999999999998</v>
      </c>
      <c r="G234" s="3">
        <f t="shared" si="15"/>
        <v>30738</v>
      </c>
      <c r="H234" s="28">
        <v>364</v>
      </c>
      <c r="I234" s="29">
        <v>0.51229999999999998</v>
      </c>
      <c r="J234" s="28">
        <v>152</v>
      </c>
      <c r="K234" s="28">
        <v>546</v>
      </c>
      <c r="L234">
        <f t="shared" si="16"/>
        <v>394</v>
      </c>
      <c r="M234">
        <f t="shared" si="17"/>
        <v>212</v>
      </c>
      <c r="N234">
        <f t="shared" si="18"/>
        <v>0.53045685279187826</v>
      </c>
      <c r="O234" s="36">
        <f t="shared" si="19"/>
        <v>0.51229999999999998</v>
      </c>
    </row>
    <row r="235" spans="1:15">
      <c r="A235" s="28" t="s">
        <v>279</v>
      </c>
      <c r="B235" s="28" t="s">
        <v>351</v>
      </c>
      <c r="C235" s="28" t="s">
        <v>354</v>
      </c>
      <c r="D235" s="28">
        <v>1</v>
      </c>
      <c r="E235" s="28">
        <v>3200</v>
      </c>
      <c r="F235" s="29">
        <v>0.62739999999999996</v>
      </c>
      <c r="G235" s="3">
        <f t="shared" si="15"/>
        <v>24092.16</v>
      </c>
      <c r="H235" s="28">
        <v>251</v>
      </c>
      <c r="I235" s="29">
        <v>0.62739999999999996</v>
      </c>
      <c r="J235" s="28">
        <v>94</v>
      </c>
      <c r="K235" s="28">
        <v>528</v>
      </c>
      <c r="L235">
        <f t="shared" si="16"/>
        <v>434</v>
      </c>
      <c r="M235">
        <f t="shared" si="17"/>
        <v>157</v>
      </c>
      <c r="N235">
        <f t="shared" si="18"/>
        <v>0.38940092165898621</v>
      </c>
      <c r="O235" s="36">
        <f t="shared" si="19"/>
        <v>0.62739999999999996</v>
      </c>
    </row>
    <row r="236" spans="1:15">
      <c r="A236" s="28" t="s">
        <v>280</v>
      </c>
      <c r="B236" s="28" t="s">
        <v>352</v>
      </c>
      <c r="C236" s="28" t="s">
        <v>354</v>
      </c>
      <c r="D236" s="28">
        <v>2</v>
      </c>
      <c r="E236" s="28">
        <v>3500</v>
      </c>
      <c r="F236" s="29">
        <v>0.39729999999999999</v>
      </c>
      <c r="G236" s="3">
        <f t="shared" si="15"/>
        <v>16686.599999999999</v>
      </c>
      <c r="H236" s="28">
        <v>343</v>
      </c>
      <c r="I236" s="29">
        <v>0.39729999999999999</v>
      </c>
      <c r="J236" s="28">
        <v>194</v>
      </c>
      <c r="K236" s="28">
        <v>471</v>
      </c>
      <c r="L236">
        <f t="shared" si="16"/>
        <v>277</v>
      </c>
      <c r="M236">
        <f t="shared" si="17"/>
        <v>149</v>
      </c>
      <c r="N236">
        <f t="shared" si="18"/>
        <v>0.53032490974729241</v>
      </c>
      <c r="O236" s="36">
        <f t="shared" si="19"/>
        <v>0.39729999999999999</v>
      </c>
    </row>
    <row r="237" spans="1:15">
      <c r="A237" s="28" t="s">
        <v>281</v>
      </c>
      <c r="B237" s="28" t="s">
        <v>293</v>
      </c>
      <c r="C237" s="28" t="s">
        <v>354</v>
      </c>
      <c r="D237" s="28">
        <v>1</v>
      </c>
      <c r="E237" s="28">
        <v>965</v>
      </c>
      <c r="F237" s="29">
        <v>0.37530000000000002</v>
      </c>
      <c r="G237" s="3">
        <f t="shared" si="15"/>
        <v>4345.9740000000002</v>
      </c>
      <c r="H237" s="28">
        <v>125</v>
      </c>
      <c r="I237" s="29">
        <v>0.37530000000000002</v>
      </c>
      <c r="J237" s="28">
        <v>50</v>
      </c>
      <c r="K237" s="28">
        <v>174</v>
      </c>
      <c r="L237">
        <f t="shared" si="16"/>
        <v>124</v>
      </c>
      <c r="M237">
        <f t="shared" si="17"/>
        <v>75</v>
      </c>
      <c r="N237">
        <f t="shared" si="18"/>
        <v>0.58387096774193548</v>
      </c>
      <c r="O237" s="36">
        <f t="shared" si="19"/>
        <v>0.37530000000000002</v>
      </c>
    </row>
    <row r="238" spans="1:15">
      <c r="A238" s="28" t="s">
        <v>282</v>
      </c>
      <c r="B238" s="28" t="s">
        <v>352</v>
      </c>
      <c r="C238" s="28" t="s">
        <v>355</v>
      </c>
      <c r="D238" s="28">
        <v>1</v>
      </c>
      <c r="E238" s="28">
        <v>3200</v>
      </c>
      <c r="F238" s="29">
        <v>0.3342</v>
      </c>
      <c r="G238" s="3">
        <f t="shared" si="15"/>
        <v>12833.28</v>
      </c>
      <c r="H238" s="28">
        <v>251</v>
      </c>
      <c r="I238" s="29">
        <v>0.3342</v>
      </c>
      <c r="J238" s="28">
        <v>138</v>
      </c>
      <c r="K238" s="28">
        <v>485</v>
      </c>
      <c r="L238">
        <f t="shared" si="16"/>
        <v>347</v>
      </c>
      <c r="M238">
        <f t="shared" si="17"/>
        <v>113</v>
      </c>
      <c r="N238">
        <f t="shared" si="18"/>
        <v>0.36051873198847262</v>
      </c>
      <c r="O238" s="36">
        <f t="shared" si="19"/>
        <v>0.3342</v>
      </c>
    </row>
    <row r="239" spans="1:15">
      <c r="A239" s="28" t="s">
        <v>283</v>
      </c>
      <c r="B239" s="28" t="s">
        <v>352</v>
      </c>
      <c r="C239" s="28" t="s">
        <v>355</v>
      </c>
      <c r="D239" s="28">
        <v>2</v>
      </c>
      <c r="E239" s="28">
        <v>3500</v>
      </c>
      <c r="F239" s="29">
        <v>0.36159999999999998</v>
      </c>
      <c r="G239" s="3">
        <f t="shared" si="15"/>
        <v>15187.199999999999</v>
      </c>
      <c r="H239" s="28">
        <v>404</v>
      </c>
      <c r="I239" s="29">
        <v>0.36159999999999998</v>
      </c>
      <c r="J239" s="28">
        <v>152</v>
      </c>
      <c r="K239" s="28">
        <v>547</v>
      </c>
      <c r="L239">
        <f t="shared" si="16"/>
        <v>395</v>
      </c>
      <c r="M239">
        <f t="shared" si="17"/>
        <v>252</v>
      </c>
      <c r="N239">
        <f t="shared" si="18"/>
        <v>0.61037974683544305</v>
      </c>
      <c r="O239" s="36">
        <f t="shared" si="19"/>
        <v>0.36159999999999998</v>
      </c>
    </row>
    <row r="240" spans="1:15">
      <c r="A240" s="28" t="s">
        <v>284</v>
      </c>
      <c r="B240" s="28" t="s">
        <v>352</v>
      </c>
      <c r="C240" s="28" t="s">
        <v>354</v>
      </c>
      <c r="D240" s="28">
        <v>1</v>
      </c>
      <c r="E240" s="28">
        <v>3000</v>
      </c>
      <c r="F240" s="29">
        <v>0.26579999999999998</v>
      </c>
      <c r="G240" s="3">
        <f t="shared" si="15"/>
        <v>9568.7999999999993</v>
      </c>
      <c r="H240" s="28">
        <v>161</v>
      </c>
      <c r="I240" s="29">
        <v>0.26579999999999998</v>
      </c>
      <c r="J240" s="28">
        <v>77</v>
      </c>
      <c r="K240" s="28">
        <v>432</v>
      </c>
      <c r="L240">
        <f t="shared" si="16"/>
        <v>355</v>
      </c>
      <c r="M240">
        <f t="shared" si="17"/>
        <v>84</v>
      </c>
      <c r="N240">
        <f t="shared" si="18"/>
        <v>0.28929577464788736</v>
      </c>
      <c r="O240" s="36">
        <f t="shared" si="19"/>
        <v>0.26579999999999998</v>
      </c>
    </row>
    <row r="241" spans="1:15">
      <c r="A241" s="28" t="s">
        <v>285</v>
      </c>
      <c r="B241" s="28" t="s">
        <v>353</v>
      </c>
      <c r="C241" s="28" t="s">
        <v>354</v>
      </c>
      <c r="D241" s="28">
        <v>1</v>
      </c>
      <c r="E241" s="28">
        <v>2600</v>
      </c>
      <c r="F241" s="29">
        <v>0.38629999999999998</v>
      </c>
      <c r="G241" s="3">
        <f t="shared" si="15"/>
        <v>12052.56</v>
      </c>
      <c r="H241" s="28">
        <v>408</v>
      </c>
      <c r="I241" s="29">
        <v>0.38629999999999998</v>
      </c>
      <c r="J241" s="28">
        <v>100</v>
      </c>
      <c r="K241" s="28">
        <v>565</v>
      </c>
      <c r="L241">
        <f t="shared" si="16"/>
        <v>465</v>
      </c>
      <c r="M241">
        <f t="shared" si="17"/>
        <v>308</v>
      </c>
      <c r="N241">
        <f t="shared" si="18"/>
        <v>0.62989247311827956</v>
      </c>
      <c r="O241" s="36">
        <f t="shared" si="19"/>
        <v>0.38629999999999998</v>
      </c>
    </row>
    <row r="242" spans="1:15">
      <c r="A242" s="28" t="s">
        <v>286</v>
      </c>
      <c r="B242" s="28" t="s">
        <v>353</v>
      </c>
      <c r="C242" s="28" t="s">
        <v>354</v>
      </c>
      <c r="D242" s="28">
        <v>2</v>
      </c>
      <c r="E242" s="28">
        <v>4000</v>
      </c>
      <c r="F242" s="29">
        <v>0.31509999999999999</v>
      </c>
      <c r="G242" s="3">
        <f t="shared" si="15"/>
        <v>15124.8</v>
      </c>
      <c r="H242" s="28">
        <v>284</v>
      </c>
      <c r="I242" s="29">
        <v>0.31509999999999999</v>
      </c>
      <c r="J242" s="28">
        <v>204</v>
      </c>
      <c r="K242" s="28">
        <v>494</v>
      </c>
      <c r="L242">
        <f t="shared" si="16"/>
        <v>290</v>
      </c>
      <c r="M242">
        <f t="shared" si="17"/>
        <v>80</v>
      </c>
      <c r="N242">
        <f t="shared" si="18"/>
        <v>0.32068965517241377</v>
      </c>
      <c r="O242" s="36">
        <f t="shared" si="19"/>
        <v>0.31509999999999999</v>
      </c>
    </row>
    <row r="243" spans="1:15">
      <c r="A243" s="28" t="s">
        <v>287</v>
      </c>
      <c r="B243" s="28" t="s">
        <v>353</v>
      </c>
      <c r="C243" s="28" t="s">
        <v>355</v>
      </c>
      <c r="D243" s="28">
        <v>1</v>
      </c>
      <c r="E243" s="28">
        <v>4000</v>
      </c>
      <c r="F243" s="29">
        <v>0.55620000000000003</v>
      </c>
      <c r="G243" s="3">
        <f t="shared" si="15"/>
        <v>26697.600000000002</v>
      </c>
      <c r="H243" s="28">
        <v>443</v>
      </c>
      <c r="I243" s="29">
        <v>0.55620000000000003</v>
      </c>
      <c r="J243" s="28">
        <v>257</v>
      </c>
      <c r="K243" s="28">
        <v>903</v>
      </c>
      <c r="L243">
        <f t="shared" si="16"/>
        <v>646</v>
      </c>
      <c r="M243">
        <f t="shared" si="17"/>
        <v>186</v>
      </c>
      <c r="N243">
        <f t="shared" si="18"/>
        <v>0.33034055727554179</v>
      </c>
      <c r="O243" s="36">
        <f t="shared" si="19"/>
        <v>0.55620000000000003</v>
      </c>
    </row>
    <row r="244" spans="1:15">
      <c r="A244" s="28" t="s">
        <v>288</v>
      </c>
      <c r="B244" s="28" t="s">
        <v>353</v>
      </c>
      <c r="C244" s="28" t="s">
        <v>355</v>
      </c>
      <c r="D244" s="28">
        <v>2</v>
      </c>
      <c r="E244" s="28">
        <v>5100</v>
      </c>
      <c r="F244" s="29">
        <v>0.44929999999999998</v>
      </c>
      <c r="G244" s="3">
        <f t="shared" si="15"/>
        <v>27497.16</v>
      </c>
      <c r="H244" s="28">
        <v>718</v>
      </c>
      <c r="I244" s="29">
        <v>0.44929999999999998</v>
      </c>
      <c r="J244" s="28">
        <v>256</v>
      </c>
      <c r="K244" s="28">
        <v>916</v>
      </c>
      <c r="L244">
        <f t="shared" si="16"/>
        <v>660</v>
      </c>
      <c r="M244">
        <f t="shared" si="17"/>
        <v>462</v>
      </c>
      <c r="N244">
        <f t="shared" si="18"/>
        <v>0.66</v>
      </c>
      <c r="O244" s="36">
        <f t="shared" si="19"/>
        <v>0.44929999999999998</v>
      </c>
    </row>
    <row r="245" spans="1:15">
      <c r="A245" s="28" t="s">
        <v>289</v>
      </c>
      <c r="B245" s="28" t="s">
        <v>294</v>
      </c>
      <c r="C245" s="28" t="s">
        <v>354</v>
      </c>
      <c r="D245" s="28">
        <v>2</v>
      </c>
      <c r="E245" s="28">
        <v>5600</v>
      </c>
      <c r="F245" s="29">
        <v>0.31780000000000003</v>
      </c>
      <c r="G245" s="3">
        <f t="shared" si="15"/>
        <v>21356.160000000003</v>
      </c>
      <c r="H245" s="28">
        <v>478</v>
      </c>
      <c r="I245" s="29">
        <v>0.31780000000000003</v>
      </c>
      <c r="J245" s="28">
        <v>265</v>
      </c>
      <c r="K245" s="28">
        <v>644</v>
      </c>
      <c r="L245">
        <f t="shared" si="16"/>
        <v>379</v>
      </c>
      <c r="M245">
        <f t="shared" si="17"/>
        <v>213</v>
      </c>
      <c r="N245">
        <f t="shared" si="18"/>
        <v>0.54960422163588396</v>
      </c>
      <c r="O245" s="36">
        <f t="shared" si="19"/>
        <v>0.31780000000000003</v>
      </c>
    </row>
    <row r="246" spans="1:15">
      <c r="A246" s="28" t="s">
        <v>290</v>
      </c>
      <c r="B246" s="28" t="s">
        <v>294</v>
      </c>
      <c r="C246" s="28" t="s">
        <v>355</v>
      </c>
      <c r="D246" s="28">
        <v>1</v>
      </c>
      <c r="E246" s="28">
        <v>5000</v>
      </c>
      <c r="F246" s="29">
        <v>0.51229999999999998</v>
      </c>
      <c r="G246" s="3">
        <f t="shared" si="15"/>
        <v>30738</v>
      </c>
      <c r="H246" s="28">
        <v>533</v>
      </c>
      <c r="I246" s="29">
        <v>0.51229999999999998</v>
      </c>
      <c r="J246" s="28">
        <v>236</v>
      </c>
      <c r="K246" s="28">
        <v>829</v>
      </c>
      <c r="L246">
        <f t="shared" si="16"/>
        <v>593</v>
      </c>
      <c r="M246">
        <f t="shared" si="17"/>
        <v>297</v>
      </c>
      <c r="N246">
        <f t="shared" si="18"/>
        <v>0.50067453625632385</v>
      </c>
      <c r="O246" s="36">
        <f t="shared" si="19"/>
        <v>0.51229999999999998</v>
      </c>
    </row>
    <row r="247" spans="1:15">
      <c r="A247" s="28" t="s">
        <v>291</v>
      </c>
      <c r="B247" s="28" t="s">
        <v>294</v>
      </c>
      <c r="C247" s="28" t="s">
        <v>355</v>
      </c>
      <c r="D247" s="28">
        <v>2</v>
      </c>
      <c r="E247" s="28">
        <v>6000</v>
      </c>
      <c r="F247" s="29">
        <v>0.36990000000000001</v>
      </c>
      <c r="G247" s="3">
        <f t="shared" si="15"/>
        <v>26632.799999999999</v>
      </c>
      <c r="H247" s="28">
        <v>566</v>
      </c>
      <c r="I247" s="29">
        <v>0.36990000000000001</v>
      </c>
      <c r="J247" s="28">
        <v>244</v>
      </c>
      <c r="K247" s="28">
        <v>872</v>
      </c>
      <c r="L247">
        <f t="shared" si="16"/>
        <v>628</v>
      </c>
      <c r="M247">
        <f t="shared" si="17"/>
        <v>322</v>
      </c>
      <c r="N247">
        <f t="shared" si="18"/>
        <v>0.51019108280254777</v>
      </c>
      <c r="O247" s="36">
        <f t="shared" si="19"/>
        <v>0.36990000000000001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7"/>
  <sheetViews>
    <sheetView tabSelected="1" topLeftCell="O1" zoomScale="80" zoomScaleNormal="80" workbookViewId="0">
      <selection activeCell="S4" sqref="S4"/>
    </sheetView>
  </sheetViews>
  <sheetFormatPr defaultColWidth="11" defaultRowHeight="15.75"/>
  <cols>
    <col min="1" max="1" width="22.125" customWidth="1"/>
    <col min="3" max="3" width="38.5" customWidth="1"/>
    <col min="4" max="4" width="26.125" customWidth="1"/>
    <col min="5" max="5" width="33.875" customWidth="1"/>
    <col min="6" max="6" width="18.125" customWidth="1"/>
    <col min="7" max="7" width="39.125" style="3" customWidth="1"/>
    <col min="8" max="8" width="21.5" customWidth="1"/>
    <col min="9" max="9" width="25.625" customWidth="1"/>
    <col min="10" max="10" width="28" customWidth="1"/>
    <col min="11" max="11" width="27.875" style="4" customWidth="1"/>
    <col min="12" max="12" width="18.5" customWidth="1"/>
    <col min="13" max="13" width="27.625" customWidth="1"/>
    <col min="14" max="14" width="61.375" bestFit="1" customWidth="1"/>
    <col min="15" max="15" width="35.375" style="4" customWidth="1"/>
    <col min="16" max="16" width="52.625" customWidth="1"/>
    <col min="17" max="17" width="41.75" bestFit="1" customWidth="1"/>
    <col min="18" max="18" width="77.375" customWidth="1"/>
    <col min="19" max="19" width="64.375" customWidth="1"/>
    <col min="20" max="20" width="56.125" style="4" customWidth="1"/>
    <col min="21" max="21" width="25.125" customWidth="1"/>
  </cols>
  <sheetData>
    <row r="1" spans="1:20">
      <c r="B1" t="s">
        <v>0</v>
      </c>
      <c r="C1" s="1" t="s">
        <v>1</v>
      </c>
      <c r="D1" s="2" t="s">
        <v>20</v>
      </c>
      <c r="E1" s="10" t="s">
        <v>21</v>
      </c>
      <c r="K1" s="22" t="s">
        <v>34</v>
      </c>
      <c r="N1" t="s">
        <v>23</v>
      </c>
      <c r="O1" s="4" t="s">
        <v>24</v>
      </c>
      <c r="P1" s="38" t="s">
        <v>35</v>
      </c>
      <c r="Q1" s="37" t="s">
        <v>26</v>
      </c>
      <c r="R1" s="37" t="s">
        <v>36</v>
      </c>
      <c r="S1" s="38" t="s">
        <v>37</v>
      </c>
      <c r="T1" s="23">
        <v>0.3</v>
      </c>
    </row>
    <row r="2" spans="1:20">
      <c r="E2" t="s">
        <v>4</v>
      </c>
      <c r="G2" s="9" t="s">
        <v>28</v>
      </c>
      <c r="H2" t="s">
        <v>5</v>
      </c>
      <c r="K2" s="22">
        <f>0.9-0.1</f>
        <v>0.8</v>
      </c>
      <c r="N2" t="s">
        <v>38</v>
      </c>
      <c r="O2" s="4" t="s">
        <v>30</v>
      </c>
      <c r="Q2" s="24">
        <f>SLOPE(O4:O247,N4:N247)</f>
        <v>-0.79174774204954501</v>
      </c>
      <c r="R2" s="1">
        <f>INTERCEPT(O4:O247,N4:N247)</f>
        <v>0.85074687716932851</v>
      </c>
      <c r="S2" s="25" t="s">
        <v>39</v>
      </c>
      <c r="T2" s="26" t="s">
        <v>40</v>
      </c>
    </row>
    <row r="3" spans="1:20" s="8" customFormat="1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2" t="s">
        <v>14</v>
      </c>
      <c r="H3" s="5" t="s">
        <v>41</v>
      </c>
      <c r="I3" s="5" t="s">
        <v>18</v>
      </c>
      <c r="J3" s="5" t="s">
        <v>42</v>
      </c>
      <c r="K3" s="7" t="s">
        <v>43</v>
      </c>
      <c r="L3" s="10" t="s">
        <v>31</v>
      </c>
      <c r="M3" s="10" t="s">
        <v>44</v>
      </c>
      <c r="N3" s="2" t="s">
        <v>33</v>
      </c>
      <c r="O3" s="1" t="s">
        <v>18</v>
      </c>
      <c r="P3" s="17" t="s">
        <v>45</v>
      </c>
      <c r="Q3" s="17" t="s">
        <v>366</v>
      </c>
      <c r="R3" s="17" t="s">
        <v>367</v>
      </c>
      <c r="S3" s="17" t="s">
        <v>46</v>
      </c>
      <c r="T3" s="16" t="s">
        <v>47</v>
      </c>
    </row>
    <row r="4" spans="1:20">
      <c r="A4" s="28" t="s">
        <v>48</v>
      </c>
      <c r="B4" s="28" t="s">
        <v>292</v>
      </c>
      <c r="C4" s="28" t="s">
        <v>354</v>
      </c>
      <c r="D4" s="28">
        <v>2</v>
      </c>
      <c r="E4" s="28">
        <v>1060</v>
      </c>
      <c r="F4" s="29">
        <v>0.16159999999999999</v>
      </c>
      <c r="G4" s="3">
        <f>(E4*12)*F4</f>
        <v>2055.5520000000001</v>
      </c>
      <c r="H4" s="28">
        <v>148</v>
      </c>
      <c r="I4" s="29">
        <v>0.16159999999999999</v>
      </c>
      <c r="J4" s="28">
        <v>114</v>
      </c>
      <c r="K4" s="28">
        <v>153</v>
      </c>
      <c r="L4">
        <f>K4-J4</f>
        <v>39</v>
      </c>
      <c r="M4">
        <f>H4-J4</f>
        <v>34</v>
      </c>
      <c r="N4" s="31">
        <f>((0.8*M4))/(L4)+0.1</f>
        <v>0.79743589743589749</v>
      </c>
      <c r="O4" s="36">
        <f>I4</f>
        <v>0.16159999999999999</v>
      </c>
      <c r="P4" s="39">
        <v>114</v>
      </c>
      <c r="Q4" s="31">
        <f>0.1+0.8*(P4-J4)/(K4-J4)</f>
        <v>0.1</v>
      </c>
      <c r="R4" s="31">
        <f>($Q$2*Q4)+$R$2</f>
        <v>0.77157210296437406</v>
      </c>
      <c r="S4" s="39">
        <f>365*P4*R4</f>
        <v>32105.115204347603</v>
      </c>
    </row>
    <row r="5" spans="1:20">
      <c r="A5" s="28" t="s">
        <v>49</v>
      </c>
      <c r="B5" s="28" t="s">
        <v>293</v>
      </c>
      <c r="C5" s="28" t="s">
        <v>354</v>
      </c>
      <c r="D5" s="28">
        <v>2</v>
      </c>
      <c r="E5" s="28">
        <v>1200</v>
      </c>
      <c r="F5" s="29">
        <v>0.34789999999999999</v>
      </c>
      <c r="G5" s="3">
        <f t="shared" ref="G5:G68" si="0">(E5*12)*F5</f>
        <v>5009.76</v>
      </c>
      <c r="H5" s="28">
        <v>133</v>
      </c>
      <c r="I5" s="29">
        <v>0.34789999999999999</v>
      </c>
      <c r="J5" s="28">
        <v>111</v>
      </c>
      <c r="K5" s="28">
        <v>149</v>
      </c>
      <c r="L5">
        <f t="shared" ref="L5:L68" si="1">K5-J5</f>
        <v>38</v>
      </c>
      <c r="M5">
        <f t="shared" ref="M5:M68" si="2">H5-J5</f>
        <v>22</v>
      </c>
      <c r="N5" s="31">
        <f t="shared" ref="N5:N68" si="3">((0.8*M5))/(L5)+0.1</f>
        <v>0.56315789473684219</v>
      </c>
      <c r="O5" s="36">
        <f t="shared" ref="O5:O68" si="4">I5</f>
        <v>0.34789999999999999</v>
      </c>
      <c r="P5" s="39">
        <f>100</f>
        <v>100</v>
      </c>
      <c r="Q5" s="31">
        <f t="shared" ref="Q5:Q68" si="5">0.1+0.8*(P5-J5)/(K5-J5)</f>
        <v>-0.13157894736842107</v>
      </c>
      <c r="R5" s="31">
        <f t="shared" ref="R5:R68" si="6">($Q$2*Q5)+$R$2</f>
        <v>0.95492421164953178</v>
      </c>
      <c r="S5" s="39">
        <f t="shared" ref="S5:S68" si="7">365*P5*R5</f>
        <v>34854.733725207909</v>
      </c>
    </row>
    <row r="6" spans="1:20">
      <c r="A6" s="28" t="s">
        <v>50</v>
      </c>
      <c r="B6" s="28" t="s">
        <v>294</v>
      </c>
      <c r="C6" s="28" t="s">
        <v>354</v>
      </c>
      <c r="D6" s="28">
        <v>1</v>
      </c>
      <c r="E6" s="28">
        <v>3300</v>
      </c>
      <c r="F6" s="29">
        <v>0.39729999999999999</v>
      </c>
      <c r="G6" s="3">
        <f t="shared" si="0"/>
        <v>15733.08</v>
      </c>
      <c r="H6" s="28">
        <v>372</v>
      </c>
      <c r="I6" s="29">
        <v>0.39729999999999999</v>
      </c>
      <c r="J6" s="28">
        <v>108</v>
      </c>
      <c r="K6" s="28">
        <v>610</v>
      </c>
      <c r="L6">
        <f t="shared" si="1"/>
        <v>502</v>
      </c>
      <c r="M6">
        <f t="shared" si="2"/>
        <v>264</v>
      </c>
      <c r="N6" s="31">
        <f t="shared" si="3"/>
        <v>0.52071713147410359</v>
      </c>
      <c r="O6" s="36">
        <f t="shared" si="4"/>
        <v>0.39729999999999999</v>
      </c>
      <c r="P6" s="39">
        <f>100</f>
        <v>100</v>
      </c>
      <c r="Q6" s="31">
        <f t="shared" si="5"/>
        <v>8.7250996015936264E-2</v>
      </c>
      <c r="R6" s="31">
        <f t="shared" si="6"/>
        <v>0.78166609808213716</v>
      </c>
      <c r="S6" s="39">
        <f t="shared" si="7"/>
        <v>28530.812579998008</v>
      </c>
    </row>
    <row r="7" spans="1:20">
      <c r="A7" s="28" t="s">
        <v>51</v>
      </c>
      <c r="B7" s="28" t="s">
        <v>295</v>
      </c>
      <c r="C7" s="28" t="s">
        <v>354</v>
      </c>
      <c r="D7" s="28">
        <v>1</v>
      </c>
      <c r="E7" s="28">
        <v>1400</v>
      </c>
      <c r="F7" s="29">
        <v>0.3644</v>
      </c>
      <c r="G7" s="3">
        <f t="shared" si="0"/>
        <v>6121.92</v>
      </c>
      <c r="H7" s="28">
        <v>302</v>
      </c>
      <c r="I7" s="29">
        <v>0.3644</v>
      </c>
      <c r="J7" s="28">
        <v>178</v>
      </c>
      <c r="K7" s="28">
        <v>533</v>
      </c>
      <c r="L7">
        <f t="shared" si="1"/>
        <v>355</v>
      </c>
      <c r="M7">
        <f t="shared" si="2"/>
        <v>124</v>
      </c>
      <c r="N7" s="31">
        <f t="shared" si="3"/>
        <v>0.37943661971830989</v>
      </c>
      <c r="O7" s="36">
        <f t="shared" si="4"/>
        <v>0.3644</v>
      </c>
      <c r="P7" s="39">
        <f>100</f>
        <v>100</v>
      </c>
      <c r="Q7" s="31">
        <f t="shared" si="5"/>
        <v>-7.5774647887323965E-2</v>
      </c>
      <c r="R7" s="31">
        <f t="shared" si="6"/>
        <v>0.91074128353871653</v>
      </c>
      <c r="S7" s="39">
        <f t="shared" si="7"/>
        <v>33242.056849163157</v>
      </c>
    </row>
    <row r="8" spans="1:20">
      <c r="A8" s="28" t="s">
        <v>52</v>
      </c>
      <c r="B8" s="28" t="s">
        <v>295</v>
      </c>
      <c r="C8" s="28" t="s">
        <v>354</v>
      </c>
      <c r="D8" s="28">
        <v>2</v>
      </c>
      <c r="E8" s="28">
        <v>2000</v>
      </c>
      <c r="F8" s="29">
        <v>0.41099999999999998</v>
      </c>
      <c r="G8" s="3">
        <f t="shared" si="0"/>
        <v>9864</v>
      </c>
      <c r="H8" s="28">
        <v>429</v>
      </c>
      <c r="I8" s="29">
        <v>0.41099999999999998</v>
      </c>
      <c r="J8" s="28">
        <v>221</v>
      </c>
      <c r="K8" s="28">
        <v>617</v>
      </c>
      <c r="L8">
        <f t="shared" si="1"/>
        <v>396</v>
      </c>
      <c r="M8">
        <f t="shared" si="2"/>
        <v>208</v>
      </c>
      <c r="N8" s="31">
        <f t="shared" si="3"/>
        <v>0.52020202020202022</v>
      </c>
      <c r="O8" s="36">
        <f t="shared" si="4"/>
        <v>0.41099999999999998</v>
      </c>
      <c r="P8" s="39">
        <f>100</f>
        <v>100</v>
      </c>
      <c r="Q8" s="31">
        <f t="shared" si="5"/>
        <v>-0.14444444444444446</v>
      </c>
      <c r="R8" s="31">
        <f t="shared" si="6"/>
        <v>0.96511043990981837</v>
      </c>
      <c r="S8" s="39">
        <f t="shared" si="7"/>
        <v>35226.531056708372</v>
      </c>
    </row>
    <row r="9" spans="1:20">
      <c r="A9" s="28" t="s">
        <v>53</v>
      </c>
      <c r="B9" s="28" t="s">
        <v>295</v>
      </c>
      <c r="C9" s="28" t="s">
        <v>355</v>
      </c>
      <c r="D9" s="28">
        <v>1</v>
      </c>
      <c r="E9" s="28">
        <v>1600</v>
      </c>
      <c r="F9" s="29">
        <v>0.41099999999999998</v>
      </c>
      <c r="G9" s="3">
        <f t="shared" si="0"/>
        <v>7891.2</v>
      </c>
      <c r="H9" s="28">
        <v>380</v>
      </c>
      <c r="I9" s="29">
        <v>0.41099999999999998</v>
      </c>
      <c r="J9" s="28">
        <v>202</v>
      </c>
      <c r="K9" s="28">
        <v>646</v>
      </c>
      <c r="L9">
        <f t="shared" si="1"/>
        <v>444</v>
      </c>
      <c r="M9">
        <f t="shared" si="2"/>
        <v>178</v>
      </c>
      <c r="N9" s="31">
        <f t="shared" si="3"/>
        <v>0.42072072072072075</v>
      </c>
      <c r="O9" s="36">
        <f t="shared" si="4"/>
        <v>0.41099999999999998</v>
      </c>
      <c r="P9" s="39">
        <f>100</f>
        <v>100</v>
      </c>
      <c r="Q9" s="31">
        <f t="shared" si="5"/>
        <v>-8.3783783783783788E-2</v>
      </c>
      <c r="R9" s="31">
        <f t="shared" si="6"/>
        <v>0.91708249880050663</v>
      </c>
      <c r="S9" s="39">
        <f t="shared" si="7"/>
        <v>33473.511206218493</v>
      </c>
    </row>
    <row r="10" spans="1:20">
      <c r="A10" s="28" t="s">
        <v>54</v>
      </c>
      <c r="B10" s="28" t="s">
        <v>295</v>
      </c>
      <c r="C10" s="28" t="s">
        <v>355</v>
      </c>
      <c r="D10" s="28">
        <v>2</v>
      </c>
      <c r="E10" s="28">
        <v>2800</v>
      </c>
      <c r="F10" s="29">
        <v>0.52600000000000002</v>
      </c>
      <c r="G10" s="3">
        <f t="shared" si="0"/>
        <v>17673.600000000002</v>
      </c>
      <c r="H10" s="28">
        <v>374</v>
      </c>
      <c r="I10" s="29">
        <v>0.52600000000000002</v>
      </c>
      <c r="J10" s="28">
        <v>197</v>
      </c>
      <c r="K10" s="28">
        <v>639</v>
      </c>
      <c r="L10">
        <f t="shared" si="1"/>
        <v>442</v>
      </c>
      <c r="M10">
        <f t="shared" si="2"/>
        <v>177</v>
      </c>
      <c r="N10" s="31">
        <f t="shared" si="3"/>
        <v>0.42036199095022619</v>
      </c>
      <c r="O10" s="36">
        <f t="shared" si="4"/>
        <v>0.52600000000000002</v>
      </c>
      <c r="P10" s="39">
        <f>100</f>
        <v>100</v>
      </c>
      <c r="Q10" s="31">
        <f t="shared" si="5"/>
        <v>-7.5565610859728516E-2</v>
      </c>
      <c r="R10" s="31">
        <f t="shared" si="6"/>
        <v>0.91057577894411312</v>
      </c>
      <c r="S10" s="39">
        <f t="shared" si="7"/>
        <v>33236.015931460126</v>
      </c>
    </row>
    <row r="11" spans="1:20">
      <c r="A11" s="28" t="s">
        <v>55</v>
      </c>
      <c r="B11" s="28" t="s">
        <v>296</v>
      </c>
      <c r="C11" s="28" t="s">
        <v>354</v>
      </c>
      <c r="D11" s="28">
        <v>1</v>
      </c>
      <c r="E11" s="28">
        <v>1100</v>
      </c>
      <c r="F11" s="29">
        <v>0.43290000000000001</v>
      </c>
      <c r="G11" s="3">
        <f t="shared" si="0"/>
        <v>5714.28</v>
      </c>
      <c r="H11" s="28">
        <v>386</v>
      </c>
      <c r="I11" s="29">
        <v>0.43290000000000001</v>
      </c>
      <c r="J11" s="28">
        <v>114</v>
      </c>
      <c r="K11" s="28">
        <v>477</v>
      </c>
      <c r="L11">
        <f t="shared" si="1"/>
        <v>363</v>
      </c>
      <c r="M11">
        <f t="shared" si="2"/>
        <v>272</v>
      </c>
      <c r="N11" s="31">
        <f t="shared" si="3"/>
        <v>0.69944903581267226</v>
      </c>
      <c r="O11" s="36">
        <f t="shared" si="4"/>
        <v>0.43290000000000001</v>
      </c>
      <c r="P11" s="39">
        <f>100</f>
        <v>100</v>
      </c>
      <c r="Q11" s="31">
        <f t="shared" si="5"/>
        <v>6.9146005509641881E-2</v>
      </c>
      <c r="R11" s="31">
        <f t="shared" si="6"/>
        <v>0.79600068343532415</v>
      </c>
      <c r="S11" s="39">
        <f t="shared" si="7"/>
        <v>29054.02494538933</v>
      </c>
    </row>
    <row r="12" spans="1:20">
      <c r="A12" s="28" t="s">
        <v>56</v>
      </c>
      <c r="B12" s="28" t="s">
        <v>296</v>
      </c>
      <c r="C12" s="28" t="s">
        <v>354</v>
      </c>
      <c r="D12" s="28">
        <v>2</v>
      </c>
      <c r="E12" s="28">
        <v>1900</v>
      </c>
      <c r="F12" s="29">
        <v>0.69589999999999996</v>
      </c>
      <c r="G12" s="3">
        <f t="shared" si="0"/>
        <v>15866.519999999999</v>
      </c>
      <c r="H12" s="28">
        <v>212</v>
      </c>
      <c r="I12" s="29">
        <v>0.69589999999999996</v>
      </c>
      <c r="J12" s="28">
        <v>80</v>
      </c>
      <c r="K12" s="28">
        <v>583</v>
      </c>
      <c r="L12">
        <f t="shared" si="1"/>
        <v>503</v>
      </c>
      <c r="M12">
        <f t="shared" si="2"/>
        <v>132</v>
      </c>
      <c r="N12" s="31">
        <f t="shared" si="3"/>
        <v>0.30994035785288276</v>
      </c>
      <c r="O12" s="36">
        <f t="shared" si="4"/>
        <v>0.69589999999999996</v>
      </c>
      <c r="P12" s="39">
        <f>100</f>
        <v>100</v>
      </c>
      <c r="Q12" s="31">
        <f t="shared" si="5"/>
        <v>0.13180914512922465</v>
      </c>
      <c r="R12" s="31">
        <f t="shared" si="6"/>
        <v>0.74638728413178412</v>
      </c>
      <c r="S12" s="39">
        <f t="shared" si="7"/>
        <v>27243.135870810122</v>
      </c>
    </row>
    <row r="13" spans="1:20">
      <c r="A13" s="28" t="s">
        <v>57</v>
      </c>
      <c r="B13" s="28" t="s">
        <v>296</v>
      </c>
      <c r="C13" s="28" t="s">
        <v>355</v>
      </c>
      <c r="D13" s="28">
        <v>1</v>
      </c>
      <c r="E13" s="28">
        <v>1800</v>
      </c>
      <c r="F13" s="29">
        <v>0.1096</v>
      </c>
      <c r="G13" s="3">
        <f t="shared" si="0"/>
        <v>2367.36</v>
      </c>
      <c r="H13" s="28">
        <v>969</v>
      </c>
      <c r="I13" s="29">
        <v>0.1096</v>
      </c>
      <c r="J13" s="28">
        <v>239</v>
      </c>
      <c r="K13" s="28">
        <v>1431</v>
      </c>
      <c r="L13">
        <f t="shared" si="1"/>
        <v>1192</v>
      </c>
      <c r="M13">
        <f t="shared" si="2"/>
        <v>730</v>
      </c>
      <c r="N13" s="31">
        <f t="shared" si="3"/>
        <v>0.58993288590604032</v>
      </c>
      <c r="O13" s="36">
        <f t="shared" si="4"/>
        <v>0.1096</v>
      </c>
      <c r="P13" s="39">
        <f>100</f>
        <v>100</v>
      </c>
      <c r="Q13" s="31">
        <f t="shared" si="5"/>
        <v>6.7114093959731586E-3</v>
      </c>
      <c r="R13" s="31">
        <f t="shared" si="6"/>
        <v>0.84543313393409669</v>
      </c>
      <c r="S13" s="39">
        <f t="shared" si="7"/>
        <v>30858.309388594531</v>
      </c>
    </row>
    <row r="14" spans="1:20">
      <c r="A14" s="28" t="s">
        <v>58</v>
      </c>
      <c r="B14" s="28" t="s">
        <v>296</v>
      </c>
      <c r="C14" s="28" t="s">
        <v>355</v>
      </c>
      <c r="D14" s="28">
        <v>2</v>
      </c>
      <c r="E14" s="28">
        <v>3200</v>
      </c>
      <c r="F14" s="29">
        <v>0.22470000000000001</v>
      </c>
      <c r="G14" s="3">
        <f t="shared" si="0"/>
        <v>8628.48</v>
      </c>
      <c r="H14" s="28">
        <v>885</v>
      </c>
      <c r="I14" s="29">
        <v>0.22470000000000001</v>
      </c>
      <c r="J14" s="28">
        <v>236</v>
      </c>
      <c r="K14" s="28">
        <v>1533</v>
      </c>
      <c r="L14">
        <f t="shared" si="1"/>
        <v>1297</v>
      </c>
      <c r="M14">
        <f t="shared" si="2"/>
        <v>649</v>
      </c>
      <c r="N14" s="31">
        <f t="shared" si="3"/>
        <v>0.50030840400925214</v>
      </c>
      <c r="O14" s="36">
        <f t="shared" si="4"/>
        <v>0.22470000000000001</v>
      </c>
      <c r="P14" s="39">
        <f>100</f>
        <v>100</v>
      </c>
      <c r="Q14" s="31">
        <f t="shared" si="5"/>
        <v>1.6114109483423275E-2</v>
      </c>
      <c r="R14" s="31">
        <f t="shared" si="6"/>
        <v>0.83798856737068894</v>
      </c>
      <c r="S14" s="39">
        <f t="shared" si="7"/>
        <v>30586.582709030146</v>
      </c>
    </row>
    <row r="15" spans="1:20">
      <c r="A15" s="28" t="s">
        <v>59</v>
      </c>
      <c r="B15" s="28" t="s">
        <v>297</v>
      </c>
      <c r="C15" s="28" t="s">
        <v>354</v>
      </c>
      <c r="D15" s="28">
        <v>1</v>
      </c>
      <c r="E15" s="28">
        <v>1000</v>
      </c>
      <c r="F15" s="29">
        <v>0.21920000000000001</v>
      </c>
      <c r="G15" s="3">
        <f t="shared" si="0"/>
        <v>2630.4</v>
      </c>
      <c r="H15" s="28">
        <v>287</v>
      </c>
      <c r="I15" s="29">
        <v>0.21920000000000001</v>
      </c>
      <c r="J15" s="28">
        <v>138</v>
      </c>
      <c r="K15" s="28">
        <v>550</v>
      </c>
      <c r="L15">
        <f t="shared" si="1"/>
        <v>412</v>
      </c>
      <c r="M15">
        <f t="shared" si="2"/>
        <v>149</v>
      </c>
      <c r="N15" s="31">
        <f t="shared" si="3"/>
        <v>0.38932038834951455</v>
      </c>
      <c r="O15" s="36">
        <f t="shared" si="4"/>
        <v>0.21920000000000001</v>
      </c>
      <c r="P15" s="39">
        <f>100</f>
        <v>100</v>
      </c>
      <c r="Q15" s="31">
        <f t="shared" si="5"/>
        <v>2.6213592233009703E-2</v>
      </c>
      <c r="R15" s="31">
        <f t="shared" si="6"/>
        <v>0.82999232470783557</v>
      </c>
      <c r="S15" s="39">
        <f t="shared" si="7"/>
        <v>30294.719851835998</v>
      </c>
    </row>
    <row r="16" spans="1:20">
      <c r="A16" s="28" t="s">
        <v>60</v>
      </c>
      <c r="B16" s="28" t="s">
        <v>293</v>
      </c>
      <c r="C16" s="28" t="s">
        <v>355</v>
      </c>
      <c r="D16" s="28">
        <v>1</v>
      </c>
      <c r="E16" s="28">
        <v>1000</v>
      </c>
      <c r="F16" s="29">
        <v>0.39179999999999998</v>
      </c>
      <c r="G16" s="3">
        <f t="shared" si="0"/>
        <v>4701.5999999999995</v>
      </c>
      <c r="H16" s="28">
        <v>206</v>
      </c>
      <c r="I16" s="29">
        <v>0.39179999999999998</v>
      </c>
      <c r="J16" s="28">
        <v>116</v>
      </c>
      <c r="K16" s="28">
        <v>296</v>
      </c>
      <c r="L16">
        <f t="shared" si="1"/>
        <v>180</v>
      </c>
      <c r="M16">
        <f t="shared" si="2"/>
        <v>90</v>
      </c>
      <c r="N16" s="31">
        <f t="shared" si="3"/>
        <v>0.5</v>
      </c>
      <c r="O16" s="36">
        <f t="shared" si="4"/>
        <v>0.39179999999999998</v>
      </c>
      <c r="P16" s="39">
        <f>100</f>
        <v>100</v>
      </c>
      <c r="Q16" s="31">
        <f t="shared" si="5"/>
        <v>2.8888888888888895E-2</v>
      </c>
      <c r="R16" s="31">
        <f t="shared" si="6"/>
        <v>0.82787416462123053</v>
      </c>
      <c r="S16" s="39">
        <f t="shared" si="7"/>
        <v>30217.407008674916</v>
      </c>
    </row>
    <row r="17" spans="1:19">
      <c r="A17" s="28" t="s">
        <v>61</v>
      </c>
      <c r="B17" s="28" t="s">
        <v>297</v>
      </c>
      <c r="C17" s="28" t="s">
        <v>354</v>
      </c>
      <c r="D17" s="28">
        <v>2</v>
      </c>
      <c r="E17" s="28">
        <v>1300</v>
      </c>
      <c r="F17" s="29">
        <v>0.53700000000000003</v>
      </c>
      <c r="G17" s="3">
        <f t="shared" si="0"/>
        <v>8377.2000000000007</v>
      </c>
      <c r="H17" s="28">
        <v>462</v>
      </c>
      <c r="I17" s="29">
        <v>0.53700000000000003</v>
      </c>
      <c r="J17" s="28">
        <v>175</v>
      </c>
      <c r="K17" s="28">
        <v>917</v>
      </c>
      <c r="L17">
        <f t="shared" si="1"/>
        <v>742</v>
      </c>
      <c r="M17">
        <f t="shared" si="2"/>
        <v>287</v>
      </c>
      <c r="N17" s="31">
        <f t="shared" si="3"/>
        <v>0.40943396226415096</v>
      </c>
      <c r="O17" s="36">
        <f t="shared" si="4"/>
        <v>0.53700000000000003</v>
      </c>
      <c r="P17" s="39">
        <f>100</f>
        <v>100</v>
      </c>
      <c r="Q17" s="31">
        <f t="shared" si="5"/>
        <v>1.913746630727764E-2</v>
      </c>
      <c r="R17" s="31">
        <f t="shared" si="6"/>
        <v>0.8355948314319922</v>
      </c>
      <c r="S17" s="39">
        <f t="shared" si="7"/>
        <v>30499.211347267716</v>
      </c>
    </row>
    <row r="18" spans="1:19">
      <c r="A18" s="28" t="s">
        <v>62</v>
      </c>
      <c r="B18" s="28" t="s">
        <v>297</v>
      </c>
      <c r="C18" s="28" t="s">
        <v>355</v>
      </c>
      <c r="D18" s="28">
        <v>1</v>
      </c>
      <c r="E18" s="28">
        <v>1200</v>
      </c>
      <c r="F18" s="29">
        <v>0.51229999999999998</v>
      </c>
      <c r="G18" s="3">
        <f t="shared" si="0"/>
        <v>7377.12</v>
      </c>
      <c r="H18" s="28">
        <v>389</v>
      </c>
      <c r="I18" s="29">
        <v>0.51229999999999998</v>
      </c>
      <c r="J18" s="28">
        <v>130</v>
      </c>
      <c r="K18" s="28">
        <v>821</v>
      </c>
      <c r="L18">
        <f t="shared" si="1"/>
        <v>691</v>
      </c>
      <c r="M18">
        <f t="shared" si="2"/>
        <v>259</v>
      </c>
      <c r="N18" s="31">
        <f t="shared" si="3"/>
        <v>0.39985528219971056</v>
      </c>
      <c r="O18" s="36">
        <f t="shared" si="4"/>
        <v>0.51229999999999998</v>
      </c>
      <c r="P18" s="39">
        <f>100</f>
        <v>100</v>
      </c>
      <c r="Q18" s="31">
        <f t="shared" si="5"/>
        <v>6.5267727930535452E-2</v>
      </c>
      <c r="R18" s="31">
        <f t="shared" si="6"/>
        <v>0.79907130095162304</v>
      </c>
      <c r="S18" s="39">
        <f t="shared" si="7"/>
        <v>29166.102484734241</v>
      </c>
    </row>
    <row r="19" spans="1:19">
      <c r="A19" s="28" t="s">
        <v>63</v>
      </c>
      <c r="B19" s="28" t="s">
        <v>297</v>
      </c>
      <c r="C19" s="28" t="s">
        <v>355</v>
      </c>
      <c r="D19" s="28">
        <v>2</v>
      </c>
      <c r="E19" s="28">
        <v>1600</v>
      </c>
      <c r="F19" s="29">
        <v>0.36159999999999998</v>
      </c>
      <c r="G19" s="3">
        <f t="shared" si="0"/>
        <v>6942.7199999999993</v>
      </c>
      <c r="H19" s="28">
        <v>678</v>
      </c>
      <c r="I19" s="29">
        <v>0.36159999999999998</v>
      </c>
      <c r="J19" s="28">
        <v>241</v>
      </c>
      <c r="K19" s="28">
        <v>866</v>
      </c>
      <c r="L19">
        <f t="shared" si="1"/>
        <v>625</v>
      </c>
      <c r="M19">
        <f t="shared" si="2"/>
        <v>437</v>
      </c>
      <c r="N19" s="31">
        <f t="shared" si="3"/>
        <v>0.65936000000000006</v>
      </c>
      <c r="O19" s="36">
        <f t="shared" si="4"/>
        <v>0.36159999999999998</v>
      </c>
      <c r="P19" s="39">
        <f>100</f>
        <v>100</v>
      </c>
      <c r="Q19" s="31">
        <f t="shared" si="5"/>
        <v>-8.0480000000000024E-2</v>
      </c>
      <c r="R19" s="31">
        <f t="shared" si="6"/>
        <v>0.91446673544947588</v>
      </c>
      <c r="S19" s="39">
        <f t="shared" si="7"/>
        <v>33378.035843905869</v>
      </c>
    </row>
    <row r="20" spans="1:19">
      <c r="A20" s="28" t="s">
        <v>64</v>
      </c>
      <c r="B20" s="28" t="s">
        <v>298</v>
      </c>
      <c r="C20" s="28" t="s">
        <v>354</v>
      </c>
      <c r="D20" s="28">
        <v>1</v>
      </c>
      <c r="E20" s="28">
        <v>800</v>
      </c>
      <c r="F20" s="29">
        <v>0.84379999999999999</v>
      </c>
      <c r="G20" s="3">
        <f t="shared" si="0"/>
        <v>8100.48</v>
      </c>
      <c r="H20" s="28">
        <v>163</v>
      </c>
      <c r="I20" s="29">
        <v>0.84379999999999999</v>
      </c>
      <c r="J20" s="28">
        <v>134</v>
      </c>
      <c r="K20" s="28">
        <v>288</v>
      </c>
      <c r="L20">
        <f t="shared" si="1"/>
        <v>154</v>
      </c>
      <c r="M20">
        <f t="shared" si="2"/>
        <v>29</v>
      </c>
      <c r="N20" s="31">
        <f t="shared" si="3"/>
        <v>0.25064935064935068</v>
      </c>
      <c r="O20" s="36">
        <f t="shared" si="4"/>
        <v>0.84379999999999999</v>
      </c>
      <c r="P20" s="39">
        <f>100</f>
        <v>100</v>
      </c>
      <c r="Q20" s="31">
        <f t="shared" si="5"/>
        <v>-7.6623376623376649E-2</v>
      </c>
      <c r="R20" s="31">
        <f t="shared" si="6"/>
        <v>0.91141326259909883</v>
      </c>
      <c r="S20" s="39">
        <f t="shared" si="7"/>
        <v>33266.584084867107</v>
      </c>
    </row>
    <row r="21" spans="1:19">
      <c r="A21" s="28" t="s">
        <v>65</v>
      </c>
      <c r="B21" s="28" t="s">
        <v>298</v>
      </c>
      <c r="C21" s="28" t="s">
        <v>354</v>
      </c>
      <c r="D21" s="28">
        <v>2</v>
      </c>
      <c r="E21" s="28">
        <v>1200</v>
      </c>
      <c r="F21" s="29">
        <v>0.91510000000000002</v>
      </c>
      <c r="G21" s="3">
        <f t="shared" si="0"/>
        <v>13177.44</v>
      </c>
      <c r="H21" s="28">
        <v>374</v>
      </c>
      <c r="I21" s="29">
        <v>0.91510000000000002</v>
      </c>
      <c r="J21" s="28">
        <v>234</v>
      </c>
      <c r="K21" s="28">
        <v>794</v>
      </c>
      <c r="L21">
        <f t="shared" si="1"/>
        <v>560</v>
      </c>
      <c r="M21">
        <f t="shared" si="2"/>
        <v>140</v>
      </c>
      <c r="N21" s="31">
        <f t="shared" si="3"/>
        <v>0.30000000000000004</v>
      </c>
      <c r="O21" s="36">
        <f t="shared" si="4"/>
        <v>0.91510000000000002</v>
      </c>
      <c r="P21" s="39">
        <f>100</f>
        <v>100</v>
      </c>
      <c r="Q21" s="31">
        <f t="shared" si="5"/>
        <v>-9.1428571428571415E-2</v>
      </c>
      <c r="R21" s="31">
        <f t="shared" si="6"/>
        <v>0.9231352421567155</v>
      </c>
      <c r="S21" s="39">
        <f t="shared" si="7"/>
        <v>33694.436338720116</v>
      </c>
    </row>
    <row r="22" spans="1:19">
      <c r="A22" s="28" t="s">
        <v>66</v>
      </c>
      <c r="B22" s="28" t="s">
        <v>298</v>
      </c>
      <c r="C22" s="28" t="s">
        <v>355</v>
      </c>
      <c r="D22" s="28">
        <v>1</v>
      </c>
      <c r="E22" s="28">
        <v>900</v>
      </c>
      <c r="F22" s="29">
        <v>0.43009999999999998</v>
      </c>
      <c r="G22" s="3">
        <f t="shared" si="0"/>
        <v>4645.08</v>
      </c>
      <c r="H22" s="28">
        <v>444</v>
      </c>
      <c r="I22" s="29">
        <v>0.43009999999999998</v>
      </c>
      <c r="J22" s="28">
        <v>252</v>
      </c>
      <c r="K22" s="28">
        <v>547</v>
      </c>
      <c r="L22">
        <f t="shared" si="1"/>
        <v>295</v>
      </c>
      <c r="M22">
        <f t="shared" si="2"/>
        <v>192</v>
      </c>
      <c r="N22" s="31">
        <f t="shared" si="3"/>
        <v>0.62067796610169501</v>
      </c>
      <c r="O22" s="36">
        <f t="shared" si="4"/>
        <v>0.43009999999999998</v>
      </c>
      <c r="P22" s="39">
        <f>100</f>
        <v>100</v>
      </c>
      <c r="Q22" s="31">
        <f t="shared" si="5"/>
        <v>-0.31220338983050855</v>
      </c>
      <c r="R22" s="31">
        <f t="shared" si="6"/>
        <v>1.0979332061278475</v>
      </c>
      <c r="S22" s="39">
        <f t="shared" si="7"/>
        <v>40074.562023666433</v>
      </c>
    </row>
    <row r="23" spans="1:19">
      <c r="A23" s="28" t="s">
        <v>67</v>
      </c>
      <c r="B23" s="28" t="s">
        <v>298</v>
      </c>
      <c r="C23" s="28" t="s">
        <v>355</v>
      </c>
      <c r="D23" s="28">
        <v>2</v>
      </c>
      <c r="E23" s="28">
        <v>1100</v>
      </c>
      <c r="F23" s="29">
        <v>0.48220000000000002</v>
      </c>
      <c r="G23" s="3">
        <f t="shared" si="0"/>
        <v>6365.04</v>
      </c>
      <c r="H23" s="28">
        <v>426</v>
      </c>
      <c r="I23" s="29">
        <v>0.48220000000000002</v>
      </c>
      <c r="J23" s="28">
        <v>246</v>
      </c>
      <c r="K23" s="28">
        <v>616</v>
      </c>
      <c r="L23">
        <f t="shared" si="1"/>
        <v>370</v>
      </c>
      <c r="M23">
        <f t="shared" si="2"/>
        <v>180</v>
      </c>
      <c r="N23" s="31">
        <f t="shared" si="3"/>
        <v>0.48918918918918919</v>
      </c>
      <c r="O23" s="36">
        <f t="shared" si="4"/>
        <v>0.48220000000000002</v>
      </c>
      <c r="P23" s="39">
        <f>100</f>
        <v>100</v>
      </c>
      <c r="Q23" s="31">
        <f t="shared" si="5"/>
        <v>-0.21567567567567572</v>
      </c>
      <c r="R23" s="31">
        <f t="shared" si="6"/>
        <v>1.0215076064005548</v>
      </c>
      <c r="S23" s="39">
        <f t="shared" si="7"/>
        <v>37285.027633620251</v>
      </c>
    </row>
    <row r="24" spans="1:19">
      <c r="A24" s="28" t="s">
        <v>68</v>
      </c>
      <c r="B24" s="28" t="s">
        <v>299</v>
      </c>
      <c r="C24" s="28" t="s">
        <v>354</v>
      </c>
      <c r="D24" s="28">
        <v>1</v>
      </c>
      <c r="E24" s="28">
        <v>1000</v>
      </c>
      <c r="F24" s="29">
        <v>0.4904</v>
      </c>
      <c r="G24" s="3">
        <f t="shared" si="0"/>
        <v>5884.8</v>
      </c>
      <c r="H24" s="28">
        <v>332</v>
      </c>
      <c r="I24" s="29">
        <v>0.4904</v>
      </c>
      <c r="J24" s="28">
        <v>171</v>
      </c>
      <c r="K24" s="28">
        <v>457</v>
      </c>
      <c r="L24">
        <f t="shared" si="1"/>
        <v>286</v>
      </c>
      <c r="M24">
        <f t="shared" si="2"/>
        <v>161</v>
      </c>
      <c r="N24" s="31">
        <f t="shared" si="3"/>
        <v>0.55034965034965044</v>
      </c>
      <c r="O24" s="36">
        <f t="shared" si="4"/>
        <v>0.4904</v>
      </c>
      <c r="P24" s="39">
        <f>100</f>
        <v>100</v>
      </c>
      <c r="Q24" s="31">
        <f t="shared" si="5"/>
        <v>-9.8601398601398604E-2</v>
      </c>
      <c r="R24" s="31">
        <f t="shared" si="6"/>
        <v>0.92881431187491303</v>
      </c>
      <c r="S24" s="39">
        <f t="shared" si="7"/>
        <v>33901.722383434324</v>
      </c>
    </row>
    <row r="25" spans="1:19">
      <c r="A25" s="28" t="s">
        <v>69</v>
      </c>
      <c r="B25" s="28" t="s">
        <v>299</v>
      </c>
      <c r="C25" s="28" t="s">
        <v>354</v>
      </c>
      <c r="D25" s="28">
        <v>2</v>
      </c>
      <c r="E25" s="28">
        <v>1400</v>
      </c>
      <c r="F25" s="29">
        <v>0.52329999999999999</v>
      </c>
      <c r="G25" s="3">
        <f t="shared" si="0"/>
        <v>8791.44</v>
      </c>
      <c r="H25" s="28">
        <v>430</v>
      </c>
      <c r="I25" s="29">
        <v>0.52329999999999999</v>
      </c>
      <c r="J25" s="28">
        <v>262</v>
      </c>
      <c r="K25" s="28">
        <v>567</v>
      </c>
      <c r="L25">
        <f t="shared" si="1"/>
        <v>305</v>
      </c>
      <c r="M25">
        <f t="shared" si="2"/>
        <v>168</v>
      </c>
      <c r="N25" s="31">
        <f t="shared" si="3"/>
        <v>0.54065573770491804</v>
      </c>
      <c r="O25" s="36">
        <f t="shared" si="4"/>
        <v>0.52329999999999999</v>
      </c>
      <c r="P25" s="39">
        <f>100</f>
        <v>100</v>
      </c>
      <c r="Q25" s="31">
        <f t="shared" si="5"/>
        <v>-0.32491803278688525</v>
      </c>
      <c r="R25" s="31">
        <f t="shared" si="6"/>
        <v>1.107999995979525</v>
      </c>
      <c r="S25" s="39">
        <f t="shared" si="7"/>
        <v>40441.999853252666</v>
      </c>
    </row>
    <row r="26" spans="1:19">
      <c r="A26" s="28" t="s">
        <v>70</v>
      </c>
      <c r="B26" s="28" t="s">
        <v>299</v>
      </c>
      <c r="C26" s="28" t="s">
        <v>355</v>
      </c>
      <c r="D26" s="28">
        <v>1</v>
      </c>
      <c r="E26" s="28">
        <v>1500</v>
      </c>
      <c r="F26" s="29">
        <v>0.44929999999999998</v>
      </c>
      <c r="G26" s="3">
        <f t="shared" si="0"/>
        <v>8087.4</v>
      </c>
      <c r="H26" s="28">
        <v>662</v>
      </c>
      <c r="I26" s="29">
        <v>0.44929999999999998</v>
      </c>
      <c r="J26" s="28">
        <v>229</v>
      </c>
      <c r="K26" s="28">
        <v>859</v>
      </c>
      <c r="L26">
        <f t="shared" si="1"/>
        <v>630</v>
      </c>
      <c r="M26">
        <f t="shared" si="2"/>
        <v>433</v>
      </c>
      <c r="N26" s="31">
        <f t="shared" si="3"/>
        <v>0.64984126984126989</v>
      </c>
      <c r="O26" s="36">
        <f t="shared" si="4"/>
        <v>0.44929999999999998</v>
      </c>
      <c r="P26" s="39">
        <f>100</f>
        <v>100</v>
      </c>
      <c r="Q26" s="31">
        <f t="shared" si="5"/>
        <v>-6.3809523809523816E-2</v>
      </c>
      <c r="R26" s="31">
        <f t="shared" si="6"/>
        <v>0.90126792356677565</v>
      </c>
      <c r="S26" s="39">
        <f t="shared" si="7"/>
        <v>32896.279210187313</v>
      </c>
    </row>
    <row r="27" spans="1:19">
      <c r="A27" s="28" t="s">
        <v>71</v>
      </c>
      <c r="B27" s="28" t="s">
        <v>293</v>
      </c>
      <c r="C27" s="28" t="s">
        <v>355</v>
      </c>
      <c r="D27" s="28">
        <v>2</v>
      </c>
      <c r="E27" s="28">
        <v>1300</v>
      </c>
      <c r="F27" s="29">
        <v>0.6603</v>
      </c>
      <c r="G27" s="3">
        <f t="shared" si="0"/>
        <v>10300.68</v>
      </c>
      <c r="H27" s="28">
        <v>186</v>
      </c>
      <c r="I27" s="29">
        <v>0.6603</v>
      </c>
      <c r="J27" s="28">
        <v>136</v>
      </c>
      <c r="K27" s="28">
        <v>336</v>
      </c>
      <c r="L27">
        <f t="shared" si="1"/>
        <v>200</v>
      </c>
      <c r="M27">
        <f t="shared" si="2"/>
        <v>50</v>
      </c>
      <c r="N27" s="31">
        <f t="shared" si="3"/>
        <v>0.30000000000000004</v>
      </c>
      <c r="O27" s="36">
        <f t="shared" si="4"/>
        <v>0.6603</v>
      </c>
      <c r="P27" s="39">
        <f>100</f>
        <v>100</v>
      </c>
      <c r="Q27" s="31">
        <f t="shared" si="5"/>
        <v>-4.4000000000000011E-2</v>
      </c>
      <c r="R27" s="31">
        <f t="shared" si="6"/>
        <v>0.88558377781950848</v>
      </c>
      <c r="S27" s="39">
        <f t="shared" si="7"/>
        <v>32323.807890412059</v>
      </c>
    </row>
    <row r="28" spans="1:19">
      <c r="A28" s="28" t="s">
        <v>72</v>
      </c>
      <c r="B28" s="28" t="s">
        <v>299</v>
      </c>
      <c r="C28" s="28" t="s">
        <v>355</v>
      </c>
      <c r="D28" s="28">
        <v>2</v>
      </c>
      <c r="E28" s="28">
        <v>1600</v>
      </c>
      <c r="F28" s="29">
        <v>0.48770000000000002</v>
      </c>
      <c r="G28" s="3">
        <f t="shared" si="0"/>
        <v>9363.84</v>
      </c>
      <c r="H28" s="28">
        <v>696</v>
      </c>
      <c r="I28" s="29">
        <v>0.48770000000000002</v>
      </c>
      <c r="J28" s="28">
        <v>449</v>
      </c>
      <c r="K28" s="28">
        <v>899</v>
      </c>
      <c r="L28">
        <f t="shared" si="1"/>
        <v>450</v>
      </c>
      <c r="M28">
        <f t="shared" si="2"/>
        <v>247</v>
      </c>
      <c r="N28" s="31">
        <f t="shared" si="3"/>
        <v>0.53911111111111121</v>
      </c>
      <c r="O28" s="36">
        <f t="shared" si="4"/>
        <v>0.48770000000000002</v>
      </c>
      <c r="P28" s="39">
        <f>100</f>
        <v>100</v>
      </c>
      <c r="Q28" s="31">
        <f t="shared" si="5"/>
        <v>-0.52044444444444449</v>
      </c>
      <c r="R28" s="31">
        <f t="shared" si="6"/>
        <v>1.2628075909204473</v>
      </c>
      <c r="S28" s="39">
        <f t="shared" si="7"/>
        <v>46092.477068596323</v>
      </c>
    </row>
    <row r="29" spans="1:19">
      <c r="A29" s="28" t="s">
        <v>73</v>
      </c>
      <c r="B29" s="28" t="s">
        <v>300</v>
      </c>
      <c r="C29" s="28" t="s">
        <v>354</v>
      </c>
      <c r="D29" s="28">
        <v>1</v>
      </c>
      <c r="E29" s="28">
        <v>600</v>
      </c>
      <c r="F29" s="29">
        <v>0.43840000000000001</v>
      </c>
      <c r="G29" s="3">
        <f t="shared" si="0"/>
        <v>3156.48</v>
      </c>
      <c r="H29" s="28">
        <v>182</v>
      </c>
      <c r="I29" s="29">
        <v>0.43840000000000001</v>
      </c>
      <c r="J29" s="28">
        <v>132</v>
      </c>
      <c r="K29" s="28">
        <v>226</v>
      </c>
      <c r="L29">
        <f t="shared" si="1"/>
        <v>94</v>
      </c>
      <c r="M29">
        <f t="shared" si="2"/>
        <v>50</v>
      </c>
      <c r="N29" s="31">
        <f t="shared" si="3"/>
        <v>0.52553191489361706</v>
      </c>
      <c r="O29" s="36">
        <f t="shared" si="4"/>
        <v>0.43840000000000001</v>
      </c>
      <c r="P29" s="39">
        <f>100</f>
        <v>100</v>
      </c>
      <c r="Q29" s="31">
        <f t="shared" si="5"/>
        <v>-0.17234042553191489</v>
      </c>
      <c r="R29" s="31">
        <f t="shared" si="6"/>
        <v>0.98719701994807985</v>
      </c>
      <c r="S29" s="39">
        <f t="shared" si="7"/>
        <v>36032.691228104915</v>
      </c>
    </row>
    <row r="30" spans="1:19">
      <c r="A30" s="28" t="s">
        <v>74</v>
      </c>
      <c r="B30" s="28" t="s">
        <v>300</v>
      </c>
      <c r="C30" s="28" t="s">
        <v>354</v>
      </c>
      <c r="D30" s="28">
        <v>2</v>
      </c>
      <c r="E30" s="28">
        <v>800</v>
      </c>
      <c r="F30" s="29">
        <v>0.53149999999999997</v>
      </c>
      <c r="G30" s="3">
        <f t="shared" si="0"/>
        <v>5102.3999999999996</v>
      </c>
      <c r="H30" s="28">
        <v>241</v>
      </c>
      <c r="I30" s="29">
        <v>0.53149999999999997</v>
      </c>
      <c r="J30" s="28">
        <v>157</v>
      </c>
      <c r="K30" s="28">
        <v>340</v>
      </c>
      <c r="L30">
        <f t="shared" si="1"/>
        <v>183</v>
      </c>
      <c r="M30">
        <f t="shared" si="2"/>
        <v>84</v>
      </c>
      <c r="N30" s="31">
        <f t="shared" si="3"/>
        <v>0.46721311475409844</v>
      </c>
      <c r="O30" s="36">
        <f t="shared" si="4"/>
        <v>0.53149999999999997</v>
      </c>
      <c r="P30" s="39">
        <f>100</f>
        <v>100</v>
      </c>
      <c r="Q30" s="31">
        <f t="shared" si="5"/>
        <v>-0.14918032786885246</v>
      </c>
      <c r="R30" s="31">
        <f t="shared" si="6"/>
        <v>0.96886006491770327</v>
      </c>
      <c r="S30" s="39">
        <f t="shared" si="7"/>
        <v>35363.39236949617</v>
      </c>
    </row>
    <row r="31" spans="1:19">
      <c r="A31" s="28" t="s">
        <v>75</v>
      </c>
      <c r="B31" s="28" t="s">
        <v>300</v>
      </c>
      <c r="C31" s="28" t="s">
        <v>355</v>
      </c>
      <c r="D31" s="28">
        <v>1</v>
      </c>
      <c r="E31" s="28">
        <v>700</v>
      </c>
      <c r="F31" s="29">
        <v>0.13969999999999999</v>
      </c>
      <c r="G31" s="3">
        <f t="shared" si="0"/>
        <v>1173.48</v>
      </c>
      <c r="H31" s="28">
        <v>363</v>
      </c>
      <c r="I31" s="29">
        <v>0.13969999999999999</v>
      </c>
      <c r="J31" s="28">
        <v>215</v>
      </c>
      <c r="K31" s="28">
        <v>377</v>
      </c>
      <c r="L31">
        <f t="shared" si="1"/>
        <v>162</v>
      </c>
      <c r="M31">
        <f t="shared" si="2"/>
        <v>148</v>
      </c>
      <c r="N31" s="31">
        <f t="shared" si="3"/>
        <v>0.83086419753086416</v>
      </c>
      <c r="O31" s="36">
        <f t="shared" si="4"/>
        <v>0.13969999999999999</v>
      </c>
      <c r="P31" s="39">
        <f>100</f>
        <v>100</v>
      </c>
      <c r="Q31" s="31">
        <f t="shared" si="5"/>
        <v>-0.46790123456790123</v>
      </c>
      <c r="R31" s="31">
        <f t="shared" si="6"/>
        <v>1.2212066231406589</v>
      </c>
      <c r="S31" s="39">
        <f t="shared" si="7"/>
        <v>44574.041744634051</v>
      </c>
    </row>
    <row r="32" spans="1:19">
      <c r="A32" s="28" t="s">
        <v>76</v>
      </c>
      <c r="B32" s="28" t="s">
        <v>300</v>
      </c>
      <c r="C32" s="28" t="s">
        <v>355</v>
      </c>
      <c r="D32" s="28">
        <v>2</v>
      </c>
      <c r="E32" s="28">
        <v>1000</v>
      </c>
      <c r="F32" s="29">
        <v>0.46850000000000003</v>
      </c>
      <c r="G32" s="3">
        <f t="shared" si="0"/>
        <v>5622</v>
      </c>
      <c r="H32" s="28">
        <v>301</v>
      </c>
      <c r="I32" s="29">
        <v>0.46850000000000003</v>
      </c>
      <c r="J32" s="28">
        <v>202</v>
      </c>
      <c r="K32" s="28">
        <v>374</v>
      </c>
      <c r="L32">
        <f t="shared" si="1"/>
        <v>172</v>
      </c>
      <c r="M32">
        <f t="shared" si="2"/>
        <v>99</v>
      </c>
      <c r="N32" s="31">
        <f t="shared" si="3"/>
        <v>0.56046511627906981</v>
      </c>
      <c r="O32" s="36">
        <f t="shared" si="4"/>
        <v>0.46850000000000003</v>
      </c>
      <c r="P32" s="39">
        <f>100</f>
        <v>100</v>
      </c>
      <c r="Q32" s="31">
        <f t="shared" si="5"/>
        <v>-0.37441860465116283</v>
      </c>
      <c r="R32" s="31">
        <f t="shared" si="6"/>
        <v>1.147191961983228</v>
      </c>
      <c r="S32" s="39">
        <f t="shared" si="7"/>
        <v>41872.50661238782</v>
      </c>
    </row>
    <row r="33" spans="1:19">
      <c r="A33" s="28" t="s">
        <v>77</v>
      </c>
      <c r="B33" s="28" t="s">
        <v>301</v>
      </c>
      <c r="C33" s="28" t="s">
        <v>354</v>
      </c>
      <c r="D33" s="28">
        <v>1</v>
      </c>
      <c r="E33" s="28">
        <v>700</v>
      </c>
      <c r="F33" s="29">
        <v>0.50139999999999996</v>
      </c>
      <c r="G33" s="3">
        <f t="shared" si="0"/>
        <v>4211.7599999999993</v>
      </c>
      <c r="H33" s="28">
        <v>212</v>
      </c>
      <c r="I33" s="29">
        <v>0.50139999999999996</v>
      </c>
      <c r="J33" s="28">
        <v>94</v>
      </c>
      <c r="K33" s="28">
        <v>356</v>
      </c>
      <c r="L33">
        <f t="shared" si="1"/>
        <v>262</v>
      </c>
      <c r="M33">
        <f t="shared" si="2"/>
        <v>118</v>
      </c>
      <c r="N33" s="31">
        <f t="shared" si="3"/>
        <v>0.46030534351145036</v>
      </c>
      <c r="O33" s="36">
        <f t="shared" si="4"/>
        <v>0.50139999999999996</v>
      </c>
      <c r="P33" s="39">
        <f>100</f>
        <v>100</v>
      </c>
      <c r="Q33" s="31">
        <f t="shared" si="5"/>
        <v>0.1183206106870229</v>
      </c>
      <c r="R33" s="31">
        <f t="shared" si="6"/>
        <v>0.75706680081995481</v>
      </c>
      <c r="S33" s="39">
        <f t="shared" si="7"/>
        <v>27632.93822992835</v>
      </c>
    </row>
    <row r="34" spans="1:19">
      <c r="A34" s="28" t="s">
        <v>78</v>
      </c>
      <c r="B34" s="28" t="s">
        <v>301</v>
      </c>
      <c r="C34" s="28" t="s">
        <v>354</v>
      </c>
      <c r="D34" s="28">
        <v>2</v>
      </c>
      <c r="E34" s="28">
        <v>900</v>
      </c>
      <c r="F34" s="29">
        <v>0.30680000000000002</v>
      </c>
      <c r="G34" s="3">
        <f t="shared" si="0"/>
        <v>3313.44</v>
      </c>
      <c r="H34" s="28">
        <v>340</v>
      </c>
      <c r="I34" s="29">
        <v>0.30680000000000002</v>
      </c>
      <c r="J34" s="28">
        <v>69</v>
      </c>
      <c r="K34" s="28">
        <v>485</v>
      </c>
      <c r="L34">
        <f t="shared" si="1"/>
        <v>416</v>
      </c>
      <c r="M34">
        <f t="shared" si="2"/>
        <v>271</v>
      </c>
      <c r="N34" s="31">
        <f t="shared" si="3"/>
        <v>0.62115384615384617</v>
      </c>
      <c r="O34" s="36">
        <f t="shared" si="4"/>
        <v>0.30680000000000002</v>
      </c>
      <c r="P34" s="39">
        <f>100</f>
        <v>100</v>
      </c>
      <c r="Q34" s="31">
        <f t="shared" si="5"/>
        <v>0.15961538461538463</v>
      </c>
      <c r="R34" s="31">
        <f t="shared" si="6"/>
        <v>0.72437175680372801</v>
      </c>
      <c r="S34" s="39">
        <f t="shared" si="7"/>
        <v>26439.569123336074</v>
      </c>
    </row>
    <row r="35" spans="1:19">
      <c r="A35" s="28" t="s">
        <v>79</v>
      </c>
      <c r="B35" s="28" t="s">
        <v>301</v>
      </c>
      <c r="C35" s="28" t="s">
        <v>355</v>
      </c>
      <c r="D35" s="28">
        <v>1</v>
      </c>
      <c r="E35" s="28">
        <v>1000</v>
      </c>
      <c r="F35" s="29">
        <v>0.52049999999999996</v>
      </c>
      <c r="G35" s="3">
        <f t="shared" si="0"/>
        <v>6246</v>
      </c>
      <c r="H35" s="28">
        <v>266</v>
      </c>
      <c r="I35" s="29">
        <v>0.52049999999999996</v>
      </c>
      <c r="J35" s="28">
        <v>84</v>
      </c>
      <c r="K35" s="28">
        <v>376</v>
      </c>
      <c r="L35">
        <f t="shared" si="1"/>
        <v>292</v>
      </c>
      <c r="M35">
        <f t="shared" si="2"/>
        <v>182</v>
      </c>
      <c r="N35" s="31">
        <f t="shared" si="3"/>
        <v>0.59863013698630141</v>
      </c>
      <c r="O35" s="36">
        <f t="shared" si="4"/>
        <v>0.52049999999999996</v>
      </c>
      <c r="P35" s="39">
        <f>100</f>
        <v>100</v>
      </c>
      <c r="Q35" s="31">
        <f t="shared" si="5"/>
        <v>0.14383561643835618</v>
      </c>
      <c r="R35" s="31">
        <f t="shared" si="6"/>
        <v>0.73686535262795561</v>
      </c>
      <c r="S35" s="39">
        <f t="shared" si="7"/>
        <v>26895.58537092038</v>
      </c>
    </row>
    <row r="36" spans="1:19">
      <c r="A36" s="28" t="s">
        <v>80</v>
      </c>
      <c r="B36" s="28" t="s">
        <v>301</v>
      </c>
      <c r="C36" s="28" t="s">
        <v>355</v>
      </c>
      <c r="D36" s="28">
        <v>2</v>
      </c>
      <c r="E36" s="28">
        <v>1200</v>
      </c>
      <c r="F36" s="29">
        <v>0.1288</v>
      </c>
      <c r="G36" s="3">
        <f t="shared" si="0"/>
        <v>1854.72</v>
      </c>
      <c r="H36" s="28">
        <v>442</v>
      </c>
      <c r="I36" s="29">
        <v>0.1288</v>
      </c>
      <c r="J36" s="28">
        <v>109</v>
      </c>
      <c r="K36" s="28">
        <v>490</v>
      </c>
      <c r="L36">
        <f t="shared" si="1"/>
        <v>381</v>
      </c>
      <c r="M36">
        <f t="shared" si="2"/>
        <v>333</v>
      </c>
      <c r="N36" s="31">
        <f t="shared" si="3"/>
        <v>0.79921259842519687</v>
      </c>
      <c r="O36" s="36">
        <f t="shared" si="4"/>
        <v>0.1288</v>
      </c>
      <c r="P36" s="39">
        <f>100</f>
        <v>100</v>
      </c>
      <c r="Q36" s="31">
        <f t="shared" si="5"/>
        <v>8.1102362204724415E-2</v>
      </c>
      <c r="R36" s="31">
        <f t="shared" si="6"/>
        <v>0.7865342650188536</v>
      </c>
      <c r="S36" s="39">
        <f t="shared" si="7"/>
        <v>28708.500673188155</v>
      </c>
    </row>
    <row r="37" spans="1:19">
      <c r="A37" s="28" t="s">
        <v>81</v>
      </c>
      <c r="B37" s="28" t="s">
        <v>302</v>
      </c>
      <c r="C37" s="28" t="s">
        <v>354</v>
      </c>
      <c r="D37" s="28">
        <v>1</v>
      </c>
      <c r="E37" s="28">
        <v>1200</v>
      </c>
      <c r="F37" s="29">
        <v>0.24110000000000001</v>
      </c>
      <c r="G37" s="3">
        <f t="shared" si="0"/>
        <v>3471.84</v>
      </c>
      <c r="H37" s="28">
        <v>354</v>
      </c>
      <c r="I37" s="29">
        <v>0.24110000000000001</v>
      </c>
      <c r="J37" s="28">
        <v>145</v>
      </c>
      <c r="K37" s="28">
        <v>434</v>
      </c>
      <c r="L37">
        <f t="shared" si="1"/>
        <v>289</v>
      </c>
      <c r="M37">
        <f t="shared" si="2"/>
        <v>209</v>
      </c>
      <c r="N37" s="31">
        <f t="shared" si="3"/>
        <v>0.67854671280276824</v>
      </c>
      <c r="O37" s="36">
        <f t="shared" si="4"/>
        <v>0.24110000000000001</v>
      </c>
      <c r="P37" s="39">
        <f>100</f>
        <v>100</v>
      </c>
      <c r="Q37" s="31">
        <f t="shared" si="5"/>
        <v>-2.4567474048442894E-2</v>
      </c>
      <c r="R37" s="31">
        <f t="shared" si="6"/>
        <v>0.87019811927504398</v>
      </c>
      <c r="S37" s="39">
        <f t="shared" si="7"/>
        <v>31762.231353539104</v>
      </c>
    </row>
    <row r="38" spans="1:19">
      <c r="A38" s="28" t="s">
        <v>82</v>
      </c>
      <c r="B38" s="28" t="s">
        <v>303</v>
      </c>
      <c r="C38" s="28" t="s">
        <v>354</v>
      </c>
      <c r="D38" s="28">
        <v>2</v>
      </c>
      <c r="E38" s="28">
        <v>920</v>
      </c>
      <c r="F38" s="29">
        <v>0.4521</v>
      </c>
      <c r="G38" s="3">
        <f t="shared" si="0"/>
        <v>4991.1840000000002</v>
      </c>
      <c r="H38" s="28">
        <v>123</v>
      </c>
      <c r="I38" s="29">
        <v>0.4521</v>
      </c>
      <c r="J38" s="28">
        <v>111</v>
      </c>
      <c r="K38" s="28">
        <v>147</v>
      </c>
      <c r="L38">
        <f t="shared" si="1"/>
        <v>36</v>
      </c>
      <c r="M38">
        <f t="shared" si="2"/>
        <v>12</v>
      </c>
      <c r="N38" s="31">
        <f t="shared" si="3"/>
        <v>0.3666666666666667</v>
      </c>
      <c r="O38" s="36">
        <f t="shared" si="4"/>
        <v>0.4521</v>
      </c>
      <c r="P38" s="39">
        <f>100</f>
        <v>100</v>
      </c>
      <c r="Q38" s="31">
        <f t="shared" si="5"/>
        <v>-0.14444444444444446</v>
      </c>
      <c r="R38" s="31">
        <f t="shared" si="6"/>
        <v>0.96511043990981837</v>
      </c>
      <c r="S38" s="39">
        <f t="shared" si="7"/>
        <v>35226.531056708372</v>
      </c>
    </row>
    <row r="39" spans="1:19">
      <c r="A39" s="28" t="s">
        <v>83</v>
      </c>
      <c r="B39" s="28" t="s">
        <v>302</v>
      </c>
      <c r="C39" s="28" t="s">
        <v>354</v>
      </c>
      <c r="D39" s="28">
        <v>2</v>
      </c>
      <c r="E39" s="28">
        <v>1300</v>
      </c>
      <c r="F39" s="29">
        <v>0.47949999999999998</v>
      </c>
      <c r="G39" s="3">
        <f t="shared" si="0"/>
        <v>7480.2</v>
      </c>
      <c r="H39" s="28">
        <v>377</v>
      </c>
      <c r="I39" s="29">
        <v>0.47949999999999998</v>
      </c>
      <c r="J39" s="28">
        <v>228</v>
      </c>
      <c r="K39" s="28">
        <v>457</v>
      </c>
      <c r="L39">
        <f t="shared" si="1"/>
        <v>229</v>
      </c>
      <c r="M39">
        <f t="shared" si="2"/>
        <v>149</v>
      </c>
      <c r="N39" s="31">
        <f t="shared" si="3"/>
        <v>0.62052401746724895</v>
      </c>
      <c r="O39" s="36">
        <f t="shared" si="4"/>
        <v>0.47949999999999998</v>
      </c>
      <c r="P39" s="39">
        <f>100</f>
        <v>100</v>
      </c>
      <c r="Q39" s="31">
        <f t="shared" si="5"/>
        <v>-0.34716157205240172</v>
      </c>
      <c r="R39" s="31">
        <f t="shared" si="6"/>
        <v>1.125611267968188</v>
      </c>
      <c r="S39" s="39">
        <f t="shared" si="7"/>
        <v>41084.811280838861</v>
      </c>
    </row>
    <row r="40" spans="1:19">
      <c r="A40" s="28" t="s">
        <v>84</v>
      </c>
      <c r="B40" s="28" t="s">
        <v>302</v>
      </c>
      <c r="C40" s="28" t="s">
        <v>355</v>
      </c>
      <c r="D40" s="28">
        <v>1</v>
      </c>
      <c r="E40" s="28">
        <v>1100</v>
      </c>
      <c r="F40" s="29">
        <v>0.2712</v>
      </c>
      <c r="G40" s="3">
        <f t="shared" si="0"/>
        <v>3579.84</v>
      </c>
      <c r="H40" s="28">
        <v>318</v>
      </c>
      <c r="I40" s="29">
        <v>0.2712</v>
      </c>
      <c r="J40" s="28">
        <v>90</v>
      </c>
      <c r="K40" s="28">
        <v>375</v>
      </c>
      <c r="L40">
        <f t="shared" si="1"/>
        <v>285</v>
      </c>
      <c r="M40">
        <f t="shared" si="2"/>
        <v>228</v>
      </c>
      <c r="N40" s="31">
        <f t="shared" si="3"/>
        <v>0.74</v>
      </c>
      <c r="O40" s="36">
        <f t="shared" si="4"/>
        <v>0.2712</v>
      </c>
      <c r="P40" s="39">
        <f>100</f>
        <v>100</v>
      </c>
      <c r="Q40" s="31">
        <f t="shared" si="5"/>
        <v>0.1280701754385965</v>
      </c>
      <c r="R40" s="31">
        <f t="shared" si="6"/>
        <v>0.74934760494193065</v>
      </c>
      <c r="S40" s="39">
        <f t="shared" si="7"/>
        <v>27351.187580380469</v>
      </c>
    </row>
    <row r="41" spans="1:19">
      <c r="A41" s="28" t="s">
        <v>85</v>
      </c>
      <c r="B41" s="28" t="s">
        <v>302</v>
      </c>
      <c r="C41" s="28" t="s">
        <v>355</v>
      </c>
      <c r="D41" s="28">
        <v>2</v>
      </c>
      <c r="E41" s="28">
        <v>1200</v>
      </c>
      <c r="F41" s="29">
        <v>0.43009999999999998</v>
      </c>
      <c r="G41" s="3">
        <f t="shared" si="0"/>
        <v>6193.44</v>
      </c>
      <c r="H41" s="28">
        <v>198</v>
      </c>
      <c r="I41" s="29">
        <v>0.43009999999999998</v>
      </c>
      <c r="J41" s="28">
        <v>128</v>
      </c>
      <c r="K41" s="28">
        <v>238</v>
      </c>
      <c r="L41">
        <f t="shared" si="1"/>
        <v>110</v>
      </c>
      <c r="M41">
        <f t="shared" si="2"/>
        <v>70</v>
      </c>
      <c r="N41" s="31">
        <f t="shared" si="3"/>
        <v>0.60909090909090902</v>
      </c>
      <c r="O41" s="36">
        <f t="shared" si="4"/>
        <v>0.43009999999999998</v>
      </c>
      <c r="P41" s="39">
        <f>100</f>
        <v>100</v>
      </c>
      <c r="Q41" s="31">
        <f t="shared" si="5"/>
        <v>-0.10363636363636364</v>
      </c>
      <c r="R41" s="31">
        <f t="shared" si="6"/>
        <v>0.93280073407264497</v>
      </c>
      <c r="S41" s="39">
        <f t="shared" si="7"/>
        <v>34047.226793651542</v>
      </c>
    </row>
    <row r="42" spans="1:19">
      <c r="A42" s="28" t="s">
        <v>86</v>
      </c>
      <c r="B42" s="28" t="s">
        <v>304</v>
      </c>
      <c r="C42" s="28" t="s">
        <v>354</v>
      </c>
      <c r="D42" s="28">
        <v>1</v>
      </c>
      <c r="E42" s="28">
        <v>1300</v>
      </c>
      <c r="F42" s="29">
        <v>0.56710000000000005</v>
      </c>
      <c r="G42" s="3">
        <f t="shared" si="0"/>
        <v>8846.76</v>
      </c>
      <c r="H42" s="28">
        <v>149</v>
      </c>
      <c r="I42" s="29">
        <v>0.56710000000000005</v>
      </c>
      <c r="J42" s="28">
        <v>126</v>
      </c>
      <c r="K42" s="28">
        <v>188</v>
      </c>
      <c r="L42">
        <f t="shared" si="1"/>
        <v>62</v>
      </c>
      <c r="M42">
        <f t="shared" si="2"/>
        <v>23</v>
      </c>
      <c r="N42" s="31">
        <f t="shared" si="3"/>
        <v>0.39677419354838717</v>
      </c>
      <c r="O42" s="36">
        <f t="shared" si="4"/>
        <v>0.56710000000000005</v>
      </c>
      <c r="P42" s="39">
        <f>100</f>
        <v>100</v>
      </c>
      <c r="Q42" s="31">
        <f t="shared" si="5"/>
        <v>-0.23548387096774195</v>
      </c>
      <c r="R42" s="31">
        <f t="shared" si="6"/>
        <v>1.0371907002971246</v>
      </c>
      <c r="S42" s="39">
        <f t="shared" si="7"/>
        <v>37857.460560845044</v>
      </c>
    </row>
    <row r="43" spans="1:19">
      <c r="A43" s="28" t="s">
        <v>87</v>
      </c>
      <c r="B43" s="28" t="s">
        <v>304</v>
      </c>
      <c r="C43" s="28" t="s">
        <v>354</v>
      </c>
      <c r="D43" s="28">
        <v>2</v>
      </c>
      <c r="E43" s="28">
        <v>1700</v>
      </c>
      <c r="F43" s="29">
        <v>0.32050000000000001</v>
      </c>
      <c r="G43" s="3">
        <f t="shared" si="0"/>
        <v>6538.2</v>
      </c>
      <c r="H43" s="28">
        <v>210</v>
      </c>
      <c r="I43" s="29">
        <v>0.32050000000000001</v>
      </c>
      <c r="J43" s="28">
        <v>152</v>
      </c>
      <c r="K43" s="28">
        <v>247</v>
      </c>
      <c r="L43">
        <f t="shared" si="1"/>
        <v>95</v>
      </c>
      <c r="M43">
        <f t="shared" si="2"/>
        <v>58</v>
      </c>
      <c r="N43" s="31">
        <f t="shared" si="3"/>
        <v>0.58842105263157907</v>
      </c>
      <c r="O43" s="36">
        <f t="shared" si="4"/>
        <v>0.32050000000000001</v>
      </c>
      <c r="P43" s="39">
        <f>100</f>
        <v>100</v>
      </c>
      <c r="Q43" s="31">
        <f t="shared" si="5"/>
        <v>-0.33789473684210525</v>
      </c>
      <c r="R43" s="31">
        <f t="shared" si="6"/>
        <v>1.1182742721144905</v>
      </c>
      <c r="S43" s="39">
        <f t="shared" si="7"/>
        <v>40817.010932178906</v>
      </c>
    </row>
    <row r="44" spans="1:19">
      <c r="A44" s="28" t="s">
        <v>88</v>
      </c>
      <c r="B44" s="28" t="s">
        <v>304</v>
      </c>
      <c r="C44" s="28" t="s">
        <v>355</v>
      </c>
      <c r="D44" s="28">
        <v>1</v>
      </c>
      <c r="E44" s="28">
        <v>1200</v>
      </c>
      <c r="F44" s="29">
        <v>0.44929999999999998</v>
      </c>
      <c r="G44" s="3">
        <f t="shared" si="0"/>
        <v>6469.92</v>
      </c>
      <c r="H44" s="28">
        <v>187</v>
      </c>
      <c r="I44" s="29">
        <v>0.44929999999999998</v>
      </c>
      <c r="J44" s="28">
        <v>141</v>
      </c>
      <c r="K44" s="28">
        <v>263</v>
      </c>
      <c r="L44">
        <f t="shared" si="1"/>
        <v>122</v>
      </c>
      <c r="M44">
        <f t="shared" si="2"/>
        <v>46</v>
      </c>
      <c r="N44" s="31">
        <f t="shared" si="3"/>
        <v>0.40163934426229508</v>
      </c>
      <c r="O44" s="36">
        <f t="shared" si="4"/>
        <v>0.44929999999999998</v>
      </c>
      <c r="P44" s="39">
        <f>100</f>
        <v>100</v>
      </c>
      <c r="Q44" s="31">
        <f t="shared" si="5"/>
        <v>-0.16885245901639348</v>
      </c>
      <c r="R44" s="31">
        <f t="shared" si="6"/>
        <v>0.98443543033507142</v>
      </c>
      <c r="S44" s="39">
        <f t="shared" si="7"/>
        <v>35931.893207230103</v>
      </c>
    </row>
    <row r="45" spans="1:19">
      <c r="A45" s="28" t="s">
        <v>89</v>
      </c>
      <c r="B45" s="28" t="s">
        <v>304</v>
      </c>
      <c r="C45" s="28" t="s">
        <v>355</v>
      </c>
      <c r="D45" s="28">
        <v>2</v>
      </c>
      <c r="E45" s="28">
        <v>1900</v>
      </c>
      <c r="F45" s="29">
        <v>0.50960000000000005</v>
      </c>
      <c r="G45" s="3">
        <f t="shared" si="0"/>
        <v>11618.880000000001</v>
      </c>
      <c r="H45" s="28">
        <v>225</v>
      </c>
      <c r="I45" s="29">
        <v>0.50960000000000005</v>
      </c>
      <c r="J45" s="28">
        <v>157</v>
      </c>
      <c r="K45" s="28">
        <v>314</v>
      </c>
      <c r="L45">
        <f t="shared" si="1"/>
        <v>157</v>
      </c>
      <c r="M45">
        <f t="shared" si="2"/>
        <v>68</v>
      </c>
      <c r="N45" s="31">
        <f t="shared" si="3"/>
        <v>0.44649681528662422</v>
      </c>
      <c r="O45" s="36">
        <f t="shared" si="4"/>
        <v>0.50960000000000005</v>
      </c>
      <c r="P45" s="39">
        <f>100</f>
        <v>100</v>
      </c>
      <c r="Q45" s="31">
        <f t="shared" si="5"/>
        <v>-0.19044585987261145</v>
      </c>
      <c r="R45" s="31">
        <f t="shared" si="6"/>
        <v>1.0015319567061527</v>
      </c>
      <c r="S45" s="39">
        <f t="shared" si="7"/>
        <v>36555.91641977457</v>
      </c>
    </row>
    <row r="46" spans="1:19">
      <c r="A46" s="28" t="s">
        <v>90</v>
      </c>
      <c r="B46" s="28" t="s">
        <v>305</v>
      </c>
      <c r="C46" s="28" t="s">
        <v>354</v>
      </c>
      <c r="D46" s="28">
        <v>1</v>
      </c>
      <c r="E46" s="28">
        <v>1000</v>
      </c>
      <c r="F46" s="29">
        <v>0.72050000000000003</v>
      </c>
      <c r="G46" s="3">
        <f t="shared" si="0"/>
        <v>8646</v>
      </c>
      <c r="H46" s="28">
        <v>123</v>
      </c>
      <c r="I46" s="29">
        <v>0.72050000000000003</v>
      </c>
      <c r="J46" s="28">
        <v>93</v>
      </c>
      <c r="K46" s="28">
        <v>159</v>
      </c>
      <c r="L46">
        <f t="shared" si="1"/>
        <v>66</v>
      </c>
      <c r="M46">
        <f t="shared" si="2"/>
        <v>30</v>
      </c>
      <c r="N46" s="31">
        <f t="shared" si="3"/>
        <v>0.46363636363636362</v>
      </c>
      <c r="O46" s="36">
        <f t="shared" si="4"/>
        <v>0.72050000000000003</v>
      </c>
      <c r="P46" s="39">
        <f>100</f>
        <v>100</v>
      </c>
      <c r="Q46" s="31">
        <f t="shared" si="5"/>
        <v>0.18484848484848487</v>
      </c>
      <c r="R46" s="31">
        <f t="shared" si="6"/>
        <v>0.70439350666926104</v>
      </c>
      <c r="S46" s="39">
        <f t="shared" si="7"/>
        <v>25710.362993428029</v>
      </c>
    </row>
    <row r="47" spans="1:19">
      <c r="A47" s="28" t="s">
        <v>91</v>
      </c>
      <c r="B47" s="28" t="s">
        <v>305</v>
      </c>
      <c r="C47" s="28" t="s">
        <v>354</v>
      </c>
      <c r="D47" s="28">
        <v>2</v>
      </c>
      <c r="E47" s="28">
        <v>1500</v>
      </c>
      <c r="F47" s="29">
        <v>0.49590000000000001</v>
      </c>
      <c r="G47" s="3">
        <f t="shared" si="0"/>
        <v>8926.2000000000007</v>
      </c>
      <c r="H47" s="28">
        <v>263</v>
      </c>
      <c r="I47" s="29">
        <v>0.49590000000000001</v>
      </c>
      <c r="J47" s="28">
        <v>145</v>
      </c>
      <c r="K47" s="28">
        <v>462</v>
      </c>
      <c r="L47">
        <f t="shared" si="1"/>
        <v>317</v>
      </c>
      <c r="M47">
        <f t="shared" si="2"/>
        <v>118</v>
      </c>
      <c r="N47" s="31">
        <f t="shared" si="3"/>
        <v>0.39779179810725551</v>
      </c>
      <c r="O47" s="36">
        <f t="shared" si="4"/>
        <v>0.49590000000000001</v>
      </c>
      <c r="P47" s="39">
        <f>100</f>
        <v>100</v>
      </c>
      <c r="Q47" s="31">
        <f t="shared" si="5"/>
        <v>-1.3564668769716084E-2</v>
      </c>
      <c r="R47" s="31">
        <f t="shared" si="6"/>
        <v>0.86148667303940119</v>
      </c>
      <c r="S47" s="39">
        <f t="shared" si="7"/>
        <v>31444.263565938145</v>
      </c>
    </row>
    <row r="48" spans="1:19">
      <c r="A48" s="28" t="s">
        <v>92</v>
      </c>
      <c r="B48" s="28" t="s">
        <v>305</v>
      </c>
      <c r="C48" s="28" t="s">
        <v>355</v>
      </c>
      <c r="D48" s="28">
        <v>1</v>
      </c>
      <c r="E48" s="28">
        <v>1300</v>
      </c>
      <c r="F48" s="29">
        <v>0.44929999999999998</v>
      </c>
      <c r="G48" s="3">
        <f t="shared" si="0"/>
        <v>7009.08</v>
      </c>
      <c r="H48" s="28">
        <v>238</v>
      </c>
      <c r="I48" s="29">
        <v>0.44929999999999998</v>
      </c>
      <c r="J48" s="28">
        <v>181</v>
      </c>
      <c r="K48" s="28">
        <v>316</v>
      </c>
      <c r="L48">
        <f t="shared" si="1"/>
        <v>135</v>
      </c>
      <c r="M48">
        <f t="shared" si="2"/>
        <v>57</v>
      </c>
      <c r="N48" s="31">
        <f t="shared" si="3"/>
        <v>0.43777777777777782</v>
      </c>
      <c r="O48" s="36">
        <f t="shared" si="4"/>
        <v>0.44929999999999998</v>
      </c>
      <c r="P48" s="39">
        <f>100</f>
        <v>100</v>
      </c>
      <c r="Q48" s="31">
        <f t="shared" si="5"/>
        <v>-0.38</v>
      </c>
      <c r="R48" s="31">
        <f t="shared" si="6"/>
        <v>1.1516110191481557</v>
      </c>
      <c r="S48" s="39">
        <f t="shared" si="7"/>
        <v>42033.802198907681</v>
      </c>
    </row>
    <row r="49" spans="1:19">
      <c r="A49" s="28" t="s">
        <v>93</v>
      </c>
      <c r="B49" s="28" t="s">
        <v>303</v>
      </c>
      <c r="C49" s="28" t="s">
        <v>355</v>
      </c>
      <c r="D49" s="28">
        <v>1</v>
      </c>
      <c r="E49" s="28">
        <v>850</v>
      </c>
      <c r="F49" s="29">
        <v>0.53149999999999997</v>
      </c>
      <c r="G49" s="3">
        <f t="shared" si="0"/>
        <v>5421.2999999999993</v>
      </c>
      <c r="H49" s="28">
        <v>146</v>
      </c>
      <c r="I49" s="29">
        <v>0.53149999999999997</v>
      </c>
      <c r="J49" s="28">
        <v>96</v>
      </c>
      <c r="K49" s="28">
        <v>245</v>
      </c>
      <c r="L49">
        <f t="shared" si="1"/>
        <v>149</v>
      </c>
      <c r="M49">
        <f t="shared" si="2"/>
        <v>50</v>
      </c>
      <c r="N49" s="31">
        <f t="shared" si="3"/>
        <v>0.36845637583892621</v>
      </c>
      <c r="O49" s="36">
        <f t="shared" si="4"/>
        <v>0.53149999999999997</v>
      </c>
      <c r="P49" s="39">
        <f>100</f>
        <v>100</v>
      </c>
      <c r="Q49" s="31">
        <f t="shared" si="5"/>
        <v>0.1214765100671141</v>
      </c>
      <c r="R49" s="31">
        <f t="shared" si="6"/>
        <v>0.75456812461163214</v>
      </c>
      <c r="S49" s="39">
        <f t="shared" si="7"/>
        <v>27541.736548324574</v>
      </c>
    </row>
    <row r="50" spans="1:19">
      <c r="A50" s="28" t="s">
        <v>94</v>
      </c>
      <c r="B50" s="28" t="s">
        <v>305</v>
      </c>
      <c r="C50" s="28" t="s">
        <v>355</v>
      </c>
      <c r="D50" s="28">
        <v>2</v>
      </c>
      <c r="E50" s="28">
        <v>1800</v>
      </c>
      <c r="F50" s="29">
        <v>0.1507</v>
      </c>
      <c r="G50" s="3">
        <f t="shared" si="0"/>
        <v>3255.12</v>
      </c>
      <c r="H50" s="28">
        <v>349</v>
      </c>
      <c r="I50" s="29">
        <v>0.1507</v>
      </c>
      <c r="J50" s="28">
        <v>145</v>
      </c>
      <c r="K50" s="28">
        <v>412</v>
      </c>
      <c r="L50">
        <f t="shared" si="1"/>
        <v>267</v>
      </c>
      <c r="M50">
        <f t="shared" si="2"/>
        <v>204</v>
      </c>
      <c r="N50" s="31">
        <f t="shared" si="3"/>
        <v>0.71123595505617987</v>
      </c>
      <c r="O50" s="36">
        <f t="shared" si="4"/>
        <v>0.1507</v>
      </c>
      <c r="P50" s="39">
        <f>100</f>
        <v>100</v>
      </c>
      <c r="Q50" s="31">
        <f t="shared" si="5"/>
        <v>-3.4831460674157294E-2</v>
      </c>
      <c r="R50" s="31">
        <f t="shared" si="6"/>
        <v>0.87832460751038011</v>
      </c>
      <c r="S50" s="39">
        <f t="shared" si="7"/>
        <v>32058.848174128874</v>
      </c>
    </row>
    <row r="51" spans="1:19">
      <c r="A51" s="28" t="s">
        <v>95</v>
      </c>
      <c r="B51" s="28" t="s">
        <v>306</v>
      </c>
      <c r="C51" s="28" t="s">
        <v>354</v>
      </c>
      <c r="D51" s="28">
        <v>1</v>
      </c>
      <c r="E51" s="28">
        <v>1100</v>
      </c>
      <c r="F51" s="29">
        <v>0.6</v>
      </c>
      <c r="G51" s="3">
        <f t="shared" si="0"/>
        <v>7920</v>
      </c>
      <c r="H51" s="28">
        <v>147</v>
      </c>
      <c r="I51" s="29">
        <v>0.6</v>
      </c>
      <c r="J51" s="28">
        <v>99</v>
      </c>
      <c r="K51" s="28">
        <v>215</v>
      </c>
      <c r="L51">
        <f t="shared" si="1"/>
        <v>116</v>
      </c>
      <c r="M51">
        <f t="shared" si="2"/>
        <v>48</v>
      </c>
      <c r="N51" s="31">
        <f t="shared" si="3"/>
        <v>0.43103448275862077</v>
      </c>
      <c r="O51" s="36">
        <f t="shared" si="4"/>
        <v>0.6</v>
      </c>
      <c r="P51" s="39">
        <f>100</f>
        <v>100</v>
      </c>
      <c r="Q51" s="31">
        <f t="shared" si="5"/>
        <v>0.10689655172413794</v>
      </c>
      <c r="R51" s="31">
        <f t="shared" si="6"/>
        <v>0.76611177370885986</v>
      </c>
      <c r="S51" s="39">
        <f t="shared" si="7"/>
        <v>27963.079740373385</v>
      </c>
    </row>
    <row r="52" spans="1:19">
      <c r="A52" s="28" t="s">
        <v>96</v>
      </c>
      <c r="B52" s="28" t="s">
        <v>306</v>
      </c>
      <c r="C52" s="28" t="s">
        <v>354</v>
      </c>
      <c r="D52" s="28">
        <v>2</v>
      </c>
      <c r="E52" s="28">
        <v>1400</v>
      </c>
      <c r="F52" s="29">
        <v>0.52600000000000002</v>
      </c>
      <c r="G52" s="3">
        <f t="shared" si="0"/>
        <v>8836.8000000000011</v>
      </c>
      <c r="H52" s="28">
        <v>151</v>
      </c>
      <c r="I52" s="29">
        <v>0.52600000000000002</v>
      </c>
      <c r="J52" s="28">
        <v>120</v>
      </c>
      <c r="K52" s="28">
        <v>188</v>
      </c>
      <c r="L52">
        <f t="shared" si="1"/>
        <v>68</v>
      </c>
      <c r="M52">
        <f t="shared" si="2"/>
        <v>31</v>
      </c>
      <c r="N52" s="31">
        <f t="shared" si="3"/>
        <v>0.46470588235294119</v>
      </c>
      <c r="O52" s="36">
        <f t="shared" si="4"/>
        <v>0.52600000000000002</v>
      </c>
      <c r="P52" s="39">
        <f>100</f>
        <v>100</v>
      </c>
      <c r="Q52" s="31">
        <f t="shared" si="5"/>
        <v>-0.13529411764705881</v>
      </c>
      <c r="R52" s="31">
        <f t="shared" si="6"/>
        <v>0.95786568932897287</v>
      </c>
      <c r="S52" s="39">
        <f t="shared" si="7"/>
        <v>34962.097660507512</v>
      </c>
    </row>
    <row r="53" spans="1:19">
      <c r="A53" s="28" t="s">
        <v>97</v>
      </c>
      <c r="B53" s="28" t="s">
        <v>306</v>
      </c>
      <c r="C53" s="28" t="s">
        <v>355</v>
      </c>
      <c r="D53" s="28">
        <v>1</v>
      </c>
      <c r="E53" s="28">
        <v>1300</v>
      </c>
      <c r="F53" s="29">
        <v>0.21099999999999999</v>
      </c>
      <c r="G53" s="3">
        <f t="shared" si="0"/>
        <v>3291.6</v>
      </c>
      <c r="H53" s="28">
        <v>429</v>
      </c>
      <c r="I53" s="29">
        <v>0.21099999999999999</v>
      </c>
      <c r="J53" s="28">
        <v>263</v>
      </c>
      <c r="K53" s="28">
        <v>489</v>
      </c>
      <c r="L53">
        <f t="shared" si="1"/>
        <v>226</v>
      </c>
      <c r="M53">
        <f t="shared" si="2"/>
        <v>166</v>
      </c>
      <c r="N53" s="31">
        <f t="shared" si="3"/>
        <v>0.68761061946902657</v>
      </c>
      <c r="O53" s="36">
        <f t="shared" si="4"/>
        <v>0.21099999999999999</v>
      </c>
      <c r="P53" s="39">
        <f>100</f>
        <v>100</v>
      </c>
      <c r="Q53" s="31">
        <f t="shared" si="5"/>
        <v>-0.47699115044247797</v>
      </c>
      <c r="R53" s="31">
        <f t="shared" si="6"/>
        <v>1.2284035435097753</v>
      </c>
      <c r="S53" s="39">
        <f t="shared" si="7"/>
        <v>44836.729338106801</v>
      </c>
    </row>
    <row r="54" spans="1:19">
      <c r="A54" s="28" t="s">
        <v>98</v>
      </c>
      <c r="B54" s="28" t="s">
        <v>306</v>
      </c>
      <c r="C54" s="28" t="s">
        <v>355</v>
      </c>
      <c r="D54" s="28">
        <v>2</v>
      </c>
      <c r="E54" s="28">
        <v>1900</v>
      </c>
      <c r="F54" s="29">
        <v>0.33150000000000002</v>
      </c>
      <c r="G54" s="3">
        <f t="shared" si="0"/>
        <v>7558.2000000000007</v>
      </c>
      <c r="H54" s="28">
        <v>441</v>
      </c>
      <c r="I54" s="29">
        <v>0.33150000000000002</v>
      </c>
      <c r="J54" s="28">
        <v>335</v>
      </c>
      <c r="K54" s="28">
        <v>502</v>
      </c>
      <c r="L54">
        <f t="shared" si="1"/>
        <v>167</v>
      </c>
      <c r="M54">
        <f t="shared" si="2"/>
        <v>106</v>
      </c>
      <c r="N54" s="31">
        <f t="shared" si="3"/>
        <v>0.60778443113772462</v>
      </c>
      <c r="O54" s="36">
        <f t="shared" si="4"/>
        <v>0.33150000000000002</v>
      </c>
      <c r="P54" s="39">
        <f>100</f>
        <v>100</v>
      </c>
      <c r="Q54" s="31">
        <f t="shared" si="5"/>
        <v>-1.0257485029940119</v>
      </c>
      <c r="R54" s="31">
        <f t="shared" si="6"/>
        <v>1.6628809383255385</v>
      </c>
      <c r="S54" s="39">
        <f t="shared" si="7"/>
        <v>60695.154248882158</v>
      </c>
    </row>
    <row r="55" spans="1:19">
      <c r="A55" s="28" t="s">
        <v>99</v>
      </c>
      <c r="B55" s="28" t="s">
        <v>307</v>
      </c>
      <c r="C55" s="28" t="s">
        <v>354</v>
      </c>
      <c r="D55" s="28">
        <v>1</v>
      </c>
      <c r="E55" s="28">
        <v>900</v>
      </c>
      <c r="F55" s="29">
        <v>0.32879999999999998</v>
      </c>
      <c r="G55" s="3">
        <f t="shared" si="0"/>
        <v>3551.04</v>
      </c>
      <c r="H55" s="28">
        <v>144</v>
      </c>
      <c r="I55" s="29">
        <v>0.32879999999999998</v>
      </c>
      <c r="J55" s="28">
        <v>98</v>
      </c>
      <c r="K55" s="28">
        <v>195</v>
      </c>
      <c r="L55">
        <f t="shared" si="1"/>
        <v>97</v>
      </c>
      <c r="M55">
        <f t="shared" si="2"/>
        <v>46</v>
      </c>
      <c r="N55" s="31">
        <f t="shared" si="3"/>
        <v>0.47938144329896915</v>
      </c>
      <c r="O55" s="36">
        <f t="shared" si="4"/>
        <v>0.32879999999999998</v>
      </c>
      <c r="P55" s="39">
        <f>100</f>
        <v>100</v>
      </c>
      <c r="Q55" s="31">
        <f t="shared" si="5"/>
        <v>0.11649484536082474</v>
      </c>
      <c r="R55" s="31">
        <f t="shared" si="6"/>
        <v>0.75851234639448462</v>
      </c>
      <c r="S55" s="39">
        <f t="shared" si="7"/>
        <v>27685.70064339869</v>
      </c>
    </row>
    <row r="56" spans="1:19">
      <c r="A56" s="28" t="s">
        <v>100</v>
      </c>
      <c r="B56" s="28" t="s">
        <v>307</v>
      </c>
      <c r="C56" s="28" t="s">
        <v>354</v>
      </c>
      <c r="D56" s="28">
        <v>2</v>
      </c>
      <c r="E56" s="28">
        <v>1400</v>
      </c>
      <c r="F56" s="29">
        <v>0.61919999999999997</v>
      </c>
      <c r="G56" s="3">
        <f t="shared" si="0"/>
        <v>10402.56</v>
      </c>
      <c r="H56" s="28">
        <v>136</v>
      </c>
      <c r="I56" s="29">
        <v>0.61919999999999997</v>
      </c>
      <c r="J56" s="28">
        <v>77</v>
      </c>
      <c r="K56" s="28">
        <v>260</v>
      </c>
      <c r="L56">
        <f t="shared" si="1"/>
        <v>183</v>
      </c>
      <c r="M56">
        <f t="shared" si="2"/>
        <v>59</v>
      </c>
      <c r="N56" s="31">
        <f t="shared" si="3"/>
        <v>0.35792349726775963</v>
      </c>
      <c r="O56" s="36">
        <f t="shared" si="4"/>
        <v>0.61919999999999997</v>
      </c>
      <c r="P56" s="39">
        <f>100</f>
        <v>100</v>
      </c>
      <c r="Q56" s="31">
        <f t="shared" si="5"/>
        <v>0.20054644808743172</v>
      </c>
      <c r="R56" s="31">
        <f t="shared" si="6"/>
        <v>0.69196467972004816</v>
      </c>
      <c r="S56" s="39">
        <f t="shared" si="7"/>
        <v>25256.710809781758</v>
      </c>
    </row>
    <row r="57" spans="1:19">
      <c r="A57" s="28" t="s">
        <v>101</v>
      </c>
      <c r="B57" s="28" t="s">
        <v>307</v>
      </c>
      <c r="C57" s="28" t="s">
        <v>355</v>
      </c>
      <c r="D57" s="28">
        <v>1</v>
      </c>
      <c r="E57" s="28">
        <v>1400</v>
      </c>
      <c r="F57" s="29">
        <v>0.2712</v>
      </c>
      <c r="G57" s="3">
        <f t="shared" si="0"/>
        <v>4556.16</v>
      </c>
      <c r="H57" s="28">
        <v>305</v>
      </c>
      <c r="I57" s="29">
        <v>0.2712</v>
      </c>
      <c r="J57" s="28">
        <v>173</v>
      </c>
      <c r="K57" s="28">
        <v>322</v>
      </c>
      <c r="L57">
        <f t="shared" si="1"/>
        <v>149</v>
      </c>
      <c r="M57">
        <f t="shared" si="2"/>
        <v>132</v>
      </c>
      <c r="N57" s="31">
        <f t="shared" si="3"/>
        <v>0.8087248322147651</v>
      </c>
      <c r="O57" s="36">
        <f t="shared" si="4"/>
        <v>0.2712</v>
      </c>
      <c r="P57" s="39">
        <f>100</f>
        <v>100</v>
      </c>
      <c r="Q57" s="31">
        <f t="shared" si="5"/>
        <v>-0.29194630872483229</v>
      </c>
      <c r="R57" s="31">
        <f t="shared" si="6"/>
        <v>1.0818947079019139</v>
      </c>
      <c r="S57" s="39">
        <f t="shared" si="7"/>
        <v>39489.156838419854</v>
      </c>
    </row>
    <row r="58" spans="1:19">
      <c r="A58" s="28" t="s">
        <v>102</v>
      </c>
      <c r="B58" s="28" t="s">
        <v>307</v>
      </c>
      <c r="C58" s="28" t="s">
        <v>355</v>
      </c>
      <c r="D58" s="28">
        <v>2</v>
      </c>
      <c r="E58" s="28">
        <v>1700</v>
      </c>
      <c r="F58" s="29">
        <v>0.32879999999999998</v>
      </c>
      <c r="G58" s="3">
        <f t="shared" si="0"/>
        <v>6707.5199999999995</v>
      </c>
      <c r="H58" s="28">
        <v>425</v>
      </c>
      <c r="I58" s="29">
        <v>0.32879999999999998</v>
      </c>
      <c r="J58" s="28">
        <v>176</v>
      </c>
      <c r="K58" s="28">
        <v>469</v>
      </c>
      <c r="L58">
        <f t="shared" si="1"/>
        <v>293</v>
      </c>
      <c r="M58">
        <f t="shared" si="2"/>
        <v>249</v>
      </c>
      <c r="N58" s="31">
        <f t="shared" si="3"/>
        <v>0.779863481228669</v>
      </c>
      <c r="O58" s="36">
        <f t="shared" si="4"/>
        <v>0.32879999999999998</v>
      </c>
      <c r="P58" s="39">
        <f>100</f>
        <v>100</v>
      </c>
      <c r="Q58" s="31">
        <f t="shared" si="5"/>
        <v>-0.10750853242320821</v>
      </c>
      <c r="R58" s="31">
        <f t="shared" si="6"/>
        <v>0.93586651496646389</v>
      </c>
      <c r="S58" s="39">
        <f t="shared" si="7"/>
        <v>34159.127796275934</v>
      </c>
    </row>
    <row r="59" spans="1:19">
      <c r="A59" s="28" t="s">
        <v>103</v>
      </c>
      <c r="B59" s="28" t="s">
        <v>308</v>
      </c>
      <c r="C59" s="28" t="s">
        <v>354</v>
      </c>
      <c r="D59" s="28">
        <v>1</v>
      </c>
      <c r="E59" s="28">
        <v>800</v>
      </c>
      <c r="F59" s="29">
        <v>0.41370000000000001</v>
      </c>
      <c r="G59" s="3">
        <f t="shared" si="0"/>
        <v>3971.52</v>
      </c>
      <c r="H59" s="28">
        <v>176</v>
      </c>
      <c r="I59" s="29">
        <v>0.41370000000000001</v>
      </c>
      <c r="J59" s="28">
        <v>86</v>
      </c>
      <c r="K59" s="28">
        <v>224</v>
      </c>
      <c r="L59">
        <f t="shared" si="1"/>
        <v>138</v>
      </c>
      <c r="M59">
        <f t="shared" si="2"/>
        <v>90</v>
      </c>
      <c r="N59" s="31">
        <f t="shared" si="3"/>
        <v>0.62173913043478257</v>
      </c>
      <c r="O59" s="36">
        <f t="shared" si="4"/>
        <v>0.41370000000000001</v>
      </c>
      <c r="P59" s="39">
        <f>100</f>
        <v>100</v>
      </c>
      <c r="Q59" s="31">
        <f t="shared" si="5"/>
        <v>0.1811594202898551</v>
      </c>
      <c r="R59" s="31">
        <f t="shared" si="6"/>
        <v>0.70731431520383126</v>
      </c>
      <c r="S59" s="39">
        <f t="shared" si="7"/>
        <v>25816.97250493984</v>
      </c>
    </row>
    <row r="60" spans="1:19">
      <c r="A60" s="28" t="s">
        <v>104</v>
      </c>
      <c r="B60" s="28" t="s">
        <v>303</v>
      </c>
      <c r="C60" s="28" t="s">
        <v>355</v>
      </c>
      <c r="D60" s="28">
        <v>2</v>
      </c>
      <c r="E60" s="28">
        <v>900</v>
      </c>
      <c r="F60" s="29">
        <v>0.47949999999999998</v>
      </c>
      <c r="G60" s="3">
        <f t="shared" si="0"/>
        <v>5178.5999999999995</v>
      </c>
      <c r="H60" s="28">
        <v>169</v>
      </c>
      <c r="I60" s="29">
        <v>0.47949999999999998</v>
      </c>
      <c r="J60" s="28">
        <v>111</v>
      </c>
      <c r="K60" s="28">
        <v>276</v>
      </c>
      <c r="L60">
        <f t="shared" si="1"/>
        <v>165</v>
      </c>
      <c r="M60">
        <f t="shared" si="2"/>
        <v>58</v>
      </c>
      <c r="N60" s="31">
        <f t="shared" si="3"/>
        <v>0.38121212121212122</v>
      </c>
      <c r="O60" s="36">
        <f t="shared" si="4"/>
        <v>0.47949999999999998</v>
      </c>
      <c r="P60" s="39">
        <f>100</f>
        <v>100</v>
      </c>
      <c r="Q60" s="31">
        <f t="shared" si="5"/>
        <v>4.6666666666666669E-2</v>
      </c>
      <c r="R60" s="31">
        <f t="shared" si="6"/>
        <v>0.81379864920701639</v>
      </c>
      <c r="S60" s="39">
        <f t="shared" si="7"/>
        <v>29703.650696056098</v>
      </c>
    </row>
    <row r="61" spans="1:19">
      <c r="A61" s="28" t="s">
        <v>105</v>
      </c>
      <c r="B61" s="28" t="s">
        <v>308</v>
      </c>
      <c r="C61" s="28" t="s">
        <v>354</v>
      </c>
      <c r="D61" s="28">
        <v>2</v>
      </c>
      <c r="E61" s="28">
        <v>1300</v>
      </c>
      <c r="F61" s="29">
        <v>0.63009999999999999</v>
      </c>
      <c r="G61" s="3">
        <f t="shared" si="0"/>
        <v>9829.56</v>
      </c>
      <c r="H61" s="28">
        <v>207</v>
      </c>
      <c r="I61" s="29">
        <v>0.63009999999999999</v>
      </c>
      <c r="J61" s="28">
        <v>127</v>
      </c>
      <c r="K61" s="28">
        <v>276</v>
      </c>
      <c r="L61">
        <f t="shared" si="1"/>
        <v>149</v>
      </c>
      <c r="M61">
        <f t="shared" si="2"/>
        <v>80</v>
      </c>
      <c r="N61" s="31">
        <f t="shared" si="3"/>
        <v>0.5295302013422819</v>
      </c>
      <c r="O61" s="36">
        <f t="shared" si="4"/>
        <v>0.63009999999999999</v>
      </c>
      <c r="P61" s="39">
        <f>100</f>
        <v>100</v>
      </c>
      <c r="Q61" s="31">
        <f t="shared" si="5"/>
        <v>-4.496644295302013E-2</v>
      </c>
      <c r="R61" s="31">
        <f t="shared" si="6"/>
        <v>0.88634895684538184</v>
      </c>
      <c r="S61" s="39">
        <f t="shared" si="7"/>
        <v>32351.736924856436</v>
      </c>
    </row>
    <row r="62" spans="1:19">
      <c r="A62" s="28" t="s">
        <v>106</v>
      </c>
      <c r="B62" s="28" t="s">
        <v>308</v>
      </c>
      <c r="C62" s="28" t="s">
        <v>355</v>
      </c>
      <c r="D62" s="28">
        <v>1</v>
      </c>
      <c r="E62" s="28">
        <v>1400</v>
      </c>
      <c r="F62" s="29">
        <v>0.90410000000000001</v>
      </c>
      <c r="G62" s="3">
        <f t="shared" si="0"/>
        <v>15188.880000000001</v>
      </c>
      <c r="H62" s="28">
        <v>244</v>
      </c>
      <c r="I62" s="29">
        <v>0.90410000000000001</v>
      </c>
      <c r="J62" s="28">
        <v>222</v>
      </c>
      <c r="K62" s="28">
        <v>381</v>
      </c>
      <c r="L62">
        <f t="shared" si="1"/>
        <v>159</v>
      </c>
      <c r="M62">
        <f t="shared" si="2"/>
        <v>22</v>
      </c>
      <c r="N62" s="31">
        <f t="shared" si="3"/>
        <v>0.21069182389937108</v>
      </c>
      <c r="O62" s="36">
        <f t="shared" si="4"/>
        <v>0.90410000000000001</v>
      </c>
      <c r="P62" s="39">
        <f>100</f>
        <v>100</v>
      </c>
      <c r="Q62" s="31">
        <f t="shared" si="5"/>
        <v>-0.51383647798742149</v>
      </c>
      <c r="R62" s="31">
        <f t="shared" si="6"/>
        <v>1.2575757483985601</v>
      </c>
      <c r="S62" s="39">
        <f t="shared" si="7"/>
        <v>45901.514816547446</v>
      </c>
    </row>
    <row r="63" spans="1:19">
      <c r="A63" s="28" t="s">
        <v>107</v>
      </c>
      <c r="B63" s="28" t="s">
        <v>308</v>
      </c>
      <c r="C63" s="28" t="s">
        <v>355</v>
      </c>
      <c r="D63" s="28">
        <v>2</v>
      </c>
      <c r="E63" s="28">
        <v>1900</v>
      </c>
      <c r="F63" s="29">
        <v>0.54249999999999998</v>
      </c>
      <c r="G63" s="3">
        <f t="shared" si="0"/>
        <v>12369</v>
      </c>
      <c r="H63" s="28">
        <v>536</v>
      </c>
      <c r="I63" s="29">
        <v>0.54249999999999998</v>
      </c>
      <c r="J63" s="28">
        <v>386</v>
      </c>
      <c r="K63" s="28">
        <v>773</v>
      </c>
      <c r="L63">
        <f t="shared" si="1"/>
        <v>387</v>
      </c>
      <c r="M63">
        <f t="shared" si="2"/>
        <v>150</v>
      </c>
      <c r="N63" s="31">
        <f t="shared" si="3"/>
        <v>0.41007751937984493</v>
      </c>
      <c r="O63" s="36">
        <f t="shared" si="4"/>
        <v>0.54249999999999998</v>
      </c>
      <c r="P63" s="39">
        <f>100</f>
        <v>100</v>
      </c>
      <c r="Q63" s="31">
        <f t="shared" si="5"/>
        <v>-0.49121447028423781</v>
      </c>
      <c r="R63" s="31">
        <f t="shared" si="6"/>
        <v>1.239664824878937</v>
      </c>
      <c r="S63" s="39">
        <f t="shared" si="7"/>
        <v>45247.766108081203</v>
      </c>
    </row>
    <row r="64" spans="1:19">
      <c r="A64" s="28" t="s">
        <v>108</v>
      </c>
      <c r="B64" s="28" t="s">
        <v>309</v>
      </c>
      <c r="C64" s="28" t="s">
        <v>354</v>
      </c>
      <c r="D64" s="28">
        <v>1</v>
      </c>
      <c r="E64" s="28">
        <v>1700</v>
      </c>
      <c r="F64" s="29">
        <v>7.9500000000000001E-2</v>
      </c>
      <c r="G64" s="3">
        <f t="shared" si="0"/>
        <v>1621.8</v>
      </c>
      <c r="H64" s="28">
        <v>476</v>
      </c>
      <c r="I64" s="29">
        <v>7.9500000000000001E-2</v>
      </c>
      <c r="J64" s="28">
        <v>136</v>
      </c>
      <c r="K64" s="28">
        <v>476</v>
      </c>
      <c r="L64">
        <f t="shared" si="1"/>
        <v>340</v>
      </c>
      <c r="M64">
        <f t="shared" si="2"/>
        <v>340</v>
      </c>
      <c r="N64" s="31">
        <f t="shared" si="3"/>
        <v>0.9</v>
      </c>
      <c r="O64" s="36">
        <f t="shared" si="4"/>
        <v>7.9500000000000001E-2</v>
      </c>
      <c r="P64" s="39">
        <f>100</f>
        <v>100</v>
      </c>
      <c r="Q64" s="31">
        <f t="shared" si="5"/>
        <v>1.5294117647058833E-2</v>
      </c>
      <c r="R64" s="31">
        <f t="shared" si="6"/>
        <v>0.83863779405562955</v>
      </c>
      <c r="S64" s="39">
        <f t="shared" si="7"/>
        <v>30610.279483030477</v>
      </c>
    </row>
    <row r="65" spans="1:19">
      <c r="A65" s="28" t="s">
        <v>109</v>
      </c>
      <c r="B65" s="28" t="s">
        <v>309</v>
      </c>
      <c r="C65" s="28" t="s">
        <v>354</v>
      </c>
      <c r="D65" s="28">
        <v>2</v>
      </c>
      <c r="E65" s="28">
        <v>2400</v>
      </c>
      <c r="F65" s="29">
        <v>0.55069999999999997</v>
      </c>
      <c r="G65" s="3">
        <f t="shared" si="0"/>
        <v>15860.16</v>
      </c>
      <c r="H65" s="28">
        <v>360</v>
      </c>
      <c r="I65" s="29">
        <v>0.55069999999999997</v>
      </c>
      <c r="J65" s="28">
        <v>173</v>
      </c>
      <c r="K65" s="28">
        <v>690</v>
      </c>
      <c r="L65">
        <f t="shared" si="1"/>
        <v>517</v>
      </c>
      <c r="M65">
        <f t="shared" si="2"/>
        <v>187</v>
      </c>
      <c r="N65" s="31">
        <f t="shared" si="3"/>
        <v>0.38936170212765953</v>
      </c>
      <c r="O65" s="36">
        <f t="shared" si="4"/>
        <v>0.55069999999999997</v>
      </c>
      <c r="P65" s="39">
        <f>100</f>
        <v>100</v>
      </c>
      <c r="Q65" s="31">
        <f t="shared" si="5"/>
        <v>-1.2959381044487434E-2</v>
      </c>
      <c r="R65" s="31">
        <f t="shared" si="6"/>
        <v>0.86100743784966116</v>
      </c>
      <c r="S65" s="39">
        <f t="shared" si="7"/>
        <v>31426.771481512631</v>
      </c>
    </row>
    <row r="66" spans="1:19">
      <c r="A66" s="28" t="s">
        <v>110</v>
      </c>
      <c r="B66" s="28" t="s">
        <v>309</v>
      </c>
      <c r="C66" s="28" t="s">
        <v>355</v>
      </c>
      <c r="D66" s="28">
        <v>1</v>
      </c>
      <c r="E66" s="28">
        <v>2100</v>
      </c>
      <c r="F66" s="29">
        <v>0.69320000000000004</v>
      </c>
      <c r="G66" s="3">
        <f t="shared" si="0"/>
        <v>17468.64</v>
      </c>
      <c r="H66" s="28">
        <v>1477</v>
      </c>
      <c r="I66" s="29">
        <v>0.69320000000000004</v>
      </c>
      <c r="J66" s="28">
        <v>448</v>
      </c>
      <c r="K66" s="28">
        <v>2128</v>
      </c>
      <c r="L66">
        <f t="shared" si="1"/>
        <v>1680</v>
      </c>
      <c r="M66">
        <f t="shared" si="2"/>
        <v>1029</v>
      </c>
      <c r="N66" s="31">
        <f t="shared" si="3"/>
        <v>0.59000000000000008</v>
      </c>
      <c r="O66" s="36">
        <f t="shared" si="4"/>
        <v>0.69320000000000004</v>
      </c>
      <c r="P66" s="39">
        <f>100</f>
        <v>100</v>
      </c>
      <c r="Q66" s="31">
        <f t="shared" si="5"/>
        <v>-6.5714285714285725E-2</v>
      </c>
      <c r="R66" s="31">
        <f t="shared" si="6"/>
        <v>0.9027760145040129</v>
      </c>
      <c r="S66" s="39">
        <f t="shared" si="7"/>
        <v>32951.324529396472</v>
      </c>
    </row>
    <row r="67" spans="1:19">
      <c r="A67" s="28" t="s">
        <v>111</v>
      </c>
      <c r="B67" s="28" t="s">
        <v>309</v>
      </c>
      <c r="C67" s="28" t="s">
        <v>355</v>
      </c>
      <c r="D67" s="28">
        <v>2</v>
      </c>
      <c r="E67" s="28">
        <v>3200</v>
      </c>
      <c r="F67" s="29">
        <v>0.71509999999999996</v>
      </c>
      <c r="G67" s="3">
        <f t="shared" si="0"/>
        <v>27459.84</v>
      </c>
      <c r="H67" s="28">
        <v>1265</v>
      </c>
      <c r="I67" s="29">
        <v>0.71509999999999996</v>
      </c>
      <c r="J67" s="28">
        <v>450</v>
      </c>
      <c r="K67" s="28">
        <v>2699</v>
      </c>
      <c r="L67">
        <f t="shared" si="1"/>
        <v>2249</v>
      </c>
      <c r="M67">
        <f t="shared" si="2"/>
        <v>815</v>
      </c>
      <c r="N67" s="31">
        <f t="shared" si="3"/>
        <v>0.38990662516674079</v>
      </c>
      <c r="O67" s="36">
        <f t="shared" si="4"/>
        <v>0.71509999999999996</v>
      </c>
      <c r="P67" s="39">
        <f>100</f>
        <v>100</v>
      </c>
      <c r="Q67" s="31">
        <f t="shared" si="5"/>
        <v>-2.4499777678968424E-2</v>
      </c>
      <c r="R67" s="31">
        <f t="shared" si="6"/>
        <v>0.8701445208273676</v>
      </c>
      <c r="S67" s="39">
        <f t="shared" si="7"/>
        <v>31760.275010198919</v>
      </c>
    </row>
    <row r="68" spans="1:19">
      <c r="A68" s="28" t="s">
        <v>112</v>
      </c>
      <c r="B68" s="28" t="s">
        <v>310</v>
      </c>
      <c r="C68" s="28" t="s">
        <v>354</v>
      </c>
      <c r="D68" s="28">
        <v>1</v>
      </c>
      <c r="E68" s="28">
        <v>1300</v>
      </c>
      <c r="F68" s="29">
        <v>0.52049999999999996</v>
      </c>
      <c r="G68" s="3">
        <f t="shared" si="0"/>
        <v>8119.7999999999993</v>
      </c>
      <c r="H68" s="28">
        <v>328</v>
      </c>
      <c r="I68" s="29">
        <v>0.52049999999999996</v>
      </c>
      <c r="J68" s="28">
        <v>291</v>
      </c>
      <c r="K68" s="28">
        <v>387</v>
      </c>
      <c r="L68">
        <f t="shared" si="1"/>
        <v>96</v>
      </c>
      <c r="M68">
        <f t="shared" si="2"/>
        <v>37</v>
      </c>
      <c r="N68" s="31">
        <f t="shared" si="3"/>
        <v>0.40833333333333333</v>
      </c>
      <c r="O68" s="36">
        <f t="shared" si="4"/>
        <v>0.52049999999999996</v>
      </c>
      <c r="P68" s="39">
        <f>100</f>
        <v>100</v>
      </c>
      <c r="Q68" s="31">
        <f t="shared" si="5"/>
        <v>-1.4916666666666667</v>
      </c>
      <c r="R68" s="31">
        <f t="shared" si="6"/>
        <v>2.031770592393233</v>
      </c>
      <c r="S68" s="39">
        <f t="shared" si="7"/>
        <v>74159.626622353011</v>
      </c>
    </row>
    <row r="69" spans="1:19">
      <c r="A69" s="28" t="s">
        <v>113</v>
      </c>
      <c r="B69" s="28" t="s">
        <v>310</v>
      </c>
      <c r="C69" s="28" t="s">
        <v>354</v>
      </c>
      <c r="D69" s="28">
        <v>2</v>
      </c>
      <c r="E69" s="28">
        <v>1700</v>
      </c>
      <c r="F69" s="29">
        <v>0.15890000000000001</v>
      </c>
      <c r="G69" s="3">
        <f t="shared" ref="G69:G132" si="8">(E69*12)*F69</f>
        <v>3241.5600000000004</v>
      </c>
      <c r="H69" s="28">
        <v>246</v>
      </c>
      <c r="I69" s="29">
        <v>0.15890000000000001</v>
      </c>
      <c r="J69" s="28">
        <v>203</v>
      </c>
      <c r="K69" s="28">
        <v>318</v>
      </c>
      <c r="L69">
        <f t="shared" ref="L69:L132" si="9">K69-J69</f>
        <v>115</v>
      </c>
      <c r="M69">
        <f t="shared" ref="M69:M132" si="10">H69-J69</f>
        <v>43</v>
      </c>
      <c r="N69" s="31">
        <f t="shared" ref="N69:N132" si="11">((0.8*M69))/(L69)+0.1</f>
        <v>0.39913043478260868</v>
      </c>
      <c r="O69" s="36">
        <f t="shared" ref="O69:O132" si="12">I69</f>
        <v>0.15890000000000001</v>
      </c>
      <c r="P69" s="39">
        <f>100</f>
        <v>100</v>
      </c>
      <c r="Q69" s="31">
        <f t="shared" ref="Q69:Q132" si="13">0.1+0.8*(P69-J69)/(K69-J69)</f>
        <v>-0.61652173913043484</v>
      </c>
      <c r="R69" s="31">
        <f t="shared" ref="R69:R132" si="14">($Q$2*Q69)+$R$2</f>
        <v>1.3388765720503089</v>
      </c>
      <c r="S69" s="39">
        <f t="shared" ref="S69:S132" si="15">365*P69*R69</f>
        <v>48868.994879836275</v>
      </c>
    </row>
    <row r="70" spans="1:19">
      <c r="A70" s="28" t="s">
        <v>114</v>
      </c>
      <c r="B70" s="28" t="s">
        <v>310</v>
      </c>
      <c r="C70" s="28" t="s">
        <v>355</v>
      </c>
      <c r="D70" s="28">
        <v>1</v>
      </c>
      <c r="E70" s="28">
        <v>1400</v>
      </c>
      <c r="F70" s="29">
        <v>0.54520000000000002</v>
      </c>
      <c r="G70" s="3">
        <f t="shared" si="8"/>
        <v>9159.36</v>
      </c>
      <c r="H70" s="28">
        <v>325</v>
      </c>
      <c r="I70" s="29">
        <v>0.54520000000000002</v>
      </c>
      <c r="J70" s="28">
        <v>287</v>
      </c>
      <c r="K70" s="28">
        <v>395</v>
      </c>
      <c r="L70">
        <f t="shared" si="9"/>
        <v>108</v>
      </c>
      <c r="M70">
        <f t="shared" si="10"/>
        <v>38</v>
      </c>
      <c r="N70" s="31">
        <f t="shared" si="11"/>
        <v>0.38148148148148153</v>
      </c>
      <c r="O70" s="36">
        <f t="shared" si="12"/>
        <v>0.54520000000000002</v>
      </c>
      <c r="P70" s="39">
        <f>100</f>
        <v>100</v>
      </c>
      <c r="Q70" s="31">
        <f t="shared" si="13"/>
        <v>-1.285185185185185</v>
      </c>
      <c r="R70" s="31">
        <f t="shared" si="14"/>
        <v>1.8682893456552252</v>
      </c>
      <c r="S70" s="39">
        <f t="shared" si="15"/>
        <v>68192.561116415716</v>
      </c>
    </row>
    <row r="71" spans="1:19">
      <c r="A71" s="28" t="s">
        <v>115</v>
      </c>
      <c r="B71" s="28" t="s">
        <v>303</v>
      </c>
      <c r="C71" s="28" t="s">
        <v>354</v>
      </c>
      <c r="D71" s="28">
        <v>1</v>
      </c>
      <c r="E71" s="28">
        <v>750</v>
      </c>
      <c r="F71" s="29">
        <v>0.47949999999999998</v>
      </c>
      <c r="G71" s="3">
        <f t="shared" si="8"/>
        <v>4315.5</v>
      </c>
      <c r="H71" s="28">
        <v>94</v>
      </c>
      <c r="I71" s="29">
        <v>0.47949999999999998</v>
      </c>
      <c r="J71" s="28">
        <v>51</v>
      </c>
      <c r="K71" s="28">
        <v>179</v>
      </c>
      <c r="L71">
        <f t="shared" si="9"/>
        <v>128</v>
      </c>
      <c r="M71">
        <f t="shared" si="10"/>
        <v>43</v>
      </c>
      <c r="N71" s="31">
        <f t="shared" si="11"/>
        <v>0.36875000000000002</v>
      </c>
      <c r="O71" s="36">
        <f t="shared" si="12"/>
        <v>0.47949999999999998</v>
      </c>
      <c r="P71" s="39">
        <f>100</f>
        <v>100</v>
      </c>
      <c r="Q71" s="31">
        <f t="shared" si="13"/>
        <v>0.40625</v>
      </c>
      <c r="R71" s="31">
        <f t="shared" si="14"/>
        <v>0.52909935696170085</v>
      </c>
      <c r="S71" s="39">
        <f t="shared" si="15"/>
        <v>19312.126529102083</v>
      </c>
    </row>
    <row r="72" spans="1:19">
      <c r="A72" s="28" t="s">
        <v>116</v>
      </c>
      <c r="B72" s="28" t="s">
        <v>310</v>
      </c>
      <c r="C72" s="28" t="s">
        <v>355</v>
      </c>
      <c r="D72" s="28">
        <v>2</v>
      </c>
      <c r="E72" s="28">
        <v>1900</v>
      </c>
      <c r="F72" s="29">
        <v>0.58630000000000004</v>
      </c>
      <c r="G72" s="3">
        <f t="shared" si="8"/>
        <v>13367.640000000001</v>
      </c>
      <c r="H72" s="28">
        <v>428</v>
      </c>
      <c r="I72" s="29">
        <v>0.58630000000000004</v>
      </c>
      <c r="J72" s="28">
        <v>376</v>
      </c>
      <c r="K72" s="28">
        <v>502</v>
      </c>
      <c r="L72">
        <f t="shared" si="9"/>
        <v>126</v>
      </c>
      <c r="M72">
        <f t="shared" si="10"/>
        <v>52</v>
      </c>
      <c r="N72" s="31">
        <f t="shared" si="11"/>
        <v>0.43015873015873018</v>
      </c>
      <c r="O72" s="36">
        <f t="shared" si="12"/>
        <v>0.58630000000000004</v>
      </c>
      <c r="P72" s="39">
        <f>100</f>
        <v>100</v>
      </c>
      <c r="Q72" s="31">
        <f t="shared" si="13"/>
        <v>-1.6523809523809523</v>
      </c>
      <c r="R72" s="31">
        <f t="shared" si="14"/>
        <v>2.1590157652226241</v>
      </c>
      <c r="S72" s="39">
        <f t="shared" si="15"/>
        <v>78804.075430625773</v>
      </c>
    </row>
    <row r="73" spans="1:19">
      <c r="A73" s="28" t="s">
        <v>117</v>
      </c>
      <c r="B73" s="28" t="s">
        <v>311</v>
      </c>
      <c r="C73" s="28" t="s">
        <v>354</v>
      </c>
      <c r="D73" s="28">
        <v>1</v>
      </c>
      <c r="E73" s="28">
        <v>1600</v>
      </c>
      <c r="F73" s="29">
        <v>0.67949999999999999</v>
      </c>
      <c r="G73" s="3">
        <f t="shared" si="8"/>
        <v>13046.4</v>
      </c>
      <c r="H73" s="28">
        <v>188</v>
      </c>
      <c r="I73" s="29">
        <v>0.67949999999999999</v>
      </c>
      <c r="J73" s="28">
        <v>126</v>
      </c>
      <c r="K73" s="28">
        <v>352</v>
      </c>
      <c r="L73">
        <f t="shared" si="9"/>
        <v>226</v>
      </c>
      <c r="M73">
        <f t="shared" si="10"/>
        <v>62</v>
      </c>
      <c r="N73" s="31">
        <f t="shared" si="11"/>
        <v>0.3194690265486726</v>
      </c>
      <c r="O73" s="36">
        <f t="shared" si="12"/>
        <v>0.67949999999999999</v>
      </c>
      <c r="P73" s="39">
        <f>100</f>
        <v>100</v>
      </c>
      <c r="Q73" s="31">
        <f t="shared" si="13"/>
        <v>7.9646017699115113E-3</v>
      </c>
      <c r="R73" s="31">
        <f t="shared" si="14"/>
        <v>0.84444092170167728</v>
      </c>
      <c r="S73" s="39">
        <f t="shared" si="15"/>
        <v>30822.09364211122</v>
      </c>
    </row>
    <row r="74" spans="1:19">
      <c r="A74" s="28" t="s">
        <v>118</v>
      </c>
      <c r="B74" s="28" t="s">
        <v>311</v>
      </c>
      <c r="C74" s="28" t="s">
        <v>354</v>
      </c>
      <c r="D74" s="28">
        <v>2</v>
      </c>
      <c r="E74" s="28">
        <v>2200</v>
      </c>
      <c r="F74" s="29">
        <v>0.57809999999999995</v>
      </c>
      <c r="G74" s="3">
        <f t="shared" si="8"/>
        <v>15261.839999999998</v>
      </c>
      <c r="H74" s="28">
        <v>274</v>
      </c>
      <c r="I74" s="29">
        <v>0.57809999999999995</v>
      </c>
      <c r="J74" s="28">
        <v>119</v>
      </c>
      <c r="K74" s="28">
        <v>505</v>
      </c>
      <c r="L74">
        <f t="shared" si="9"/>
        <v>386</v>
      </c>
      <c r="M74">
        <f t="shared" si="10"/>
        <v>155</v>
      </c>
      <c r="N74" s="31">
        <f t="shared" si="11"/>
        <v>0.42124352331606219</v>
      </c>
      <c r="O74" s="36">
        <f t="shared" si="12"/>
        <v>0.57809999999999995</v>
      </c>
      <c r="P74" s="39">
        <f>100</f>
        <v>100</v>
      </c>
      <c r="Q74" s="31">
        <f t="shared" si="13"/>
        <v>6.0621761658031091E-2</v>
      </c>
      <c r="R74" s="31">
        <f t="shared" si="14"/>
        <v>0.80274973425751672</v>
      </c>
      <c r="S74" s="39">
        <f t="shared" si="15"/>
        <v>29300.36530039936</v>
      </c>
    </row>
    <row r="75" spans="1:19">
      <c r="A75" s="28" t="s">
        <v>119</v>
      </c>
      <c r="B75" s="28" t="s">
        <v>311</v>
      </c>
      <c r="C75" s="28" t="s">
        <v>355</v>
      </c>
      <c r="D75" s="28">
        <v>1</v>
      </c>
      <c r="E75" s="28">
        <v>1500</v>
      </c>
      <c r="F75" s="29">
        <v>0.41099999999999998</v>
      </c>
      <c r="G75" s="3">
        <f t="shared" si="8"/>
        <v>7398</v>
      </c>
      <c r="H75" s="28">
        <v>860</v>
      </c>
      <c r="I75" s="29">
        <v>0.41099999999999998</v>
      </c>
      <c r="J75" s="28">
        <v>486</v>
      </c>
      <c r="K75" s="28">
        <v>1215</v>
      </c>
      <c r="L75">
        <f t="shared" si="9"/>
        <v>729</v>
      </c>
      <c r="M75">
        <f t="shared" si="10"/>
        <v>374</v>
      </c>
      <c r="N75" s="31">
        <f t="shared" si="11"/>
        <v>0.51042524005486967</v>
      </c>
      <c r="O75" s="36">
        <f t="shared" si="12"/>
        <v>0.41099999999999998</v>
      </c>
      <c r="P75" s="39">
        <f>100</f>
        <v>100</v>
      </c>
      <c r="Q75" s="31">
        <f t="shared" si="13"/>
        <v>-0.32359396433470511</v>
      </c>
      <c r="R75" s="31">
        <f t="shared" si="14"/>
        <v>1.1069516677721922</v>
      </c>
      <c r="S75" s="39">
        <f t="shared" si="15"/>
        <v>40403.735873685015</v>
      </c>
    </row>
    <row r="76" spans="1:19">
      <c r="A76" s="28" t="s">
        <v>120</v>
      </c>
      <c r="B76" s="28" t="s">
        <v>311</v>
      </c>
      <c r="C76" s="28" t="s">
        <v>355</v>
      </c>
      <c r="D76" s="28">
        <v>2</v>
      </c>
      <c r="E76" s="28">
        <v>2400</v>
      </c>
      <c r="F76" s="29">
        <v>0.68220000000000003</v>
      </c>
      <c r="G76" s="3">
        <f t="shared" si="8"/>
        <v>19647.36</v>
      </c>
      <c r="H76" s="28">
        <v>729</v>
      </c>
      <c r="I76" s="29">
        <v>0.68220000000000003</v>
      </c>
      <c r="J76" s="28">
        <v>516</v>
      </c>
      <c r="K76" s="28">
        <v>1650</v>
      </c>
      <c r="L76">
        <f t="shared" si="9"/>
        <v>1134</v>
      </c>
      <c r="M76">
        <f t="shared" si="10"/>
        <v>213</v>
      </c>
      <c r="N76" s="31">
        <f t="shared" si="11"/>
        <v>0.2502645502645503</v>
      </c>
      <c r="O76" s="36">
        <f t="shared" si="12"/>
        <v>0.68220000000000003</v>
      </c>
      <c r="P76" s="39">
        <f>100</f>
        <v>100</v>
      </c>
      <c r="Q76" s="31">
        <f t="shared" si="13"/>
        <v>-0.19347442680776014</v>
      </c>
      <c r="R76" s="31">
        <f t="shared" si="14"/>
        <v>1.0039298177387026</v>
      </c>
      <c r="S76" s="39">
        <f t="shared" si="15"/>
        <v>36643.438347462645</v>
      </c>
    </row>
    <row r="77" spans="1:19">
      <c r="A77" s="28" t="s">
        <v>121</v>
      </c>
      <c r="B77" s="28" t="s">
        <v>312</v>
      </c>
      <c r="C77" s="28" t="s">
        <v>354</v>
      </c>
      <c r="D77" s="28">
        <v>1</v>
      </c>
      <c r="E77" s="28">
        <v>1600</v>
      </c>
      <c r="F77" s="29">
        <v>0.82469999999999999</v>
      </c>
      <c r="G77" s="3">
        <f t="shared" si="8"/>
        <v>15834.24</v>
      </c>
      <c r="H77" s="28">
        <v>174</v>
      </c>
      <c r="I77" s="29">
        <v>0.82469999999999999</v>
      </c>
      <c r="J77" s="28">
        <v>160</v>
      </c>
      <c r="K77" s="28">
        <v>321</v>
      </c>
      <c r="L77">
        <f t="shared" si="9"/>
        <v>161</v>
      </c>
      <c r="M77">
        <f t="shared" si="10"/>
        <v>14</v>
      </c>
      <c r="N77" s="31">
        <f t="shared" si="11"/>
        <v>0.16956521739130437</v>
      </c>
      <c r="O77" s="36">
        <f t="shared" si="12"/>
        <v>0.82469999999999999</v>
      </c>
      <c r="P77" s="39">
        <f>100</f>
        <v>100</v>
      </c>
      <c r="Q77" s="31">
        <f t="shared" si="13"/>
        <v>-0.19813664596273292</v>
      </c>
      <c r="R77" s="31">
        <f t="shared" si="14"/>
        <v>1.0076211192275923</v>
      </c>
      <c r="S77" s="39">
        <f t="shared" si="15"/>
        <v>36778.170851807117</v>
      </c>
    </row>
    <row r="78" spans="1:19">
      <c r="A78" s="28" t="s">
        <v>122</v>
      </c>
      <c r="B78" s="28" t="s">
        <v>312</v>
      </c>
      <c r="C78" s="28" t="s">
        <v>354</v>
      </c>
      <c r="D78" s="28">
        <v>2</v>
      </c>
      <c r="E78" s="28">
        <v>1900</v>
      </c>
      <c r="F78" s="29">
        <v>0.21640000000000001</v>
      </c>
      <c r="G78" s="3">
        <f t="shared" si="8"/>
        <v>4933.92</v>
      </c>
      <c r="H78" s="28">
        <v>308</v>
      </c>
      <c r="I78" s="29">
        <v>0.21640000000000001</v>
      </c>
      <c r="J78" s="28">
        <v>168</v>
      </c>
      <c r="K78" s="28">
        <v>364</v>
      </c>
      <c r="L78">
        <f t="shared" si="9"/>
        <v>196</v>
      </c>
      <c r="M78">
        <f t="shared" si="10"/>
        <v>140</v>
      </c>
      <c r="N78" s="31">
        <f t="shared" si="11"/>
        <v>0.67142857142857137</v>
      </c>
      <c r="O78" s="36">
        <f t="shared" si="12"/>
        <v>0.21640000000000001</v>
      </c>
      <c r="P78" s="39">
        <f>100</f>
        <v>100</v>
      </c>
      <c r="Q78" s="31">
        <f t="shared" si="13"/>
        <v>-0.17755102040816331</v>
      </c>
      <c r="R78" s="31">
        <f t="shared" si="14"/>
        <v>0.99132249667608452</v>
      </c>
      <c r="S78" s="39">
        <f t="shared" si="15"/>
        <v>36183.271128677086</v>
      </c>
    </row>
    <row r="79" spans="1:19">
      <c r="A79" s="28" t="s">
        <v>123</v>
      </c>
      <c r="B79" s="28" t="s">
        <v>312</v>
      </c>
      <c r="C79" s="28" t="s">
        <v>355</v>
      </c>
      <c r="D79" s="28">
        <v>1</v>
      </c>
      <c r="E79" s="28">
        <v>1400</v>
      </c>
      <c r="F79" s="29">
        <v>0.6</v>
      </c>
      <c r="G79" s="3">
        <f t="shared" si="8"/>
        <v>10080</v>
      </c>
      <c r="H79" s="28">
        <v>308</v>
      </c>
      <c r="I79" s="29">
        <v>0.6</v>
      </c>
      <c r="J79" s="28">
        <v>226</v>
      </c>
      <c r="K79" s="28">
        <v>368</v>
      </c>
      <c r="L79">
        <f t="shared" si="9"/>
        <v>142</v>
      </c>
      <c r="M79">
        <f t="shared" si="10"/>
        <v>82</v>
      </c>
      <c r="N79" s="31">
        <f t="shared" si="11"/>
        <v>0.56197183098591552</v>
      </c>
      <c r="O79" s="36">
        <f t="shared" si="12"/>
        <v>0.6</v>
      </c>
      <c r="P79" s="39">
        <f>100</f>
        <v>100</v>
      </c>
      <c r="Q79" s="31">
        <f t="shared" si="13"/>
        <v>-0.60985915492957754</v>
      </c>
      <c r="R79" s="31">
        <f t="shared" si="14"/>
        <v>1.3336014860530652</v>
      </c>
      <c r="S79" s="39">
        <f t="shared" si="15"/>
        <v>48676.454240936881</v>
      </c>
    </row>
    <row r="80" spans="1:19">
      <c r="A80" s="28" t="s">
        <v>124</v>
      </c>
      <c r="B80" s="28" t="s">
        <v>312</v>
      </c>
      <c r="C80" s="28" t="s">
        <v>355</v>
      </c>
      <c r="D80" s="28">
        <v>2</v>
      </c>
      <c r="E80" s="28">
        <v>2000</v>
      </c>
      <c r="F80" s="29">
        <v>0.39179999999999998</v>
      </c>
      <c r="G80" s="3">
        <f t="shared" si="8"/>
        <v>9403.1999999999989</v>
      </c>
      <c r="H80" s="28">
        <v>342</v>
      </c>
      <c r="I80" s="29">
        <v>0.39179999999999998</v>
      </c>
      <c r="J80" s="28">
        <v>285</v>
      </c>
      <c r="K80" s="28">
        <v>428</v>
      </c>
      <c r="L80">
        <f t="shared" si="9"/>
        <v>143</v>
      </c>
      <c r="M80">
        <f t="shared" si="10"/>
        <v>57</v>
      </c>
      <c r="N80" s="31">
        <f t="shared" si="11"/>
        <v>0.4188811188811189</v>
      </c>
      <c r="O80" s="36">
        <f t="shared" si="12"/>
        <v>0.39179999999999998</v>
      </c>
      <c r="P80" s="39">
        <f>100</f>
        <v>100</v>
      </c>
      <c r="Q80" s="31">
        <f t="shared" si="13"/>
        <v>-0.93496503496503502</v>
      </c>
      <c r="R80" s="31">
        <f t="shared" si="14"/>
        <v>1.5910033324981689</v>
      </c>
      <c r="S80" s="39">
        <f t="shared" si="15"/>
        <v>58071.621636183168</v>
      </c>
    </row>
    <row r="81" spans="1:19">
      <c r="A81" s="28" t="s">
        <v>125</v>
      </c>
      <c r="B81" s="28" t="s">
        <v>313</v>
      </c>
      <c r="C81" s="28" t="s">
        <v>354</v>
      </c>
      <c r="D81" s="28">
        <v>1</v>
      </c>
      <c r="E81" s="28">
        <v>1000</v>
      </c>
      <c r="F81" s="29">
        <v>0.58899999999999997</v>
      </c>
      <c r="G81" s="3">
        <f t="shared" si="8"/>
        <v>7068</v>
      </c>
      <c r="H81" s="28">
        <v>229</v>
      </c>
      <c r="I81" s="29">
        <v>0.58899999999999997</v>
      </c>
      <c r="J81" s="28">
        <v>91</v>
      </c>
      <c r="K81" s="28">
        <v>342</v>
      </c>
      <c r="L81">
        <f t="shared" si="9"/>
        <v>251</v>
      </c>
      <c r="M81">
        <f t="shared" si="10"/>
        <v>138</v>
      </c>
      <c r="N81" s="31">
        <f t="shared" si="11"/>
        <v>0.53984063745019928</v>
      </c>
      <c r="O81" s="36">
        <f t="shared" si="12"/>
        <v>0.58899999999999997</v>
      </c>
      <c r="P81" s="39">
        <f>100</f>
        <v>100</v>
      </c>
      <c r="Q81" s="31">
        <f t="shared" si="13"/>
        <v>0.12868525896414343</v>
      </c>
      <c r="R81" s="31">
        <f t="shared" si="14"/>
        <v>0.74886061394940695</v>
      </c>
      <c r="S81" s="39">
        <f t="shared" si="15"/>
        <v>27333.412409153352</v>
      </c>
    </row>
    <row r="82" spans="1:19">
      <c r="A82" s="28" t="s">
        <v>126</v>
      </c>
      <c r="B82" s="28" t="s">
        <v>314</v>
      </c>
      <c r="C82" s="28" t="s">
        <v>354</v>
      </c>
      <c r="D82" s="28">
        <v>2</v>
      </c>
      <c r="E82" s="28">
        <v>2500</v>
      </c>
      <c r="F82" s="29">
        <v>0.29320000000000002</v>
      </c>
      <c r="G82" s="3">
        <f t="shared" si="8"/>
        <v>8796</v>
      </c>
      <c r="H82" s="28">
        <v>392</v>
      </c>
      <c r="I82" s="29">
        <v>0.29320000000000002</v>
      </c>
      <c r="J82" s="28">
        <v>173</v>
      </c>
      <c r="K82" s="28">
        <v>581</v>
      </c>
      <c r="L82">
        <f t="shared" si="9"/>
        <v>408</v>
      </c>
      <c r="M82">
        <f t="shared" si="10"/>
        <v>219</v>
      </c>
      <c r="N82" s="31">
        <f t="shared" si="11"/>
        <v>0.52941176470588236</v>
      </c>
      <c r="O82" s="36">
        <f t="shared" si="12"/>
        <v>0.29320000000000002</v>
      </c>
      <c r="P82" s="39">
        <f>100</f>
        <v>100</v>
      </c>
      <c r="Q82" s="31">
        <f t="shared" si="13"/>
        <v>-4.3137254901960798E-2</v>
      </c>
      <c r="R82" s="31">
        <f t="shared" si="14"/>
        <v>0.8849007013361716</v>
      </c>
      <c r="S82" s="39">
        <f t="shared" si="15"/>
        <v>32298.875598770264</v>
      </c>
    </row>
    <row r="83" spans="1:19">
      <c r="A83" s="28" t="s">
        <v>127</v>
      </c>
      <c r="B83" s="28" t="s">
        <v>313</v>
      </c>
      <c r="C83" s="28" t="s">
        <v>354</v>
      </c>
      <c r="D83" s="28">
        <v>2</v>
      </c>
      <c r="E83" s="28">
        <v>1400</v>
      </c>
      <c r="F83" s="29">
        <v>0.2712</v>
      </c>
      <c r="G83" s="3">
        <f t="shared" si="8"/>
        <v>4556.16</v>
      </c>
      <c r="H83" s="28">
        <v>322</v>
      </c>
      <c r="I83" s="29">
        <v>0.2712</v>
      </c>
      <c r="J83" s="28">
        <v>168</v>
      </c>
      <c r="K83" s="28">
        <v>392</v>
      </c>
      <c r="L83">
        <f t="shared" si="9"/>
        <v>224</v>
      </c>
      <c r="M83">
        <f t="shared" si="10"/>
        <v>154</v>
      </c>
      <c r="N83" s="31">
        <f t="shared" si="11"/>
        <v>0.65</v>
      </c>
      <c r="O83" s="36">
        <f t="shared" si="12"/>
        <v>0.2712</v>
      </c>
      <c r="P83" s="39">
        <f>100</f>
        <v>100</v>
      </c>
      <c r="Q83" s="31">
        <f t="shared" si="13"/>
        <v>-0.14285714285714288</v>
      </c>
      <c r="R83" s="31">
        <f t="shared" si="14"/>
        <v>0.96385369746212068</v>
      </c>
      <c r="S83" s="39">
        <f t="shared" si="15"/>
        <v>35180.659957367403</v>
      </c>
    </row>
    <row r="84" spans="1:19">
      <c r="A84" s="28" t="s">
        <v>128</v>
      </c>
      <c r="B84" s="28" t="s">
        <v>313</v>
      </c>
      <c r="C84" s="28" t="s">
        <v>355</v>
      </c>
      <c r="D84" s="28">
        <v>1</v>
      </c>
      <c r="E84" s="28">
        <v>1300</v>
      </c>
      <c r="F84" s="29">
        <v>0.55069999999999997</v>
      </c>
      <c r="G84" s="3">
        <f t="shared" si="8"/>
        <v>8590.92</v>
      </c>
      <c r="H84" s="28">
        <v>257</v>
      </c>
      <c r="I84" s="29">
        <v>0.55069999999999997</v>
      </c>
      <c r="J84" s="28">
        <v>155</v>
      </c>
      <c r="K84" s="28">
        <v>494</v>
      </c>
      <c r="L84">
        <f t="shared" si="9"/>
        <v>339</v>
      </c>
      <c r="M84">
        <f t="shared" si="10"/>
        <v>102</v>
      </c>
      <c r="N84" s="31">
        <f t="shared" si="11"/>
        <v>0.34070796460176994</v>
      </c>
      <c r="O84" s="36">
        <f t="shared" si="12"/>
        <v>0.55069999999999997</v>
      </c>
      <c r="P84" s="39">
        <f>100</f>
        <v>100</v>
      </c>
      <c r="Q84" s="31">
        <f t="shared" si="13"/>
        <v>-2.9793510324483768E-2</v>
      </c>
      <c r="R84" s="31">
        <f t="shared" si="14"/>
        <v>0.87433582169646828</v>
      </c>
      <c r="S84" s="39">
        <f t="shared" si="15"/>
        <v>31913.257491921093</v>
      </c>
    </row>
    <row r="85" spans="1:19">
      <c r="A85" s="28" t="s">
        <v>129</v>
      </c>
      <c r="B85" s="28" t="s">
        <v>313</v>
      </c>
      <c r="C85" s="28" t="s">
        <v>355</v>
      </c>
      <c r="D85" s="28">
        <v>2</v>
      </c>
      <c r="E85" s="28">
        <v>1800</v>
      </c>
      <c r="F85" s="29">
        <v>0.4521</v>
      </c>
      <c r="G85" s="3">
        <f t="shared" si="8"/>
        <v>9765.36</v>
      </c>
      <c r="H85" s="28">
        <v>286</v>
      </c>
      <c r="I85" s="29">
        <v>0.4521</v>
      </c>
      <c r="J85" s="28">
        <v>151</v>
      </c>
      <c r="K85" s="28">
        <v>391</v>
      </c>
      <c r="L85">
        <f t="shared" si="9"/>
        <v>240</v>
      </c>
      <c r="M85">
        <f t="shared" si="10"/>
        <v>135</v>
      </c>
      <c r="N85" s="31">
        <f t="shared" si="11"/>
        <v>0.55000000000000004</v>
      </c>
      <c r="O85" s="36">
        <f t="shared" si="12"/>
        <v>0.4521</v>
      </c>
      <c r="P85" s="39">
        <f>100</f>
        <v>100</v>
      </c>
      <c r="Q85" s="31">
        <f t="shared" si="13"/>
        <v>-7.0000000000000007E-2</v>
      </c>
      <c r="R85" s="31">
        <f t="shared" si="14"/>
        <v>0.90616921911279669</v>
      </c>
      <c r="S85" s="39">
        <f t="shared" si="15"/>
        <v>33075.176497617082</v>
      </c>
    </row>
    <row r="86" spans="1:19">
      <c r="A86" s="28" t="s">
        <v>130</v>
      </c>
      <c r="B86" s="28" t="s">
        <v>315</v>
      </c>
      <c r="C86" s="28" t="s">
        <v>354</v>
      </c>
      <c r="D86" s="28">
        <v>1</v>
      </c>
      <c r="E86" s="28">
        <v>700</v>
      </c>
      <c r="F86" s="29">
        <v>0.51780000000000004</v>
      </c>
      <c r="G86" s="3">
        <f t="shared" si="8"/>
        <v>4349.5200000000004</v>
      </c>
      <c r="H86" s="28">
        <v>180</v>
      </c>
      <c r="I86" s="29">
        <v>0.51780000000000004</v>
      </c>
      <c r="J86" s="28">
        <v>99</v>
      </c>
      <c r="K86" s="28">
        <v>265</v>
      </c>
      <c r="L86">
        <f t="shared" si="9"/>
        <v>166</v>
      </c>
      <c r="M86">
        <f t="shared" si="10"/>
        <v>81</v>
      </c>
      <c r="N86" s="31">
        <f t="shared" si="11"/>
        <v>0.49036144578313257</v>
      </c>
      <c r="O86" s="36">
        <f t="shared" si="12"/>
        <v>0.51780000000000004</v>
      </c>
      <c r="P86" s="39">
        <f>100</f>
        <v>100</v>
      </c>
      <c r="Q86" s="31">
        <f t="shared" si="13"/>
        <v>0.10481927710843374</v>
      </c>
      <c r="R86" s="31">
        <f t="shared" si="14"/>
        <v>0.76775645119546054</v>
      </c>
      <c r="S86" s="39">
        <f t="shared" si="15"/>
        <v>28023.11046863431</v>
      </c>
    </row>
    <row r="87" spans="1:19">
      <c r="A87" s="28" t="s">
        <v>131</v>
      </c>
      <c r="B87" s="28" t="s">
        <v>315</v>
      </c>
      <c r="C87" s="28" t="s">
        <v>354</v>
      </c>
      <c r="D87" s="28">
        <v>2</v>
      </c>
      <c r="E87" s="28">
        <v>900</v>
      </c>
      <c r="F87" s="29">
        <v>0.52049999999999996</v>
      </c>
      <c r="G87" s="3">
        <f t="shared" si="8"/>
        <v>5621.4</v>
      </c>
      <c r="H87" s="28">
        <v>230</v>
      </c>
      <c r="I87" s="29">
        <v>0.52049999999999996</v>
      </c>
      <c r="J87" s="28">
        <v>154</v>
      </c>
      <c r="K87" s="28">
        <v>286</v>
      </c>
      <c r="L87">
        <f t="shared" si="9"/>
        <v>132</v>
      </c>
      <c r="M87">
        <f t="shared" si="10"/>
        <v>76</v>
      </c>
      <c r="N87" s="31">
        <f t="shared" si="11"/>
        <v>0.56060606060606066</v>
      </c>
      <c r="O87" s="36">
        <f t="shared" si="12"/>
        <v>0.52049999999999996</v>
      </c>
      <c r="P87" s="39">
        <f>100</f>
        <v>100</v>
      </c>
      <c r="Q87" s="31">
        <f t="shared" si="13"/>
        <v>-0.22727272727272727</v>
      </c>
      <c r="R87" s="31">
        <f t="shared" si="14"/>
        <v>1.0306895458169523</v>
      </c>
      <c r="S87" s="39">
        <f t="shared" si="15"/>
        <v>37620.168422318755</v>
      </c>
    </row>
    <row r="88" spans="1:19">
      <c r="A88" s="28" t="s">
        <v>132</v>
      </c>
      <c r="B88" s="28" t="s">
        <v>315</v>
      </c>
      <c r="C88" s="28" t="s">
        <v>355</v>
      </c>
      <c r="D88" s="28">
        <v>1</v>
      </c>
      <c r="E88" s="28">
        <v>1000</v>
      </c>
      <c r="F88" s="29">
        <v>0.63009999999999999</v>
      </c>
      <c r="G88" s="3">
        <f t="shared" si="8"/>
        <v>7561.2</v>
      </c>
      <c r="H88" s="28">
        <v>221</v>
      </c>
      <c r="I88" s="29">
        <v>0.63009999999999999</v>
      </c>
      <c r="J88" s="28">
        <v>190</v>
      </c>
      <c r="K88" s="28">
        <v>462</v>
      </c>
      <c r="L88">
        <f t="shared" si="9"/>
        <v>272</v>
      </c>
      <c r="M88">
        <f t="shared" si="10"/>
        <v>31</v>
      </c>
      <c r="N88" s="31">
        <f t="shared" si="11"/>
        <v>0.19117647058823531</v>
      </c>
      <c r="O88" s="36">
        <f t="shared" si="12"/>
        <v>0.63009999999999999</v>
      </c>
      <c r="P88" s="39">
        <f>100</f>
        <v>100</v>
      </c>
      <c r="Q88" s="31">
        <f t="shared" si="13"/>
        <v>-0.16470588235294117</v>
      </c>
      <c r="R88" s="31">
        <f t="shared" si="14"/>
        <v>0.98115238762454771</v>
      </c>
      <c r="S88" s="39">
        <f t="shared" si="15"/>
        <v>35812.06214829599</v>
      </c>
    </row>
    <row r="89" spans="1:19">
      <c r="A89" s="28" t="s">
        <v>133</v>
      </c>
      <c r="B89" s="28" t="s">
        <v>315</v>
      </c>
      <c r="C89" s="28" t="s">
        <v>355</v>
      </c>
      <c r="D89" s="28">
        <v>2</v>
      </c>
      <c r="E89" s="28">
        <v>1200</v>
      </c>
      <c r="F89" s="29">
        <v>0.36990000000000001</v>
      </c>
      <c r="G89" s="3">
        <f t="shared" si="8"/>
        <v>5326.56</v>
      </c>
      <c r="H89" s="28">
        <v>316</v>
      </c>
      <c r="I89" s="29">
        <v>0.36990000000000001</v>
      </c>
      <c r="J89" s="28">
        <v>205</v>
      </c>
      <c r="K89" s="28">
        <v>411</v>
      </c>
      <c r="L89">
        <f t="shared" si="9"/>
        <v>206</v>
      </c>
      <c r="M89">
        <f t="shared" si="10"/>
        <v>111</v>
      </c>
      <c r="N89" s="31">
        <f t="shared" si="11"/>
        <v>0.53106796116504862</v>
      </c>
      <c r="O89" s="36">
        <f t="shared" si="12"/>
        <v>0.36990000000000001</v>
      </c>
      <c r="P89" s="39">
        <f>100</f>
        <v>100</v>
      </c>
      <c r="Q89" s="31">
        <f t="shared" si="13"/>
        <v>-0.30776699029126209</v>
      </c>
      <c r="R89" s="31">
        <f t="shared" si="14"/>
        <v>1.0944206968098196</v>
      </c>
      <c r="S89" s="39">
        <f t="shared" si="15"/>
        <v>39946.355433558412</v>
      </c>
    </row>
    <row r="90" spans="1:19">
      <c r="A90" s="28" t="s">
        <v>134</v>
      </c>
      <c r="B90" s="28" t="s">
        <v>316</v>
      </c>
      <c r="C90" s="28" t="s">
        <v>354</v>
      </c>
      <c r="D90" s="28">
        <v>1</v>
      </c>
      <c r="E90" s="28">
        <v>700</v>
      </c>
      <c r="F90" s="29">
        <v>0.56989999999999996</v>
      </c>
      <c r="G90" s="3">
        <f t="shared" si="8"/>
        <v>4787.16</v>
      </c>
      <c r="H90" s="28">
        <v>245</v>
      </c>
      <c r="I90" s="29">
        <v>0.56989999999999996</v>
      </c>
      <c r="J90" s="28">
        <v>192</v>
      </c>
      <c r="K90" s="28">
        <v>313</v>
      </c>
      <c r="L90">
        <f t="shared" si="9"/>
        <v>121</v>
      </c>
      <c r="M90">
        <f t="shared" si="10"/>
        <v>53</v>
      </c>
      <c r="N90" s="31">
        <f t="shared" si="11"/>
        <v>0.45041322314049592</v>
      </c>
      <c r="O90" s="36">
        <f t="shared" si="12"/>
        <v>0.56989999999999996</v>
      </c>
      <c r="P90" s="39">
        <f>100</f>
        <v>100</v>
      </c>
      <c r="Q90" s="31">
        <f t="shared" si="13"/>
        <v>-0.50826446280991744</v>
      </c>
      <c r="R90" s="31">
        <f t="shared" si="14"/>
        <v>1.2531641179631055</v>
      </c>
      <c r="S90" s="39">
        <f t="shared" si="15"/>
        <v>45740.490305653351</v>
      </c>
    </row>
    <row r="91" spans="1:19">
      <c r="A91" s="28" t="s">
        <v>135</v>
      </c>
      <c r="B91" s="28" t="s">
        <v>316</v>
      </c>
      <c r="C91" s="28" t="s">
        <v>354</v>
      </c>
      <c r="D91" s="28">
        <v>2</v>
      </c>
      <c r="E91" s="28">
        <v>1000</v>
      </c>
      <c r="F91" s="29">
        <v>0.41920000000000002</v>
      </c>
      <c r="G91" s="3">
        <f t="shared" si="8"/>
        <v>5030.4000000000005</v>
      </c>
      <c r="H91" s="28">
        <v>266</v>
      </c>
      <c r="I91" s="29">
        <v>0.41920000000000002</v>
      </c>
      <c r="J91" s="28">
        <v>192</v>
      </c>
      <c r="K91" s="28">
        <v>357</v>
      </c>
      <c r="L91">
        <f t="shared" si="9"/>
        <v>165</v>
      </c>
      <c r="M91">
        <f t="shared" si="10"/>
        <v>74</v>
      </c>
      <c r="N91" s="31">
        <f t="shared" si="11"/>
        <v>0.45878787878787886</v>
      </c>
      <c r="O91" s="36">
        <f t="shared" si="12"/>
        <v>0.41920000000000002</v>
      </c>
      <c r="P91" s="39">
        <f>100</f>
        <v>100</v>
      </c>
      <c r="Q91" s="31">
        <f t="shared" si="13"/>
        <v>-0.34606060606060607</v>
      </c>
      <c r="R91" s="31">
        <f t="shared" si="14"/>
        <v>1.1247395806301106</v>
      </c>
      <c r="S91" s="39">
        <f t="shared" si="15"/>
        <v>41052.99469299904</v>
      </c>
    </row>
    <row r="92" spans="1:19">
      <c r="A92" s="28" t="s">
        <v>136</v>
      </c>
      <c r="B92" s="28" t="s">
        <v>316</v>
      </c>
      <c r="C92" s="28" t="s">
        <v>355</v>
      </c>
      <c r="D92" s="28">
        <v>1</v>
      </c>
      <c r="E92" s="28">
        <v>800</v>
      </c>
      <c r="F92" s="29">
        <v>0.45479999999999998</v>
      </c>
      <c r="G92" s="3">
        <f t="shared" si="8"/>
        <v>4366.08</v>
      </c>
      <c r="H92" s="28">
        <v>325</v>
      </c>
      <c r="I92" s="29">
        <v>0.45479999999999998</v>
      </c>
      <c r="J92" s="28">
        <v>186</v>
      </c>
      <c r="K92" s="28">
        <v>465</v>
      </c>
      <c r="L92">
        <f t="shared" si="9"/>
        <v>279</v>
      </c>
      <c r="M92">
        <f t="shared" si="10"/>
        <v>139</v>
      </c>
      <c r="N92" s="31">
        <f t="shared" si="11"/>
        <v>0.49856630824372761</v>
      </c>
      <c r="O92" s="36">
        <f t="shared" si="12"/>
        <v>0.45479999999999998</v>
      </c>
      <c r="P92" s="39">
        <f>100</f>
        <v>100</v>
      </c>
      <c r="Q92" s="31">
        <f t="shared" si="13"/>
        <v>-0.14659498207885302</v>
      </c>
      <c r="R92" s="31">
        <f t="shared" si="14"/>
        <v>0.96681312322605395</v>
      </c>
      <c r="S92" s="39">
        <f t="shared" si="15"/>
        <v>35288.678997750969</v>
      </c>
    </row>
    <row r="93" spans="1:19">
      <c r="A93" s="28" t="s">
        <v>137</v>
      </c>
      <c r="B93" s="28" t="s">
        <v>314</v>
      </c>
      <c r="C93" s="28" t="s">
        <v>355</v>
      </c>
      <c r="D93" s="28">
        <v>1</v>
      </c>
      <c r="E93" s="28">
        <v>2500</v>
      </c>
      <c r="F93" s="29">
        <v>0.62190000000000001</v>
      </c>
      <c r="G93" s="3">
        <f t="shared" si="8"/>
        <v>18657</v>
      </c>
      <c r="H93" s="28">
        <v>393</v>
      </c>
      <c r="I93" s="29">
        <v>0.62190000000000001</v>
      </c>
      <c r="J93" s="28">
        <v>189</v>
      </c>
      <c r="K93" s="28">
        <v>588</v>
      </c>
      <c r="L93">
        <f t="shared" si="9"/>
        <v>399</v>
      </c>
      <c r="M93">
        <f t="shared" si="10"/>
        <v>204</v>
      </c>
      <c r="N93" s="31">
        <f t="shared" si="11"/>
        <v>0.50902255639097749</v>
      </c>
      <c r="O93" s="36">
        <f t="shared" si="12"/>
        <v>0.62190000000000001</v>
      </c>
      <c r="P93" s="39">
        <f>100</f>
        <v>100</v>
      </c>
      <c r="Q93" s="31">
        <f t="shared" si="13"/>
        <v>-7.8446115288220541E-2</v>
      </c>
      <c r="R93" s="31">
        <f t="shared" si="14"/>
        <v>0.91285641182133537</v>
      </c>
      <c r="S93" s="39">
        <f t="shared" si="15"/>
        <v>33319.259031478738</v>
      </c>
    </row>
    <row r="94" spans="1:19">
      <c r="A94" s="28" t="s">
        <v>138</v>
      </c>
      <c r="B94" s="28" t="s">
        <v>316</v>
      </c>
      <c r="C94" s="28" t="s">
        <v>355</v>
      </c>
      <c r="D94" s="28">
        <v>2</v>
      </c>
      <c r="E94" s="28">
        <v>900</v>
      </c>
      <c r="F94" s="29">
        <v>0.70960000000000001</v>
      </c>
      <c r="G94" s="3">
        <f t="shared" si="8"/>
        <v>7663.68</v>
      </c>
      <c r="H94" s="28">
        <v>256</v>
      </c>
      <c r="I94" s="29">
        <v>0.70960000000000001</v>
      </c>
      <c r="J94" s="28">
        <v>209</v>
      </c>
      <c r="K94" s="28">
        <v>358</v>
      </c>
      <c r="L94">
        <f t="shared" si="9"/>
        <v>149</v>
      </c>
      <c r="M94">
        <f t="shared" si="10"/>
        <v>47</v>
      </c>
      <c r="N94" s="31">
        <f t="shared" si="11"/>
        <v>0.3523489932885906</v>
      </c>
      <c r="O94" s="36">
        <f t="shared" si="12"/>
        <v>0.70960000000000001</v>
      </c>
      <c r="P94" s="39">
        <f>100</f>
        <v>100</v>
      </c>
      <c r="Q94" s="31">
        <f t="shared" si="13"/>
        <v>-0.4852348993288591</v>
      </c>
      <c r="R94" s="31">
        <f t="shared" si="14"/>
        <v>1.2349305130765909</v>
      </c>
      <c r="S94" s="39">
        <f t="shared" si="15"/>
        <v>45074.963727295566</v>
      </c>
    </row>
    <row r="95" spans="1:19">
      <c r="A95" s="28" t="s">
        <v>139</v>
      </c>
      <c r="B95" s="28" t="s">
        <v>317</v>
      </c>
      <c r="C95" s="28" t="s">
        <v>354</v>
      </c>
      <c r="D95" s="28">
        <v>1</v>
      </c>
      <c r="E95" s="28">
        <v>700</v>
      </c>
      <c r="F95" s="29">
        <v>0.30959999999999999</v>
      </c>
      <c r="G95" s="3">
        <f t="shared" si="8"/>
        <v>2600.64</v>
      </c>
      <c r="H95" s="28">
        <v>184</v>
      </c>
      <c r="I95" s="29">
        <v>0.30959999999999999</v>
      </c>
      <c r="J95" s="28">
        <v>42</v>
      </c>
      <c r="K95" s="28">
        <v>252</v>
      </c>
      <c r="L95">
        <f t="shared" si="9"/>
        <v>210</v>
      </c>
      <c r="M95">
        <f t="shared" si="10"/>
        <v>142</v>
      </c>
      <c r="N95" s="31">
        <f t="shared" si="11"/>
        <v>0.64095238095238094</v>
      </c>
      <c r="O95" s="36">
        <f t="shared" si="12"/>
        <v>0.30959999999999999</v>
      </c>
      <c r="P95" s="39">
        <f>100</f>
        <v>100</v>
      </c>
      <c r="Q95" s="31">
        <f t="shared" si="13"/>
        <v>0.32095238095238099</v>
      </c>
      <c r="R95" s="31">
        <f t="shared" si="14"/>
        <v>0.59663355424485554</v>
      </c>
      <c r="S95" s="39">
        <f t="shared" si="15"/>
        <v>21777.124729937226</v>
      </c>
    </row>
    <row r="96" spans="1:19">
      <c r="A96" s="28" t="s">
        <v>140</v>
      </c>
      <c r="B96" s="28" t="s">
        <v>317</v>
      </c>
      <c r="C96" s="28" t="s">
        <v>354</v>
      </c>
      <c r="D96" s="28">
        <v>2</v>
      </c>
      <c r="E96" s="28">
        <v>1000</v>
      </c>
      <c r="F96" s="29">
        <v>0.24110000000000001</v>
      </c>
      <c r="G96" s="3">
        <f t="shared" si="8"/>
        <v>2893.2000000000003</v>
      </c>
      <c r="H96" s="28">
        <v>427</v>
      </c>
      <c r="I96" s="29">
        <v>0.24110000000000001</v>
      </c>
      <c r="J96" s="28">
        <v>94</v>
      </c>
      <c r="K96" s="28">
        <v>531</v>
      </c>
      <c r="L96">
        <f t="shared" si="9"/>
        <v>437</v>
      </c>
      <c r="M96">
        <f t="shared" si="10"/>
        <v>333</v>
      </c>
      <c r="N96" s="31">
        <f t="shared" si="11"/>
        <v>0.70961098398169342</v>
      </c>
      <c r="O96" s="36">
        <f t="shared" si="12"/>
        <v>0.24110000000000001</v>
      </c>
      <c r="P96" s="39">
        <f>100</f>
        <v>100</v>
      </c>
      <c r="Q96" s="31">
        <f t="shared" si="13"/>
        <v>0.11098398169336385</v>
      </c>
      <c r="R96" s="31">
        <f t="shared" si="14"/>
        <v>0.76287556025993963</v>
      </c>
      <c r="S96" s="39">
        <f t="shared" si="15"/>
        <v>27844.957949487798</v>
      </c>
    </row>
    <row r="97" spans="1:19">
      <c r="A97" s="28" t="s">
        <v>141</v>
      </c>
      <c r="B97" s="28" t="s">
        <v>317</v>
      </c>
      <c r="C97" s="28" t="s">
        <v>355</v>
      </c>
      <c r="D97" s="28">
        <v>1</v>
      </c>
      <c r="E97" s="28">
        <v>900</v>
      </c>
      <c r="F97" s="29">
        <v>4.6600000000000003E-2</v>
      </c>
      <c r="G97" s="3">
        <f t="shared" si="8"/>
        <v>503.28000000000003</v>
      </c>
      <c r="H97" s="28">
        <v>418</v>
      </c>
      <c r="I97" s="29">
        <v>4.6600000000000003E-2</v>
      </c>
      <c r="J97" s="28">
        <v>86</v>
      </c>
      <c r="K97" s="28">
        <v>488</v>
      </c>
      <c r="L97">
        <f t="shared" si="9"/>
        <v>402</v>
      </c>
      <c r="M97">
        <f t="shared" si="10"/>
        <v>332</v>
      </c>
      <c r="N97" s="31">
        <f t="shared" si="11"/>
        <v>0.76069651741293531</v>
      </c>
      <c r="O97" s="36">
        <f t="shared" si="12"/>
        <v>4.6600000000000003E-2</v>
      </c>
      <c r="P97" s="39">
        <f>100</f>
        <v>100</v>
      </c>
      <c r="Q97" s="31">
        <f t="shared" si="13"/>
        <v>0.12786069651741294</v>
      </c>
      <c r="R97" s="31">
        <f t="shared" si="14"/>
        <v>0.74951345940478464</v>
      </c>
      <c r="S97" s="39">
        <f t="shared" si="15"/>
        <v>27357.24126827464</v>
      </c>
    </row>
    <row r="98" spans="1:19">
      <c r="A98" s="28" t="s">
        <v>142</v>
      </c>
      <c r="B98" s="28" t="s">
        <v>317</v>
      </c>
      <c r="C98" s="28" t="s">
        <v>355</v>
      </c>
      <c r="D98" s="28">
        <v>2</v>
      </c>
      <c r="E98" s="28">
        <v>1200</v>
      </c>
      <c r="F98" s="29">
        <v>0.63560000000000005</v>
      </c>
      <c r="G98" s="3">
        <f t="shared" si="8"/>
        <v>9152.6400000000012</v>
      </c>
      <c r="H98" s="28">
        <v>219</v>
      </c>
      <c r="I98" s="29">
        <v>0.63560000000000005</v>
      </c>
      <c r="J98" s="28">
        <v>83</v>
      </c>
      <c r="K98" s="28">
        <v>556</v>
      </c>
      <c r="L98">
        <f t="shared" si="9"/>
        <v>473</v>
      </c>
      <c r="M98">
        <f t="shared" si="10"/>
        <v>136</v>
      </c>
      <c r="N98" s="31">
        <f t="shared" si="11"/>
        <v>0.33002114164904867</v>
      </c>
      <c r="O98" s="36">
        <f t="shared" si="12"/>
        <v>0.63560000000000005</v>
      </c>
      <c r="P98" s="39">
        <f>100</f>
        <v>100</v>
      </c>
      <c r="Q98" s="31">
        <f t="shared" si="13"/>
        <v>0.1287526427061311</v>
      </c>
      <c r="R98" s="31">
        <f t="shared" si="14"/>
        <v>0.74880726302383738</v>
      </c>
      <c r="S98" s="39">
        <f t="shared" si="15"/>
        <v>27331.465100370064</v>
      </c>
    </row>
    <row r="99" spans="1:19">
      <c r="A99" s="28" t="s">
        <v>143</v>
      </c>
      <c r="B99" s="28" t="s">
        <v>318</v>
      </c>
      <c r="C99" s="28" t="s">
        <v>354</v>
      </c>
      <c r="D99" s="28">
        <v>1</v>
      </c>
      <c r="E99" s="28">
        <v>1100</v>
      </c>
      <c r="F99" s="29">
        <v>0.43009999999999998</v>
      </c>
      <c r="G99" s="3">
        <f t="shared" si="8"/>
        <v>5677.32</v>
      </c>
      <c r="H99" s="28">
        <v>220</v>
      </c>
      <c r="I99" s="29">
        <v>0.43009999999999998</v>
      </c>
      <c r="J99" s="28">
        <v>84</v>
      </c>
      <c r="K99" s="28">
        <v>301</v>
      </c>
      <c r="L99">
        <f t="shared" si="9"/>
        <v>217</v>
      </c>
      <c r="M99">
        <f t="shared" si="10"/>
        <v>136</v>
      </c>
      <c r="N99" s="31">
        <f t="shared" si="11"/>
        <v>0.60138248847926268</v>
      </c>
      <c r="O99" s="36">
        <f t="shared" si="12"/>
        <v>0.43009999999999998</v>
      </c>
      <c r="P99" s="39">
        <f>100</f>
        <v>100</v>
      </c>
      <c r="Q99" s="31">
        <f t="shared" si="13"/>
        <v>0.15898617511520738</v>
      </c>
      <c r="R99" s="31">
        <f t="shared" si="14"/>
        <v>0.72486993200476957</v>
      </c>
      <c r="S99" s="39">
        <f t="shared" si="15"/>
        <v>26457.752518174089</v>
      </c>
    </row>
    <row r="100" spans="1:19">
      <c r="A100" s="28" t="s">
        <v>144</v>
      </c>
      <c r="B100" s="28" t="s">
        <v>318</v>
      </c>
      <c r="C100" s="28" t="s">
        <v>354</v>
      </c>
      <c r="D100" s="28">
        <v>2</v>
      </c>
      <c r="E100" s="28">
        <v>1400</v>
      </c>
      <c r="F100" s="29">
        <v>0.38080000000000003</v>
      </c>
      <c r="G100" s="3">
        <f t="shared" si="8"/>
        <v>6397.4400000000005</v>
      </c>
      <c r="H100" s="28">
        <v>481</v>
      </c>
      <c r="I100" s="29">
        <v>0.38080000000000003</v>
      </c>
      <c r="J100" s="28">
        <v>134</v>
      </c>
      <c r="K100" s="28">
        <v>568</v>
      </c>
      <c r="L100">
        <f t="shared" si="9"/>
        <v>434</v>
      </c>
      <c r="M100">
        <f t="shared" si="10"/>
        <v>347</v>
      </c>
      <c r="N100" s="31">
        <f t="shared" si="11"/>
        <v>0.73963133640553003</v>
      </c>
      <c r="O100" s="36">
        <f t="shared" si="12"/>
        <v>0.38080000000000003</v>
      </c>
      <c r="P100" s="39">
        <f>100</f>
        <v>100</v>
      </c>
      <c r="Q100" s="31">
        <f t="shared" si="13"/>
        <v>3.7327188940092168E-2</v>
      </c>
      <c r="R100" s="31">
        <f t="shared" si="14"/>
        <v>0.82119315960895378</v>
      </c>
      <c r="S100" s="39">
        <f t="shared" si="15"/>
        <v>29973.550325726814</v>
      </c>
    </row>
    <row r="101" spans="1:19">
      <c r="A101" s="28" t="s">
        <v>145</v>
      </c>
      <c r="B101" s="28" t="s">
        <v>318</v>
      </c>
      <c r="C101" s="28" t="s">
        <v>355</v>
      </c>
      <c r="D101" s="28">
        <v>1</v>
      </c>
      <c r="E101" s="28">
        <v>1300</v>
      </c>
      <c r="F101" s="29">
        <v>0.45750000000000002</v>
      </c>
      <c r="G101" s="3">
        <f t="shared" si="8"/>
        <v>7137</v>
      </c>
      <c r="H101" s="28">
        <v>280</v>
      </c>
      <c r="I101" s="29">
        <v>0.45750000000000002</v>
      </c>
      <c r="J101" s="28">
        <v>109</v>
      </c>
      <c r="K101" s="28">
        <v>615</v>
      </c>
      <c r="L101">
        <f t="shared" si="9"/>
        <v>506</v>
      </c>
      <c r="M101">
        <f t="shared" si="10"/>
        <v>171</v>
      </c>
      <c r="N101" s="31">
        <f t="shared" si="11"/>
        <v>0.37035573122529653</v>
      </c>
      <c r="O101" s="36">
        <f t="shared" si="12"/>
        <v>0.45750000000000002</v>
      </c>
      <c r="P101" s="39">
        <f>100</f>
        <v>100</v>
      </c>
      <c r="Q101" s="31">
        <f t="shared" si="13"/>
        <v>8.5770750988142297E-2</v>
      </c>
      <c r="R101" s="31">
        <f t="shared" si="14"/>
        <v>0.7828380787405731</v>
      </c>
      <c r="S101" s="39">
        <f t="shared" si="15"/>
        <v>28573.589874030917</v>
      </c>
    </row>
    <row r="102" spans="1:19">
      <c r="A102" s="28" t="s">
        <v>146</v>
      </c>
      <c r="B102" s="28" t="s">
        <v>318</v>
      </c>
      <c r="C102" s="28" t="s">
        <v>355</v>
      </c>
      <c r="D102" s="28">
        <v>2</v>
      </c>
      <c r="E102" s="28">
        <v>1900</v>
      </c>
      <c r="F102" s="29">
        <v>0.189</v>
      </c>
      <c r="G102" s="3">
        <f t="shared" si="8"/>
        <v>4309.2</v>
      </c>
      <c r="H102" s="28">
        <v>568</v>
      </c>
      <c r="I102" s="29">
        <v>0.189</v>
      </c>
      <c r="J102" s="28">
        <v>227</v>
      </c>
      <c r="K102" s="28">
        <v>861</v>
      </c>
      <c r="L102">
        <f t="shared" si="9"/>
        <v>634</v>
      </c>
      <c r="M102">
        <f t="shared" si="10"/>
        <v>341</v>
      </c>
      <c r="N102" s="31">
        <f t="shared" si="11"/>
        <v>0.53028391167192435</v>
      </c>
      <c r="O102" s="36">
        <f t="shared" si="12"/>
        <v>0.189</v>
      </c>
      <c r="P102" s="39">
        <f>100</f>
        <v>100</v>
      </c>
      <c r="Q102" s="31">
        <f t="shared" si="13"/>
        <v>-6.0252365930599378E-2</v>
      </c>
      <c r="R102" s="31">
        <f t="shared" si="14"/>
        <v>0.8984515518480235</v>
      </c>
      <c r="S102" s="39">
        <f t="shared" si="15"/>
        <v>32793.481642452854</v>
      </c>
    </row>
    <row r="103" spans="1:19">
      <c r="A103" s="28" t="s">
        <v>147</v>
      </c>
      <c r="B103" s="28" t="s">
        <v>319</v>
      </c>
      <c r="C103" s="28" t="s">
        <v>354</v>
      </c>
      <c r="D103" s="28">
        <v>1</v>
      </c>
      <c r="E103" s="28">
        <v>900</v>
      </c>
      <c r="F103" s="29">
        <v>0.29039999999999999</v>
      </c>
      <c r="G103" s="3">
        <f t="shared" si="8"/>
        <v>3136.3199999999997</v>
      </c>
      <c r="H103" s="28">
        <v>318</v>
      </c>
      <c r="I103" s="29">
        <v>0.29039999999999999</v>
      </c>
      <c r="J103" s="28">
        <v>176</v>
      </c>
      <c r="K103" s="28">
        <v>440</v>
      </c>
      <c r="L103">
        <f t="shared" si="9"/>
        <v>264</v>
      </c>
      <c r="M103">
        <f t="shared" si="10"/>
        <v>142</v>
      </c>
      <c r="N103" s="31">
        <f t="shared" si="11"/>
        <v>0.53030303030303039</v>
      </c>
      <c r="O103" s="36">
        <f t="shared" si="12"/>
        <v>0.29039999999999999</v>
      </c>
      <c r="P103" s="39">
        <f>100</f>
        <v>100</v>
      </c>
      <c r="Q103" s="31">
        <f t="shared" si="13"/>
        <v>-0.13030303030303031</v>
      </c>
      <c r="R103" s="31">
        <f t="shared" si="14"/>
        <v>0.95391400719396624</v>
      </c>
      <c r="S103" s="39">
        <f t="shared" si="15"/>
        <v>34817.861262579769</v>
      </c>
    </row>
    <row r="104" spans="1:19">
      <c r="A104" s="28" t="s">
        <v>148</v>
      </c>
      <c r="B104" s="28" t="s">
        <v>314</v>
      </c>
      <c r="C104" s="28" t="s">
        <v>355</v>
      </c>
      <c r="D104" s="28">
        <v>2</v>
      </c>
      <c r="E104" s="28">
        <v>2800</v>
      </c>
      <c r="F104" s="29">
        <v>0.29859999999999998</v>
      </c>
      <c r="G104" s="3">
        <f t="shared" si="8"/>
        <v>10032.959999999999</v>
      </c>
      <c r="H104" s="28">
        <v>556</v>
      </c>
      <c r="I104" s="29">
        <v>0.29859999999999998</v>
      </c>
      <c r="J104" s="28">
        <v>191</v>
      </c>
      <c r="K104" s="28">
        <v>826</v>
      </c>
      <c r="L104">
        <f t="shared" si="9"/>
        <v>635</v>
      </c>
      <c r="M104">
        <f t="shared" si="10"/>
        <v>365</v>
      </c>
      <c r="N104" s="31">
        <f t="shared" si="11"/>
        <v>0.5598425196850394</v>
      </c>
      <c r="O104" s="36">
        <f t="shared" si="12"/>
        <v>0.29859999999999998</v>
      </c>
      <c r="P104" s="39">
        <f>100</f>
        <v>100</v>
      </c>
      <c r="Q104" s="31">
        <f t="shared" si="13"/>
        <v>-1.4645669291338578E-2</v>
      </c>
      <c r="R104" s="31">
        <f t="shared" si="14"/>
        <v>0.86234255276155014</v>
      </c>
      <c r="S104" s="39">
        <f t="shared" si="15"/>
        <v>31475.503175796581</v>
      </c>
    </row>
    <row r="105" spans="1:19">
      <c r="A105" s="28" t="s">
        <v>149</v>
      </c>
      <c r="B105" s="28" t="s">
        <v>319</v>
      </c>
      <c r="C105" s="28" t="s">
        <v>354</v>
      </c>
      <c r="D105" s="28">
        <v>2</v>
      </c>
      <c r="E105" s="28">
        <v>1100</v>
      </c>
      <c r="F105" s="29">
        <v>0.58079999999999998</v>
      </c>
      <c r="G105" s="3">
        <f t="shared" si="8"/>
        <v>7666.5599999999995</v>
      </c>
      <c r="H105" s="28">
        <v>538</v>
      </c>
      <c r="I105" s="29">
        <v>0.58079999999999998</v>
      </c>
      <c r="J105" s="28">
        <v>225</v>
      </c>
      <c r="K105" s="28">
        <v>1033</v>
      </c>
      <c r="L105">
        <f t="shared" si="9"/>
        <v>808</v>
      </c>
      <c r="M105">
        <f t="shared" si="10"/>
        <v>313</v>
      </c>
      <c r="N105" s="31">
        <f t="shared" si="11"/>
        <v>0.40990099009900993</v>
      </c>
      <c r="O105" s="36">
        <f t="shared" si="12"/>
        <v>0.58079999999999998</v>
      </c>
      <c r="P105" s="39">
        <f>100</f>
        <v>100</v>
      </c>
      <c r="Q105" s="31">
        <f t="shared" si="13"/>
        <v>-2.3762376237623756E-2</v>
      </c>
      <c r="R105" s="31">
        <f t="shared" si="14"/>
        <v>0.86956068490119887</v>
      </c>
      <c r="S105" s="39">
        <f t="shared" si="15"/>
        <v>31738.96499889376</v>
      </c>
    </row>
    <row r="106" spans="1:19">
      <c r="A106" s="28" t="s">
        <v>150</v>
      </c>
      <c r="B106" s="28" t="s">
        <v>319</v>
      </c>
      <c r="C106" s="28" t="s">
        <v>355</v>
      </c>
      <c r="D106" s="28">
        <v>1</v>
      </c>
      <c r="E106" s="28">
        <v>1300</v>
      </c>
      <c r="F106" s="29">
        <v>0.39179999999999998</v>
      </c>
      <c r="G106" s="3">
        <f t="shared" si="8"/>
        <v>6112.08</v>
      </c>
      <c r="H106" s="28">
        <v>318</v>
      </c>
      <c r="I106" s="29">
        <v>0.39179999999999998</v>
      </c>
      <c r="J106" s="28">
        <v>157</v>
      </c>
      <c r="K106" s="28">
        <v>471</v>
      </c>
      <c r="L106">
        <f t="shared" si="9"/>
        <v>314</v>
      </c>
      <c r="M106">
        <f t="shared" si="10"/>
        <v>161</v>
      </c>
      <c r="N106" s="31">
        <f t="shared" si="11"/>
        <v>0.51019108280254777</v>
      </c>
      <c r="O106" s="36">
        <f t="shared" si="12"/>
        <v>0.39179999999999998</v>
      </c>
      <c r="P106" s="39">
        <f>100</f>
        <v>100</v>
      </c>
      <c r="Q106" s="31">
        <f t="shared" si="13"/>
        <v>-4.5222929936305722E-2</v>
      </c>
      <c r="R106" s="31">
        <f t="shared" si="14"/>
        <v>0.88655202983526338</v>
      </c>
      <c r="S106" s="39">
        <f t="shared" si="15"/>
        <v>32359.149088987113</v>
      </c>
    </row>
    <row r="107" spans="1:19">
      <c r="A107" s="28" t="s">
        <v>151</v>
      </c>
      <c r="B107" s="28" t="s">
        <v>319</v>
      </c>
      <c r="C107" s="28" t="s">
        <v>355</v>
      </c>
      <c r="D107" s="28">
        <v>2</v>
      </c>
      <c r="E107" s="28">
        <v>1600</v>
      </c>
      <c r="F107" s="29">
        <v>0.38629999999999998</v>
      </c>
      <c r="G107" s="3">
        <f t="shared" si="8"/>
        <v>7416.9599999999991</v>
      </c>
      <c r="H107" s="28">
        <v>680</v>
      </c>
      <c r="I107" s="29">
        <v>0.38629999999999998</v>
      </c>
      <c r="J107" s="28">
        <v>253</v>
      </c>
      <c r="K107" s="28">
        <v>886</v>
      </c>
      <c r="L107">
        <f t="shared" si="9"/>
        <v>633</v>
      </c>
      <c r="M107">
        <f t="shared" si="10"/>
        <v>427</v>
      </c>
      <c r="N107" s="31">
        <f t="shared" si="11"/>
        <v>0.63965244865718796</v>
      </c>
      <c r="O107" s="36">
        <f t="shared" si="12"/>
        <v>0.38629999999999998</v>
      </c>
      <c r="P107" s="39">
        <f>100</f>
        <v>100</v>
      </c>
      <c r="Q107" s="31">
        <f t="shared" si="13"/>
        <v>-9.3364928909952599E-2</v>
      </c>
      <c r="R107" s="31">
        <f t="shared" si="14"/>
        <v>0.92466834882039972</v>
      </c>
      <c r="S107" s="39">
        <f t="shared" si="15"/>
        <v>33750.394731944587</v>
      </c>
    </row>
    <row r="108" spans="1:19">
      <c r="A108" s="28" t="s">
        <v>152</v>
      </c>
      <c r="B108" s="28" t="s">
        <v>320</v>
      </c>
      <c r="C108" s="28" t="s">
        <v>354</v>
      </c>
      <c r="D108" s="28">
        <v>1</v>
      </c>
      <c r="E108" s="28">
        <v>1400</v>
      </c>
      <c r="F108" s="29">
        <v>0.48770000000000002</v>
      </c>
      <c r="G108" s="3">
        <f t="shared" si="8"/>
        <v>8193.36</v>
      </c>
      <c r="H108" s="28">
        <v>202</v>
      </c>
      <c r="I108" s="29">
        <v>0.48770000000000002</v>
      </c>
      <c r="J108" s="28">
        <v>76</v>
      </c>
      <c r="K108" s="28">
        <v>342</v>
      </c>
      <c r="L108">
        <f t="shared" si="9"/>
        <v>266</v>
      </c>
      <c r="M108">
        <f t="shared" si="10"/>
        <v>126</v>
      </c>
      <c r="N108" s="31">
        <f t="shared" si="11"/>
        <v>0.47894736842105268</v>
      </c>
      <c r="O108" s="36">
        <f t="shared" si="12"/>
        <v>0.48770000000000002</v>
      </c>
      <c r="P108" s="39">
        <f>100</f>
        <v>100</v>
      </c>
      <c r="Q108" s="31">
        <f t="shared" si="13"/>
        <v>0.17218045112781954</v>
      </c>
      <c r="R108" s="31">
        <f t="shared" si="14"/>
        <v>0.71442339376380537</v>
      </c>
      <c r="S108" s="39">
        <f t="shared" si="15"/>
        <v>26076.453872378897</v>
      </c>
    </row>
    <row r="109" spans="1:19">
      <c r="A109" s="28" t="s">
        <v>153</v>
      </c>
      <c r="B109" s="28" t="s">
        <v>320</v>
      </c>
      <c r="C109" s="28" t="s">
        <v>354</v>
      </c>
      <c r="D109" s="28">
        <v>2</v>
      </c>
      <c r="E109" s="28">
        <v>2000</v>
      </c>
      <c r="F109" s="29">
        <v>0.41099999999999998</v>
      </c>
      <c r="G109" s="3">
        <f t="shared" si="8"/>
        <v>9864</v>
      </c>
      <c r="H109" s="28">
        <v>579</v>
      </c>
      <c r="I109" s="29">
        <v>0.41099999999999998</v>
      </c>
      <c r="J109" s="28">
        <v>107</v>
      </c>
      <c r="K109" s="28">
        <v>781</v>
      </c>
      <c r="L109">
        <f t="shared" si="9"/>
        <v>674</v>
      </c>
      <c r="M109">
        <f t="shared" si="10"/>
        <v>472</v>
      </c>
      <c r="N109" s="31">
        <f t="shared" si="11"/>
        <v>0.66023738872403559</v>
      </c>
      <c r="O109" s="36">
        <f t="shared" si="12"/>
        <v>0.41099999999999998</v>
      </c>
      <c r="P109" s="39">
        <f>100</f>
        <v>100</v>
      </c>
      <c r="Q109" s="31">
        <f t="shared" si="13"/>
        <v>9.1691394658753714E-2</v>
      </c>
      <c r="R109" s="31">
        <f t="shared" si="14"/>
        <v>0.77815042248288657</v>
      </c>
      <c r="S109" s="39">
        <f t="shared" si="15"/>
        <v>28402.49042062536</v>
      </c>
    </row>
    <row r="110" spans="1:19">
      <c r="A110" s="28" t="s">
        <v>154</v>
      </c>
      <c r="B110" s="28" t="s">
        <v>320</v>
      </c>
      <c r="C110" s="28" t="s">
        <v>355</v>
      </c>
      <c r="D110" s="28">
        <v>1</v>
      </c>
      <c r="E110" s="28">
        <v>1700</v>
      </c>
      <c r="F110" s="29">
        <v>0.50409999999999999</v>
      </c>
      <c r="G110" s="3">
        <f t="shared" si="8"/>
        <v>10283.64</v>
      </c>
      <c r="H110" s="28">
        <v>524</v>
      </c>
      <c r="I110" s="29">
        <v>0.50409999999999999</v>
      </c>
      <c r="J110" s="28">
        <v>162</v>
      </c>
      <c r="K110" s="28">
        <v>614</v>
      </c>
      <c r="L110">
        <f t="shared" si="9"/>
        <v>452</v>
      </c>
      <c r="M110">
        <f t="shared" si="10"/>
        <v>362</v>
      </c>
      <c r="N110" s="31">
        <f t="shared" si="11"/>
        <v>0.74070796460176991</v>
      </c>
      <c r="O110" s="36">
        <f t="shared" si="12"/>
        <v>0.50409999999999999</v>
      </c>
      <c r="P110" s="39">
        <f>100</f>
        <v>100</v>
      </c>
      <c r="Q110" s="31">
        <f t="shared" si="13"/>
        <v>-9.7345132743362761E-3</v>
      </c>
      <c r="R110" s="31">
        <f t="shared" si="14"/>
        <v>0.85845415607423559</v>
      </c>
      <c r="S110" s="39">
        <f t="shared" si="15"/>
        <v>31333.576696709599</v>
      </c>
    </row>
    <row r="111" spans="1:19">
      <c r="A111" s="28" t="s">
        <v>155</v>
      </c>
      <c r="B111" s="28" t="s">
        <v>320</v>
      </c>
      <c r="C111" s="28" t="s">
        <v>355</v>
      </c>
      <c r="D111" s="28">
        <v>2</v>
      </c>
      <c r="E111" s="28">
        <v>2500</v>
      </c>
      <c r="F111" s="29">
        <v>0.2767</v>
      </c>
      <c r="G111" s="3">
        <f t="shared" si="8"/>
        <v>8301</v>
      </c>
      <c r="H111" s="28">
        <v>560</v>
      </c>
      <c r="I111" s="29">
        <v>0.2767</v>
      </c>
      <c r="J111" s="28">
        <v>158</v>
      </c>
      <c r="K111" s="28">
        <v>906</v>
      </c>
      <c r="L111">
        <f t="shared" si="9"/>
        <v>748</v>
      </c>
      <c r="M111">
        <f t="shared" si="10"/>
        <v>402</v>
      </c>
      <c r="N111" s="31">
        <f t="shared" si="11"/>
        <v>0.5299465240641712</v>
      </c>
      <c r="O111" s="36">
        <f t="shared" si="12"/>
        <v>0.2767</v>
      </c>
      <c r="P111" s="39">
        <f>100</f>
        <v>100</v>
      </c>
      <c r="Q111" s="31">
        <f t="shared" si="13"/>
        <v>3.796791443850267E-2</v>
      </c>
      <c r="R111" s="31">
        <f t="shared" si="14"/>
        <v>0.82068586664231369</v>
      </c>
      <c r="S111" s="39">
        <f t="shared" si="15"/>
        <v>29955.034132444449</v>
      </c>
    </row>
    <row r="112" spans="1:19">
      <c r="A112" s="28" t="s">
        <v>156</v>
      </c>
      <c r="B112" s="28" t="s">
        <v>321</v>
      </c>
      <c r="C112" s="28" t="s">
        <v>354</v>
      </c>
      <c r="D112" s="28">
        <v>1</v>
      </c>
      <c r="E112" s="28">
        <v>1800</v>
      </c>
      <c r="F112" s="29">
        <v>0.32879999999999998</v>
      </c>
      <c r="G112" s="3">
        <f t="shared" si="8"/>
        <v>7102.08</v>
      </c>
      <c r="H112" s="28">
        <v>362</v>
      </c>
      <c r="I112" s="29">
        <v>0.32879999999999998</v>
      </c>
      <c r="J112" s="28">
        <v>199</v>
      </c>
      <c r="K112" s="28">
        <v>432</v>
      </c>
      <c r="L112">
        <f t="shared" si="9"/>
        <v>233</v>
      </c>
      <c r="M112">
        <f t="shared" si="10"/>
        <v>163</v>
      </c>
      <c r="N112" s="31">
        <f t="shared" si="11"/>
        <v>0.65965665236051507</v>
      </c>
      <c r="O112" s="36">
        <f t="shared" si="12"/>
        <v>0.32879999999999998</v>
      </c>
      <c r="P112" s="39">
        <f>100</f>
        <v>100</v>
      </c>
      <c r="Q112" s="31">
        <f t="shared" si="13"/>
        <v>-0.23991416309012878</v>
      </c>
      <c r="R112" s="31">
        <f t="shared" si="14"/>
        <v>1.0406983740816442</v>
      </c>
      <c r="S112" s="39">
        <f t="shared" si="15"/>
        <v>37985.490653980014</v>
      </c>
    </row>
    <row r="113" spans="1:19">
      <c r="A113" s="28" t="s">
        <v>157</v>
      </c>
      <c r="B113" s="28" t="s">
        <v>321</v>
      </c>
      <c r="C113" s="28" t="s">
        <v>354</v>
      </c>
      <c r="D113" s="28">
        <v>2</v>
      </c>
      <c r="E113" s="28">
        <v>2600</v>
      </c>
      <c r="F113" s="29">
        <v>0.53149999999999997</v>
      </c>
      <c r="G113" s="3">
        <f t="shared" si="8"/>
        <v>16582.8</v>
      </c>
      <c r="H113" s="28">
        <v>417</v>
      </c>
      <c r="I113" s="29">
        <v>0.53149999999999997</v>
      </c>
      <c r="J113" s="28">
        <v>366</v>
      </c>
      <c r="K113" s="28">
        <v>594</v>
      </c>
      <c r="L113">
        <f t="shared" si="9"/>
        <v>228</v>
      </c>
      <c r="M113">
        <f t="shared" si="10"/>
        <v>51</v>
      </c>
      <c r="N113" s="31">
        <f t="shared" si="11"/>
        <v>0.27894736842105267</v>
      </c>
      <c r="O113" s="36">
        <f t="shared" si="12"/>
        <v>0.53149999999999997</v>
      </c>
      <c r="P113" s="39">
        <f>100</f>
        <v>100</v>
      </c>
      <c r="Q113" s="31">
        <f t="shared" si="13"/>
        <v>-0.83333333333333337</v>
      </c>
      <c r="R113" s="31">
        <f t="shared" si="14"/>
        <v>1.510536662210616</v>
      </c>
      <c r="S113" s="39">
        <f t="shared" si="15"/>
        <v>55134.588170687486</v>
      </c>
    </row>
    <row r="114" spans="1:19">
      <c r="A114" s="28" t="s">
        <v>158</v>
      </c>
      <c r="B114" s="28" t="s">
        <v>321</v>
      </c>
      <c r="C114" s="28" t="s">
        <v>355</v>
      </c>
      <c r="D114" s="28">
        <v>1</v>
      </c>
      <c r="E114" s="28">
        <v>2500</v>
      </c>
      <c r="F114" s="29">
        <v>0.4274</v>
      </c>
      <c r="G114" s="3">
        <f t="shared" si="8"/>
        <v>12822</v>
      </c>
      <c r="H114" s="28">
        <v>474</v>
      </c>
      <c r="I114" s="29">
        <v>0.4274</v>
      </c>
      <c r="J114" s="28">
        <v>333</v>
      </c>
      <c r="K114" s="28">
        <v>665</v>
      </c>
      <c r="L114">
        <f t="shared" si="9"/>
        <v>332</v>
      </c>
      <c r="M114">
        <f t="shared" si="10"/>
        <v>141</v>
      </c>
      <c r="N114" s="31">
        <f t="shared" si="11"/>
        <v>0.43975903614457834</v>
      </c>
      <c r="O114" s="36">
        <f t="shared" si="12"/>
        <v>0.4274</v>
      </c>
      <c r="P114" s="39">
        <f>100</f>
        <v>100</v>
      </c>
      <c r="Q114" s="31">
        <f t="shared" si="13"/>
        <v>-0.46144578313253015</v>
      </c>
      <c r="R114" s="31">
        <f t="shared" si="14"/>
        <v>1.2160955340427932</v>
      </c>
      <c r="S114" s="39">
        <f t="shared" si="15"/>
        <v>44387.486992561957</v>
      </c>
    </row>
    <row r="115" spans="1:19">
      <c r="A115" s="28" t="s">
        <v>159</v>
      </c>
      <c r="B115" s="28" t="s">
        <v>292</v>
      </c>
      <c r="C115" s="28" t="s">
        <v>355</v>
      </c>
      <c r="D115" s="28">
        <v>1</v>
      </c>
      <c r="E115" s="28">
        <v>1500</v>
      </c>
      <c r="F115" s="29">
        <v>0.24110000000000001</v>
      </c>
      <c r="G115" s="3">
        <f t="shared" si="8"/>
        <v>4339.8</v>
      </c>
      <c r="H115" s="28">
        <v>146</v>
      </c>
      <c r="I115" s="29">
        <v>0.24110000000000001</v>
      </c>
      <c r="J115" s="28">
        <v>81</v>
      </c>
      <c r="K115" s="28">
        <v>205</v>
      </c>
      <c r="L115">
        <f t="shared" si="9"/>
        <v>124</v>
      </c>
      <c r="M115">
        <f t="shared" si="10"/>
        <v>65</v>
      </c>
      <c r="N115" s="31">
        <f t="shared" si="11"/>
        <v>0.51935483870967747</v>
      </c>
      <c r="O115" s="36">
        <f t="shared" si="12"/>
        <v>0.24110000000000001</v>
      </c>
      <c r="P115" s="39">
        <f>100</f>
        <v>100</v>
      </c>
      <c r="Q115" s="31">
        <f t="shared" si="13"/>
        <v>0.22258064516129034</v>
      </c>
      <c r="R115" s="31">
        <f t="shared" si="14"/>
        <v>0.6745191539389459</v>
      </c>
      <c r="S115" s="39">
        <f t="shared" si="15"/>
        <v>24619.949118771525</v>
      </c>
    </row>
    <row r="116" spans="1:19">
      <c r="A116" s="28" t="s">
        <v>160</v>
      </c>
      <c r="B116" s="28" t="s">
        <v>314</v>
      </c>
      <c r="C116" s="28" t="s">
        <v>354</v>
      </c>
      <c r="D116" s="28">
        <v>1</v>
      </c>
      <c r="E116" s="28">
        <v>1700</v>
      </c>
      <c r="F116" s="29">
        <v>0.41099999999999998</v>
      </c>
      <c r="G116" s="3">
        <f t="shared" si="8"/>
        <v>8384.4</v>
      </c>
      <c r="H116" s="28">
        <v>312</v>
      </c>
      <c r="I116" s="29">
        <v>0.41099999999999998</v>
      </c>
      <c r="J116" s="28">
        <v>106</v>
      </c>
      <c r="K116" s="28">
        <v>465</v>
      </c>
      <c r="L116">
        <f t="shared" si="9"/>
        <v>359</v>
      </c>
      <c r="M116">
        <f t="shared" si="10"/>
        <v>206</v>
      </c>
      <c r="N116" s="31">
        <f t="shared" si="11"/>
        <v>0.55905292479108637</v>
      </c>
      <c r="O116" s="36">
        <f t="shared" si="12"/>
        <v>0.41099999999999998</v>
      </c>
      <c r="P116" s="39">
        <f>100</f>
        <v>100</v>
      </c>
      <c r="Q116" s="31">
        <f t="shared" si="13"/>
        <v>8.6629526462395551E-2</v>
      </c>
      <c r="R116" s="31">
        <f t="shared" si="14"/>
        <v>0.7821581451979055</v>
      </c>
      <c r="S116" s="39">
        <f t="shared" si="15"/>
        <v>28548.772299723551</v>
      </c>
    </row>
    <row r="117" spans="1:19">
      <c r="A117" s="28" t="s">
        <v>161</v>
      </c>
      <c r="B117" s="28" t="s">
        <v>321</v>
      </c>
      <c r="C117" s="28" t="s">
        <v>355</v>
      </c>
      <c r="D117" s="28">
        <v>2</v>
      </c>
      <c r="E117" s="28">
        <v>3600</v>
      </c>
      <c r="F117" s="29">
        <v>0.39729999999999999</v>
      </c>
      <c r="G117" s="3">
        <f t="shared" si="8"/>
        <v>17163.36</v>
      </c>
      <c r="H117" s="28">
        <v>491</v>
      </c>
      <c r="I117" s="29">
        <v>0.39729999999999999</v>
      </c>
      <c r="J117" s="28">
        <v>336</v>
      </c>
      <c r="K117" s="28">
        <v>624</v>
      </c>
      <c r="L117">
        <f t="shared" si="9"/>
        <v>288</v>
      </c>
      <c r="M117">
        <f t="shared" si="10"/>
        <v>155</v>
      </c>
      <c r="N117" s="31">
        <f t="shared" si="11"/>
        <v>0.53055555555555556</v>
      </c>
      <c r="O117" s="36">
        <f t="shared" si="12"/>
        <v>0.39729999999999999</v>
      </c>
      <c r="P117" s="39">
        <f>100</f>
        <v>100</v>
      </c>
      <c r="Q117" s="31">
        <f t="shared" si="13"/>
        <v>-0.55555555555555558</v>
      </c>
      <c r="R117" s="31">
        <f t="shared" si="14"/>
        <v>1.2906067338635201</v>
      </c>
      <c r="S117" s="39">
        <f t="shared" si="15"/>
        <v>47107.145786018482</v>
      </c>
    </row>
    <row r="118" spans="1:19">
      <c r="A118" s="28" t="s">
        <v>162</v>
      </c>
      <c r="B118" s="28" t="s">
        <v>322</v>
      </c>
      <c r="C118" s="28" t="s">
        <v>354</v>
      </c>
      <c r="D118" s="28">
        <v>1</v>
      </c>
      <c r="E118" s="28">
        <v>1200</v>
      </c>
      <c r="F118" s="29">
        <v>0.79730000000000001</v>
      </c>
      <c r="G118" s="3">
        <f t="shared" si="8"/>
        <v>11481.12</v>
      </c>
      <c r="H118" s="28">
        <v>204</v>
      </c>
      <c r="I118" s="29">
        <v>0.79730000000000001</v>
      </c>
      <c r="J118" s="28">
        <v>173</v>
      </c>
      <c r="K118" s="28">
        <v>395</v>
      </c>
      <c r="L118">
        <f t="shared" si="9"/>
        <v>222</v>
      </c>
      <c r="M118">
        <f t="shared" si="10"/>
        <v>31</v>
      </c>
      <c r="N118" s="31">
        <f t="shared" si="11"/>
        <v>0.21171171171171171</v>
      </c>
      <c r="O118" s="36">
        <f t="shared" si="12"/>
        <v>0.79730000000000001</v>
      </c>
      <c r="P118" s="39">
        <f>100</f>
        <v>100</v>
      </c>
      <c r="Q118" s="31">
        <f t="shared" si="13"/>
        <v>-0.16306306306306309</v>
      </c>
      <c r="R118" s="31">
        <f t="shared" si="14"/>
        <v>0.97985168916119125</v>
      </c>
      <c r="S118" s="39">
        <f t="shared" si="15"/>
        <v>35764.586654383478</v>
      </c>
    </row>
    <row r="119" spans="1:19">
      <c r="A119" s="28" t="s">
        <v>163</v>
      </c>
      <c r="B119" s="28" t="s">
        <v>322</v>
      </c>
      <c r="C119" s="28" t="s">
        <v>354</v>
      </c>
      <c r="D119" s="28">
        <v>2</v>
      </c>
      <c r="E119" s="28">
        <v>1600</v>
      </c>
      <c r="F119" s="29">
        <v>0.68769999999999998</v>
      </c>
      <c r="G119" s="3">
        <f t="shared" si="8"/>
        <v>13203.84</v>
      </c>
      <c r="H119" s="28">
        <v>245</v>
      </c>
      <c r="I119" s="29">
        <v>0.68769999999999998</v>
      </c>
      <c r="J119" s="28">
        <v>228</v>
      </c>
      <c r="K119" s="28">
        <v>456</v>
      </c>
      <c r="L119">
        <f t="shared" si="9"/>
        <v>228</v>
      </c>
      <c r="M119">
        <f t="shared" si="10"/>
        <v>17</v>
      </c>
      <c r="N119" s="31">
        <f t="shared" si="11"/>
        <v>0.15964912280701754</v>
      </c>
      <c r="O119" s="36">
        <f t="shared" si="12"/>
        <v>0.68769999999999998</v>
      </c>
      <c r="P119" s="39">
        <f>100</f>
        <v>100</v>
      </c>
      <c r="Q119" s="31">
        <f t="shared" si="13"/>
        <v>-0.34912280701754383</v>
      </c>
      <c r="R119" s="31">
        <f t="shared" si="14"/>
        <v>1.1271640713234679</v>
      </c>
      <c r="S119" s="39">
        <f t="shared" si="15"/>
        <v>41141.488603306578</v>
      </c>
    </row>
    <row r="120" spans="1:19">
      <c r="A120" s="28" t="s">
        <v>164</v>
      </c>
      <c r="B120" s="28" t="s">
        <v>322</v>
      </c>
      <c r="C120" s="28" t="s">
        <v>355</v>
      </c>
      <c r="D120" s="28">
        <v>1</v>
      </c>
      <c r="E120" s="28">
        <v>1000</v>
      </c>
      <c r="F120" s="29">
        <v>0.58899999999999997</v>
      </c>
      <c r="G120" s="3">
        <f t="shared" si="8"/>
        <v>7068</v>
      </c>
      <c r="H120" s="28">
        <v>197</v>
      </c>
      <c r="I120" s="29">
        <v>0.58899999999999997</v>
      </c>
      <c r="J120" s="28">
        <v>155</v>
      </c>
      <c r="K120" s="28">
        <v>252</v>
      </c>
      <c r="L120">
        <f t="shared" si="9"/>
        <v>97</v>
      </c>
      <c r="M120">
        <f t="shared" si="10"/>
        <v>42</v>
      </c>
      <c r="N120" s="31">
        <f t="shared" si="11"/>
        <v>0.44639175257731956</v>
      </c>
      <c r="O120" s="36">
        <f t="shared" si="12"/>
        <v>0.58899999999999997</v>
      </c>
      <c r="P120" s="39">
        <f>100</f>
        <v>100</v>
      </c>
      <c r="Q120" s="31">
        <f t="shared" si="13"/>
        <v>-0.35360824742268038</v>
      </c>
      <c r="R120" s="31">
        <f t="shared" si="14"/>
        <v>1.1307154086363325</v>
      </c>
      <c r="S120" s="39">
        <f t="shared" si="15"/>
        <v>41271.112415226133</v>
      </c>
    </row>
    <row r="121" spans="1:19">
      <c r="A121" s="28" t="s">
        <v>165</v>
      </c>
      <c r="B121" s="28" t="s">
        <v>322</v>
      </c>
      <c r="C121" s="28" t="s">
        <v>355</v>
      </c>
      <c r="D121" s="28">
        <v>2</v>
      </c>
      <c r="E121" s="28">
        <v>1500</v>
      </c>
      <c r="F121" s="29">
        <v>0.61919999999999997</v>
      </c>
      <c r="G121" s="3">
        <f t="shared" si="8"/>
        <v>11145.6</v>
      </c>
      <c r="H121" s="28">
        <v>195</v>
      </c>
      <c r="I121" s="29">
        <v>0.61919999999999997</v>
      </c>
      <c r="J121" s="28">
        <v>158</v>
      </c>
      <c r="K121" s="28">
        <v>236</v>
      </c>
      <c r="L121">
        <f t="shared" si="9"/>
        <v>78</v>
      </c>
      <c r="M121">
        <f t="shared" si="10"/>
        <v>37</v>
      </c>
      <c r="N121" s="31">
        <f t="shared" si="11"/>
        <v>0.47948717948717956</v>
      </c>
      <c r="O121" s="36">
        <f t="shared" si="12"/>
        <v>0.61919999999999997</v>
      </c>
      <c r="P121" s="39">
        <f>100</f>
        <v>100</v>
      </c>
      <c r="Q121" s="31">
        <f t="shared" si="13"/>
        <v>-0.494871794871795</v>
      </c>
      <c r="R121" s="31">
        <f t="shared" si="14"/>
        <v>1.2425605033630778</v>
      </c>
      <c r="S121" s="39">
        <f t="shared" si="15"/>
        <v>45353.458372752342</v>
      </c>
    </row>
    <row r="122" spans="1:19">
      <c r="A122" s="28" t="s">
        <v>166</v>
      </c>
      <c r="B122" s="28" t="s">
        <v>323</v>
      </c>
      <c r="C122" s="28" t="s">
        <v>354</v>
      </c>
      <c r="D122" s="28">
        <v>1</v>
      </c>
      <c r="E122" s="28">
        <v>750</v>
      </c>
      <c r="F122" s="29">
        <v>0.45479999999999998</v>
      </c>
      <c r="G122" s="3">
        <f t="shared" si="8"/>
        <v>4093.2</v>
      </c>
      <c r="H122" s="28">
        <v>124</v>
      </c>
      <c r="I122" s="29">
        <v>0.45479999999999998</v>
      </c>
      <c r="J122" s="28">
        <v>89</v>
      </c>
      <c r="K122" s="28">
        <v>155</v>
      </c>
      <c r="L122">
        <f t="shared" si="9"/>
        <v>66</v>
      </c>
      <c r="M122">
        <f t="shared" si="10"/>
        <v>35</v>
      </c>
      <c r="N122" s="31">
        <f t="shared" si="11"/>
        <v>0.52424242424242429</v>
      </c>
      <c r="O122" s="36">
        <f t="shared" si="12"/>
        <v>0.45479999999999998</v>
      </c>
      <c r="P122" s="39">
        <f>100</f>
        <v>100</v>
      </c>
      <c r="Q122" s="31">
        <f t="shared" si="13"/>
        <v>0.23333333333333334</v>
      </c>
      <c r="R122" s="31">
        <f t="shared" si="14"/>
        <v>0.66600573735776802</v>
      </c>
      <c r="S122" s="39">
        <f t="shared" si="15"/>
        <v>24309.209413558532</v>
      </c>
    </row>
    <row r="123" spans="1:19">
      <c r="A123" s="28" t="s">
        <v>167</v>
      </c>
      <c r="B123" s="28" t="s">
        <v>323</v>
      </c>
      <c r="C123" s="28" t="s">
        <v>354</v>
      </c>
      <c r="D123" s="28">
        <v>2</v>
      </c>
      <c r="E123" s="28">
        <v>1040</v>
      </c>
      <c r="F123" s="29">
        <v>0.48770000000000002</v>
      </c>
      <c r="G123" s="3">
        <f t="shared" si="8"/>
        <v>6086.4960000000001</v>
      </c>
      <c r="H123" s="28">
        <v>156</v>
      </c>
      <c r="I123" s="29">
        <v>0.48770000000000002</v>
      </c>
      <c r="J123" s="28">
        <v>115</v>
      </c>
      <c r="K123" s="28">
        <v>179</v>
      </c>
      <c r="L123">
        <f t="shared" si="9"/>
        <v>64</v>
      </c>
      <c r="M123">
        <f t="shared" si="10"/>
        <v>41</v>
      </c>
      <c r="N123" s="31">
        <f t="shared" si="11"/>
        <v>0.61250000000000004</v>
      </c>
      <c r="O123" s="36">
        <f t="shared" si="12"/>
        <v>0.48770000000000002</v>
      </c>
      <c r="P123" s="39">
        <f>100</f>
        <v>100</v>
      </c>
      <c r="Q123" s="31">
        <f t="shared" si="13"/>
        <v>-8.7499999999999994E-2</v>
      </c>
      <c r="R123" s="31">
        <f t="shared" si="14"/>
        <v>0.92002480459866365</v>
      </c>
      <c r="S123" s="39">
        <f t="shared" si="15"/>
        <v>33580.905367851221</v>
      </c>
    </row>
    <row r="124" spans="1:19">
      <c r="A124" s="28" t="s">
        <v>168</v>
      </c>
      <c r="B124" s="28" t="s">
        <v>323</v>
      </c>
      <c r="C124" s="28" t="s">
        <v>355</v>
      </c>
      <c r="D124" s="28">
        <v>1</v>
      </c>
      <c r="E124" s="28">
        <v>900</v>
      </c>
      <c r="F124" s="29">
        <v>0.47949999999999998</v>
      </c>
      <c r="G124" s="3">
        <f t="shared" si="8"/>
        <v>5178.5999999999995</v>
      </c>
      <c r="H124" s="28">
        <v>256</v>
      </c>
      <c r="I124" s="29">
        <v>0.47949999999999998</v>
      </c>
      <c r="J124" s="28">
        <v>152</v>
      </c>
      <c r="K124" s="28">
        <v>300</v>
      </c>
      <c r="L124">
        <f t="shared" si="9"/>
        <v>148</v>
      </c>
      <c r="M124">
        <f t="shared" si="10"/>
        <v>104</v>
      </c>
      <c r="N124" s="31">
        <f t="shared" si="11"/>
        <v>0.66216216216216217</v>
      </c>
      <c r="O124" s="36">
        <f t="shared" si="12"/>
        <v>0.47949999999999998</v>
      </c>
      <c r="P124" s="39">
        <f>100</f>
        <v>100</v>
      </c>
      <c r="Q124" s="31">
        <f t="shared" si="13"/>
        <v>-0.18108108108108109</v>
      </c>
      <c r="R124" s="31">
        <f t="shared" si="14"/>
        <v>0.99411741424316502</v>
      </c>
      <c r="S124" s="39">
        <f t="shared" si="15"/>
        <v>36285.285619875525</v>
      </c>
    </row>
    <row r="125" spans="1:19">
      <c r="A125" s="28" t="s">
        <v>169</v>
      </c>
      <c r="B125" s="28" t="s">
        <v>323</v>
      </c>
      <c r="C125" s="28" t="s">
        <v>355</v>
      </c>
      <c r="D125" s="28">
        <v>2</v>
      </c>
      <c r="E125" s="28">
        <v>1400</v>
      </c>
      <c r="F125" s="29">
        <v>0.49320000000000003</v>
      </c>
      <c r="G125" s="3">
        <f t="shared" si="8"/>
        <v>8285.76</v>
      </c>
      <c r="H125" s="28">
        <v>284</v>
      </c>
      <c r="I125" s="29">
        <v>0.49320000000000003</v>
      </c>
      <c r="J125" s="28">
        <v>175</v>
      </c>
      <c r="K125" s="28">
        <v>368</v>
      </c>
      <c r="L125">
        <f t="shared" si="9"/>
        <v>193</v>
      </c>
      <c r="M125">
        <f t="shared" si="10"/>
        <v>109</v>
      </c>
      <c r="N125" s="31">
        <f t="shared" si="11"/>
        <v>0.55181347150259075</v>
      </c>
      <c r="O125" s="36">
        <f t="shared" si="12"/>
        <v>0.49320000000000003</v>
      </c>
      <c r="P125" s="39">
        <f>100</f>
        <v>100</v>
      </c>
      <c r="Q125" s="31">
        <f t="shared" si="13"/>
        <v>-0.21088082901554403</v>
      </c>
      <c r="R125" s="31">
        <f t="shared" si="14"/>
        <v>1.0177112973839217</v>
      </c>
      <c r="S125" s="39">
        <f t="shared" si="15"/>
        <v>37146.462354513147</v>
      </c>
    </row>
    <row r="126" spans="1:19">
      <c r="A126" s="28" t="s">
        <v>170</v>
      </c>
      <c r="B126" s="28" t="s">
        <v>324</v>
      </c>
      <c r="C126" s="28" t="s">
        <v>354</v>
      </c>
      <c r="D126" s="28">
        <v>1</v>
      </c>
      <c r="E126" s="28">
        <v>825</v>
      </c>
      <c r="F126" s="29">
        <v>0.36159999999999998</v>
      </c>
      <c r="G126" s="3">
        <f t="shared" si="8"/>
        <v>3579.8399999999997</v>
      </c>
      <c r="H126" s="28">
        <v>128</v>
      </c>
      <c r="I126" s="29">
        <v>0.36159999999999998</v>
      </c>
      <c r="J126" s="28">
        <v>77</v>
      </c>
      <c r="K126" s="28">
        <v>161</v>
      </c>
      <c r="L126">
        <f t="shared" si="9"/>
        <v>84</v>
      </c>
      <c r="M126">
        <f t="shared" si="10"/>
        <v>51</v>
      </c>
      <c r="N126" s="31">
        <f t="shared" si="11"/>
        <v>0.58571428571428574</v>
      </c>
      <c r="O126" s="36">
        <f t="shared" si="12"/>
        <v>0.36159999999999998</v>
      </c>
      <c r="P126" s="39">
        <f>100</f>
        <v>100</v>
      </c>
      <c r="Q126" s="31">
        <f t="shared" si="13"/>
        <v>0.31904761904761908</v>
      </c>
      <c r="R126" s="31">
        <f t="shared" si="14"/>
        <v>0.59814164518209267</v>
      </c>
      <c r="S126" s="39">
        <f t="shared" si="15"/>
        <v>21832.170049146382</v>
      </c>
    </row>
    <row r="127" spans="1:19">
      <c r="A127" s="28" t="s">
        <v>171</v>
      </c>
      <c r="B127" s="28" t="s">
        <v>325</v>
      </c>
      <c r="C127" s="28" t="s">
        <v>354</v>
      </c>
      <c r="D127" s="28">
        <v>2</v>
      </c>
      <c r="E127" s="28">
        <v>2700</v>
      </c>
      <c r="F127" s="29">
        <v>0.4219</v>
      </c>
      <c r="G127" s="3">
        <f t="shared" si="8"/>
        <v>13669.56</v>
      </c>
      <c r="H127" s="28">
        <v>337</v>
      </c>
      <c r="I127" s="29">
        <v>0.4219</v>
      </c>
      <c r="J127" s="28">
        <v>157</v>
      </c>
      <c r="K127" s="28">
        <v>526</v>
      </c>
      <c r="L127">
        <f t="shared" si="9"/>
        <v>369</v>
      </c>
      <c r="M127">
        <f t="shared" si="10"/>
        <v>180</v>
      </c>
      <c r="N127" s="31">
        <f t="shared" si="11"/>
        <v>0.49024390243902438</v>
      </c>
      <c r="O127" s="36">
        <f t="shared" si="12"/>
        <v>0.4219</v>
      </c>
      <c r="P127" s="39">
        <f>100</f>
        <v>100</v>
      </c>
      <c r="Q127" s="31">
        <f t="shared" si="13"/>
        <v>-2.3577235772357721E-2</v>
      </c>
      <c r="R127" s="31">
        <f t="shared" si="14"/>
        <v>0.86941410035586253</v>
      </c>
      <c r="S127" s="39">
        <f t="shared" si="15"/>
        <v>31733.614662988981</v>
      </c>
    </row>
    <row r="128" spans="1:19">
      <c r="A128" s="28" t="s">
        <v>172</v>
      </c>
      <c r="B128" s="28" t="s">
        <v>324</v>
      </c>
      <c r="C128" s="28" t="s">
        <v>354</v>
      </c>
      <c r="D128" s="28">
        <v>2</v>
      </c>
      <c r="E128" s="28">
        <v>1300</v>
      </c>
      <c r="F128" s="29">
        <v>0.74250000000000005</v>
      </c>
      <c r="G128" s="3">
        <f t="shared" si="8"/>
        <v>11583</v>
      </c>
      <c r="H128" s="28">
        <v>139</v>
      </c>
      <c r="I128" s="29">
        <v>0.74250000000000005</v>
      </c>
      <c r="J128" s="28">
        <v>125</v>
      </c>
      <c r="K128" s="28">
        <v>170</v>
      </c>
      <c r="L128">
        <f t="shared" si="9"/>
        <v>45</v>
      </c>
      <c r="M128">
        <f t="shared" si="10"/>
        <v>14</v>
      </c>
      <c r="N128" s="31">
        <f t="shared" si="11"/>
        <v>0.34888888888888892</v>
      </c>
      <c r="O128" s="36">
        <f t="shared" si="12"/>
        <v>0.74250000000000005</v>
      </c>
      <c r="P128" s="39">
        <f>100</f>
        <v>100</v>
      </c>
      <c r="Q128" s="31">
        <f t="shared" si="13"/>
        <v>-0.34444444444444444</v>
      </c>
      <c r="R128" s="31">
        <f t="shared" si="14"/>
        <v>1.1234599883197274</v>
      </c>
      <c r="S128" s="39">
        <f t="shared" si="15"/>
        <v>41006.289573670052</v>
      </c>
    </row>
    <row r="129" spans="1:19">
      <c r="A129" s="28" t="s">
        <v>173</v>
      </c>
      <c r="B129" s="28" t="s">
        <v>324</v>
      </c>
      <c r="C129" s="28" t="s">
        <v>355</v>
      </c>
      <c r="D129" s="28">
        <v>1</v>
      </c>
      <c r="E129" s="28">
        <v>1000</v>
      </c>
      <c r="F129" s="29">
        <v>0.36990000000000001</v>
      </c>
      <c r="G129" s="3">
        <f t="shared" si="8"/>
        <v>4438.8</v>
      </c>
      <c r="H129" s="28">
        <v>240</v>
      </c>
      <c r="I129" s="29">
        <v>0.36990000000000001</v>
      </c>
      <c r="J129" s="28">
        <v>140</v>
      </c>
      <c r="K129" s="28">
        <v>288</v>
      </c>
      <c r="L129">
        <f t="shared" si="9"/>
        <v>148</v>
      </c>
      <c r="M129">
        <f t="shared" si="10"/>
        <v>100</v>
      </c>
      <c r="N129" s="31">
        <f t="shared" si="11"/>
        <v>0.64054054054054055</v>
      </c>
      <c r="O129" s="36">
        <f t="shared" si="12"/>
        <v>0.36990000000000001</v>
      </c>
      <c r="P129" s="39">
        <f>100</f>
        <v>100</v>
      </c>
      <c r="Q129" s="31">
        <f t="shared" si="13"/>
        <v>-0.11621621621621622</v>
      </c>
      <c r="R129" s="31">
        <f t="shared" si="14"/>
        <v>0.94276080394805939</v>
      </c>
      <c r="S129" s="39">
        <f t="shared" si="15"/>
        <v>34410.76934410417</v>
      </c>
    </row>
    <row r="130" spans="1:19">
      <c r="A130" s="28" t="s">
        <v>174</v>
      </c>
      <c r="B130" s="28" t="s">
        <v>324</v>
      </c>
      <c r="C130" s="28" t="s">
        <v>355</v>
      </c>
      <c r="D130" s="28">
        <v>2</v>
      </c>
      <c r="E130" s="28">
        <v>1480</v>
      </c>
      <c r="F130" s="29">
        <v>0.44109999999999999</v>
      </c>
      <c r="G130" s="3">
        <f t="shared" si="8"/>
        <v>7833.9359999999997</v>
      </c>
      <c r="H130" s="28">
        <v>249</v>
      </c>
      <c r="I130" s="29">
        <v>0.44109999999999999</v>
      </c>
      <c r="J130" s="28">
        <v>175</v>
      </c>
      <c r="K130" s="28">
        <v>310</v>
      </c>
      <c r="L130">
        <f t="shared" si="9"/>
        <v>135</v>
      </c>
      <c r="M130">
        <f t="shared" si="10"/>
        <v>74</v>
      </c>
      <c r="N130" s="31">
        <f t="shared" si="11"/>
        <v>0.53851851851851851</v>
      </c>
      <c r="O130" s="36">
        <f t="shared" si="12"/>
        <v>0.44109999999999999</v>
      </c>
      <c r="P130" s="39">
        <f>100</f>
        <v>100</v>
      </c>
      <c r="Q130" s="31">
        <f t="shared" si="13"/>
        <v>-0.34444444444444444</v>
      </c>
      <c r="R130" s="31">
        <f t="shared" si="14"/>
        <v>1.1234599883197274</v>
      </c>
      <c r="S130" s="39">
        <f t="shared" si="15"/>
        <v>41006.289573670052</v>
      </c>
    </row>
    <row r="131" spans="1:19">
      <c r="A131" s="28" t="s">
        <v>175</v>
      </c>
      <c r="B131" s="28" t="s">
        <v>326</v>
      </c>
      <c r="C131" s="28" t="s">
        <v>354</v>
      </c>
      <c r="D131" s="28">
        <v>1</v>
      </c>
      <c r="E131" s="28">
        <v>650</v>
      </c>
      <c r="F131" s="29">
        <v>0.47949999999999998</v>
      </c>
      <c r="G131" s="3">
        <f t="shared" si="8"/>
        <v>3740.1</v>
      </c>
      <c r="H131" s="28">
        <v>107</v>
      </c>
      <c r="I131" s="29">
        <v>0.47949999999999998</v>
      </c>
      <c r="J131" s="28">
        <v>80</v>
      </c>
      <c r="K131" s="28">
        <v>156</v>
      </c>
      <c r="L131">
        <f t="shared" si="9"/>
        <v>76</v>
      </c>
      <c r="M131">
        <f t="shared" si="10"/>
        <v>27</v>
      </c>
      <c r="N131" s="31">
        <f t="shared" si="11"/>
        <v>0.38421052631578945</v>
      </c>
      <c r="O131" s="36">
        <f t="shared" si="12"/>
        <v>0.47949999999999998</v>
      </c>
      <c r="P131" s="39">
        <f>100</f>
        <v>100</v>
      </c>
      <c r="Q131" s="31">
        <f t="shared" si="13"/>
        <v>0.31052631578947365</v>
      </c>
      <c r="R131" s="31">
        <f t="shared" si="14"/>
        <v>0.60488836779604882</v>
      </c>
      <c r="S131" s="39">
        <f t="shared" si="15"/>
        <v>22078.425424555782</v>
      </c>
    </row>
    <row r="132" spans="1:19">
      <c r="A132" s="28" t="s">
        <v>176</v>
      </c>
      <c r="B132" s="28" t="s">
        <v>326</v>
      </c>
      <c r="C132" s="28" t="s">
        <v>354</v>
      </c>
      <c r="D132" s="28">
        <v>2</v>
      </c>
      <c r="E132" s="28">
        <v>920</v>
      </c>
      <c r="F132" s="29">
        <v>0.41370000000000001</v>
      </c>
      <c r="G132" s="3">
        <f t="shared" si="8"/>
        <v>4567.2480000000005</v>
      </c>
      <c r="H132" s="28">
        <v>147</v>
      </c>
      <c r="I132" s="29">
        <v>0.41370000000000001</v>
      </c>
      <c r="J132" s="28">
        <v>108</v>
      </c>
      <c r="K132" s="28">
        <v>205</v>
      </c>
      <c r="L132">
        <f t="shared" si="9"/>
        <v>97</v>
      </c>
      <c r="M132">
        <f t="shared" si="10"/>
        <v>39</v>
      </c>
      <c r="N132" s="31">
        <f t="shared" si="11"/>
        <v>0.42164948453608253</v>
      </c>
      <c r="O132" s="36">
        <f t="shared" si="12"/>
        <v>0.41370000000000001</v>
      </c>
      <c r="P132" s="39">
        <f>100</f>
        <v>100</v>
      </c>
      <c r="Q132" s="31">
        <f t="shared" si="13"/>
        <v>3.4020618556701035E-2</v>
      </c>
      <c r="R132" s="31">
        <f t="shared" si="14"/>
        <v>0.82381112924393163</v>
      </c>
      <c r="S132" s="39">
        <f t="shared" si="15"/>
        <v>30069.106217403503</v>
      </c>
    </row>
    <row r="133" spans="1:19">
      <c r="A133" s="28" t="s">
        <v>177</v>
      </c>
      <c r="B133" s="28" t="s">
        <v>326</v>
      </c>
      <c r="C133" s="28" t="s">
        <v>355</v>
      </c>
      <c r="D133" s="28">
        <v>1</v>
      </c>
      <c r="E133" s="28">
        <v>880</v>
      </c>
      <c r="F133" s="29">
        <v>0.44379999999999997</v>
      </c>
      <c r="G133" s="3">
        <f t="shared" ref="G133:G196" si="16">(E133*12)*F133</f>
        <v>4686.5279999999993</v>
      </c>
      <c r="H133" s="28">
        <v>246</v>
      </c>
      <c r="I133" s="29">
        <v>0.44379999999999997</v>
      </c>
      <c r="J133" s="28">
        <v>145</v>
      </c>
      <c r="K133" s="28">
        <v>333</v>
      </c>
      <c r="L133">
        <f t="shared" ref="L133:L196" si="17">K133-J133</f>
        <v>188</v>
      </c>
      <c r="M133">
        <f t="shared" ref="M133:M196" si="18">H133-J133</f>
        <v>101</v>
      </c>
      <c r="N133" s="31">
        <f t="shared" ref="N133:N196" si="19">((0.8*M133))/(L133)+0.1</f>
        <v>0.52978723404255323</v>
      </c>
      <c r="O133" s="36">
        <f t="shared" ref="O133:O196" si="20">I133</f>
        <v>0.44379999999999997</v>
      </c>
      <c r="P133" s="39">
        <f>100</f>
        <v>100</v>
      </c>
      <c r="Q133" s="31">
        <f t="shared" ref="Q133:Q196" si="21">0.1+0.8*(P133-J133)/(K133-J133)</f>
        <v>-9.1489361702127653E-2</v>
      </c>
      <c r="R133" s="31">
        <f t="shared" ref="R133:R196" si="22">($Q$2*Q133)+$R$2</f>
        <v>0.92318337271854223</v>
      </c>
      <c r="S133" s="39">
        <f t="shared" ref="S133:S196" si="23">365*P133*R133</f>
        <v>33696.19310422679</v>
      </c>
    </row>
    <row r="134" spans="1:19">
      <c r="A134" s="28" t="s">
        <v>178</v>
      </c>
      <c r="B134" s="28" t="s">
        <v>326</v>
      </c>
      <c r="C134" s="28" t="s">
        <v>355</v>
      </c>
      <c r="D134" s="28">
        <v>2</v>
      </c>
      <c r="E134" s="28">
        <v>1200</v>
      </c>
      <c r="F134" s="29">
        <v>0.61919999999999997</v>
      </c>
      <c r="G134" s="3">
        <f t="shared" si="16"/>
        <v>8916.48</v>
      </c>
      <c r="H134" s="28">
        <v>169</v>
      </c>
      <c r="I134" s="29">
        <v>0.61919999999999997</v>
      </c>
      <c r="J134" s="28">
        <v>160</v>
      </c>
      <c r="K134" s="28">
        <v>310</v>
      </c>
      <c r="L134">
        <f t="shared" si="17"/>
        <v>150</v>
      </c>
      <c r="M134">
        <f t="shared" si="18"/>
        <v>9</v>
      </c>
      <c r="N134" s="31">
        <f t="shared" si="19"/>
        <v>0.14800000000000002</v>
      </c>
      <c r="O134" s="36">
        <f t="shared" si="20"/>
        <v>0.61919999999999997</v>
      </c>
      <c r="P134" s="39">
        <f>100</f>
        <v>100</v>
      </c>
      <c r="Q134" s="31">
        <f t="shared" si="21"/>
        <v>-0.22</v>
      </c>
      <c r="R134" s="31">
        <f t="shared" si="22"/>
        <v>1.0249313804202285</v>
      </c>
      <c r="S134" s="39">
        <f t="shared" si="23"/>
        <v>37409.995385338341</v>
      </c>
    </row>
    <row r="135" spans="1:19">
      <c r="A135" s="28" t="s">
        <v>179</v>
      </c>
      <c r="B135" s="28" t="s">
        <v>327</v>
      </c>
      <c r="C135" s="28" t="s">
        <v>354</v>
      </c>
      <c r="D135" s="28">
        <v>1</v>
      </c>
      <c r="E135" s="28">
        <v>1000</v>
      </c>
      <c r="F135" s="29">
        <v>0.54790000000000005</v>
      </c>
      <c r="G135" s="3">
        <f t="shared" si="16"/>
        <v>6574.8000000000011</v>
      </c>
      <c r="H135" s="28">
        <v>174</v>
      </c>
      <c r="I135" s="29">
        <v>0.54790000000000005</v>
      </c>
      <c r="J135" s="28">
        <v>95</v>
      </c>
      <c r="K135" s="28">
        <v>280</v>
      </c>
      <c r="L135">
        <f t="shared" si="17"/>
        <v>185</v>
      </c>
      <c r="M135">
        <f t="shared" si="18"/>
        <v>79</v>
      </c>
      <c r="N135" s="31">
        <f t="shared" si="19"/>
        <v>0.44162162162162166</v>
      </c>
      <c r="O135" s="36">
        <f t="shared" si="20"/>
        <v>0.54790000000000005</v>
      </c>
      <c r="P135" s="39">
        <f>100</f>
        <v>100</v>
      </c>
      <c r="Q135" s="31">
        <f t="shared" si="21"/>
        <v>0.12162162162162163</v>
      </c>
      <c r="R135" s="31">
        <f t="shared" si="22"/>
        <v>0.75445323286600541</v>
      </c>
      <c r="S135" s="39">
        <f t="shared" si="23"/>
        <v>27537.542999609199</v>
      </c>
    </row>
    <row r="136" spans="1:19">
      <c r="A136" s="28" t="s">
        <v>180</v>
      </c>
      <c r="B136" s="28" t="s">
        <v>327</v>
      </c>
      <c r="C136" s="28" t="s">
        <v>354</v>
      </c>
      <c r="D136" s="28">
        <v>2</v>
      </c>
      <c r="E136" s="28">
        <v>1200</v>
      </c>
      <c r="F136" s="29">
        <v>0.2712</v>
      </c>
      <c r="G136" s="3">
        <f t="shared" si="16"/>
        <v>3905.2799999999997</v>
      </c>
      <c r="H136" s="28">
        <v>203</v>
      </c>
      <c r="I136" s="29">
        <v>0.2712</v>
      </c>
      <c r="J136" s="28">
        <v>125</v>
      </c>
      <c r="K136" s="28">
        <v>277</v>
      </c>
      <c r="L136">
        <f t="shared" si="17"/>
        <v>152</v>
      </c>
      <c r="M136">
        <f t="shared" si="18"/>
        <v>78</v>
      </c>
      <c r="N136" s="31">
        <f t="shared" si="19"/>
        <v>0.51052631578947372</v>
      </c>
      <c r="O136" s="36">
        <f t="shared" si="20"/>
        <v>0.2712</v>
      </c>
      <c r="P136" s="39">
        <f>100</f>
        <v>100</v>
      </c>
      <c r="Q136" s="31">
        <f t="shared" si="21"/>
        <v>-3.157894736842104E-2</v>
      </c>
      <c r="R136" s="31">
        <f t="shared" si="22"/>
        <v>0.87574943744457734</v>
      </c>
      <c r="S136" s="39">
        <f t="shared" si="23"/>
        <v>31964.854466727073</v>
      </c>
    </row>
    <row r="137" spans="1:19">
      <c r="A137" s="28" t="s">
        <v>181</v>
      </c>
      <c r="B137" s="28" t="s">
        <v>327</v>
      </c>
      <c r="C137" s="28" t="s">
        <v>355</v>
      </c>
      <c r="D137" s="28">
        <v>1</v>
      </c>
      <c r="E137" s="28">
        <v>1400</v>
      </c>
      <c r="F137" s="29">
        <v>0.76160000000000005</v>
      </c>
      <c r="G137" s="3">
        <f t="shared" si="16"/>
        <v>12794.880000000001</v>
      </c>
      <c r="H137" s="28">
        <v>240</v>
      </c>
      <c r="I137" s="29">
        <v>0.76160000000000005</v>
      </c>
      <c r="J137" s="28">
        <v>209</v>
      </c>
      <c r="K137" s="28">
        <v>384</v>
      </c>
      <c r="L137">
        <f t="shared" si="17"/>
        <v>175</v>
      </c>
      <c r="M137">
        <f t="shared" si="18"/>
        <v>31</v>
      </c>
      <c r="N137" s="31">
        <f t="shared" si="19"/>
        <v>0.24171428571428571</v>
      </c>
      <c r="O137" s="36">
        <f t="shared" si="20"/>
        <v>0.76160000000000005</v>
      </c>
      <c r="P137" s="39">
        <f>100</f>
        <v>100</v>
      </c>
      <c r="Q137" s="31">
        <f t="shared" si="21"/>
        <v>-0.39828571428571424</v>
      </c>
      <c r="R137" s="31">
        <f t="shared" si="22"/>
        <v>1.166088692145633</v>
      </c>
      <c r="S137" s="39">
        <f t="shared" si="23"/>
        <v>42562.237263315605</v>
      </c>
    </row>
    <row r="138" spans="1:19">
      <c r="A138" s="28" t="s">
        <v>182</v>
      </c>
      <c r="B138" s="28" t="s">
        <v>325</v>
      </c>
      <c r="C138" s="28" t="s">
        <v>355</v>
      </c>
      <c r="D138" s="28">
        <v>1</v>
      </c>
      <c r="E138" s="28">
        <v>2700</v>
      </c>
      <c r="F138" s="29">
        <v>0.51229999999999998</v>
      </c>
      <c r="G138" s="3">
        <f t="shared" si="16"/>
        <v>16598.52</v>
      </c>
      <c r="H138" s="28">
        <v>389</v>
      </c>
      <c r="I138" s="29">
        <v>0.51229999999999998</v>
      </c>
      <c r="J138" s="28">
        <v>202</v>
      </c>
      <c r="K138" s="28">
        <v>629</v>
      </c>
      <c r="L138">
        <f t="shared" si="17"/>
        <v>427</v>
      </c>
      <c r="M138">
        <f t="shared" si="18"/>
        <v>187</v>
      </c>
      <c r="N138" s="31">
        <f t="shared" si="19"/>
        <v>0.45035128805620606</v>
      </c>
      <c r="O138" s="36">
        <f t="shared" si="20"/>
        <v>0.51229999999999998</v>
      </c>
      <c r="P138" s="39">
        <f>100</f>
        <v>100</v>
      </c>
      <c r="Q138" s="31">
        <f t="shared" si="21"/>
        <v>-9.1100702576112413E-2</v>
      </c>
      <c r="R138" s="31">
        <f t="shared" si="22"/>
        <v>0.92287565273309269</v>
      </c>
      <c r="S138" s="39">
        <f t="shared" si="23"/>
        <v>33684.961324757882</v>
      </c>
    </row>
    <row r="139" spans="1:19">
      <c r="A139" s="28" t="s">
        <v>183</v>
      </c>
      <c r="B139" s="28" t="s">
        <v>327</v>
      </c>
      <c r="C139" s="28" t="s">
        <v>355</v>
      </c>
      <c r="D139" s="28">
        <v>2</v>
      </c>
      <c r="E139" s="28">
        <v>1600</v>
      </c>
      <c r="F139" s="29">
        <v>0.60819999999999996</v>
      </c>
      <c r="G139" s="3">
        <f t="shared" si="16"/>
        <v>11677.439999999999</v>
      </c>
      <c r="H139" s="28">
        <v>312</v>
      </c>
      <c r="I139" s="29">
        <v>0.60819999999999996</v>
      </c>
      <c r="J139" s="28">
        <v>220</v>
      </c>
      <c r="K139" s="28">
        <v>418</v>
      </c>
      <c r="L139">
        <f t="shared" si="17"/>
        <v>198</v>
      </c>
      <c r="M139">
        <f t="shared" si="18"/>
        <v>92</v>
      </c>
      <c r="N139" s="31">
        <f t="shared" si="19"/>
        <v>0.47171717171717176</v>
      </c>
      <c r="O139" s="36">
        <f t="shared" si="20"/>
        <v>0.60819999999999996</v>
      </c>
      <c r="P139" s="39">
        <f>100</f>
        <v>100</v>
      </c>
      <c r="Q139" s="31">
        <f t="shared" si="21"/>
        <v>-0.38484848484848488</v>
      </c>
      <c r="R139" s="31">
        <f t="shared" si="22"/>
        <v>1.1554497960793049</v>
      </c>
      <c r="S139" s="39">
        <f t="shared" si="23"/>
        <v>42173.91755689463</v>
      </c>
    </row>
    <row r="140" spans="1:19">
      <c r="A140" s="28" t="s">
        <v>184</v>
      </c>
      <c r="B140" s="28" t="s">
        <v>328</v>
      </c>
      <c r="C140" s="28" t="s">
        <v>354</v>
      </c>
      <c r="D140" s="28">
        <v>1</v>
      </c>
      <c r="E140" s="28">
        <v>1105</v>
      </c>
      <c r="F140" s="29">
        <v>0.61099999999999999</v>
      </c>
      <c r="G140" s="3">
        <f t="shared" si="16"/>
        <v>8101.86</v>
      </c>
      <c r="H140" s="28">
        <v>111</v>
      </c>
      <c r="I140" s="29">
        <v>0.61099999999999999</v>
      </c>
      <c r="J140" s="28">
        <v>82</v>
      </c>
      <c r="K140" s="28">
        <v>235</v>
      </c>
      <c r="L140">
        <f t="shared" si="17"/>
        <v>153</v>
      </c>
      <c r="M140">
        <f t="shared" si="18"/>
        <v>29</v>
      </c>
      <c r="N140" s="31">
        <f t="shared" si="19"/>
        <v>0.25163398692810457</v>
      </c>
      <c r="O140" s="36">
        <f t="shared" si="20"/>
        <v>0.61099999999999999</v>
      </c>
      <c r="P140" s="39">
        <f>100</f>
        <v>100</v>
      </c>
      <c r="Q140" s="31">
        <f t="shared" si="21"/>
        <v>0.19411764705882353</v>
      </c>
      <c r="R140" s="31">
        <f t="shared" si="22"/>
        <v>0.69705466841853447</v>
      </c>
      <c r="S140" s="39">
        <f t="shared" si="23"/>
        <v>25442.495397276507</v>
      </c>
    </row>
    <row r="141" spans="1:19">
      <c r="A141" s="28" t="s">
        <v>185</v>
      </c>
      <c r="B141" s="28" t="s">
        <v>328</v>
      </c>
      <c r="C141" s="28" t="s">
        <v>354</v>
      </c>
      <c r="D141" s="28">
        <v>2</v>
      </c>
      <c r="E141" s="28">
        <v>1665</v>
      </c>
      <c r="F141" s="29">
        <v>0.30680000000000002</v>
      </c>
      <c r="G141" s="3">
        <f t="shared" si="16"/>
        <v>6129.8640000000005</v>
      </c>
      <c r="H141" s="28">
        <v>169</v>
      </c>
      <c r="I141" s="29">
        <v>0.30680000000000002</v>
      </c>
      <c r="J141" s="28">
        <v>130</v>
      </c>
      <c r="K141" s="28">
        <v>200</v>
      </c>
      <c r="L141">
        <f t="shared" si="17"/>
        <v>70</v>
      </c>
      <c r="M141">
        <f t="shared" si="18"/>
        <v>39</v>
      </c>
      <c r="N141" s="31">
        <f t="shared" si="19"/>
        <v>0.54571428571428571</v>
      </c>
      <c r="O141" s="36">
        <f t="shared" si="20"/>
        <v>0.30680000000000002</v>
      </c>
      <c r="P141" s="39">
        <f>100</f>
        <v>100</v>
      </c>
      <c r="Q141" s="31">
        <f t="shared" si="21"/>
        <v>-0.24285714285714285</v>
      </c>
      <c r="R141" s="31">
        <f t="shared" si="22"/>
        <v>1.0430284716670752</v>
      </c>
      <c r="S141" s="39">
        <f t="shared" si="23"/>
        <v>38070.539215848243</v>
      </c>
    </row>
    <row r="142" spans="1:19">
      <c r="A142" s="28" t="s">
        <v>186</v>
      </c>
      <c r="B142" s="28" t="s">
        <v>328</v>
      </c>
      <c r="C142" s="28" t="s">
        <v>355</v>
      </c>
      <c r="D142" s="28">
        <v>1</v>
      </c>
      <c r="E142" s="28">
        <v>1175</v>
      </c>
      <c r="F142" s="29">
        <v>0.52329999999999999</v>
      </c>
      <c r="G142" s="3">
        <f t="shared" si="16"/>
        <v>7378.53</v>
      </c>
      <c r="H142" s="28">
        <v>201</v>
      </c>
      <c r="I142" s="29">
        <v>0.52329999999999999</v>
      </c>
      <c r="J142" s="28">
        <v>106</v>
      </c>
      <c r="K142" s="28">
        <v>267</v>
      </c>
      <c r="L142">
        <f t="shared" si="17"/>
        <v>161</v>
      </c>
      <c r="M142">
        <f t="shared" si="18"/>
        <v>95</v>
      </c>
      <c r="N142" s="31">
        <f t="shared" si="19"/>
        <v>0.57204968944099377</v>
      </c>
      <c r="O142" s="36">
        <f t="shared" si="20"/>
        <v>0.52329999999999999</v>
      </c>
      <c r="P142" s="39">
        <f>100</f>
        <v>100</v>
      </c>
      <c r="Q142" s="31">
        <f t="shared" si="21"/>
        <v>7.0186335403726707E-2</v>
      </c>
      <c r="R142" s="31">
        <f t="shared" si="22"/>
        <v>0.79517700459069585</v>
      </c>
      <c r="S142" s="39">
        <f t="shared" si="23"/>
        <v>29023.960667560397</v>
      </c>
    </row>
    <row r="143" spans="1:19">
      <c r="A143" s="28" t="s">
        <v>187</v>
      </c>
      <c r="B143" s="28" t="s">
        <v>328</v>
      </c>
      <c r="C143" s="28" t="s">
        <v>355</v>
      </c>
      <c r="D143" s="28">
        <v>2</v>
      </c>
      <c r="E143" s="28">
        <v>1725</v>
      </c>
      <c r="F143" s="29">
        <v>0.48220000000000002</v>
      </c>
      <c r="G143" s="3">
        <f t="shared" si="16"/>
        <v>9981.5400000000009</v>
      </c>
      <c r="H143" s="28">
        <v>242</v>
      </c>
      <c r="I143" s="29">
        <v>0.48220000000000002</v>
      </c>
      <c r="J143" s="28">
        <v>195</v>
      </c>
      <c r="K143" s="28">
        <v>305</v>
      </c>
      <c r="L143">
        <f t="shared" si="17"/>
        <v>110</v>
      </c>
      <c r="M143">
        <f t="shared" si="18"/>
        <v>47</v>
      </c>
      <c r="N143" s="31">
        <f t="shared" si="19"/>
        <v>0.44181818181818189</v>
      </c>
      <c r="O143" s="36">
        <f t="shared" si="20"/>
        <v>0.48220000000000002</v>
      </c>
      <c r="P143" s="39">
        <f>100</f>
        <v>100</v>
      </c>
      <c r="Q143" s="31">
        <f t="shared" si="21"/>
        <v>-0.59090909090909094</v>
      </c>
      <c r="R143" s="31">
        <f t="shared" si="22"/>
        <v>1.3185978156531506</v>
      </c>
      <c r="S143" s="39">
        <f t="shared" si="23"/>
        <v>48128.820271339995</v>
      </c>
    </row>
    <row r="144" spans="1:19">
      <c r="A144" s="28" t="s">
        <v>188</v>
      </c>
      <c r="B144" s="28" t="s">
        <v>329</v>
      </c>
      <c r="C144" s="28" t="s">
        <v>354</v>
      </c>
      <c r="D144" s="28">
        <v>1</v>
      </c>
      <c r="E144" s="28">
        <v>709</v>
      </c>
      <c r="F144" s="29">
        <v>0.22189999999999999</v>
      </c>
      <c r="G144" s="3">
        <f t="shared" si="16"/>
        <v>1887.9251999999999</v>
      </c>
      <c r="H144" s="28">
        <v>158</v>
      </c>
      <c r="I144" s="29">
        <v>0.22189999999999999</v>
      </c>
      <c r="J144" s="28">
        <v>86</v>
      </c>
      <c r="K144" s="28">
        <v>192</v>
      </c>
      <c r="L144">
        <f t="shared" si="17"/>
        <v>106</v>
      </c>
      <c r="M144">
        <f t="shared" si="18"/>
        <v>72</v>
      </c>
      <c r="N144" s="31">
        <f t="shared" si="19"/>
        <v>0.64339622641509431</v>
      </c>
      <c r="O144" s="36">
        <f t="shared" si="20"/>
        <v>0.22189999999999999</v>
      </c>
      <c r="P144" s="39">
        <f>100</f>
        <v>100</v>
      </c>
      <c r="Q144" s="31">
        <f t="shared" si="21"/>
        <v>0.20566037735849058</v>
      </c>
      <c r="R144" s="31">
        <f t="shared" si="22"/>
        <v>0.68791573776668624</v>
      </c>
      <c r="S144" s="39">
        <f t="shared" si="23"/>
        <v>25108.924428484046</v>
      </c>
    </row>
    <row r="145" spans="1:19">
      <c r="A145" s="28" t="s">
        <v>189</v>
      </c>
      <c r="B145" s="28" t="s">
        <v>329</v>
      </c>
      <c r="C145" s="28" t="s">
        <v>354</v>
      </c>
      <c r="D145" s="28">
        <v>2</v>
      </c>
      <c r="E145" s="28">
        <v>869</v>
      </c>
      <c r="F145" s="29">
        <v>0.38900000000000001</v>
      </c>
      <c r="G145" s="3">
        <f t="shared" si="16"/>
        <v>4056.4920000000002</v>
      </c>
      <c r="H145" s="28">
        <v>246</v>
      </c>
      <c r="I145" s="29">
        <v>0.38900000000000001</v>
      </c>
      <c r="J145" s="28">
        <v>135</v>
      </c>
      <c r="K145" s="28">
        <v>305</v>
      </c>
      <c r="L145">
        <f t="shared" si="17"/>
        <v>170</v>
      </c>
      <c r="M145">
        <f t="shared" si="18"/>
        <v>111</v>
      </c>
      <c r="N145" s="31">
        <f t="shared" si="19"/>
        <v>0.62235294117647066</v>
      </c>
      <c r="O145" s="36">
        <f t="shared" si="20"/>
        <v>0.38900000000000001</v>
      </c>
      <c r="P145" s="39">
        <f>100</f>
        <v>100</v>
      </c>
      <c r="Q145" s="31">
        <f t="shared" si="21"/>
        <v>-6.4705882352941169E-2</v>
      </c>
      <c r="R145" s="31">
        <f t="shared" si="22"/>
        <v>0.90197761341959315</v>
      </c>
      <c r="S145" s="39">
        <f t="shared" si="23"/>
        <v>32922.182889815151</v>
      </c>
    </row>
    <row r="146" spans="1:19">
      <c r="A146" s="28" t="s">
        <v>190</v>
      </c>
      <c r="B146" s="28" t="s">
        <v>329</v>
      </c>
      <c r="C146" s="28" t="s">
        <v>355</v>
      </c>
      <c r="D146" s="28">
        <v>1</v>
      </c>
      <c r="E146" s="28">
        <v>925</v>
      </c>
      <c r="F146" s="29">
        <v>0.41639999999999999</v>
      </c>
      <c r="G146" s="3">
        <f t="shared" si="16"/>
        <v>4622.04</v>
      </c>
      <c r="H146" s="28">
        <v>207</v>
      </c>
      <c r="I146" s="29">
        <v>0.41639999999999999</v>
      </c>
      <c r="J146" s="28">
        <v>125</v>
      </c>
      <c r="K146" s="28">
        <v>288</v>
      </c>
      <c r="L146">
        <f t="shared" si="17"/>
        <v>163</v>
      </c>
      <c r="M146">
        <f t="shared" si="18"/>
        <v>82</v>
      </c>
      <c r="N146" s="31">
        <f t="shared" si="19"/>
        <v>0.50245398773006145</v>
      </c>
      <c r="O146" s="36">
        <f t="shared" si="20"/>
        <v>0.41639999999999999</v>
      </c>
      <c r="P146" s="39">
        <f>100</f>
        <v>100</v>
      </c>
      <c r="Q146" s="31">
        <f t="shared" si="21"/>
        <v>-2.2699386503067479E-2</v>
      </c>
      <c r="R146" s="31">
        <f t="shared" si="22"/>
        <v>0.86871906517904207</v>
      </c>
      <c r="S146" s="39">
        <f t="shared" si="23"/>
        <v>31708.245879035036</v>
      </c>
    </row>
    <row r="147" spans="1:19">
      <c r="A147" s="28" t="s">
        <v>191</v>
      </c>
      <c r="B147" s="28" t="s">
        <v>329</v>
      </c>
      <c r="C147" s="28" t="s">
        <v>355</v>
      </c>
      <c r="D147" s="28">
        <v>2</v>
      </c>
      <c r="E147" s="28">
        <v>1350</v>
      </c>
      <c r="F147" s="29">
        <v>0.4849</v>
      </c>
      <c r="G147" s="3">
        <f t="shared" si="16"/>
        <v>7855.38</v>
      </c>
      <c r="H147" s="28">
        <v>224</v>
      </c>
      <c r="I147" s="29">
        <v>0.4849</v>
      </c>
      <c r="J147" s="28">
        <v>119</v>
      </c>
      <c r="K147" s="28">
        <v>360</v>
      </c>
      <c r="L147">
        <f t="shared" si="17"/>
        <v>241</v>
      </c>
      <c r="M147">
        <f t="shared" si="18"/>
        <v>105</v>
      </c>
      <c r="N147" s="31">
        <f t="shared" si="19"/>
        <v>0.44854771784232361</v>
      </c>
      <c r="O147" s="36">
        <f t="shared" si="20"/>
        <v>0.4849</v>
      </c>
      <c r="P147" s="39">
        <f>100</f>
        <v>100</v>
      </c>
      <c r="Q147" s="31">
        <f t="shared" si="21"/>
        <v>3.6929460580912871E-2</v>
      </c>
      <c r="R147" s="31">
        <f t="shared" si="22"/>
        <v>0.82150806013928301</v>
      </c>
      <c r="S147" s="39">
        <f t="shared" si="23"/>
        <v>29985.044195083829</v>
      </c>
    </row>
    <row r="148" spans="1:19">
      <c r="A148" s="28" t="s">
        <v>192</v>
      </c>
      <c r="B148" s="28" t="s">
        <v>330</v>
      </c>
      <c r="C148" s="28" t="s">
        <v>354</v>
      </c>
      <c r="D148" s="28">
        <v>1</v>
      </c>
      <c r="E148" s="28">
        <v>900</v>
      </c>
      <c r="F148" s="29">
        <v>0.55069999999999997</v>
      </c>
      <c r="G148" s="3">
        <f t="shared" si="16"/>
        <v>5947.5599999999995</v>
      </c>
      <c r="H148" s="28">
        <v>139</v>
      </c>
      <c r="I148" s="29">
        <v>0.55069999999999997</v>
      </c>
      <c r="J148" s="28">
        <v>89</v>
      </c>
      <c r="K148" s="28">
        <v>177</v>
      </c>
      <c r="L148">
        <f t="shared" si="17"/>
        <v>88</v>
      </c>
      <c r="M148">
        <f t="shared" si="18"/>
        <v>50</v>
      </c>
      <c r="N148" s="31">
        <f t="shared" si="19"/>
        <v>0.55454545454545456</v>
      </c>
      <c r="O148" s="36">
        <f t="shared" si="20"/>
        <v>0.55069999999999997</v>
      </c>
      <c r="P148" s="39">
        <f>100</f>
        <v>100</v>
      </c>
      <c r="Q148" s="31">
        <f t="shared" si="21"/>
        <v>0.2</v>
      </c>
      <c r="R148" s="31">
        <f t="shared" si="22"/>
        <v>0.69239732875941951</v>
      </c>
      <c r="S148" s="39">
        <f t="shared" si="23"/>
        <v>25272.502499718812</v>
      </c>
    </row>
    <row r="149" spans="1:19">
      <c r="A149" s="28" t="s">
        <v>193</v>
      </c>
      <c r="B149" s="28" t="s">
        <v>325</v>
      </c>
      <c r="C149" s="28" t="s">
        <v>355</v>
      </c>
      <c r="D149" s="28">
        <v>2</v>
      </c>
      <c r="E149" s="28">
        <v>3200</v>
      </c>
      <c r="F149" s="29">
        <v>0.81640000000000001</v>
      </c>
      <c r="G149" s="3">
        <f t="shared" si="16"/>
        <v>31349.760000000002</v>
      </c>
      <c r="H149" s="28">
        <v>325</v>
      </c>
      <c r="I149" s="29">
        <v>0.81640000000000001</v>
      </c>
      <c r="J149" s="28">
        <v>195</v>
      </c>
      <c r="K149" s="28">
        <v>844</v>
      </c>
      <c r="L149">
        <f t="shared" si="17"/>
        <v>649</v>
      </c>
      <c r="M149">
        <f t="shared" si="18"/>
        <v>130</v>
      </c>
      <c r="N149" s="31">
        <f t="shared" si="19"/>
        <v>0.26024653312788903</v>
      </c>
      <c r="O149" s="36">
        <f t="shared" si="20"/>
        <v>0.81640000000000001</v>
      </c>
      <c r="P149" s="39">
        <f>100</f>
        <v>100</v>
      </c>
      <c r="Q149" s="31">
        <f t="shared" si="21"/>
        <v>-1.7103235747303533E-2</v>
      </c>
      <c r="R149" s="31">
        <f t="shared" si="22"/>
        <v>0.86428832545399714</v>
      </c>
      <c r="S149" s="39">
        <f t="shared" si="23"/>
        <v>31546.523879070897</v>
      </c>
    </row>
    <row r="150" spans="1:19">
      <c r="A150" s="28" t="s">
        <v>194</v>
      </c>
      <c r="B150" s="28" t="s">
        <v>330</v>
      </c>
      <c r="C150" s="28" t="s">
        <v>354</v>
      </c>
      <c r="D150" s="28">
        <v>2</v>
      </c>
      <c r="E150" s="28">
        <v>1325</v>
      </c>
      <c r="F150" s="29">
        <v>0.29320000000000002</v>
      </c>
      <c r="G150" s="3">
        <f t="shared" si="16"/>
        <v>4661.88</v>
      </c>
      <c r="H150" s="28">
        <v>283</v>
      </c>
      <c r="I150" s="29">
        <v>0.29320000000000002</v>
      </c>
      <c r="J150" s="28">
        <v>161</v>
      </c>
      <c r="K150" s="28">
        <v>319</v>
      </c>
      <c r="L150">
        <f t="shared" si="17"/>
        <v>158</v>
      </c>
      <c r="M150">
        <f t="shared" si="18"/>
        <v>122</v>
      </c>
      <c r="N150" s="31">
        <f t="shared" si="19"/>
        <v>0.71772151898734182</v>
      </c>
      <c r="O150" s="36">
        <f t="shared" si="20"/>
        <v>0.29320000000000002</v>
      </c>
      <c r="P150" s="39">
        <f>100</f>
        <v>100</v>
      </c>
      <c r="Q150" s="31">
        <f t="shared" si="21"/>
        <v>-0.20886075949367092</v>
      </c>
      <c r="R150" s="31">
        <f t="shared" si="22"/>
        <v>1.0161119119011954</v>
      </c>
      <c r="S150" s="39">
        <f t="shared" si="23"/>
        <v>37088.084784393635</v>
      </c>
    </row>
    <row r="151" spans="1:19">
      <c r="A151" s="28" t="s">
        <v>195</v>
      </c>
      <c r="B151" s="28" t="s">
        <v>330</v>
      </c>
      <c r="C151" s="28" t="s">
        <v>355</v>
      </c>
      <c r="D151" s="28">
        <v>1</v>
      </c>
      <c r="E151" s="28">
        <v>975</v>
      </c>
      <c r="F151" s="29">
        <v>0.50139999999999996</v>
      </c>
      <c r="G151" s="3">
        <f t="shared" si="16"/>
        <v>5866.3799999999992</v>
      </c>
      <c r="H151" s="28">
        <v>192</v>
      </c>
      <c r="I151" s="29">
        <v>0.50139999999999996</v>
      </c>
      <c r="J151" s="28">
        <v>145</v>
      </c>
      <c r="K151" s="28">
        <v>300</v>
      </c>
      <c r="L151">
        <f t="shared" si="17"/>
        <v>155</v>
      </c>
      <c r="M151">
        <f t="shared" si="18"/>
        <v>47</v>
      </c>
      <c r="N151" s="31">
        <f t="shared" si="19"/>
        <v>0.34258064516129033</v>
      </c>
      <c r="O151" s="36">
        <f t="shared" si="20"/>
        <v>0.50139999999999996</v>
      </c>
      <c r="P151" s="39">
        <f>100</f>
        <v>100</v>
      </c>
      <c r="Q151" s="31">
        <f t="shared" si="21"/>
        <v>-0.13225806451612904</v>
      </c>
      <c r="R151" s="31">
        <f t="shared" si="22"/>
        <v>0.9554619011178167</v>
      </c>
      <c r="S151" s="39">
        <f t="shared" si="23"/>
        <v>34874.359390800309</v>
      </c>
    </row>
    <row r="152" spans="1:19">
      <c r="A152" s="28" t="s">
        <v>196</v>
      </c>
      <c r="B152" s="28" t="s">
        <v>330</v>
      </c>
      <c r="C152" s="28" t="s">
        <v>355</v>
      </c>
      <c r="D152" s="28">
        <v>2</v>
      </c>
      <c r="E152" s="28">
        <v>1550</v>
      </c>
      <c r="F152" s="29">
        <v>0.3014</v>
      </c>
      <c r="G152" s="3">
        <f t="shared" si="16"/>
        <v>5606.04</v>
      </c>
      <c r="H152" s="28">
        <v>307</v>
      </c>
      <c r="I152" s="29">
        <v>0.3014</v>
      </c>
      <c r="J152" s="28">
        <v>185</v>
      </c>
      <c r="K152" s="28">
        <v>376</v>
      </c>
      <c r="L152">
        <f t="shared" si="17"/>
        <v>191</v>
      </c>
      <c r="M152">
        <f t="shared" si="18"/>
        <v>122</v>
      </c>
      <c r="N152" s="31">
        <f t="shared" si="19"/>
        <v>0.61099476439790579</v>
      </c>
      <c r="O152" s="36">
        <f t="shared" si="20"/>
        <v>0.3014</v>
      </c>
      <c r="P152" s="39">
        <f>100</f>
        <v>100</v>
      </c>
      <c r="Q152" s="31">
        <f t="shared" si="21"/>
        <v>-0.25602094240837692</v>
      </c>
      <c r="R152" s="31">
        <f t="shared" si="22"/>
        <v>1.0534508802385576</v>
      </c>
      <c r="S152" s="39">
        <f t="shared" si="23"/>
        <v>38450.957128707356</v>
      </c>
    </row>
    <row r="153" spans="1:19">
      <c r="A153" s="28" t="s">
        <v>197</v>
      </c>
      <c r="B153" s="28" t="s">
        <v>331</v>
      </c>
      <c r="C153" s="28" t="s">
        <v>354</v>
      </c>
      <c r="D153" s="28">
        <v>1</v>
      </c>
      <c r="E153" s="28">
        <v>1165</v>
      </c>
      <c r="F153" s="29">
        <v>0.34250000000000003</v>
      </c>
      <c r="G153" s="3">
        <f t="shared" si="16"/>
        <v>4788.1500000000005</v>
      </c>
      <c r="H153" s="28">
        <v>180</v>
      </c>
      <c r="I153" s="29">
        <v>0.34250000000000003</v>
      </c>
      <c r="J153" s="28">
        <v>135</v>
      </c>
      <c r="K153" s="28">
        <v>220</v>
      </c>
      <c r="L153">
        <f t="shared" si="17"/>
        <v>85</v>
      </c>
      <c r="M153">
        <f t="shared" si="18"/>
        <v>45</v>
      </c>
      <c r="N153" s="31">
        <f t="shared" si="19"/>
        <v>0.52352941176470591</v>
      </c>
      <c r="O153" s="36">
        <f t="shared" si="20"/>
        <v>0.34250000000000003</v>
      </c>
      <c r="P153" s="39">
        <f>100</f>
        <v>100</v>
      </c>
      <c r="Q153" s="31">
        <f t="shared" si="21"/>
        <v>-0.22941176470588234</v>
      </c>
      <c r="R153" s="31">
        <f t="shared" si="22"/>
        <v>1.0323831238748125</v>
      </c>
      <c r="S153" s="39">
        <f t="shared" si="23"/>
        <v>37681.984021430653</v>
      </c>
    </row>
    <row r="154" spans="1:19">
      <c r="A154" s="28" t="s">
        <v>198</v>
      </c>
      <c r="B154" s="28" t="s">
        <v>331</v>
      </c>
      <c r="C154" s="28" t="s">
        <v>354</v>
      </c>
      <c r="D154" s="28">
        <v>2</v>
      </c>
      <c r="E154" s="28">
        <v>1625</v>
      </c>
      <c r="F154" s="29">
        <v>0.6</v>
      </c>
      <c r="G154" s="3">
        <f t="shared" si="16"/>
        <v>11700</v>
      </c>
      <c r="H154" s="28">
        <v>260</v>
      </c>
      <c r="I154" s="29">
        <v>0.6</v>
      </c>
      <c r="J154" s="28">
        <v>220</v>
      </c>
      <c r="K154" s="28">
        <v>312</v>
      </c>
      <c r="L154">
        <f t="shared" si="17"/>
        <v>92</v>
      </c>
      <c r="M154">
        <f t="shared" si="18"/>
        <v>40</v>
      </c>
      <c r="N154" s="31">
        <f t="shared" si="19"/>
        <v>0.44782608695652171</v>
      </c>
      <c r="O154" s="36">
        <f t="shared" si="20"/>
        <v>0.6</v>
      </c>
      <c r="P154" s="39">
        <f>100</f>
        <v>100</v>
      </c>
      <c r="Q154" s="31">
        <f t="shared" si="21"/>
        <v>-0.94347826086956521</v>
      </c>
      <c r="R154" s="31">
        <f t="shared" si="22"/>
        <v>1.5977436598856385</v>
      </c>
      <c r="S154" s="39">
        <f t="shared" si="23"/>
        <v>58317.643585825805</v>
      </c>
    </row>
    <row r="155" spans="1:19">
      <c r="A155" s="28" t="s">
        <v>199</v>
      </c>
      <c r="B155" s="28" t="s">
        <v>331</v>
      </c>
      <c r="C155" s="28" t="s">
        <v>355</v>
      </c>
      <c r="D155" s="28">
        <v>1</v>
      </c>
      <c r="E155" s="28">
        <v>1400</v>
      </c>
      <c r="F155" s="29">
        <v>0.49859999999999999</v>
      </c>
      <c r="G155" s="3">
        <f t="shared" si="16"/>
        <v>8376.48</v>
      </c>
      <c r="H155" s="28">
        <v>232</v>
      </c>
      <c r="I155" s="29">
        <v>0.49859999999999999</v>
      </c>
      <c r="J155" s="28">
        <v>135</v>
      </c>
      <c r="K155" s="28">
        <v>287</v>
      </c>
      <c r="L155">
        <f t="shared" si="17"/>
        <v>152</v>
      </c>
      <c r="M155">
        <f t="shared" si="18"/>
        <v>97</v>
      </c>
      <c r="N155" s="31">
        <f t="shared" si="19"/>
        <v>0.61052631578947369</v>
      </c>
      <c r="O155" s="36">
        <f t="shared" si="20"/>
        <v>0.49859999999999999</v>
      </c>
      <c r="P155" s="39">
        <f>100</f>
        <v>100</v>
      </c>
      <c r="Q155" s="31">
        <f t="shared" si="21"/>
        <v>-8.4210526315789458E-2</v>
      </c>
      <c r="R155" s="31">
        <f t="shared" si="22"/>
        <v>0.91742037123665865</v>
      </c>
      <c r="S155" s="39">
        <f t="shared" si="23"/>
        <v>33485.843550138037</v>
      </c>
    </row>
    <row r="156" spans="1:19">
      <c r="A156" s="28" t="s">
        <v>200</v>
      </c>
      <c r="B156" s="28" t="s">
        <v>331</v>
      </c>
      <c r="C156" s="28" t="s">
        <v>355</v>
      </c>
      <c r="D156" s="28">
        <v>2</v>
      </c>
      <c r="E156" s="28">
        <v>1995</v>
      </c>
      <c r="F156" s="29">
        <v>0.63839999999999997</v>
      </c>
      <c r="G156" s="3">
        <f t="shared" si="16"/>
        <v>15283.295999999998</v>
      </c>
      <c r="H156" s="28">
        <v>292</v>
      </c>
      <c r="I156" s="29">
        <v>0.63839999999999997</v>
      </c>
      <c r="J156" s="28">
        <v>224</v>
      </c>
      <c r="K156" s="28">
        <v>331</v>
      </c>
      <c r="L156">
        <f t="shared" si="17"/>
        <v>107</v>
      </c>
      <c r="M156">
        <f t="shared" si="18"/>
        <v>68</v>
      </c>
      <c r="N156" s="31">
        <f t="shared" si="19"/>
        <v>0.60841121495327111</v>
      </c>
      <c r="O156" s="36">
        <f t="shared" si="20"/>
        <v>0.63839999999999997</v>
      </c>
      <c r="P156" s="39">
        <f>100</f>
        <v>100</v>
      </c>
      <c r="Q156" s="31">
        <f t="shared" si="21"/>
        <v>-0.82710280373831779</v>
      </c>
      <c r="R156" s="31">
        <f t="shared" si="22"/>
        <v>1.5056036544719897</v>
      </c>
      <c r="S156" s="39">
        <f t="shared" si="23"/>
        <v>54954.533388227625</v>
      </c>
    </row>
    <row r="157" spans="1:19">
      <c r="A157" s="28" t="s">
        <v>201</v>
      </c>
      <c r="B157" s="28" t="s">
        <v>332</v>
      </c>
      <c r="C157" s="28" t="s">
        <v>354</v>
      </c>
      <c r="D157" s="28">
        <v>1</v>
      </c>
      <c r="E157" s="28">
        <v>760</v>
      </c>
      <c r="F157" s="29">
        <v>0.29039999999999999</v>
      </c>
      <c r="G157" s="3">
        <f t="shared" si="16"/>
        <v>2648.4479999999999</v>
      </c>
      <c r="H157" s="28">
        <v>169</v>
      </c>
      <c r="I157" s="29">
        <v>0.29039999999999999</v>
      </c>
      <c r="J157" s="28">
        <v>100</v>
      </c>
      <c r="K157" s="28">
        <v>195</v>
      </c>
      <c r="L157">
        <f t="shared" si="17"/>
        <v>95</v>
      </c>
      <c r="M157">
        <f t="shared" si="18"/>
        <v>69</v>
      </c>
      <c r="N157" s="31">
        <f t="shared" si="19"/>
        <v>0.68105263157894735</v>
      </c>
      <c r="O157" s="36">
        <f t="shared" si="20"/>
        <v>0.29039999999999999</v>
      </c>
      <c r="P157" s="39">
        <f>100</f>
        <v>100</v>
      </c>
      <c r="Q157" s="31">
        <f t="shared" si="21"/>
        <v>0.1</v>
      </c>
      <c r="R157" s="31">
        <f t="shared" si="22"/>
        <v>0.77157210296437406</v>
      </c>
      <c r="S157" s="39">
        <f t="shared" si="23"/>
        <v>28162.381758199652</v>
      </c>
    </row>
    <row r="158" spans="1:19">
      <c r="A158" s="28" t="s">
        <v>202</v>
      </c>
      <c r="B158" s="28" t="s">
        <v>332</v>
      </c>
      <c r="C158" s="28" t="s">
        <v>354</v>
      </c>
      <c r="D158" s="28">
        <v>2</v>
      </c>
      <c r="E158" s="28">
        <v>965</v>
      </c>
      <c r="F158" s="29">
        <v>0.53969999999999996</v>
      </c>
      <c r="G158" s="3">
        <f t="shared" si="16"/>
        <v>6249.7259999999997</v>
      </c>
      <c r="H158" s="28">
        <v>189</v>
      </c>
      <c r="I158" s="29">
        <v>0.53969999999999996</v>
      </c>
      <c r="J158" s="28">
        <v>135</v>
      </c>
      <c r="K158" s="28">
        <v>284</v>
      </c>
      <c r="L158">
        <f t="shared" si="17"/>
        <v>149</v>
      </c>
      <c r="M158">
        <f t="shared" si="18"/>
        <v>54</v>
      </c>
      <c r="N158" s="31">
        <f t="shared" si="19"/>
        <v>0.38993288590604025</v>
      </c>
      <c r="O158" s="36">
        <f t="shared" si="20"/>
        <v>0.53969999999999996</v>
      </c>
      <c r="P158" s="39">
        <f>100</f>
        <v>100</v>
      </c>
      <c r="Q158" s="31">
        <f t="shared" si="21"/>
        <v>-8.7919463087248323E-2</v>
      </c>
      <c r="R158" s="31">
        <f t="shared" si="22"/>
        <v>0.92035691355086569</v>
      </c>
      <c r="S158" s="39">
        <f t="shared" si="23"/>
        <v>33593.027344606598</v>
      </c>
    </row>
    <row r="159" spans="1:19">
      <c r="A159" s="28" t="s">
        <v>203</v>
      </c>
      <c r="B159" s="28" t="s">
        <v>332</v>
      </c>
      <c r="C159" s="28" t="s">
        <v>355</v>
      </c>
      <c r="D159" s="28">
        <v>1</v>
      </c>
      <c r="E159" s="28">
        <v>1185</v>
      </c>
      <c r="F159" s="29">
        <v>0.27950000000000003</v>
      </c>
      <c r="G159" s="3">
        <f t="shared" si="16"/>
        <v>3974.4900000000002</v>
      </c>
      <c r="H159" s="28">
        <v>289</v>
      </c>
      <c r="I159" s="29">
        <v>0.27950000000000003</v>
      </c>
      <c r="J159" s="28">
        <v>157</v>
      </c>
      <c r="K159" s="28">
        <v>320</v>
      </c>
      <c r="L159">
        <f t="shared" si="17"/>
        <v>163</v>
      </c>
      <c r="M159">
        <f t="shared" si="18"/>
        <v>132</v>
      </c>
      <c r="N159" s="31">
        <f t="shared" si="19"/>
        <v>0.74785276073619633</v>
      </c>
      <c r="O159" s="36">
        <f t="shared" si="20"/>
        <v>0.27950000000000003</v>
      </c>
      <c r="P159" s="39">
        <f>100</f>
        <v>100</v>
      </c>
      <c r="Q159" s="31">
        <f t="shared" si="21"/>
        <v>-0.17975460122699385</v>
      </c>
      <c r="R159" s="31">
        <f t="shared" si="22"/>
        <v>0.99306717681381729</v>
      </c>
      <c r="S159" s="39">
        <f t="shared" si="23"/>
        <v>36246.951953704331</v>
      </c>
    </row>
    <row r="160" spans="1:19">
      <c r="A160" s="28" t="s">
        <v>204</v>
      </c>
      <c r="B160" s="28" t="s">
        <v>325</v>
      </c>
      <c r="C160" s="28" t="s">
        <v>354</v>
      </c>
      <c r="D160" s="28">
        <v>1</v>
      </c>
      <c r="E160" s="28">
        <v>1700</v>
      </c>
      <c r="F160" s="29">
        <v>0.67669999999999997</v>
      </c>
      <c r="G160" s="3">
        <f t="shared" si="16"/>
        <v>13804.679999999998</v>
      </c>
      <c r="H160" s="28">
        <v>239</v>
      </c>
      <c r="I160" s="29">
        <v>0.67669999999999997</v>
      </c>
      <c r="J160" s="28">
        <v>98</v>
      </c>
      <c r="K160" s="28">
        <v>430</v>
      </c>
      <c r="L160">
        <f t="shared" si="17"/>
        <v>332</v>
      </c>
      <c r="M160">
        <f t="shared" si="18"/>
        <v>141</v>
      </c>
      <c r="N160" s="31">
        <f t="shared" si="19"/>
        <v>0.43975903614457834</v>
      </c>
      <c r="O160" s="36">
        <f t="shared" si="20"/>
        <v>0.67669999999999997</v>
      </c>
      <c r="P160" s="39">
        <f>100</f>
        <v>100</v>
      </c>
      <c r="Q160" s="31">
        <f t="shared" si="21"/>
        <v>0.10481927710843374</v>
      </c>
      <c r="R160" s="31">
        <f t="shared" si="22"/>
        <v>0.76775645119546054</v>
      </c>
      <c r="S160" s="39">
        <f t="shared" si="23"/>
        <v>28023.11046863431</v>
      </c>
    </row>
    <row r="161" spans="1:19">
      <c r="A161" s="28" t="s">
        <v>205</v>
      </c>
      <c r="B161" s="28" t="s">
        <v>332</v>
      </c>
      <c r="C161" s="28" t="s">
        <v>355</v>
      </c>
      <c r="D161" s="28">
        <v>2</v>
      </c>
      <c r="E161" s="28">
        <v>1340</v>
      </c>
      <c r="F161" s="29">
        <v>0.38900000000000001</v>
      </c>
      <c r="G161" s="3">
        <f t="shared" si="16"/>
        <v>6255.12</v>
      </c>
      <c r="H161" s="28">
        <v>278</v>
      </c>
      <c r="I161" s="29">
        <v>0.38900000000000001</v>
      </c>
      <c r="J161" s="28">
        <v>135</v>
      </c>
      <c r="K161" s="28">
        <v>347</v>
      </c>
      <c r="L161">
        <f t="shared" si="17"/>
        <v>212</v>
      </c>
      <c r="M161">
        <f t="shared" si="18"/>
        <v>143</v>
      </c>
      <c r="N161" s="31">
        <f t="shared" si="19"/>
        <v>0.63962264150943393</v>
      </c>
      <c r="O161" s="36">
        <f t="shared" si="20"/>
        <v>0.38900000000000001</v>
      </c>
      <c r="P161" s="39">
        <f>100</f>
        <v>100</v>
      </c>
      <c r="Q161" s="31">
        <f t="shared" si="21"/>
        <v>-3.20754716981132E-2</v>
      </c>
      <c r="R161" s="31">
        <f t="shared" si="22"/>
        <v>0.87614255946148367</v>
      </c>
      <c r="S161" s="39">
        <f t="shared" si="23"/>
        <v>31979.203420344154</v>
      </c>
    </row>
    <row r="162" spans="1:19">
      <c r="A162" s="28" t="s">
        <v>206</v>
      </c>
      <c r="B162" s="28" t="s">
        <v>333</v>
      </c>
      <c r="C162" s="28" t="s">
        <v>354</v>
      </c>
      <c r="D162" s="28">
        <v>1</v>
      </c>
      <c r="E162" s="28">
        <v>1150</v>
      </c>
      <c r="F162" s="29">
        <v>0.57530000000000003</v>
      </c>
      <c r="G162" s="3">
        <f t="shared" si="16"/>
        <v>7939.14</v>
      </c>
      <c r="H162" s="28">
        <v>183</v>
      </c>
      <c r="I162" s="29">
        <v>0.57530000000000003</v>
      </c>
      <c r="J162" s="28">
        <v>80</v>
      </c>
      <c r="K162" s="28">
        <v>267</v>
      </c>
      <c r="L162">
        <f t="shared" si="17"/>
        <v>187</v>
      </c>
      <c r="M162">
        <f t="shared" si="18"/>
        <v>103</v>
      </c>
      <c r="N162" s="31">
        <f t="shared" si="19"/>
        <v>0.54064171122994653</v>
      </c>
      <c r="O162" s="36">
        <f t="shared" si="20"/>
        <v>0.57530000000000003</v>
      </c>
      <c r="P162" s="39">
        <f>100</f>
        <v>100</v>
      </c>
      <c r="Q162" s="31">
        <f t="shared" si="21"/>
        <v>0.1855614973262032</v>
      </c>
      <c r="R162" s="31">
        <f t="shared" si="22"/>
        <v>0.70382898064997446</v>
      </c>
      <c r="S162" s="39">
        <f t="shared" si="23"/>
        <v>25689.757793724068</v>
      </c>
    </row>
    <row r="163" spans="1:19">
      <c r="A163" s="28" t="s">
        <v>207</v>
      </c>
      <c r="B163" s="28" t="s">
        <v>333</v>
      </c>
      <c r="C163" s="28" t="s">
        <v>354</v>
      </c>
      <c r="D163" s="28">
        <v>2</v>
      </c>
      <c r="E163" s="28">
        <v>2000</v>
      </c>
      <c r="F163" s="29">
        <v>0.31230000000000002</v>
      </c>
      <c r="G163" s="3">
        <f t="shared" si="16"/>
        <v>7495.2000000000007</v>
      </c>
      <c r="H163" s="28">
        <v>237</v>
      </c>
      <c r="I163" s="29">
        <v>0.31230000000000002</v>
      </c>
      <c r="J163" s="28">
        <v>160</v>
      </c>
      <c r="K163" s="28">
        <v>323</v>
      </c>
      <c r="L163">
        <f t="shared" si="17"/>
        <v>163</v>
      </c>
      <c r="M163">
        <f t="shared" si="18"/>
        <v>77</v>
      </c>
      <c r="N163" s="31">
        <f t="shared" si="19"/>
        <v>0.47791411042944787</v>
      </c>
      <c r="O163" s="36">
        <f t="shared" si="20"/>
        <v>0.31230000000000002</v>
      </c>
      <c r="P163" s="39">
        <f>100</f>
        <v>100</v>
      </c>
      <c r="Q163" s="31">
        <f t="shared" si="21"/>
        <v>-0.19447852760736198</v>
      </c>
      <c r="R163" s="31">
        <f t="shared" si="22"/>
        <v>1.0047248122795776</v>
      </c>
      <c r="S163" s="39">
        <f t="shared" si="23"/>
        <v>36672.455648204581</v>
      </c>
    </row>
    <row r="164" spans="1:19">
      <c r="A164" s="28" t="s">
        <v>208</v>
      </c>
      <c r="B164" s="28" t="s">
        <v>333</v>
      </c>
      <c r="C164" s="28" t="s">
        <v>355</v>
      </c>
      <c r="D164" s="28">
        <v>1</v>
      </c>
      <c r="E164" s="28">
        <v>1600</v>
      </c>
      <c r="F164" s="29">
        <v>0.4521</v>
      </c>
      <c r="G164" s="3">
        <f t="shared" si="16"/>
        <v>8680.32</v>
      </c>
      <c r="H164" s="28">
        <v>297</v>
      </c>
      <c r="I164" s="29">
        <v>0.4521</v>
      </c>
      <c r="J164" s="28">
        <v>225</v>
      </c>
      <c r="K164" s="28">
        <v>406</v>
      </c>
      <c r="L164">
        <f t="shared" si="17"/>
        <v>181</v>
      </c>
      <c r="M164">
        <f t="shared" si="18"/>
        <v>72</v>
      </c>
      <c r="N164" s="31">
        <f t="shared" si="19"/>
        <v>0.41823204419889504</v>
      </c>
      <c r="O164" s="36">
        <f t="shared" si="20"/>
        <v>0.4521</v>
      </c>
      <c r="P164" s="39">
        <f>100</f>
        <v>100</v>
      </c>
      <c r="Q164" s="31">
        <f t="shared" si="21"/>
        <v>-0.45248618784530392</v>
      </c>
      <c r="R164" s="31">
        <f t="shared" si="22"/>
        <v>1.2090017947044542</v>
      </c>
      <c r="S164" s="39">
        <f t="shared" si="23"/>
        <v>44128.565506712577</v>
      </c>
    </row>
    <row r="165" spans="1:19">
      <c r="A165" s="28" t="s">
        <v>209</v>
      </c>
      <c r="B165" s="28" t="s">
        <v>333</v>
      </c>
      <c r="C165" s="28" t="s">
        <v>355</v>
      </c>
      <c r="D165" s="28">
        <v>2</v>
      </c>
      <c r="E165" s="28">
        <v>2150</v>
      </c>
      <c r="F165" s="29">
        <v>0.53149999999999997</v>
      </c>
      <c r="G165" s="3">
        <f t="shared" si="16"/>
        <v>13712.699999999999</v>
      </c>
      <c r="H165" s="28">
        <v>360</v>
      </c>
      <c r="I165" s="29">
        <v>0.53149999999999997</v>
      </c>
      <c r="J165" s="28">
        <v>170</v>
      </c>
      <c r="K165" s="28">
        <v>447</v>
      </c>
      <c r="L165">
        <f t="shared" si="17"/>
        <v>277</v>
      </c>
      <c r="M165">
        <f t="shared" si="18"/>
        <v>190</v>
      </c>
      <c r="N165" s="31">
        <f t="shared" si="19"/>
        <v>0.64873646209386282</v>
      </c>
      <c r="O165" s="36">
        <f t="shared" si="20"/>
        <v>0.53149999999999997</v>
      </c>
      <c r="P165" s="39">
        <f>100</f>
        <v>100</v>
      </c>
      <c r="Q165" s="31">
        <f t="shared" si="21"/>
        <v>-0.10216606498194944</v>
      </c>
      <c r="R165" s="31">
        <f t="shared" si="22"/>
        <v>0.93163662843287409</v>
      </c>
      <c r="S165" s="39">
        <f t="shared" si="23"/>
        <v>34004.736937799906</v>
      </c>
    </row>
    <row r="166" spans="1:19">
      <c r="A166" s="28" t="s">
        <v>210</v>
      </c>
      <c r="B166" s="28" t="s">
        <v>334</v>
      </c>
      <c r="C166" s="28" t="s">
        <v>354</v>
      </c>
      <c r="D166" s="28">
        <v>1</v>
      </c>
      <c r="E166" s="28">
        <v>1600</v>
      </c>
      <c r="F166" s="29">
        <v>0.53969999999999996</v>
      </c>
      <c r="G166" s="3">
        <f t="shared" si="16"/>
        <v>10362.24</v>
      </c>
      <c r="H166" s="28">
        <v>209</v>
      </c>
      <c r="I166" s="29">
        <v>0.53969999999999996</v>
      </c>
      <c r="J166" s="28">
        <v>94</v>
      </c>
      <c r="K166" s="28">
        <v>411</v>
      </c>
      <c r="L166">
        <f t="shared" si="17"/>
        <v>317</v>
      </c>
      <c r="M166">
        <f t="shared" si="18"/>
        <v>115</v>
      </c>
      <c r="N166" s="31">
        <f t="shared" si="19"/>
        <v>0.39022082018927451</v>
      </c>
      <c r="O166" s="36">
        <f t="shared" si="20"/>
        <v>0.53969999999999996</v>
      </c>
      <c r="P166" s="39">
        <f>100</f>
        <v>100</v>
      </c>
      <c r="Q166" s="31">
        <f t="shared" si="21"/>
        <v>0.11514195583596215</v>
      </c>
      <c r="R166" s="31">
        <f t="shared" si="22"/>
        <v>0.75958349362103705</v>
      </c>
      <c r="S166" s="39">
        <f t="shared" si="23"/>
        <v>27724.797517167852</v>
      </c>
    </row>
    <row r="167" spans="1:19">
      <c r="A167" s="28" t="s">
        <v>211</v>
      </c>
      <c r="B167" s="28" t="s">
        <v>334</v>
      </c>
      <c r="C167" s="28" t="s">
        <v>354</v>
      </c>
      <c r="D167" s="28">
        <v>2</v>
      </c>
      <c r="E167" s="28">
        <v>2100</v>
      </c>
      <c r="F167" s="29">
        <v>0.4027</v>
      </c>
      <c r="G167" s="3">
        <f t="shared" si="16"/>
        <v>10148.040000000001</v>
      </c>
      <c r="H167" s="28">
        <v>265</v>
      </c>
      <c r="I167" s="29">
        <v>0.4027</v>
      </c>
      <c r="J167" s="28">
        <v>130</v>
      </c>
      <c r="K167" s="28">
        <v>438</v>
      </c>
      <c r="L167">
        <f t="shared" si="17"/>
        <v>308</v>
      </c>
      <c r="M167">
        <f t="shared" si="18"/>
        <v>135</v>
      </c>
      <c r="N167" s="31">
        <f t="shared" si="19"/>
        <v>0.45064935064935063</v>
      </c>
      <c r="O167" s="36">
        <f t="shared" si="20"/>
        <v>0.4027</v>
      </c>
      <c r="P167" s="39">
        <f>100</f>
        <v>100</v>
      </c>
      <c r="Q167" s="31">
        <f t="shared" si="21"/>
        <v>2.2077922077922085E-2</v>
      </c>
      <c r="R167" s="31">
        <f t="shared" si="22"/>
        <v>0.83326673221498793</v>
      </c>
      <c r="S167" s="39">
        <f t="shared" si="23"/>
        <v>30414.235725847058</v>
      </c>
    </row>
    <row r="168" spans="1:19">
      <c r="A168" s="28" t="s">
        <v>212</v>
      </c>
      <c r="B168" s="28" t="s">
        <v>334</v>
      </c>
      <c r="C168" s="28" t="s">
        <v>355</v>
      </c>
      <c r="D168" s="28">
        <v>1</v>
      </c>
      <c r="E168" s="28">
        <v>1200</v>
      </c>
      <c r="F168" s="29">
        <v>0.4</v>
      </c>
      <c r="G168" s="3">
        <f t="shared" si="16"/>
        <v>5760</v>
      </c>
      <c r="H168" s="28">
        <v>435</v>
      </c>
      <c r="I168" s="29">
        <v>0.4</v>
      </c>
      <c r="J168" s="28">
        <v>162</v>
      </c>
      <c r="K168" s="28">
        <v>504</v>
      </c>
      <c r="L168">
        <f t="shared" si="17"/>
        <v>342</v>
      </c>
      <c r="M168">
        <f t="shared" si="18"/>
        <v>273</v>
      </c>
      <c r="N168" s="31">
        <f t="shared" si="19"/>
        <v>0.73859649122807014</v>
      </c>
      <c r="O168" s="36">
        <f t="shared" si="20"/>
        <v>0.4</v>
      </c>
      <c r="P168" s="39">
        <f>100</f>
        <v>100</v>
      </c>
      <c r="Q168" s="31">
        <f t="shared" si="21"/>
        <v>-4.5029239766081863E-2</v>
      </c>
      <c r="R168" s="31">
        <f t="shared" si="22"/>
        <v>0.8863986760803314</v>
      </c>
      <c r="S168" s="39">
        <f t="shared" si="23"/>
        <v>32353.551676932097</v>
      </c>
    </row>
    <row r="169" spans="1:19">
      <c r="A169" s="28" t="s">
        <v>213</v>
      </c>
      <c r="B169" s="28" t="s">
        <v>334</v>
      </c>
      <c r="C169" s="28" t="s">
        <v>355</v>
      </c>
      <c r="D169" s="28">
        <v>2</v>
      </c>
      <c r="E169" s="28">
        <v>2100</v>
      </c>
      <c r="F169" s="29">
        <v>0.43009999999999998</v>
      </c>
      <c r="G169" s="3">
        <f t="shared" si="16"/>
        <v>10838.52</v>
      </c>
      <c r="H169" s="28">
        <v>487</v>
      </c>
      <c r="I169" s="29">
        <v>0.43009999999999998</v>
      </c>
      <c r="J169" s="28">
        <v>175</v>
      </c>
      <c r="K169" s="28">
        <v>755</v>
      </c>
      <c r="L169">
        <f t="shared" si="17"/>
        <v>580</v>
      </c>
      <c r="M169">
        <f t="shared" si="18"/>
        <v>312</v>
      </c>
      <c r="N169" s="31">
        <f t="shared" si="19"/>
        <v>0.53034482758620693</v>
      </c>
      <c r="O169" s="36">
        <f t="shared" si="20"/>
        <v>0.43009999999999998</v>
      </c>
      <c r="P169" s="39">
        <f>100</f>
        <v>100</v>
      </c>
      <c r="Q169" s="31">
        <f t="shared" si="21"/>
        <v>-3.4482758620689585E-3</v>
      </c>
      <c r="R169" s="31">
        <f t="shared" si="22"/>
        <v>0.8534770417970855</v>
      </c>
      <c r="S169" s="39">
        <f t="shared" si="23"/>
        <v>31151.912025593621</v>
      </c>
    </row>
    <row r="170" spans="1:19">
      <c r="A170" s="28" t="s">
        <v>214</v>
      </c>
      <c r="B170" s="28" t="s">
        <v>335</v>
      </c>
      <c r="C170" s="28" t="s">
        <v>354</v>
      </c>
      <c r="D170" s="28">
        <v>2</v>
      </c>
      <c r="E170" s="28">
        <v>2500</v>
      </c>
      <c r="F170" s="29">
        <v>0.4027</v>
      </c>
      <c r="G170" s="3">
        <f t="shared" si="16"/>
        <v>12081</v>
      </c>
      <c r="H170" s="28">
        <v>231</v>
      </c>
      <c r="I170" s="29">
        <v>0.4027</v>
      </c>
      <c r="J170" s="28">
        <v>129</v>
      </c>
      <c r="K170" s="28">
        <v>431</v>
      </c>
      <c r="L170">
        <f t="shared" si="17"/>
        <v>302</v>
      </c>
      <c r="M170">
        <f t="shared" si="18"/>
        <v>102</v>
      </c>
      <c r="N170" s="31">
        <f t="shared" si="19"/>
        <v>0.37019867549668872</v>
      </c>
      <c r="O170" s="36">
        <f t="shared" si="20"/>
        <v>0.4027</v>
      </c>
      <c r="P170" s="39">
        <f>100</f>
        <v>100</v>
      </c>
      <c r="Q170" s="31">
        <f t="shared" si="21"/>
        <v>2.3178807947019861E-2</v>
      </c>
      <c r="R170" s="31">
        <f t="shared" si="22"/>
        <v>0.83239510831387553</v>
      </c>
      <c r="S170" s="39">
        <f t="shared" si="23"/>
        <v>30382.421453456456</v>
      </c>
    </row>
    <row r="171" spans="1:19">
      <c r="A171" s="28" t="s">
        <v>215</v>
      </c>
      <c r="B171" s="28" t="s">
        <v>292</v>
      </c>
      <c r="C171" s="28" t="s">
        <v>355</v>
      </c>
      <c r="D171" s="28">
        <v>2</v>
      </c>
      <c r="E171" s="28">
        <v>2000</v>
      </c>
      <c r="F171" s="29">
        <v>0.31230000000000002</v>
      </c>
      <c r="G171" s="3">
        <f t="shared" si="16"/>
        <v>7495.2000000000007</v>
      </c>
      <c r="H171" s="28">
        <v>199</v>
      </c>
      <c r="I171" s="29">
        <v>0.31230000000000002</v>
      </c>
      <c r="J171" s="28">
        <v>97</v>
      </c>
      <c r="K171" s="28">
        <v>240</v>
      </c>
      <c r="L171">
        <f t="shared" si="17"/>
        <v>143</v>
      </c>
      <c r="M171">
        <f t="shared" si="18"/>
        <v>102</v>
      </c>
      <c r="N171" s="31">
        <f t="shared" si="19"/>
        <v>0.67062937062937067</v>
      </c>
      <c r="O171" s="36">
        <f t="shared" si="20"/>
        <v>0.31230000000000002</v>
      </c>
      <c r="P171" s="39">
        <f>100</f>
        <v>100</v>
      </c>
      <c r="Q171" s="31">
        <f t="shared" si="21"/>
        <v>0.11678321678321679</v>
      </c>
      <c r="R171" s="31">
        <f t="shared" si="22"/>
        <v>0.75828402897193414</v>
      </c>
      <c r="S171" s="39">
        <f t="shared" si="23"/>
        <v>27677.367057475596</v>
      </c>
    </row>
    <row r="172" spans="1:19">
      <c r="A172" s="28" t="s">
        <v>216</v>
      </c>
      <c r="B172" s="28" t="s">
        <v>335</v>
      </c>
      <c r="C172" s="28" t="s">
        <v>355</v>
      </c>
      <c r="D172" s="28">
        <v>1</v>
      </c>
      <c r="E172" s="28">
        <v>2500</v>
      </c>
      <c r="F172" s="29">
        <v>0.2301</v>
      </c>
      <c r="G172" s="3">
        <f t="shared" si="16"/>
        <v>6903</v>
      </c>
      <c r="H172" s="28">
        <v>490</v>
      </c>
      <c r="I172" s="29">
        <v>0.2301</v>
      </c>
      <c r="J172" s="28">
        <v>186</v>
      </c>
      <c r="K172" s="28">
        <v>578</v>
      </c>
      <c r="L172">
        <f t="shared" si="17"/>
        <v>392</v>
      </c>
      <c r="M172">
        <f t="shared" si="18"/>
        <v>304</v>
      </c>
      <c r="N172" s="31">
        <f t="shared" si="19"/>
        <v>0.7204081632653061</v>
      </c>
      <c r="O172" s="36">
        <f t="shared" si="20"/>
        <v>0.2301</v>
      </c>
      <c r="P172" s="39">
        <f>100</f>
        <v>100</v>
      </c>
      <c r="Q172" s="31">
        <f t="shared" si="21"/>
        <v>-7.5510204081632643E-2</v>
      </c>
      <c r="R172" s="31">
        <f t="shared" si="22"/>
        <v>0.91053191075266149</v>
      </c>
      <c r="S172" s="39">
        <f t="shared" si="23"/>
        <v>33234.414742472145</v>
      </c>
    </row>
    <row r="173" spans="1:19">
      <c r="A173" s="28" t="s">
        <v>217</v>
      </c>
      <c r="B173" s="28" t="s">
        <v>335</v>
      </c>
      <c r="C173" s="28" t="s">
        <v>355</v>
      </c>
      <c r="D173" s="28">
        <v>2</v>
      </c>
      <c r="E173" s="28">
        <v>2750</v>
      </c>
      <c r="F173" s="29">
        <v>0.6</v>
      </c>
      <c r="G173" s="3">
        <f t="shared" si="16"/>
        <v>19800</v>
      </c>
      <c r="H173" s="28">
        <v>538</v>
      </c>
      <c r="I173" s="29">
        <v>0.6</v>
      </c>
      <c r="J173" s="28">
        <v>188</v>
      </c>
      <c r="K173" s="28">
        <v>810</v>
      </c>
      <c r="L173">
        <f t="shared" si="17"/>
        <v>622</v>
      </c>
      <c r="M173">
        <f t="shared" si="18"/>
        <v>350</v>
      </c>
      <c r="N173" s="31">
        <f t="shared" si="19"/>
        <v>0.5501607717041801</v>
      </c>
      <c r="O173" s="36">
        <f t="shared" si="20"/>
        <v>0.6</v>
      </c>
      <c r="P173" s="39">
        <f>100</f>
        <v>100</v>
      </c>
      <c r="Q173" s="31">
        <f t="shared" si="21"/>
        <v>-1.3183279742765272E-2</v>
      </c>
      <c r="R173" s="31">
        <f t="shared" si="22"/>
        <v>0.86118470913847045</v>
      </c>
      <c r="S173" s="39">
        <f t="shared" si="23"/>
        <v>31433.241883554172</v>
      </c>
    </row>
    <row r="174" spans="1:19">
      <c r="A174" s="28" t="s">
        <v>218</v>
      </c>
      <c r="B174" s="28" t="s">
        <v>335</v>
      </c>
      <c r="C174" s="28" t="s">
        <v>354</v>
      </c>
      <c r="D174" s="28">
        <v>1</v>
      </c>
      <c r="E174" s="28">
        <v>1800</v>
      </c>
      <c r="F174" s="29">
        <v>0.2329</v>
      </c>
      <c r="G174" s="3">
        <f t="shared" si="16"/>
        <v>5030.6400000000003</v>
      </c>
      <c r="H174" s="28">
        <v>288</v>
      </c>
      <c r="I174" s="29">
        <v>0.2329</v>
      </c>
      <c r="J174" s="28">
        <v>89</v>
      </c>
      <c r="K174" s="28">
        <v>390</v>
      </c>
      <c r="L174">
        <f t="shared" si="17"/>
        <v>301</v>
      </c>
      <c r="M174">
        <f t="shared" si="18"/>
        <v>199</v>
      </c>
      <c r="N174" s="31">
        <f t="shared" si="19"/>
        <v>0.62890365448504992</v>
      </c>
      <c r="O174" s="36">
        <f t="shared" si="20"/>
        <v>0.2329</v>
      </c>
      <c r="P174" s="39">
        <f>100</f>
        <v>100</v>
      </c>
      <c r="Q174" s="31">
        <f t="shared" si="21"/>
        <v>0.12923588039867109</v>
      </c>
      <c r="R174" s="31">
        <f t="shared" si="22"/>
        <v>0.74842466067189561</v>
      </c>
      <c r="S174" s="39">
        <f t="shared" si="23"/>
        <v>27317.500114524191</v>
      </c>
    </row>
    <row r="175" spans="1:19">
      <c r="A175" s="28" t="s">
        <v>219</v>
      </c>
      <c r="B175" s="28" t="s">
        <v>336</v>
      </c>
      <c r="C175" s="28" t="s">
        <v>354</v>
      </c>
      <c r="D175" s="28">
        <v>2</v>
      </c>
      <c r="E175" s="28">
        <v>3000</v>
      </c>
      <c r="F175" s="29">
        <v>0.40820000000000001</v>
      </c>
      <c r="G175" s="3">
        <f t="shared" si="16"/>
        <v>14695.2</v>
      </c>
      <c r="H175" s="28">
        <v>415</v>
      </c>
      <c r="I175" s="29">
        <v>0.40820000000000001</v>
      </c>
      <c r="J175" s="28">
        <v>193</v>
      </c>
      <c r="K175" s="28">
        <v>648</v>
      </c>
      <c r="L175">
        <f t="shared" si="17"/>
        <v>455</v>
      </c>
      <c r="M175">
        <f t="shared" si="18"/>
        <v>222</v>
      </c>
      <c r="N175" s="31">
        <f t="shared" si="19"/>
        <v>0.49032967032967034</v>
      </c>
      <c r="O175" s="36">
        <f t="shared" si="20"/>
        <v>0.40820000000000001</v>
      </c>
      <c r="P175" s="39">
        <f>100</f>
        <v>100</v>
      </c>
      <c r="Q175" s="31">
        <f t="shared" si="21"/>
        <v>-6.3516483516483535E-2</v>
      </c>
      <c r="R175" s="31">
        <f t="shared" si="22"/>
        <v>0.90103590957643154</v>
      </c>
      <c r="S175" s="39">
        <f t="shared" si="23"/>
        <v>32887.810699539754</v>
      </c>
    </row>
    <row r="176" spans="1:19">
      <c r="A176" s="28" t="s">
        <v>220</v>
      </c>
      <c r="B176" s="28" t="s">
        <v>336</v>
      </c>
      <c r="C176" s="28" t="s">
        <v>355</v>
      </c>
      <c r="D176" s="28">
        <v>1</v>
      </c>
      <c r="E176" s="28">
        <v>2000</v>
      </c>
      <c r="F176" s="29">
        <v>0.32600000000000001</v>
      </c>
      <c r="G176" s="3">
        <f t="shared" si="16"/>
        <v>7824</v>
      </c>
      <c r="H176" s="28">
        <v>387</v>
      </c>
      <c r="I176" s="29">
        <v>0.32600000000000001</v>
      </c>
      <c r="J176" s="28">
        <v>193</v>
      </c>
      <c r="K176" s="28">
        <v>600</v>
      </c>
      <c r="L176">
        <f t="shared" si="17"/>
        <v>407</v>
      </c>
      <c r="M176">
        <f t="shared" si="18"/>
        <v>194</v>
      </c>
      <c r="N176" s="31">
        <f t="shared" si="19"/>
        <v>0.48132678132678142</v>
      </c>
      <c r="O176" s="36">
        <f t="shared" si="20"/>
        <v>0.32600000000000001</v>
      </c>
      <c r="P176" s="39">
        <f>100</f>
        <v>100</v>
      </c>
      <c r="Q176" s="31">
        <f t="shared" si="21"/>
        <v>-8.2800982800982803E-2</v>
      </c>
      <c r="R176" s="31">
        <f t="shared" si="22"/>
        <v>0.91630436834148987</v>
      </c>
      <c r="S176" s="39">
        <f t="shared" si="23"/>
        <v>33445.109444464382</v>
      </c>
    </row>
    <row r="177" spans="1:19">
      <c r="A177" s="28" t="s">
        <v>221</v>
      </c>
      <c r="B177" s="28" t="s">
        <v>336</v>
      </c>
      <c r="C177" s="28" t="s">
        <v>355</v>
      </c>
      <c r="D177" s="28">
        <v>2</v>
      </c>
      <c r="E177" s="28">
        <v>2950</v>
      </c>
      <c r="F177" s="29">
        <v>0.38900000000000001</v>
      </c>
      <c r="G177" s="3">
        <f t="shared" si="16"/>
        <v>13770.6</v>
      </c>
      <c r="H177" s="28">
        <v>575</v>
      </c>
      <c r="I177" s="29">
        <v>0.38900000000000001</v>
      </c>
      <c r="J177" s="28">
        <v>192</v>
      </c>
      <c r="K177" s="28">
        <v>829</v>
      </c>
      <c r="L177">
        <f t="shared" si="17"/>
        <v>637</v>
      </c>
      <c r="M177">
        <f t="shared" si="18"/>
        <v>383</v>
      </c>
      <c r="N177" s="31">
        <f t="shared" si="19"/>
        <v>0.58100470957613826</v>
      </c>
      <c r="O177" s="36">
        <f t="shared" si="20"/>
        <v>0.38900000000000001</v>
      </c>
      <c r="P177" s="39">
        <f>100</f>
        <v>100</v>
      </c>
      <c r="Q177" s="31">
        <f t="shared" si="21"/>
        <v>-1.554160125588698E-2</v>
      </c>
      <c r="R177" s="31">
        <f t="shared" si="22"/>
        <v>0.8630519048715114</v>
      </c>
      <c r="S177" s="39">
        <f t="shared" si="23"/>
        <v>31501.394527810167</v>
      </c>
    </row>
    <row r="178" spans="1:19">
      <c r="A178" s="28" t="s">
        <v>222</v>
      </c>
      <c r="B178" s="28" t="s">
        <v>336</v>
      </c>
      <c r="C178" s="28" t="s">
        <v>354</v>
      </c>
      <c r="D178" s="28">
        <v>1</v>
      </c>
      <c r="E178" s="28">
        <v>1700</v>
      </c>
      <c r="F178" s="29">
        <v>0.52049999999999996</v>
      </c>
      <c r="G178" s="3">
        <f t="shared" si="16"/>
        <v>10618.199999999999</v>
      </c>
      <c r="H178" s="28">
        <v>228</v>
      </c>
      <c r="I178" s="29">
        <v>0.52049999999999996</v>
      </c>
      <c r="J178" s="28">
        <v>98</v>
      </c>
      <c r="K178" s="28">
        <v>432</v>
      </c>
      <c r="L178">
        <f t="shared" si="17"/>
        <v>334</v>
      </c>
      <c r="M178">
        <f t="shared" si="18"/>
        <v>130</v>
      </c>
      <c r="N178" s="31">
        <f t="shared" si="19"/>
        <v>0.41137724550898203</v>
      </c>
      <c r="O178" s="36">
        <f t="shared" si="20"/>
        <v>0.52049999999999996</v>
      </c>
      <c r="P178" s="39">
        <f>100</f>
        <v>100</v>
      </c>
      <c r="Q178" s="31">
        <f t="shared" si="21"/>
        <v>0.10479041916167665</v>
      </c>
      <c r="R178" s="31">
        <f t="shared" si="22"/>
        <v>0.76777929940964562</v>
      </c>
      <c r="S178" s="39">
        <f t="shared" si="23"/>
        <v>28023.944428452065</v>
      </c>
    </row>
    <row r="179" spans="1:19">
      <c r="A179" s="28" t="s">
        <v>223</v>
      </c>
      <c r="B179" s="28" t="s">
        <v>337</v>
      </c>
      <c r="C179" s="28" t="s">
        <v>354</v>
      </c>
      <c r="D179" s="28">
        <v>1</v>
      </c>
      <c r="E179" s="28">
        <v>3000</v>
      </c>
      <c r="F179" s="29">
        <v>0.46300000000000002</v>
      </c>
      <c r="G179" s="3">
        <f t="shared" si="16"/>
        <v>16668</v>
      </c>
      <c r="H179" s="28">
        <v>337</v>
      </c>
      <c r="I179" s="29">
        <v>0.46300000000000002</v>
      </c>
      <c r="J179" s="28">
        <v>87</v>
      </c>
      <c r="K179" s="28">
        <v>512</v>
      </c>
      <c r="L179">
        <f t="shared" si="17"/>
        <v>425</v>
      </c>
      <c r="M179">
        <f t="shared" si="18"/>
        <v>250</v>
      </c>
      <c r="N179" s="31">
        <f t="shared" si="19"/>
        <v>0.57058823529411762</v>
      </c>
      <c r="O179" s="36">
        <f t="shared" si="20"/>
        <v>0.46300000000000002</v>
      </c>
      <c r="P179" s="39">
        <f>100</f>
        <v>100</v>
      </c>
      <c r="Q179" s="31">
        <f t="shared" si="21"/>
        <v>0.12447058823529412</v>
      </c>
      <c r="R179" s="31">
        <f t="shared" si="22"/>
        <v>0.75219756998245568</v>
      </c>
      <c r="S179" s="39">
        <f t="shared" si="23"/>
        <v>27455.211304359633</v>
      </c>
    </row>
    <row r="180" spans="1:19">
      <c r="A180" s="28" t="s">
        <v>224</v>
      </c>
      <c r="B180" s="28" t="s">
        <v>337</v>
      </c>
      <c r="C180" s="28" t="s">
        <v>354</v>
      </c>
      <c r="D180" s="28">
        <v>2</v>
      </c>
      <c r="E180" s="28">
        <v>3200</v>
      </c>
      <c r="F180" s="29">
        <v>0.67949999999999999</v>
      </c>
      <c r="G180" s="3">
        <f t="shared" si="16"/>
        <v>26092.799999999999</v>
      </c>
      <c r="H180" s="28">
        <v>154</v>
      </c>
      <c r="I180" s="29">
        <v>0.67949999999999999</v>
      </c>
      <c r="J180" s="28">
        <v>154</v>
      </c>
      <c r="K180" s="28">
        <v>480</v>
      </c>
      <c r="L180">
        <f t="shared" si="17"/>
        <v>326</v>
      </c>
      <c r="M180">
        <f t="shared" si="18"/>
        <v>0</v>
      </c>
      <c r="N180" s="31">
        <f t="shared" si="19"/>
        <v>0.1</v>
      </c>
      <c r="O180" s="36">
        <f t="shared" si="20"/>
        <v>0.67949999999999999</v>
      </c>
      <c r="P180" s="39">
        <f>100</f>
        <v>100</v>
      </c>
      <c r="Q180" s="31">
        <f t="shared" si="21"/>
        <v>-3.251533742331289E-2</v>
      </c>
      <c r="R180" s="31">
        <f t="shared" si="22"/>
        <v>0.87649082215621554</v>
      </c>
      <c r="S180" s="39">
        <f t="shared" si="23"/>
        <v>31991.915008701868</v>
      </c>
    </row>
    <row r="181" spans="1:19">
      <c r="A181" s="28" t="s">
        <v>225</v>
      </c>
      <c r="B181" s="28" t="s">
        <v>338</v>
      </c>
      <c r="C181" s="28" t="s">
        <v>354</v>
      </c>
      <c r="D181" s="28">
        <v>2</v>
      </c>
      <c r="E181" s="28">
        <v>4500</v>
      </c>
      <c r="F181" s="29">
        <v>0.68220000000000003</v>
      </c>
      <c r="G181" s="3">
        <f t="shared" si="16"/>
        <v>36838.800000000003</v>
      </c>
      <c r="H181" s="28">
        <v>432</v>
      </c>
      <c r="I181" s="29">
        <v>0.68220000000000003</v>
      </c>
      <c r="J181" s="28">
        <v>273</v>
      </c>
      <c r="K181" s="28">
        <v>853</v>
      </c>
      <c r="L181">
        <f t="shared" si="17"/>
        <v>580</v>
      </c>
      <c r="M181">
        <f t="shared" si="18"/>
        <v>159</v>
      </c>
      <c r="N181" s="31">
        <f t="shared" si="19"/>
        <v>0.31931034482758625</v>
      </c>
      <c r="O181" s="36">
        <f t="shared" si="20"/>
        <v>0.68220000000000003</v>
      </c>
      <c r="P181" s="39">
        <f>100</f>
        <v>100</v>
      </c>
      <c r="Q181" s="31">
        <f t="shared" si="21"/>
        <v>-0.13862068965517241</v>
      </c>
      <c r="R181" s="31">
        <f t="shared" si="22"/>
        <v>0.96049949520516198</v>
      </c>
      <c r="S181" s="39">
        <f t="shared" si="23"/>
        <v>35058.231574988415</v>
      </c>
    </row>
    <row r="182" spans="1:19">
      <c r="A182" s="28" t="s">
        <v>226</v>
      </c>
      <c r="B182" s="28" t="s">
        <v>292</v>
      </c>
      <c r="C182" s="28" t="s">
        <v>354</v>
      </c>
      <c r="D182" s="28">
        <v>1</v>
      </c>
      <c r="E182" s="28">
        <v>800</v>
      </c>
      <c r="F182" s="29">
        <v>0.56989999999999996</v>
      </c>
      <c r="G182" s="3">
        <f t="shared" si="16"/>
        <v>5471.04</v>
      </c>
      <c r="H182" s="28">
        <v>104</v>
      </c>
      <c r="I182" s="29">
        <v>0.56989999999999996</v>
      </c>
      <c r="J182" s="28">
        <v>53</v>
      </c>
      <c r="K182" s="28">
        <v>188</v>
      </c>
      <c r="L182">
        <f t="shared" si="17"/>
        <v>135</v>
      </c>
      <c r="M182">
        <f t="shared" si="18"/>
        <v>51</v>
      </c>
      <c r="N182" s="31">
        <f t="shared" si="19"/>
        <v>0.40222222222222226</v>
      </c>
      <c r="O182" s="36">
        <f t="shared" si="20"/>
        <v>0.56989999999999996</v>
      </c>
      <c r="P182" s="39">
        <f>100</f>
        <v>100</v>
      </c>
      <c r="Q182" s="31">
        <f t="shared" si="21"/>
        <v>0.37851851851851859</v>
      </c>
      <c r="R182" s="31">
        <f t="shared" si="22"/>
        <v>0.55105569480835248</v>
      </c>
      <c r="S182" s="39">
        <f t="shared" si="23"/>
        <v>20113.532860504867</v>
      </c>
    </row>
    <row r="183" spans="1:19">
      <c r="A183" s="28" t="s">
        <v>227</v>
      </c>
      <c r="B183" s="28" t="s">
        <v>338</v>
      </c>
      <c r="C183" s="28" t="s">
        <v>355</v>
      </c>
      <c r="D183" s="28">
        <v>1</v>
      </c>
      <c r="E183" s="28">
        <v>4500</v>
      </c>
      <c r="F183" s="29">
        <v>0.86850000000000005</v>
      </c>
      <c r="G183" s="3">
        <f t="shared" si="16"/>
        <v>46899</v>
      </c>
      <c r="H183" s="28">
        <v>200</v>
      </c>
      <c r="I183" s="29">
        <v>0.86850000000000005</v>
      </c>
      <c r="J183" s="28">
        <v>103</v>
      </c>
      <c r="K183" s="28">
        <v>807</v>
      </c>
      <c r="L183">
        <f t="shared" si="17"/>
        <v>704</v>
      </c>
      <c r="M183">
        <f t="shared" si="18"/>
        <v>97</v>
      </c>
      <c r="N183" s="31">
        <f t="shared" si="19"/>
        <v>0.21022727272727276</v>
      </c>
      <c r="O183" s="36">
        <f t="shared" si="20"/>
        <v>0.86850000000000005</v>
      </c>
      <c r="P183" s="39">
        <f>100</f>
        <v>100</v>
      </c>
      <c r="Q183" s="31">
        <f t="shared" si="21"/>
        <v>9.6590909090909102E-2</v>
      </c>
      <c r="R183" s="31">
        <f t="shared" si="22"/>
        <v>0.77427124299408834</v>
      </c>
      <c r="S183" s="39">
        <f t="shared" si="23"/>
        <v>28260.900369284223</v>
      </c>
    </row>
    <row r="184" spans="1:19">
      <c r="A184" s="28" t="s">
        <v>228</v>
      </c>
      <c r="B184" s="28" t="s">
        <v>338</v>
      </c>
      <c r="C184" s="28" t="s">
        <v>355</v>
      </c>
      <c r="D184" s="28">
        <v>2</v>
      </c>
      <c r="E184" s="28">
        <v>5500</v>
      </c>
      <c r="F184" s="29">
        <v>0.52329999999999999</v>
      </c>
      <c r="G184" s="3">
        <f t="shared" si="16"/>
        <v>34537.799999999996</v>
      </c>
      <c r="H184" s="28">
        <v>428</v>
      </c>
      <c r="I184" s="29">
        <v>0.52329999999999999</v>
      </c>
      <c r="J184" s="28">
        <v>200</v>
      </c>
      <c r="K184" s="28">
        <v>770</v>
      </c>
      <c r="L184">
        <f t="shared" si="17"/>
        <v>570</v>
      </c>
      <c r="M184">
        <f t="shared" si="18"/>
        <v>228</v>
      </c>
      <c r="N184" s="31">
        <f t="shared" si="19"/>
        <v>0.42000000000000004</v>
      </c>
      <c r="O184" s="36">
        <f t="shared" si="20"/>
        <v>0.52329999999999999</v>
      </c>
      <c r="P184" s="39">
        <f>100</f>
        <v>100</v>
      </c>
      <c r="Q184" s="31">
        <f t="shared" si="21"/>
        <v>-4.0350877192982443E-2</v>
      </c>
      <c r="R184" s="31">
        <f t="shared" si="22"/>
        <v>0.88269459307659082</v>
      </c>
      <c r="S184" s="39">
        <f t="shared" si="23"/>
        <v>32218.352647295564</v>
      </c>
    </row>
    <row r="185" spans="1:19">
      <c r="A185" s="28" t="s">
        <v>229</v>
      </c>
      <c r="B185" s="28" t="s">
        <v>338</v>
      </c>
      <c r="C185" s="28" t="s">
        <v>354</v>
      </c>
      <c r="D185" s="28">
        <v>1</v>
      </c>
      <c r="E185" s="28">
        <v>3500</v>
      </c>
      <c r="F185" s="29">
        <v>0.46029999999999999</v>
      </c>
      <c r="G185" s="3">
        <f t="shared" si="16"/>
        <v>19332.599999999999</v>
      </c>
      <c r="H185" s="28">
        <v>576</v>
      </c>
      <c r="I185" s="29">
        <v>0.46029999999999999</v>
      </c>
      <c r="J185" s="28">
        <v>151</v>
      </c>
      <c r="K185" s="28">
        <v>890</v>
      </c>
      <c r="L185">
        <f t="shared" si="17"/>
        <v>739</v>
      </c>
      <c r="M185">
        <f t="shared" si="18"/>
        <v>425</v>
      </c>
      <c r="N185" s="31">
        <f t="shared" si="19"/>
        <v>0.56008119079837615</v>
      </c>
      <c r="O185" s="36">
        <f t="shared" si="20"/>
        <v>0.46029999999999999</v>
      </c>
      <c r="P185" s="39">
        <f>100</f>
        <v>100</v>
      </c>
      <c r="Q185" s="31">
        <f t="shared" si="21"/>
        <v>4.4790257104194861E-2</v>
      </c>
      <c r="R185" s="31">
        <f t="shared" si="22"/>
        <v>0.81528429224126364</v>
      </c>
      <c r="S185" s="39">
        <f t="shared" si="23"/>
        <v>29757.876666806122</v>
      </c>
    </row>
    <row r="186" spans="1:19">
      <c r="A186" s="28" t="s">
        <v>230</v>
      </c>
      <c r="B186" s="28" t="s">
        <v>339</v>
      </c>
      <c r="C186" s="28" t="s">
        <v>354</v>
      </c>
      <c r="D186" s="28">
        <v>2</v>
      </c>
      <c r="E186" s="28">
        <v>4000</v>
      </c>
      <c r="F186" s="29">
        <v>0.35339999999999999</v>
      </c>
      <c r="G186" s="3">
        <f t="shared" si="16"/>
        <v>16963.2</v>
      </c>
      <c r="H186" s="28">
        <v>560</v>
      </c>
      <c r="I186" s="29">
        <v>0.35339999999999999</v>
      </c>
      <c r="J186" s="28">
        <v>218</v>
      </c>
      <c r="K186" s="28">
        <v>681</v>
      </c>
      <c r="L186">
        <f t="shared" si="17"/>
        <v>463</v>
      </c>
      <c r="M186">
        <f t="shared" si="18"/>
        <v>342</v>
      </c>
      <c r="N186" s="31">
        <f t="shared" si="19"/>
        <v>0.69092872570194386</v>
      </c>
      <c r="O186" s="36">
        <f t="shared" si="20"/>
        <v>0.35339999999999999</v>
      </c>
      <c r="P186" s="39">
        <f>100</f>
        <v>100</v>
      </c>
      <c r="Q186" s="31">
        <f t="shared" si="21"/>
        <v>-0.10388768898488121</v>
      </c>
      <c r="R186" s="31">
        <f t="shared" si="22"/>
        <v>0.93299972034985357</v>
      </c>
      <c r="S186" s="39">
        <f t="shared" si="23"/>
        <v>34054.489792769658</v>
      </c>
    </row>
    <row r="187" spans="1:19">
      <c r="A187" s="28" t="s">
        <v>231</v>
      </c>
      <c r="B187" s="28" t="s">
        <v>339</v>
      </c>
      <c r="C187" s="28" t="s">
        <v>354</v>
      </c>
      <c r="D187" s="28">
        <v>1</v>
      </c>
      <c r="E187" s="28">
        <v>3000</v>
      </c>
      <c r="F187" s="29">
        <v>0.49859999999999999</v>
      </c>
      <c r="G187" s="3">
        <f t="shared" si="16"/>
        <v>17949.599999999999</v>
      </c>
      <c r="H187" s="28">
        <v>288</v>
      </c>
      <c r="I187" s="29">
        <v>0.49859999999999999</v>
      </c>
      <c r="J187" s="28">
        <v>109</v>
      </c>
      <c r="K187" s="28">
        <v>640</v>
      </c>
      <c r="L187">
        <f t="shared" si="17"/>
        <v>531</v>
      </c>
      <c r="M187">
        <f t="shared" si="18"/>
        <v>179</v>
      </c>
      <c r="N187" s="31">
        <f t="shared" si="19"/>
        <v>0.36967984934086628</v>
      </c>
      <c r="O187" s="36">
        <f t="shared" si="20"/>
        <v>0.49859999999999999</v>
      </c>
      <c r="P187" s="39">
        <f>100</f>
        <v>100</v>
      </c>
      <c r="Q187" s="31">
        <f t="shared" si="21"/>
        <v>8.6440677966101706E-2</v>
      </c>
      <c r="R187" s="31">
        <f t="shared" si="22"/>
        <v>0.78230766556843567</v>
      </c>
      <c r="S187" s="39">
        <f t="shared" si="23"/>
        <v>28554.229793247901</v>
      </c>
    </row>
    <row r="188" spans="1:19">
      <c r="A188" s="28" t="s">
        <v>232</v>
      </c>
      <c r="B188" s="28" t="s">
        <v>340</v>
      </c>
      <c r="C188" s="28" t="s">
        <v>354</v>
      </c>
      <c r="D188" s="28">
        <v>2</v>
      </c>
      <c r="E188" s="28">
        <v>5600</v>
      </c>
      <c r="F188" s="29">
        <v>0.5151</v>
      </c>
      <c r="G188" s="3">
        <f t="shared" si="16"/>
        <v>34614.720000000001</v>
      </c>
      <c r="H188" s="28">
        <v>373</v>
      </c>
      <c r="I188" s="29">
        <v>0.5151</v>
      </c>
      <c r="J188" s="28">
        <v>196</v>
      </c>
      <c r="K188" s="28">
        <v>612</v>
      </c>
      <c r="L188">
        <f t="shared" si="17"/>
        <v>416</v>
      </c>
      <c r="M188">
        <f t="shared" si="18"/>
        <v>177</v>
      </c>
      <c r="N188" s="31">
        <f t="shared" si="19"/>
        <v>0.44038461538461537</v>
      </c>
      <c r="O188" s="36">
        <f t="shared" si="20"/>
        <v>0.5151</v>
      </c>
      <c r="P188" s="39">
        <f>100</f>
        <v>100</v>
      </c>
      <c r="Q188" s="31">
        <f t="shared" si="21"/>
        <v>-8.4615384615384648E-2</v>
      </c>
      <c r="R188" s="31">
        <f t="shared" si="22"/>
        <v>0.91774091688121306</v>
      </c>
      <c r="S188" s="39">
        <f t="shared" si="23"/>
        <v>33497.543466164279</v>
      </c>
    </row>
    <row r="189" spans="1:19">
      <c r="A189" s="28" t="s">
        <v>233</v>
      </c>
      <c r="B189" s="28" t="s">
        <v>340</v>
      </c>
      <c r="C189" s="28" t="s">
        <v>355</v>
      </c>
      <c r="D189" s="28">
        <v>1</v>
      </c>
      <c r="E189" s="28">
        <v>3200</v>
      </c>
      <c r="F189" s="29">
        <v>0.87119999999999997</v>
      </c>
      <c r="G189" s="3">
        <f t="shared" si="16"/>
        <v>33454.080000000002</v>
      </c>
      <c r="H189" s="28">
        <v>420</v>
      </c>
      <c r="I189" s="29">
        <v>0.87119999999999997</v>
      </c>
      <c r="J189" s="28">
        <v>165</v>
      </c>
      <c r="K189" s="28">
        <v>1296</v>
      </c>
      <c r="L189">
        <f t="shared" si="17"/>
        <v>1131</v>
      </c>
      <c r="M189">
        <f t="shared" si="18"/>
        <v>255</v>
      </c>
      <c r="N189" s="31">
        <f t="shared" si="19"/>
        <v>0.28037135278514591</v>
      </c>
      <c r="O189" s="36">
        <f t="shared" si="20"/>
        <v>0.87119999999999997</v>
      </c>
      <c r="P189" s="39">
        <f>100</f>
        <v>100</v>
      </c>
      <c r="Q189" s="31">
        <f t="shared" si="21"/>
        <v>5.4022988505747133E-2</v>
      </c>
      <c r="R189" s="31">
        <f t="shared" si="22"/>
        <v>0.80797429800113474</v>
      </c>
      <c r="S189" s="39">
        <f t="shared" si="23"/>
        <v>29491.061877041418</v>
      </c>
    </row>
    <row r="190" spans="1:19">
      <c r="A190" s="28" t="s">
        <v>234</v>
      </c>
      <c r="B190" s="28" t="s">
        <v>340</v>
      </c>
      <c r="C190" s="28" t="s">
        <v>355</v>
      </c>
      <c r="D190" s="28">
        <v>2</v>
      </c>
      <c r="E190" s="28">
        <v>3500</v>
      </c>
      <c r="F190" s="29">
        <v>0.50680000000000003</v>
      </c>
      <c r="G190" s="3">
        <f t="shared" si="16"/>
        <v>21285.600000000002</v>
      </c>
      <c r="H190" s="28">
        <v>593</v>
      </c>
      <c r="I190" s="29">
        <v>0.50680000000000003</v>
      </c>
      <c r="J190" s="28">
        <v>268</v>
      </c>
      <c r="K190" s="28">
        <v>1032</v>
      </c>
      <c r="L190">
        <f t="shared" si="17"/>
        <v>764</v>
      </c>
      <c r="M190">
        <f t="shared" si="18"/>
        <v>325</v>
      </c>
      <c r="N190" s="31">
        <f t="shared" si="19"/>
        <v>0.44031413612565451</v>
      </c>
      <c r="O190" s="36">
        <f t="shared" si="20"/>
        <v>0.50680000000000003</v>
      </c>
      <c r="P190" s="39">
        <f>100</f>
        <v>100</v>
      </c>
      <c r="Q190" s="31">
        <f t="shared" si="21"/>
        <v>-7.5916230366492143E-2</v>
      </c>
      <c r="R190" s="31">
        <f t="shared" si="22"/>
        <v>0.91085338114691172</v>
      </c>
      <c r="S190" s="39">
        <f t="shared" si="23"/>
        <v>33246.148411862276</v>
      </c>
    </row>
    <row r="191" spans="1:19">
      <c r="A191" s="28" t="s">
        <v>235</v>
      </c>
      <c r="B191" s="28" t="s">
        <v>340</v>
      </c>
      <c r="C191" s="28" t="s">
        <v>354</v>
      </c>
      <c r="D191" s="28">
        <v>1</v>
      </c>
      <c r="E191" s="28">
        <v>3400</v>
      </c>
      <c r="F191" s="29">
        <v>0.28220000000000001</v>
      </c>
      <c r="G191" s="3">
        <f t="shared" si="16"/>
        <v>11513.76</v>
      </c>
      <c r="H191" s="28">
        <v>436</v>
      </c>
      <c r="I191" s="29">
        <v>0.28220000000000001</v>
      </c>
      <c r="J191" s="28">
        <v>106</v>
      </c>
      <c r="K191" s="28">
        <v>624</v>
      </c>
      <c r="L191">
        <f t="shared" si="17"/>
        <v>518</v>
      </c>
      <c r="M191">
        <f t="shared" si="18"/>
        <v>330</v>
      </c>
      <c r="N191" s="31">
        <f t="shared" si="19"/>
        <v>0.60965250965250961</v>
      </c>
      <c r="O191" s="36">
        <f t="shared" si="20"/>
        <v>0.28220000000000001</v>
      </c>
      <c r="P191" s="39">
        <f>100</f>
        <v>100</v>
      </c>
      <c r="Q191" s="31">
        <f t="shared" si="21"/>
        <v>9.0733590733590733E-2</v>
      </c>
      <c r="R191" s="31">
        <f t="shared" si="22"/>
        <v>0.77890876157796052</v>
      </c>
      <c r="S191" s="39">
        <f t="shared" si="23"/>
        <v>28430.169797595558</v>
      </c>
    </row>
    <row r="192" spans="1:19">
      <c r="A192" s="28" t="s">
        <v>236</v>
      </c>
      <c r="B192" s="28" t="s">
        <v>341</v>
      </c>
      <c r="C192" s="28" t="s">
        <v>354</v>
      </c>
      <c r="D192" s="28">
        <v>2</v>
      </c>
      <c r="E192" s="28">
        <v>4200</v>
      </c>
      <c r="F192" s="29">
        <v>0.54249999999999998</v>
      </c>
      <c r="G192" s="3">
        <f t="shared" si="16"/>
        <v>27342</v>
      </c>
      <c r="H192" s="28">
        <v>426</v>
      </c>
      <c r="I192" s="29">
        <v>0.54249999999999998</v>
      </c>
      <c r="J192" s="28">
        <v>210</v>
      </c>
      <c r="K192" s="28">
        <v>654</v>
      </c>
      <c r="L192">
        <f t="shared" si="17"/>
        <v>444</v>
      </c>
      <c r="M192">
        <f t="shared" si="18"/>
        <v>216</v>
      </c>
      <c r="N192" s="31">
        <f t="shared" si="19"/>
        <v>0.48918918918918919</v>
      </c>
      <c r="O192" s="36">
        <f t="shared" si="20"/>
        <v>0.54249999999999998</v>
      </c>
      <c r="P192" s="39">
        <f>100</f>
        <v>100</v>
      </c>
      <c r="Q192" s="31">
        <f t="shared" si="21"/>
        <v>-9.8198198198198194E-2</v>
      </c>
      <c r="R192" s="31">
        <f t="shared" si="22"/>
        <v>0.92849507886608562</v>
      </c>
      <c r="S192" s="39">
        <f t="shared" si="23"/>
        <v>33890.070378612123</v>
      </c>
    </row>
    <row r="193" spans="1:19">
      <c r="A193" s="28" t="s">
        <v>237</v>
      </c>
      <c r="B193" s="28" t="s">
        <v>342</v>
      </c>
      <c r="C193" s="28" t="s">
        <v>354</v>
      </c>
      <c r="D193" s="28">
        <v>2</v>
      </c>
      <c r="E193" s="28">
        <v>1100</v>
      </c>
      <c r="F193" s="29">
        <v>8.2199999999999995E-2</v>
      </c>
      <c r="G193" s="3">
        <f t="shared" si="16"/>
        <v>1085.04</v>
      </c>
      <c r="H193" s="28">
        <v>142</v>
      </c>
      <c r="I193" s="29">
        <v>8.2199999999999995E-2</v>
      </c>
      <c r="J193" s="28">
        <v>111</v>
      </c>
      <c r="K193" s="28">
        <v>148</v>
      </c>
      <c r="L193">
        <f t="shared" si="17"/>
        <v>37</v>
      </c>
      <c r="M193">
        <f t="shared" si="18"/>
        <v>31</v>
      </c>
      <c r="N193" s="31">
        <f t="shared" si="19"/>
        <v>0.77027027027027029</v>
      </c>
      <c r="O193" s="36">
        <f t="shared" si="20"/>
        <v>8.2199999999999995E-2</v>
      </c>
      <c r="P193" s="39">
        <f>100</f>
        <v>100</v>
      </c>
      <c r="Q193" s="31">
        <f t="shared" si="21"/>
        <v>-0.13783783783783785</v>
      </c>
      <c r="R193" s="31">
        <f t="shared" si="22"/>
        <v>0.95987967404642793</v>
      </c>
      <c r="S193" s="39">
        <f t="shared" si="23"/>
        <v>35035.608102694619</v>
      </c>
    </row>
    <row r="194" spans="1:19">
      <c r="A194" s="28" t="s">
        <v>238</v>
      </c>
      <c r="B194" s="28" t="s">
        <v>341</v>
      </c>
      <c r="C194" s="28" t="s">
        <v>355</v>
      </c>
      <c r="D194" s="28">
        <v>1</v>
      </c>
      <c r="E194" s="28">
        <v>3000</v>
      </c>
      <c r="F194" s="29">
        <v>0.34789999999999999</v>
      </c>
      <c r="G194" s="3">
        <f t="shared" si="16"/>
        <v>12524.4</v>
      </c>
      <c r="H194" s="28">
        <v>621</v>
      </c>
      <c r="I194" s="29">
        <v>0.34789999999999999</v>
      </c>
      <c r="J194" s="28">
        <v>133</v>
      </c>
      <c r="K194" s="28">
        <v>1040</v>
      </c>
      <c r="L194">
        <f t="shared" si="17"/>
        <v>907</v>
      </c>
      <c r="M194">
        <f t="shared" si="18"/>
        <v>488</v>
      </c>
      <c r="N194" s="31">
        <f t="shared" si="19"/>
        <v>0.53042998897464166</v>
      </c>
      <c r="O194" s="36">
        <f t="shared" si="20"/>
        <v>0.34789999999999999</v>
      </c>
      <c r="P194" s="39">
        <f>100</f>
        <v>100</v>
      </c>
      <c r="Q194" s="31">
        <f t="shared" si="21"/>
        <v>7.0893054024255789E-2</v>
      </c>
      <c r="R194" s="31">
        <f t="shared" si="22"/>
        <v>0.79461746171862757</v>
      </c>
      <c r="S194" s="39">
        <f t="shared" si="23"/>
        <v>29003.537352729905</v>
      </c>
    </row>
    <row r="195" spans="1:19">
      <c r="A195" s="28" t="s">
        <v>239</v>
      </c>
      <c r="B195" s="28" t="s">
        <v>341</v>
      </c>
      <c r="C195" s="28" t="s">
        <v>355</v>
      </c>
      <c r="D195" s="28">
        <v>2</v>
      </c>
      <c r="E195" s="28">
        <v>3900</v>
      </c>
      <c r="F195" s="29">
        <v>0.47670000000000001</v>
      </c>
      <c r="G195" s="3">
        <f t="shared" si="16"/>
        <v>22309.56</v>
      </c>
      <c r="H195" s="28">
        <v>535</v>
      </c>
      <c r="I195" s="29">
        <v>0.47670000000000001</v>
      </c>
      <c r="J195" s="28">
        <v>231</v>
      </c>
      <c r="K195" s="28">
        <v>888</v>
      </c>
      <c r="L195">
        <f t="shared" si="17"/>
        <v>657</v>
      </c>
      <c r="M195">
        <f t="shared" si="18"/>
        <v>304</v>
      </c>
      <c r="N195" s="31">
        <f t="shared" si="19"/>
        <v>0.4701674277016743</v>
      </c>
      <c r="O195" s="36">
        <f t="shared" si="20"/>
        <v>0.47670000000000001</v>
      </c>
      <c r="P195" s="39">
        <f>100</f>
        <v>100</v>
      </c>
      <c r="Q195" s="31">
        <f t="shared" si="21"/>
        <v>-5.9512937595129378E-2</v>
      </c>
      <c r="R195" s="31">
        <f t="shared" si="22"/>
        <v>0.89786611113300763</v>
      </c>
      <c r="S195" s="39">
        <f t="shared" si="23"/>
        <v>32772.113056354778</v>
      </c>
    </row>
    <row r="196" spans="1:19">
      <c r="A196" s="28" t="s">
        <v>240</v>
      </c>
      <c r="B196" s="28" t="s">
        <v>341</v>
      </c>
      <c r="C196" s="28" t="s">
        <v>354</v>
      </c>
      <c r="D196" s="28">
        <v>1</v>
      </c>
      <c r="E196" s="28">
        <v>3600</v>
      </c>
      <c r="F196" s="29">
        <v>0.77810000000000001</v>
      </c>
      <c r="G196" s="3">
        <f t="shared" si="16"/>
        <v>33613.919999999998</v>
      </c>
      <c r="H196" s="28">
        <v>196</v>
      </c>
      <c r="I196" s="29">
        <v>0.77810000000000001</v>
      </c>
      <c r="J196" s="28">
        <v>137</v>
      </c>
      <c r="K196" s="28">
        <v>808</v>
      </c>
      <c r="L196">
        <f t="shared" si="17"/>
        <v>671</v>
      </c>
      <c r="M196">
        <f t="shared" si="18"/>
        <v>59</v>
      </c>
      <c r="N196" s="31">
        <f t="shared" si="19"/>
        <v>0.17034277198211625</v>
      </c>
      <c r="O196" s="36">
        <f t="shared" si="20"/>
        <v>0.77810000000000001</v>
      </c>
      <c r="P196" s="39">
        <f>100</f>
        <v>100</v>
      </c>
      <c r="Q196" s="31">
        <f t="shared" si="21"/>
        <v>5.5886736214605069E-2</v>
      </c>
      <c r="R196" s="31">
        <f t="shared" si="22"/>
        <v>0.80649867996089641</v>
      </c>
      <c r="S196" s="39">
        <f t="shared" si="23"/>
        <v>29437.201818572717</v>
      </c>
    </row>
    <row r="197" spans="1:19">
      <c r="A197" s="28" t="s">
        <v>241</v>
      </c>
      <c r="B197" s="28" t="s">
        <v>343</v>
      </c>
      <c r="C197" s="28" t="s">
        <v>354</v>
      </c>
      <c r="D197" s="28">
        <v>2</v>
      </c>
      <c r="E197" s="28">
        <v>3500</v>
      </c>
      <c r="F197" s="29">
        <v>0.39729999999999999</v>
      </c>
      <c r="G197" s="3">
        <f t="shared" ref="G197:G247" si="24">(E197*12)*F197</f>
        <v>16686.599999999999</v>
      </c>
      <c r="H197" s="28">
        <v>294</v>
      </c>
      <c r="I197" s="29">
        <v>0.39729999999999999</v>
      </c>
      <c r="J197" s="28">
        <v>155</v>
      </c>
      <c r="K197" s="28">
        <v>483</v>
      </c>
      <c r="L197">
        <f t="shared" ref="L197:L247" si="25">K197-J197</f>
        <v>328</v>
      </c>
      <c r="M197">
        <f t="shared" ref="M197:M247" si="26">H197-J197</f>
        <v>139</v>
      </c>
      <c r="N197" s="31">
        <f t="shared" ref="N197:N247" si="27">((0.8*M197))/(L197)+0.1</f>
        <v>0.4390243902439025</v>
      </c>
      <c r="O197" s="36">
        <f t="shared" ref="O197:O247" si="28">I197</f>
        <v>0.39729999999999999</v>
      </c>
      <c r="P197" s="39">
        <f>100</f>
        <v>100</v>
      </c>
      <c r="Q197" s="31">
        <f t="shared" ref="Q197:Q247" si="29">0.1+0.8*(P197-J197)/(K197-J197)</f>
        <v>-3.4146341463414637E-2</v>
      </c>
      <c r="R197" s="31">
        <f t="shared" ref="R197:R247" si="30">($Q$2*Q197)+$R$2</f>
        <v>0.87778216592223979</v>
      </c>
      <c r="S197" s="39">
        <f t="shared" ref="S197:S247" si="31">365*P197*R197</f>
        <v>32039.049056161752</v>
      </c>
    </row>
    <row r="198" spans="1:19">
      <c r="A198" s="28" t="s">
        <v>242</v>
      </c>
      <c r="B198" s="28" t="s">
        <v>343</v>
      </c>
      <c r="C198" s="28" t="s">
        <v>355</v>
      </c>
      <c r="D198" s="28">
        <v>1</v>
      </c>
      <c r="E198" s="28">
        <v>2500</v>
      </c>
      <c r="F198" s="29">
        <v>0.6</v>
      </c>
      <c r="G198" s="3">
        <f t="shared" si="24"/>
        <v>18000</v>
      </c>
      <c r="H198" s="28">
        <v>471</v>
      </c>
      <c r="I198" s="29">
        <v>0.6</v>
      </c>
      <c r="J198" s="28">
        <v>111</v>
      </c>
      <c r="K198" s="28">
        <v>868</v>
      </c>
      <c r="L198">
        <f t="shared" si="25"/>
        <v>757</v>
      </c>
      <c r="M198">
        <f t="shared" si="26"/>
        <v>360</v>
      </c>
      <c r="N198" s="31">
        <f t="shared" si="27"/>
        <v>0.480449141347424</v>
      </c>
      <c r="O198" s="36">
        <f t="shared" si="28"/>
        <v>0.6</v>
      </c>
      <c r="P198" s="39">
        <f>100</f>
        <v>100</v>
      </c>
      <c r="Q198" s="31">
        <f t="shared" si="29"/>
        <v>8.8375165125495384E-2</v>
      </c>
      <c r="R198" s="31">
        <f t="shared" si="30"/>
        <v>0.78077603972796183</v>
      </c>
      <c r="S198" s="39">
        <f t="shared" si="31"/>
        <v>28498.325450070606</v>
      </c>
    </row>
    <row r="199" spans="1:19">
      <c r="A199" s="28" t="s">
        <v>243</v>
      </c>
      <c r="B199" s="28" t="s">
        <v>343</v>
      </c>
      <c r="C199" s="28" t="s">
        <v>355</v>
      </c>
      <c r="D199" s="28">
        <v>2</v>
      </c>
      <c r="E199" s="28">
        <v>3000</v>
      </c>
      <c r="F199" s="29">
        <v>0.29320000000000002</v>
      </c>
      <c r="G199" s="3">
        <f t="shared" si="24"/>
        <v>10555.2</v>
      </c>
      <c r="H199" s="28">
        <v>620</v>
      </c>
      <c r="I199" s="29">
        <v>0.29320000000000002</v>
      </c>
      <c r="J199" s="28">
        <v>195</v>
      </c>
      <c r="K199" s="28">
        <v>752</v>
      </c>
      <c r="L199">
        <f t="shared" si="25"/>
        <v>557</v>
      </c>
      <c r="M199">
        <f t="shared" si="26"/>
        <v>425</v>
      </c>
      <c r="N199" s="31">
        <f t="shared" si="27"/>
        <v>0.71041292639138243</v>
      </c>
      <c r="O199" s="36">
        <f t="shared" si="28"/>
        <v>0.29320000000000002</v>
      </c>
      <c r="P199" s="39">
        <f>100</f>
        <v>100</v>
      </c>
      <c r="Q199" s="31">
        <f t="shared" si="29"/>
        <v>-3.6445242369838426E-2</v>
      </c>
      <c r="R199" s="31">
        <f t="shared" si="30"/>
        <v>0.87960231552409651</v>
      </c>
      <c r="S199" s="39">
        <f t="shared" si="31"/>
        <v>32105.484516629524</v>
      </c>
    </row>
    <row r="200" spans="1:19">
      <c r="A200" s="28" t="s">
        <v>244</v>
      </c>
      <c r="B200" s="28" t="s">
        <v>343</v>
      </c>
      <c r="C200" s="28" t="s">
        <v>354</v>
      </c>
      <c r="D200" s="28">
        <v>1</v>
      </c>
      <c r="E200" s="28">
        <v>3000</v>
      </c>
      <c r="F200" s="29">
        <v>0.6411</v>
      </c>
      <c r="G200" s="3">
        <f t="shared" si="24"/>
        <v>23079.599999999999</v>
      </c>
      <c r="H200" s="28">
        <v>235</v>
      </c>
      <c r="I200" s="29">
        <v>0.6411</v>
      </c>
      <c r="J200" s="28">
        <v>80</v>
      </c>
      <c r="K200" s="28">
        <v>469</v>
      </c>
      <c r="L200">
        <f t="shared" si="25"/>
        <v>389</v>
      </c>
      <c r="M200">
        <f t="shared" si="26"/>
        <v>155</v>
      </c>
      <c r="N200" s="31">
        <f t="shared" si="27"/>
        <v>0.41876606683804629</v>
      </c>
      <c r="O200" s="36">
        <f t="shared" si="28"/>
        <v>0.6411</v>
      </c>
      <c r="P200" s="39">
        <f>100</f>
        <v>100</v>
      </c>
      <c r="Q200" s="31">
        <f t="shared" si="29"/>
        <v>0.14113110539845758</v>
      </c>
      <c r="R200" s="31">
        <f t="shared" si="30"/>
        <v>0.73900664313714337</v>
      </c>
      <c r="S200" s="39">
        <f t="shared" si="31"/>
        <v>26973.742474505732</v>
      </c>
    </row>
    <row r="201" spans="1:19">
      <c r="A201" s="28" t="s">
        <v>245</v>
      </c>
      <c r="B201" s="28" t="s">
        <v>344</v>
      </c>
      <c r="C201" s="28" t="s">
        <v>354</v>
      </c>
      <c r="D201" s="28">
        <v>2</v>
      </c>
      <c r="E201" s="28">
        <v>3900</v>
      </c>
      <c r="F201" s="29">
        <v>0.50409999999999999</v>
      </c>
      <c r="G201" s="3">
        <f t="shared" si="24"/>
        <v>23591.88</v>
      </c>
      <c r="H201" s="28">
        <v>284</v>
      </c>
      <c r="I201" s="29">
        <v>0.50409999999999999</v>
      </c>
      <c r="J201" s="28">
        <v>116</v>
      </c>
      <c r="K201" s="28">
        <v>361</v>
      </c>
      <c r="L201">
        <f t="shared" si="25"/>
        <v>245</v>
      </c>
      <c r="M201">
        <f t="shared" si="26"/>
        <v>168</v>
      </c>
      <c r="N201" s="31">
        <f t="shared" si="27"/>
        <v>0.64857142857142858</v>
      </c>
      <c r="O201" s="36">
        <f t="shared" si="28"/>
        <v>0.50409999999999999</v>
      </c>
      <c r="P201" s="39">
        <f>100</f>
        <v>100</v>
      </c>
      <c r="Q201" s="31">
        <f t="shared" si="29"/>
        <v>4.775510204081633E-2</v>
      </c>
      <c r="R201" s="31">
        <f t="shared" si="30"/>
        <v>0.8129368829571666</v>
      </c>
      <c r="S201" s="39">
        <f t="shared" si="31"/>
        <v>29672.19622793658</v>
      </c>
    </row>
    <row r="202" spans="1:19">
      <c r="A202" s="28" t="s">
        <v>246</v>
      </c>
      <c r="B202" s="28" t="s">
        <v>344</v>
      </c>
      <c r="C202" s="28" t="s">
        <v>355</v>
      </c>
      <c r="D202" s="28">
        <v>1</v>
      </c>
      <c r="E202" s="28">
        <v>2800</v>
      </c>
      <c r="F202" s="29">
        <v>0.4027</v>
      </c>
      <c r="G202" s="3">
        <f t="shared" si="24"/>
        <v>13530.72</v>
      </c>
      <c r="H202" s="28">
        <v>355</v>
      </c>
      <c r="I202" s="29">
        <v>0.4027</v>
      </c>
      <c r="J202" s="28">
        <v>102</v>
      </c>
      <c r="K202" s="28">
        <v>799</v>
      </c>
      <c r="L202">
        <f t="shared" si="25"/>
        <v>697</v>
      </c>
      <c r="M202">
        <f t="shared" si="26"/>
        <v>253</v>
      </c>
      <c r="N202" s="31">
        <f t="shared" si="27"/>
        <v>0.39038737446197991</v>
      </c>
      <c r="O202" s="36">
        <f t="shared" si="28"/>
        <v>0.4027</v>
      </c>
      <c r="P202" s="39">
        <f>100</f>
        <v>100</v>
      </c>
      <c r="Q202" s="31">
        <f t="shared" si="29"/>
        <v>9.7704447632711633E-2</v>
      </c>
      <c r="R202" s="31">
        <f t="shared" si="30"/>
        <v>0.77338960136793111</v>
      </c>
      <c r="S202" s="39">
        <f t="shared" si="31"/>
        <v>28228.720449929486</v>
      </c>
    </row>
    <row r="203" spans="1:19">
      <c r="A203" s="28" t="s">
        <v>247</v>
      </c>
      <c r="B203" s="28" t="s">
        <v>344</v>
      </c>
      <c r="C203" s="28" t="s">
        <v>355</v>
      </c>
      <c r="D203" s="28">
        <v>2</v>
      </c>
      <c r="E203" s="28">
        <v>3500</v>
      </c>
      <c r="F203" s="29">
        <v>0.50680000000000003</v>
      </c>
      <c r="G203" s="3">
        <f t="shared" si="24"/>
        <v>21285.600000000002</v>
      </c>
      <c r="H203" s="28">
        <v>436</v>
      </c>
      <c r="I203" s="29">
        <v>0.50680000000000003</v>
      </c>
      <c r="J203" s="28">
        <v>188</v>
      </c>
      <c r="K203" s="28">
        <v>724</v>
      </c>
      <c r="L203">
        <f t="shared" si="25"/>
        <v>536</v>
      </c>
      <c r="M203">
        <f t="shared" si="26"/>
        <v>248</v>
      </c>
      <c r="N203" s="31">
        <f t="shared" si="27"/>
        <v>0.47014925373134331</v>
      </c>
      <c r="O203" s="36">
        <f t="shared" si="28"/>
        <v>0.50680000000000003</v>
      </c>
      <c r="P203" s="39">
        <f>100</f>
        <v>100</v>
      </c>
      <c r="Q203" s="31">
        <f t="shared" si="29"/>
        <v>-3.1343283582089571E-2</v>
      </c>
      <c r="R203" s="31">
        <f t="shared" si="30"/>
        <v>0.87556285117386645</v>
      </c>
      <c r="S203" s="39">
        <f t="shared" si="31"/>
        <v>31958.044067846127</v>
      </c>
    </row>
    <row r="204" spans="1:19">
      <c r="A204" s="28" t="s">
        <v>248</v>
      </c>
      <c r="B204" s="28" t="s">
        <v>342</v>
      </c>
      <c r="C204" s="28" t="s">
        <v>355</v>
      </c>
      <c r="D204" s="28">
        <v>1</v>
      </c>
      <c r="E204" s="28">
        <v>900</v>
      </c>
      <c r="F204" s="29">
        <v>0.54790000000000005</v>
      </c>
      <c r="G204" s="3">
        <f t="shared" si="24"/>
        <v>5917.3200000000006</v>
      </c>
      <c r="H204" s="28">
        <v>141</v>
      </c>
      <c r="I204" s="29">
        <v>0.54790000000000005</v>
      </c>
      <c r="J204" s="28">
        <v>116</v>
      </c>
      <c r="K204" s="28">
        <v>296</v>
      </c>
      <c r="L204">
        <f t="shared" si="25"/>
        <v>180</v>
      </c>
      <c r="M204">
        <f t="shared" si="26"/>
        <v>25</v>
      </c>
      <c r="N204" s="31">
        <f t="shared" si="27"/>
        <v>0.21111111111111111</v>
      </c>
      <c r="O204" s="36">
        <f t="shared" si="28"/>
        <v>0.54790000000000005</v>
      </c>
      <c r="P204" s="39">
        <f>100</f>
        <v>100</v>
      </c>
      <c r="Q204" s="31">
        <f t="shared" si="29"/>
        <v>2.8888888888888895E-2</v>
      </c>
      <c r="R204" s="31">
        <f t="shared" si="30"/>
        <v>0.82787416462123053</v>
      </c>
      <c r="S204" s="39">
        <f t="shared" si="31"/>
        <v>30217.407008674916</v>
      </c>
    </row>
    <row r="205" spans="1:19">
      <c r="A205" s="28" t="s">
        <v>249</v>
      </c>
      <c r="B205" s="28" t="s">
        <v>344</v>
      </c>
      <c r="C205" s="28" t="s">
        <v>354</v>
      </c>
      <c r="D205" s="28">
        <v>1</v>
      </c>
      <c r="E205" s="28">
        <v>2600</v>
      </c>
      <c r="F205" s="29">
        <v>0.36990000000000001</v>
      </c>
      <c r="G205" s="3">
        <f t="shared" si="24"/>
        <v>11540.880000000001</v>
      </c>
      <c r="H205" s="28">
        <v>250</v>
      </c>
      <c r="I205" s="29">
        <v>0.36990000000000001</v>
      </c>
      <c r="J205" s="28">
        <v>69</v>
      </c>
      <c r="K205" s="28">
        <v>406</v>
      </c>
      <c r="L205">
        <f t="shared" si="25"/>
        <v>337</v>
      </c>
      <c r="M205">
        <f t="shared" si="26"/>
        <v>181</v>
      </c>
      <c r="N205" s="31">
        <f t="shared" si="27"/>
        <v>0.52967359050445106</v>
      </c>
      <c r="O205" s="36">
        <f t="shared" si="28"/>
        <v>0.36990000000000001</v>
      </c>
      <c r="P205" s="39">
        <f>100</f>
        <v>100</v>
      </c>
      <c r="Q205" s="31">
        <f t="shared" si="29"/>
        <v>0.17359050445103857</v>
      </c>
      <c r="R205" s="31">
        <f t="shared" si="30"/>
        <v>0.71330698722897723</v>
      </c>
      <c r="S205" s="39">
        <f t="shared" si="31"/>
        <v>26035.70503385767</v>
      </c>
    </row>
    <row r="206" spans="1:19">
      <c r="A206" s="28" t="s">
        <v>250</v>
      </c>
      <c r="B206" s="28" t="s">
        <v>345</v>
      </c>
      <c r="C206" s="28" t="s">
        <v>354</v>
      </c>
      <c r="D206" s="28">
        <v>2</v>
      </c>
      <c r="E206" s="28">
        <v>2695</v>
      </c>
      <c r="F206" s="29">
        <v>0.2356</v>
      </c>
      <c r="G206" s="3">
        <f t="shared" si="24"/>
        <v>7619.3040000000001</v>
      </c>
      <c r="H206" s="28">
        <v>443</v>
      </c>
      <c r="I206" s="29">
        <v>0.2356</v>
      </c>
      <c r="J206" s="28">
        <v>265</v>
      </c>
      <c r="K206" s="28">
        <v>534</v>
      </c>
      <c r="L206">
        <f t="shared" si="25"/>
        <v>269</v>
      </c>
      <c r="M206">
        <f t="shared" si="26"/>
        <v>178</v>
      </c>
      <c r="N206" s="31">
        <f t="shared" si="27"/>
        <v>0.6293680297397769</v>
      </c>
      <c r="O206" s="36">
        <f t="shared" si="28"/>
        <v>0.2356</v>
      </c>
      <c r="P206" s="39">
        <f>100</f>
        <v>100</v>
      </c>
      <c r="Q206" s="31">
        <f t="shared" si="29"/>
        <v>-0.39070631970260228</v>
      </c>
      <c r="R206" s="31">
        <f t="shared" si="30"/>
        <v>1.1600877235983516</v>
      </c>
      <c r="S206" s="39">
        <f t="shared" si="31"/>
        <v>42343.201911339835</v>
      </c>
    </row>
    <row r="207" spans="1:19">
      <c r="A207" s="28" t="s">
        <v>251</v>
      </c>
      <c r="B207" s="28" t="s">
        <v>345</v>
      </c>
      <c r="C207" s="28" t="s">
        <v>355</v>
      </c>
      <c r="D207" s="28">
        <v>1</v>
      </c>
      <c r="E207" s="28">
        <v>3000</v>
      </c>
      <c r="F207" s="29">
        <v>0.58079999999999998</v>
      </c>
      <c r="G207" s="3">
        <f t="shared" si="24"/>
        <v>20908.8</v>
      </c>
      <c r="H207" s="28">
        <v>343</v>
      </c>
      <c r="I207" s="29">
        <v>0.58079999999999998</v>
      </c>
      <c r="J207" s="28">
        <v>158</v>
      </c>
      <c r="K207" s="28">
        <v>706</v>
      </c>
      <c r="L207">
        <f t="shared" si="25"/>
        <v>548</v>
      </c>
      <c r="M207">
        <f t="shared" si="26"/>
        <v>185</v>
      </c>
      <c r="N207" s="31">
        <f t="shared" si="27"/>
        <v>0.37007299270072991</v>
      </c>
      <c r="O207" s="36">
        <f t="shared" si="28"/>
        <v>0.58079999999999998</v>
      </c>
      <c r="P207" s="39">
        <f>100</f>
        <v>100</v>
      </c>
      <c r="Q207" s="31">
        <f t="shared" si="29"/>
        <v>1.5328467153284661E-2</v>
      </c>
      <c r="R207" s="31">
        <f t="shared" si="30"/>
        <v>0.83861059791163473</v>
      </c>
      <c r="S207" s="39">
        <f t="shared" si="31"/>
        <v>30609.286823774666</v>
      </c>
    </row>
    <row r="208" spans="1:19">
      <c r="A208" s="28" t="s">
        <v>252</v>
      </c>
      <c r="B208" s="28" t="s">
        <v>345</v>
      </c>
      <c r="C208" s="28" t="s">
        <v>355</v>
      </c>
      <c r="D208" s="28">
        <v>2</v>
      </c>
      <c r="E208" s="28">
        <v>4000</v>
      </c>
      <c r="F208" s="29">
        <v>1.9199999999999998E-2</v>
      </c>
      <c r="G208" s="3">
        <f t="shared" si="24"/>
        <v>921.59999999999991</v>
      </c>
      <c r="H208" s="28">
        <v>739</v>
      </c>
      <c r="I208" s="29">
        <v>1.9199999999999998E-2</v>
      </c>
      <c r="J208" s="28">
        <v>306</v>
      </c>
      <c r="K208" s="28">
        <v>781</v>
      </c>
      <c r="L208">
        <f t="shared" si="25"/>
        <v>475</v>
      </c>
      <c r="M208">
        <f t="shared" si="26"/>
        <v>433</v>
      </c>
      <c r="N208" s="31">
        <f t="shared" si="27"/>
        <v>0.82926315789473692</v>
      </c>
      <c r="O208" s="36">
        <f t="shared" si="28"/>
        <v>1.9199999999999998E-2</v>
      </c>
      <c r="P208" s="39">
        <f>100</f>
        <v>100</v>
      </c>
      <c r="Q208" s="31">
        <f t="shared" si="29"/>
        <v>-0.24694736842105267</v>
      </c>
      <c r="R208" s="31">
        <f t="shared" si="30"/>
        <v>1.046266898521774</v>
      </c>
      <c r="S208" s="39">
        <f t="shared" si="31"/>
        <v>38188.741796044749</v>
      </c>
    </row>
    <row r="209" spans="1:19">
      <c r="A209" s="28" t="s">
        <v>253</v>
      </c>
      <c r="B209" s="28" t="s">
        <v>345</v>
      </c>
      <c r="C209" s="28" t="s">
        <v>354</v>
      </c>
      <c r="D209" s="28">
        <v>1</v>
      </c>
      <c r="E209" s="28">
        <v>2295</v>
      </c>
      <c r="F209" s="29">
        <v>0.46850000000000003</v>
      </c>
      <c r="G209" s="3">
        <f t="shared" si="24"/>
        <v>12902.490000000002</v>
      </c>
      <c r="H209" s="28">
        <v>270</v>
      </c>
      <c r="I209" s="29">
        <v>0.46850000000000003</v>
      </c>
      <c r="J209" s="28">
        <v>100</v>
      </c>
      <c r="K209" s="28">
        <v>469</v>
      </c>
      <c r="L209">
        <f t="shared" si="25"/>
        <v>369</v>
      </c>
      <c r="M209">
        <f t="shared" si="26"/>
        <v>170</v>
      </c>
      <c r="N209" s="31">
        <f t="shared" si="27"/>
        <v>0.46856368563685635</v>
      </c>
      <c r="O209" s="36">
        <f t="shared" si="28"/>
        <v>0.46850000000000003</v>
      </c>
      <c r="P209" s="39">
        <f>100</f>
        <v>100</v>
      </c>
      <c r="Q209" s="31">
        <f t="shared" si="29"/>
        <v>0.1</v>
      </c>
      <c r="R209" s="31">
        <f t="shared" si="30"/>
        <v>0.77157210296437406</v>
      </c>
      <c r="S209" s="39">
        <f t="shared" si="31"/>
        <v>28162.381758199652</v>
      </c>
    </row>
    <row r="210" spans="1:19">
      <c r="A210" s="28" t="s">
        <v>254</v>
      </c>
      <c r="B210" s="28" t="s">
        <v>346</v>
      </c>
      <c r="C210" s="28" t="s">
        <v>354</v>
      </c>
      <c r="D210" s="28">
        <v>2</v>
      </c>
      <c r="E210" s="28">
        <v>3000</v>
      </c>
      <c r="F210" s="29">
        <v>0.34250000000000003</v>
      </c>
      <c r="G210" s="3">
        <f t="shared" si="24"/>
        <v>12330.000000000002</v>
      </c>
      <c r="H210" s="28">
        <v>424</v>
      </c>
      <c r="I210" s="29">
        <v>0.34250000000000003</v>
      </c>
      <c r="J210" s="28">
        <v>270</v>
      </c>
      <c r="K210" s="28">
        <v>543</v>
      </c>
      <c r="L210">
        <f t="shared" si="25"/>
        <v>273</v>
      </c>
      <c r="M210">
        <f t="shared" si="26"/>
        <v>154</v>
      </c>
      <c r="N210" s="31">
        <f t="shared" si="27"/>
        <v>0.55128205128205132</v>
      </c>
      <c r="O210" s="36">
        <f t="shared" si="28"/>
        <v>0.34250000000000003</v>
      </c>
      <c r="P210" s="39">
        <f>100</f>
        <v>100</v>
      </c>
      <c r="Q210" s="31">
        <f t="shared" si="29"/>
        <v>-0.3981684981684982</v>
      </c>
      <c r="R210" s="31">
        <f t="shared" si="30"/>
        <v>1.1659958865494953</v>
      </c>
      <c r="S210" s="39">
        <f t="shared" si="31"/>
        <v>42558.84985905658</v>
      </c>
    </row>
    <row r="211" spans="1:19">
      <c r="A211" s="28" t="s">
        <v>255</v>
      </c>
      <c r="B211" s="28" t="s">
        <v>346</v>
      </c>
      <c r="C211" s="28" t="s">
        <v>355</v>
      </c>
      <c r="D211" s="28">
        <v>1</v>
      </c>
      <c r="E211" s="28">
        <v>3300</v>
      </c>
      <c r="F211" s="29">
        <v>0.2712</v>
      </c>
      <c r="G211" s="3">
        <f t="shared" si="24"/>
        <v>10739.52</v>
      </c>
      <c r="H211" s="28">
        <v>980</v>
      </c>
      <c r="I211" s="29">
        <v>0.2712</v>
      </c>
      <c r="J211" s="28">
        <v>283</v>
      </c>
      <c r="K211" s="28">
        <v>1261</v>
      </c>
      <c r="L211">
        <f t="shared" si="25"/>
        <v>978</v>
      </c>
      <c r="M211">
        <f t="shared" si="26"/>
        <v>697</v>
      </c>
      <c r="N211" s="31">
        <f t="shared" si="27"/>
        <v>0.67014314928425356</v>
      </c>
      <c r="O211" s="36">
        <f t="shared" si="28"/>
        <v>0.2712</v>
      </c>
      <c r="P211" s="39">
        <f>100</f>
        <v>100</v>
      </c>
      <c r="Q211" s="31">
        <f t="shared" si="29"/>
        <v>-4.9693251533742322E-2</v>
      </c>
      <c r="R211" s="31">
        <f t="shared" si="30"/>
        <v>0.89009139686626904</v>
      </c>
      <c r="S211" s="39">
        <f t="shared" si="31"/>
        <v>32488.335985618818</v>
      </c>
    </row>
    <row r="212" spans="1:19">
      <c r="A212" s="28" t="s">
        <v>256</v>
      </c>
      <c r="B212" s="28" t="s">
        <v>346</v>
      </c>
      <c r="C212" s="28" t="s">
        <v>355</v>
      </c>
      <c r="D212" s="28">
        <v>2</v>
      </c>
      <c r="E212" s="28">
        <v>4500</v>
      </c>
      <c r="F212" s="29">
        <v>0.43009999999999998</v>
      </c>
      <c r="G212" s="3">
        <f t="shared" si="24"/>
        <v>23225.399999999998</v>
      </c>
      <c r="H212" s="28">
        <v>994</v>
      </c>
      <c r="I212" s="29">
        <v>0.43009999999999998</v>
      </c>
      <c r="J212" s="28">
        <v>530</v>
      </c>
      <c r="K212" s="28">
        <v>1354</v>
      </c>
      <c r="L212">
        <f t="shared" si="25"/>
        <v>824</v>
      </c>
      <c r="M212">
        <f t="shared" si="26"/>
        <v>464</v>
      </c>
      <c r="N212" s="31">
        <f t="shared" si="27"/>
        <v>0.55048543689320395</v>
      </c>
      <c r="O212" s="36">
        <f t="shared" si="28"/>
        <v>0.43009999999999998</v>
      </c>
      <c r="P212" s="39">
        <f>100</f>
        <v>100</v>
      </c>
      <c r="Q212" s="31">
        <f t="shared" si="29"/>
        <v>-0.31747572815533975</v>
      </c>
      <c r="R212" s="31">
        <f t="shared" si="30"/>
        <v>1.102107568091854</v>
      </c>
      <c r="S212" s="39">
        <f t="shared" si="31"/>
        <v>40226.926235352672</v>
      </c>
    </row>
    <row r="213" spans="1:19">
      <c r="A213" s="28" t="s">
        <v>257</v>
      </c>
      <c r="B213" s="28" t="s">
        <v>346</v>
      </c>
      <c r="C213" s="28" t="s">
        <v>354</v>
      </c>
      <c r="D213" s="28">
        <v>1</v>
      </c>
      <c r="E213" s="28">
        <v>2700</v>
      </c>
      <c r="F213" s="29">
        <v>0.60550000000000004</v>
      </c>
      <c r="G213" s="3">
        <f t="shared" si="24"/>
        <v>19618.2</v>
      </c>
      <c r="H213" s="28">
        <v>284</v>
      </c>
      <c r="I213" s="29">
        <v>0.60550000000000004</v>
      </c>
      <c r="J213" s="28">
        <v>103</v>
      </c>
      <c r="K213" s="28">
        <v>483</v>
      </c>
      <c r="L213">
        <f t="shared" si="25"/>
        <v>380</v>
      </c>
      <c r="M213">
        <f t="shared" si="26"/>
        <v>181</v>
      </c>
      <c r="N213" s="31">
        <f t="shared" si="27"/>
        <v>0.4810526315789474</v>
      </c>
      <c r="O213" s="36">
        <f t="shared" si="28"/>
        <v>0.60550000000000004</v>
      </c>
      <c r="P213" s="39">
        <f>100</f>
        <v>100</v>
      </c>
      <c r="Q213" s="31">
        <f t="shared" si="29"/>
        <v>9.36842105263158E-2</v>
      </c>
      <c r="R213" s="31">
        <f t="shared" si="30"/>
        <v>0.77657261501942376</v>
      </c>
      <c r="S213" s="39">
        <f t="shared" si="31"/>
        <v>28344.900448208966</v>
      </c>
    </row>
    <row r="214" spans="1:19">
      <c r="A214" s="28" t="s">
        <v>258</v>
      </c>
      <c r="B214" s="28" t="s">
        <v>347</v>
      </c>
      <c r="C214" s="28" t="s">
        <v>354</v>
      </c>
      <c r="D214" s="28">
        <v>1</v>
      </c>
      <c r="E214" s="28">
        <v>2700</v>
      </c>
      <c r="F214" s="29">
        <v>0.56710000000000005</v>
      </c>
      <c r="G214" s="3">
        <f t="shared" si="24"/>
        <v>18374.04</v>
      </c>
      <c r="H214" s="28">
        <v>236</v>
      </c>
      <c r="I214" s="29">
        <v>0.56710000000000005</v>
      </c>
      <c r="J214" s="28">
        <v>110</v>
      </c>
      <c r="K214" s="28">
        <v>515</v>
      </c>
      <c r="L214">
        <f t="shared" si="25"/>
        <v>405</v>
      </c>
      <c r="M214">
        <f t="shared" si="26"/>
        <v>126</v>
      </c>
      <c r="N214" s="31">
        <f t="shared" si="27"/>
        <v>0.34888888888888892</v>
      </c>
      <c r="O214" s="36">
        <f t="shared" si="28"/>
        <v>0.56710000000000005</v>
      </c>
      <c r="P214" s="39">
        <f>100</f>
        <v>100</v>
      </c>
      <c r="Q214" s="31">
        <f t="shared" si="29"/>
        <v>8.0246913580246923E-2</v>
      </c>
      <c r="R214" s="31">
        <f t="shared" si="30"/>
        <v>0.78721156453572305</v>
      </c>
      <c r="S214" s="39">
        <f t="shared" si="31"/>
        <v>28733.22210555389</v>
      </c>
    </row>
    <row r="215" spans="1:19">
      <c r="A215" s="28" t="s">
        <v>259</v>
      </c>
      <c r="B215" s="28" t="s">
        <v>342</v>
      </c>
      <c r="C215" s="28" t="s">
        <v>355</v>
      </c>
      <c r="D215" s="28">
        <v>2</v>
      </c>
      <c r="E215" s="28">
        <v>1100</v>
      </c>
      <c r="F215" s="29">
        <v>0.61919999999999997</v>
      </c>
      <c r="G215" s="3">
        <f t="shared" si="24"/>
        <v>8173.44</v>
      </c>
      <c r="H215" s="28">
        <v>188</v>
      </c>
      <c r="I215" s="29">
        <v>0.61919999999999997</v>
      </c>
      <c r="J215" s="28">
        <v>136</v>
      </c>
      <c r="K215" s="28">
        <v>335</v>
      </c>
      <c r="L215">
        <f t="shared" si="25"/>
        <v>199</v>
      </c>
      <c r="M215">
        <f t="shared" si="26"/>
        <v>52</v>
      </c>
      <c r="N215" s="31">
        <f t="shared" si="27"/>
        <v>0.30904522613065327</v>
      </c>
      <c r="O215" s="36">
        <f t="shared" si="28"/>
        <v>0.61919999999999997</v>
      </c>
      <c r="P215" s="39">
        <f>100</f>
        <v>100</v>
      </c>
      <c r="Q215" s="31">
        <f t="shared" si="29"/>
        <v>-4.472361809045225E-2</v>
      </c>
      <c r="R215" s="31">
        <f t="shared" si="30"/>
        <v>0.88615670080873021</v>
      </c>
      <c r="S215" s="39">
        <f t="shared" si="31"/>
        <v>32344.719579518653</v>
      </c>
    </row>
    <row r="216" spans="1:19">
      <c r="A216" s="28" t="s">
        <v>260</v>
      </c>
      <c r="B216" s="28" t="s">
        <v>347</v>
      </c>
      <c r="C216" s="28" t="s">
        <v>354</v>
      </c>
      <c r="D216" s="28">
        <v>2</v>
      </c>
      <c r="E216" s="28">
        <v>3000</v>
      </c>
      <c r="F216" s="29">
        <v>0.70409999999999995</v>
      </c>
      <c r="G216" s="3">
        <f t="shared" si="24"/>
        <v>25347.599999999999</v>
      </c>
      <c r="H216" s="28">
        <v>329</v>
      </c>
      <c r="I216" s="29">
        <v>0.70409999999999995</v>
      </c>
      <c r="J216" s="28">
        <v>270</v>
      </c>
      <c r="K216" s="28">
        <v>544</v>
      </c>
      <c r="L216">
        <f t="shared" si="25"/>
        <v>274</v>
      </c>
      <c r="M216">
        <f t="shared" si="26"/>
        <v>59</v>
      </c>
      <c r="N216" s="31">
        <f t="shared" si="27"/>
        <v>0.27226277372262775</v>
      </c>
      <c r="O216" s="36">
        <f t="shared" si="28"/>
        <v>0.70409999999999995</v>
      </c>
      <c r="P216" s="39">
        <f>100</f>
        <v>100</v>
      </c>
      <c r="Q216" s="31">
        <f t="shared" si="29"/>
        <v>-0.39635036496350362</v>
      </c>
      <c r="R216" s="31">
        <f t="shared" si="30"/>
        <v>1.1645563836896957</v>
      </c>
      <c r="S216" s="39">
        <f t="shared" si="31"/>
        <v>42506.308004673891</v>
      </c>
    </row>
    <row r="217" spans="1:19">
      <c r="A217" s="28" t="s">
        <v>261</v>
      </c>
      <c r="B217" s="28" t="s">
        <v>347</v>
      </c>
      <c r="C217" s="28" t="s">
        <v>355</v>
      </c>
      <c r="D217" s="28">
        <v>1</v>
      </c>
      <c r="E217" s="28">
        <v>4500</v>
      </c>
      <c r="F217" s="29">
        <v>0.44379999999999997</v>
      </c>
      <c r="G217" s="3">
        <f t="shared" si="24"/>
        <v>23965.199999999997</v>
      </c>
      <c r="H217" s="28">
        <v>549</v>
      </c>
      <c r="I217" s="29">
        <v>0.44379999999999997</v>
      </c>
      <c r="J217" s="28">
        <v>231</v>
      </c>
      <c r="K217" s="28">
        <v>1027</v>
      </c>
      <c r="L217">
        <f t="shared" si="25"/>
        <v>796</v>
      </c>
      <c r="M217">
        <f t="shared" si="26"/>
        <v>318</v>
      </c>
      <c r="N217" s="31">
        <f t="shared" si="27"/>
        <v>0.41959798994974873</v>
      </c>
      <c r="O217" s="36">
        <f t="shared" si="28"/>
        <v>0.44379999999999997</v>
      </c>
      <c r="P217" s="39">
        <f>100</f>
        <v>100</v>
      </c>
      <c r="Q217" s="31">
        <f t="shared" si="29"/>
        <v>-3.1658291457286436E-2</v>
      </c>
      <c r="R217" s="31">
        <f t="shared" si="30"/>
        <v>0.87581225794778139</v>
      </c>
      <c r="S217" s="39">
        <f t="shared" si="31"/>
        <v>31967.147415094019</v>
      </c>
    </row>
    <row r="218" spans="1:19">
      <c r="A218" s="28" t="s">
        <v>262</v>
      </c>
      <c r="B218" s="28" t="s">
        <v>347</v>
      </c>
      <c r="C218" s="28" t="s">
        <v>355</v>
      </c>
      <c r="D218" s="28">
        <v>2</v>
      </c>
      <c r="E218" s="28">
        <v>4900</v>
      </c>
      <c r="F218" s="29">
        <v>0.4466</v>
      </c>
      <c r="G218" s="3">
        <f t="shared" si="24"/>
        <v>26260.079999999998</v>
      </c>
      <c r="H218" s="28">
        <v>652</v>
      </c>
      <c r="I218" s="29">
        <v>0.4466</v>
      </c>
      <c r="J218" s="28">
        <v>379</v>
      </c>
      <c r="K218" s="28">
        <v>969</v>
      </c>
      <c r="L218">
        <f t="shared" si="25"/>
        <v>590</v>
      </c>
      <c r="M218">
        <f t="shared" si="26"/>
        <v>273</v>
      </c>
      <c r="N218" s="31">
        <f t="shared" si="27"/>
        <v>0.47016949152542376</v>
      </c>
      <c r="O218" s="36">
        <f t="shared" si="28"/>
        <v>0.4466</v>
      </c>
      <c r="P218" s="39">
        <f>100</f>
        <v>100</v>
      </c>
      <c r="Q218" s="31">
        <f t="shared" si="29"/>
        <v>-0.27830508474576277</v>
      </c>
      <c r="R218" s="31">
        <f t="shared" si="30"/>
        <v>1.0710942996176935</v>
      </c>
      <c r="S218" s="39">
        <f t="shared" si="31"/>
        <v>39094.941936045812</v>
      </c>
    </row>
    <row r="219" spans="1:19">
      <c r="A219" s="28" t="s">
        <v>263</v>
      </c>
      <c r="B219" s="28" t="s">
        <v>348</v>
      </c>
      <c r="C219" s="28" t="s">
        <v>354</v>
      </c>
      <c r="D219" s="28">
        <v>2</v>
      </c>
      <c r="E219" s="28">
        <v>3300</v>
      </c>
      <c r="F219" s="29">
        <v>0.4219</v>
      </c>
      <c r="G219" s="3">
        <f t="shared" si="24"/>
        <v>16707.240000000002</v>
      </c>
      <c r="H219" s="28">
        <v>378</v>
      </c>
      <c r="I219" s="29">
        <v>0.4219</v>
      </c>
      <c r="J219" s="28">
        <v>264</v>
      </c>
      <c r="K219" s="28">
        <v>532</v>
      </c>
      <c r="L219">
        <f t="shared" si="25"/>
        <v>268</v>
      </c>
      <c r="M219">
        <f t="shared" si="26"/>
        <v>114</v>
      </c>
      <c r="N219" s="31">
        <f t="shared" si="27"/>
        <v>0.44029850746268662</v>
      </c>
      <c r="O219" s="36">
        <f t="shared" si="28"/>
        <v>0.4219</v>
      </c>
      <c r="P219" s="39">
        <f>100</f>
        <v>100</v>
      </c>
      <c r="Q219" s="31">
        <f t="shared" si="29"/>
        <v>-0.38955223880597023</v>
      </c>
      <c r="R219" s="31">
        <f t="shared" si="30"/>
        <v>1.1591739826543006</v>
      </c>
      <c r="S219" s="39">
        <f t="shared" si="31"/>
        <v>42309.850366881969</v>
      </c>
    </row>
    <row r="220" spans="1:19">
      <c r="A220" s="28" t="s">
        <v>264</v>
      </c>
      <c r="B220" s="28" t="s">
        <v>348</v>
      </c>
      <c r="C220" s="28" t="s">
        <v>355</v>
      </c>
      <c r="D220" s="28">
        <v>1</v>
      </c>
      <c r="E220" s="28">
        <v>4500</v>
      </c>
      <c r="F220" s="29">
        <v>0.59179999999999999</v>
      </c>
      <c r="G220" s="3">
        <f t="shared" si="24"/>
        <v>31957.200000000001</v>
      </c>
      <c r="H220" s="28">
        <v>255</v>
      </c>
      <c r="I220" s="29">
        <v>0.59179999999999999</v>
      </c>
      <c r="J220" s="28">
        <v>151</v>
      </c>
      <c r="K220" s="28">
        <v>673</v>
      </c>
      <c r="L220">
        <f t="shared" si="25"/>
        <v>522</v>
      </c>
      <c r="M220">
        <f t="shared" si="26"/>
        <v>104</v>
      </c>
      <c r="N220" s="31">
        <f t="shared" si="27"/>
        <v>0.25938697318007664</v>
      </c>
      <c r="O220" s="36">
        <f t="shared" si="28"/>
        <v>0.59179999999999999</v>
      </c>
      <c r="P220" s="39">
        <f>100</f>
        <v>100</v>
      </c>
      <c r="Q220" s="31">
        <f t="shared" si="29"/>
        <v>2.1839080459770108E-2</v>
      </c>
      <c r="R220" s="31">
        <f t="shared" si="30"/>
        <v>0.83345583452686722</v>
      </c>
      <c r="S220" s="39">
        <f t="shared" si="31"/>
        <v>30421.137960230655</v>
      </c>
    </row>
    <row r="221" spans="1:19">
      <c r="A221" s="28" t="s">
        <v>265</v>
      </c>
      <c r="B221" s="28" t="s">
        <v>348</v>
      </c>
      <c r="C221" s="28" t="s">
        <v>355</v>
      </c>
      <c r="D221" s="28">
        <v>2</v>
      </c>
      <c r="E221" s="28">
        <v>4200</v>
      </c>
      <c r="F221" s="29">
        <v>0.5726</v>
      </c>
      <c r="G221" s="3">
        <f t="shared" si="24"/>
        <v>28859.040000000001</v>
      </c>
      <c r="H221" s="28">
        <v>441</v>
      </c>
      <c r="I221" s="29">
        <v>0.5726</v>
      </c>
      <c r="J221" s="28">
        <v>278</v>
      </c>
      <c r="K221" s="28">
        <v>711</v>
      </c>
      <c r="L221">
        <f t="shared" si="25"/>
        <v>433</v>
      </c>
      <c r="M221">
        <f t="shared" si="26"/>
        <v>163</v>
      </c>
      <c r="N221" s="31">
        <f t="shared" si="27"/>
        <v>0.40115473441108551</v>
      </c>
      <c r="O221" s="36">
        <f t="shared" si="28"/>
        <v>0.5726</v>
      </c>
      <c r="P221" s="39">
        <f>100</f>
        <v>100</v>
      </c>
      <c r="Q221" s="31">
        <f t="shared" si="29"/>
        <v>-0.22886836027713628</v>
      </c>
      <c r="R221" s="31">
        <f t="shared" si="30"/>
        <v>1.031952884645333</v>
      </c>
      <c r="S221" s="39">
        <f t="shared" si="31"/>
        <v>37666.280289554656</v>
      </c>
    </row>
    <row r="222" spans="1:19">
      <c r="A222" s="28" t="s">
        <v>266</v>
      </c>
      <c r="B222" s="28" t="s">
        <v>348</v>
      </c>
      <c r="C222" s="28" t="s">
        <v>354</v>
      </c>
      <c r="D222" s="28">
        <v>1</v>
      </c>
      <c r="E222" s="28">
        <v>2500</v>
      </c>
      <c r="F222" s="29">
        <v>0.42470000000000002</v>
      </c>
      <c r="G222" s="3">
        <f t="shared" si="24"/>
        <v>12741</v>
      </c>
      <c r="H222" s="28">
        <v>356</v>
      </c>
      <c r="I222" s="29">
        <v>0.42470000000000002</v>
      </c>
      <c r="J222" s="28">
        <v>98</v>
      </c>
      <c r="K222" s="28">
        <v>460</v>
      </c>
      <c r="L222">
        <f t="shared" si="25"/>
        <v>362</v>
      </c>
      <c r="M222">
        <f t="shared" si="26"/>
        <v>258</v>
      </c>
      <c r="N222" s="31">
        <f t="shared" si="27"/>
        <v>0.67016574585635358</v>
      </c>
      <c r="O222" s="36">
        <f t="shared" si="28"/>
        <v>0.42470000000000002</v>
      </c>
      <c r="P222" s="39">
        <f>100</f>
        <v>100</v>
      </c>
      <c r="Q222" s="31">
        <f t="shared" si="29"/>
        <v>0.10441988950276243</v>
      </c>
      <c r="R222" s="31">
        <f t="shared" si="30"/>
        <v>0.76807266543045338</v>
      </c>
      <c r="S222" s="39">
        <f t="shared" si="31"/>
        <v>28034.65228821155</v>
      </c>
    </row>
    <row r="223" spans="1:19">
      <c r="A223" s="28" t="s">
        <v>267</v>
      </c>
      <c r="B223" s="28" t="s">
        <v>349</v>
      </c>
      <c r="C223" s="28" t="s">
        <v>354</v>
      </c>
      <c r="D223" s="28">
        <v>1</v>
      </c>
      <c r="E223" s="28">
        <v>2500</v>
      </c>
      <c r="F223" s="29">
        <v>7.9500000000000001E-2</v>
      </c>
      <c r="G223" s="3">
        <f t="shared" si="24"/>
        <v>2385</v>
      </c>
      <c r="H223" s="28">
        <v>437</v>
      </c>
      <c r="I223" s="29">
        <v>7.9500000000000001E-2</v>
      </c>
      <c r="J223" s="28">
        <v>108</v>
      </c>
      <c r="K223" s="28">
        <v>507</v>
      </c>
      <c r="L223">
        <f t="shared" si="25"/>
        <v>399</v>
      </c>
      <c r="M223">
        <f t="shared" si="26"/>
        <v>329</v>
      </c>
      <c r="N223" s="31">
        <f t="shared" si="27"/>
        <v>0.75964912280701746</v>
      </c>
      <c r="O223" s="36">
        <f t="shared" si="28"/>
        <v>7.9500000000000001E-2</v>
      </c>
      <c r="P223" s="39">
        <f>100</f>
        <v>100</v>
      </c>
      <c r="Q223" s="31">
        <f t="shared" si="29"/>
        <v>8.3959899749373443E-2</v>
      </c>
      <c r="R223" s="31">
        <f t="shared" si="30"/>
        <v>0.78427181612005592</v>
      </c>
      <c r="S223" s="39">
        <f t="shared" si="31"/>
        <v>28625.92128838204</v>
      </c>
    </row>
    <row r="224" spans="1:19">
      <c r="A224" s="28" t="s">
        <v>268</v>
      </c>
      <c r="B224" s="28" t="s">
        <v>349</v>
      </c>
      <c r="C224" s="28" t="s">
        <v>354</v>
      </c>
      <c r="D224" s="28">
        <v>2</v>
      </c>
      <c r="E224" s="28">
        <v>3300</v>
      </c>
      <c r="F224" s="29">
        <v>0.31780000000000003</v>
      </c>
      <c r="G224" s="3">
        <f t="shared" si="24"/>
        <v>12584.880000000001</v>
      </c>
      <c r="H224" s="28">
        <v>461</v>
      </c>
      <c r="I224" s="29">
        <v>0.31780000000000003</v>
      </c>
      <c r="J224" s="28">
        <v>270</v>
      </c>
      <c r="K224" s="28">
        <v>543</v>
      </c>
      <c r="L224">
        <f t="shared" si="25"/>
        <v>273</v>
      </c>
      <c r="M224">
        <f t="shared" si="26"/>
        <v>191</v>
      </c>
      <c r="N224" s="31">
        <f t="shared" si="27"/>
        <v>0.65970695970695969</v>
      </c>
      <c r="O224" s="36">
        <f t="shared" si="28"/>
        <v>0.31780000000000003</v>
      </c>
      <c r="P224" s="39">
        <f>100</f>
        <v>100</v>
      </c>
      <c r="Q224" s="31">
        <f t="shared" si="29"/>
        <v>-0.3981684981684982</v>
      </c>
      <c r="R224" s="31">
        <f t="shared" si="30"/>
        <v>1.1659958865494953</v>
      </c>
      <c r="S224" s="39">
        <f t="shared" si="31"/>
        <v>42558.84985905658</v>
      </c>
    </row>
    <row r="225" spans="1:19">
      <c r="A225" s="28" t="s">
        <v>269</v>
      </c>
      <c r="B225" s="28" t="s">
        <v>349</v>
      </c>
      <c r="C225" s="28" t="s">
        <v>355</v>
      </c>
      <c r="D225" s="28">
        <v>1</v>
      </c>
      <c r="E225" s="28">
        <v>4500</v>
      </c>
      <c r="F225" s="29">
        <v>0.31230000000000002</v>
      </c>
      <c r="G225" s="3">
        <f t="shared" si="24"/>
        <v>16864.2</v>
      </c>
      <c r="H225" s="28">
        <v>669</v>
      </c>
      <c r="I225" s="29">
        <v>0.31230000000000002</v>
      </c>
      <c r="J225" s="28">
        <v>186</v>
      </c>
      <c r="K225" s="28">
        <v>829</v>
      </c>
      <c r="L225">
        <f t="shared" si="25"/>
        <v>643</v>
      </c>
      <c r="M225">
        <f t="shared" si="26"/>
        <v>483</v>
      </c>
      <c r="N225" s="31">
        <f t="shared" si="27"/>
        <v>0.7009331259720063</v>
      </c>
      <c r="O225" s="36">
        <f t="shared" si="28"/>
        <v>0.31230000000000002</v>
      </c>
      <c r="P225" s="39">
        <f>100</f>
        <v>100</v>
      </c>
      <c r="Q225" s="31">
        <f t="shared" si="29"/>
        <v>-6.9984447900466457E-3</v>
      </c>
      <c r="R225" s="31">
        <f t="shared" si="30"/>
        <v>0.85628788002970635</v>
      </c>
      <c r="S225" s="39">
        <f t="shared" si="31"/>
        <v>31254.507621084282</v>
      </c>
    </row>
    <row r="226" spans="1:19">
      <c r="A226" s="28" t="s">
        <v>270</v>
      </c>
      <c r="B226" s="28" t="s">
        <v>342</v>
      </c>
      <c r="C226" s="28" t="s">
        <v>354</v>
      </c>
      <c r="D226" s="28">
        <v>1</v>
      </c>
      <c r="E226" s="28">
        <v>500</v>
      </c>
      <c r="F226" s="29">
        <v>0.39729999999999999</v>
      </c>
      <c r="G226" s="3">
        <f t="shared" si="24"/>
        <v>2383.7999999999997</v>
      </c>
      <c r="H226" s="28">
        <v>121</v>
      </c>
      <c r="I226" s="29">
        <v>0.39729999999999999</v>
      </c>
      <c r="J226" s="28">
        <v>50</v>
      </c>
      <c r="K226" s="28">
        <v>174</v>
      </c>
      <c r="L226">
        <f t="shared" si="25"/>
        <v>124</v>
      </c>
      <c r="M226">
        <f t="shared" si="26"/>
        <v>71</v>
      </c>
      <c r="N226" s="31">
        <f t="shared" si="27"/>
        <v>0.5580645161290323</v>
      </c>
      <c r="O226" s="36">
        <f t="shared" si="28"/>
        <v>0.39729999999999999</v>
      </c>
      <c r="P226" s="39">
        <f>100</f>
        <v>100</v>
      </c>
      <c r="Q226" s="31">
        <f t="shared" si="29"/>
        <v>0.42258064516129035</v>
      </c>
      <c r="R226" s="31">
        <f t="shared" si="30"/>
        <v>0.5161696055290369</v>
      </c>
      <c r="S226" s="39">
        <f t="shared" si="31"/>
        <v>18840.190601809845</v>
      </c>
    </row>
    <row r="227" spans="1:19">
      <c r="A227" s="28" t="s">
        <v>271</v>
      </c>
      <c r="B227" s="28" t="s">
        <v>349</v>
      </c>
      <c r="C227" s="28" t="s">
        <v>355</v>
      </c>
      <c r="D227" s="28">
        <v>2</v>
      </c>
      <c r="E227" s="28">
        <v>4200</v>
      </c>
      <c r="F227" s="29">
        <v>0.61099999999999999</v>
      </c>
      <c r="G227" s="3">
        <f t="shared" si="24"/>
        <v>30794.399999999998</v>
      </c>
      <c r="H227" s="28">
        <v>437</v>
      </c>
      <c r="I227" s="29">
        <v>0.61099999999999999</v>
      </c>
      <c r="J227" s="28">
        <v>319</v>
      </c>
      <c r="K227" s="28">
        <v>815</v>
      </c>
      <c r="L227">
        <f t="shared" si="25"/>
        <v>496</v>
      </c>
      <c r="M227">
        <f t="shared" si="26"/>
        <v>118</v>
      </c>
      <c r="N227" s="31">
        <f t="shared" si="27"/>
        <v>0.29032258064516131</v>
      </c>
      <c r="O227" s="36">
        <f t="shared" si="28"/>
        <v>0.61099999999999999</v>
      </c>
      <c r="P227" s="39">
        <f>100</f>
        <v>100</v>
      </c>
      <c r="Q227" s="31">
        <f t="shared" si="29"/>
        <v>-0.25322580645161297</v>
      </c>
      <c r="R227" s="31">
        <f t="shared" si="30"/>
        <v>1.0512378376560683</v>
      </c>
      <c r="S227" s="39">
        <f t="shared" si="31"/>
        <v>38370.181074446489</v>
      </c>
    </row>
    <row r="228" spans="1:19">
      <c r="A228" s="28" t="s">
        <v>272</v>
      </c>
      <c r="B228" s="28" t="s">
        <v>350</v>
      </c>
      <c r="C228" s="28" t="s">
        <v>354</v>
      </c>
      <c r="D228" s="28">
        <v>2</v>
      </c>
      <c r="E228" s="28">
        <v>3600</v>
      </c>
      <c r="F228" s="29">
        <v>0.2329</v>
      </c>
      <c r="G228" s="3">
        <f t="shared" si="24"/>
        <v>10061.280000000001</v>
      </c>
      <c r="H228" s="28">
        <v>663</v>
      </c>
      <c r="I228" s="29">
        <v>0.2329</v>
      </c>
      <c r="J228" s="28">
        <v>332</v>
      </c>
      <c r="K228" s="28">
        <v>805</v>
      </c>
      <c r="L228">
        <f t="shared" si="25"/>
        <v>473</v>
      </c>
      <c r="M228">
        <f t="shared" si="26"/>
        <v>331</v>
      </c>
      <c r="N228" s="31">
        <f t="shared" si="27"/>
        <v>0.65983086680761105</v>
      </c>
      <c r="O228" s="36">
        <f t="shared" si="28"/>
        <v>0.2329</v>
      </c>
      <c r="P228" s="39">
        <f>100</f>
        <v>100</v>
      </c>
      <c r="Q228" s="31">
        <f t="shared" si="29"/>
        <v>-0.29238900634249476</v>
      </c>
      <c r="R228" s="31">
        <f t="shared" si="30"/>
        <v>1.0822452127411089</v>
      </c>
      <c r="S228" s="39">
        <f t="shared" si="31"/>
        <v>39501.950265050473</v>
      </c>
    </row>
    <row r="229" spans="1:19">
      <c r="A229" s="28" t="s">
        <v>273</v>
      </c>
      <c r="B229" s="28" t="s">
        <v>350</v>
      </c>
      <c r="C229" s="28" t="s">
        <v>355</v>
      </c>
      <c r="D229" s="28">
        <v>1</v>
      </c>
      <c r="E229" s="28">
        <v>4000</v>
      </c>
      <c r="F229" s="29">
        <v>0.50680000000000003</v>
      </c>
      <c r="G229" s="3">
        <f t="shared" si="24"/>
        <v>24326.400000000001</v>
      </c>
      <c r="H229" s="28">
        <v>337</v>
      </c>
      <c r="I229" s="29">
        <v>0.50680000000000003</v>
      </c>
      <c r="J229" s="28">
        <v>179</v>
      </c>
      <c r="K229" s="28">
        <v>629</v>
      </c>
      <c r="L229">
        <f t="shared" si="25"/>
        <v>450</v>
      </c>
      <c r="M229">
        <f t="shared" si="26"/>
        <v>158</v>
      </c>
      <c r="N229" s="31">
        <f t="shared" si="27"/>
        <v>0.38088888888888894</v>
      </c>
      <c r="O229" s="36">
        <f t="shared" si="28"/>
        <v>0.50680000000000003</v>
      </c>
      <c r="P229" s="39">
        <f>100</f>
        <v>100</v>
      </c>
      <c r="Q229" s="31">
        <f t="shared" si="29"/>
        <v>-4.044444444444445E-2</v>
      </c>
      <c r="R229" s="31">
        <f t="shared" si="30"/>
        <v>0.88276867473666565</v>
      </c>
      <c r="S229" s="39">
        <f t="shared" si="31"/>
        <v>32221.056627888298</v>
      </c>
    </row>
    <row r="230" spans="1:19">
      <c r="A230" s="28" t="s">
        <v>274</v>
      </c>
      <c r="B230" s="28" t="s">
        <v>350</v>
      </c>
      <c r="C230" s="28" t="s">
        <v>355</v>
      </c>
      <c r="D230" s="28">
        <v>2</v>
      </c>
      <c r="E230" s="28">
        <v>5500</v>
      </c>
      <c r="F230" s="29">
        <v>0.61639999999999995</v>
      </c>
      <c r="G230" s="3">
        <f t="shared" si="24"/>
        <v>40682.399999999994</v>
      </c>
      <c r="H230" s="28">
        <v>447</v>
      </c>
      <c r="I230" s="29">
        <v>0.61639999999999995</v>
      </c>
      <c r="J230" s="28">
        <v>227</v>
      </c>
      <c r="K230" s="28">
        <v>813</v>
      </c>
      <c r="L230">
        <f t="shared" si="25"/>
        <v>586</v>
      </c>
      <c r="M230">
        <f t="shared" si="26"/>
        <v>220</v>
      </c>
      <c r="N230" s="31">
        <f t="shared" si="27"/>
        <v>0.40034129692832765</v>
      </c>
      <c r="O230" s="36">
        <f t="shared" si="28"/>
        <v>0.61639999999999995</v>
      </c>
      <c r="P230" s="39">
        <f>100</f>
        <v>100</v>
      </c>
      <c r="Q230" s="31">
        <f t="shared" si="29"/>
        <v>-7.3378839590443695E-2</v>
      </c>
      <c r="R230" s="31">
        <f t="shared" si="30"/>
        <v>0.9088444077292781</v>
      </c>
      <c r="S230" s="39">
        <f t="shared" si="31"/>
        <v>33172.820882118649</v>
      </c>
    </row>
    <row r="231" spans="1:19">
      <c r="A231" s="28" t="s">
        <v>275</v>
      </c>
      <c r="B231" s="28" t="s">
        <v>350</v>
      </c>
      <c r="C231" s="28" t="s">
        <v>354</v>
      </c>
      <c r="D231" s="28">
        <v>1</v>
      </c>
      <c r="E231" s="28">
        <v>3000</v>
      </c>
      <c r="F231" s="29">
        <v>0.1014</v>
      </c>
      <c r="G231" s="3">
        <f t="shared" si="24"/>
        <v>3650.4</v>
      </c>
      <c r="H231" s="28">
        <v>610</v>
      </c>
      <c r="I231" s="29">
        <v>0.1014</v>
      </c>
      <c r="J231" s="28">
        <v>115</v>
      </c>
      <c r="K231" s="28">
        <v>650</v>
      </c>
      <c r="L231">
        <f t="shared" si="25"/>
        <v>535</v>
      </c>
      <c r="M231">
        <f t="shared" si="26"/>
        <v>495</v>
      </c>
      <c r="N231" s="31">
        <f t="shared" si="27"/>
        <v>0.84018691588785044</v>
      </c>
      <c r="O231" s="36">
        <f t="shared" si="28"/>
        <v>0.1014</v>
      </c>
      <c r="P231" s="39">
        <f>100</f>
        <v>100</v>
      </c>
      <c r="Q231" s="31">
        <f t="shared" si="29"/>
        <v>7.7570093457943939E-2</v>
      </c>
      <c r="R231" s="31">
        <f t="shared" si="30"/>
        <v>0.7893309308234292</v>
      </c>
      <c r="S231" s="39">
        <f t="shared" si="31"/>
        <v>28810.578975055167</v>
      </c>
    </row>
    <row r="232" spans="1:19">
      <c r="A232" s="28" t="s">
        <v>276</v>
      </c>
      <c r="B232" s="28" t="s">
        <v>351</v>
      </c>
      <c r="C232" s="28" t="s">
        <v>354</v>
      </c>
      <c r="D232" s="28">
        <v>2</v>
      </c>
      <c r="E232" s="28">
        <v>4000</v>
      </c>
      <c r="F232" s="29">
        <v>0.31509999999999999</v>
      </c>
      <c r="G232" s="3">
        <f t="shared" si="24"/>
        <v>15124.8</v>
      </c>
      <c r="H232" s="28">
        <v>302</v>
      </c>
      <c r="I232" s="29">
        <v>0.31509999999999999</v>
      </c>
      <c r="J232" s="28">
        <v>220</v>
      </c>
      <c r="K232" s="28">
        <v>534</v>
      </c>
      <c r="L232">
        <f t="shared" si="25"/>
        <v>314</v>
      </c>
      <c r="M232">
        <f t="shared" si="26"/>
        <v>82</v>
      </c>
      <c r="N232" s="31">
        <f t="shared" si="27"/>
        <v>0.30891719745222934</v>
      </c>
      <c r="O232" s="36">
        <f t="shared" si="28"/>
        <v>0.31509999999999999</v>
      </c>
      <c r="P232" s="39">
        <f>100</f>
        <v>100</v>
      </c>
      <c r="Q232" s="31">
        <f t="shared" si="29"/>
        <v>-0.2057324840764331</v>
      </c>
      <c r="R232" s="31">
        <f t="shared" si="30"/>
        <v>1.0136351069030884</v>
      </c>
      <c r="S232" s="39">
        <f t="shared" si="31"/>
        <v>36997.681401962727</v>
      </c>
    </row>
    <row r="233" spans="1:19">
      <c r="A233" s="28" t="s">
        <v>277</v>
      </c>
      <c r="B233" s="28" t="s">
        <v>351</v>
      </c>
      <c r="C233" s="28" t="s">
        <v>355</v>
      </c>
      <c r="D233" s="28">
        <v>1</v>
      </c>
      <c r="E233" s="28">
        <v>4000</v>
      </c>
      <c r="F233" s="29">
        <v>0.65210000000000001</v>
      </c>
      <c r="G233" s="3">
        <f t="shared" si="24"/>
        <v>31300.799999999999</v>
      </c>
      <c r="H233" s="28">
        <v>213</v>
      </c>
      <c r="I233" s="29">
        <v>0.65210000000000001</v>
      </c>
      <c r="J233" s="28">
        <v>128</v>
      </c>
      <c r="K233" s="28">
        <v>450</v>
      </c>
      <c r="L233">
        <f t="shared" si="25"/>
        <v>322</v>
      </c>
      <c r="M233">
        <f t="shared" si="26"/>
        <v>85</v>
      </c>
      <c r="N233" s="31">
        <f t="shared" si="27"/>
        <v>0.31118012422360253</v>
      </c>
      <c r="O233" s="36">
        <f t="shared" si="28"/>
        <v>0.65210000000000001</v>
      </c>
      <c r="P233" s="39">
        <f>100</f>
        <v>100</v>
      </c>
      <c r="Q233" s="31">
        <f t="shared" si="29"/>
        <v>3.0434782608695657E-2</v>
      </c>
      <c r="R233" s="31">
        <f t="shared" si="30"/>
        <v>0.82665020675912493</v>
      </c>
      <c r="S233" s="39">
        <f t="shared" si="31"/>
        <v>30172.732546708059</v>
      </c>
    </row>
    <row r="234" spans="1:19">
      <c r="A234" s="28" t="s">
        <v>278</v>
      </c>
      <c r="B234" s="28" t="s">
        <v>351</v>
      </c>
      <c r="C234" s="28" t="s">
        <v>355</v>
      </c>
      <c r="D234" s="28">
        <v>2</v>
      </c>
      <c r="E234" s="28">
        <v>5000</v>
      </c>
      <c r="F234" s="29">
        <v>0.51229999999999998</v>
      </c>
      <c r="G234" s="3">
        <f t="shared" si="24"/>
        <v>30738</v>
      </c>
      <c r="H234" s="28">
        <v>364</v>
      </c>
      <c r="I234" s="29">
        <v>0.51229999999999998</v>
      </c>
      <c r="J234" s="28">
        <v>152</v>
      </c>
      <c r="K234" s="28">
        <v>546</v>
      </c>
      <c r="L234">
        <f t="shared" si="25"/>
        <v>394</v>
      </c>
      <c r="M234">
        <f t="shared" si="26"/>
        <v>212</v>
      </c>
      <c r="N234" s="31">
        <f t="shared" si="27"/>
        <v>0.53045685279187826</v>
      </c>
      <c r="O234" s="36">
        <f t="shared" si="28"/>
        <v>0.51229999999999998</v>
      </c>
      <c r="P234" s="39">
        <f>100</f>
        <v>100</v>
      </c>
      <c r="Q234" s="31">
        <f t="shared" si="29"/>
        <v>-5.5837563451776595E-3</v>
      </c>
      <c r="R234" s="31">
        <f t="shared" si="30"/>
        <v>0.85516780364777778</v>
      </c>
      <c r="S234" s="39">
        <f t="shared" si="31"/>
        <v>31213.624833143887</v>
      </c>
    </row>
    <row r="235" spans="1:19">
      <c r="A235" s="28" t="s">
        <v>279</v>
      </c>
      <c r="B235" s="28" t="s">
        <v>351</v>
      </c>
      <c r="C235" s="28" t="s">
        <v>354</v>
      </c>
      <c r="D235" s="28">
        <v>1</v>
      </c>
      <c r="E235" s="28">
        <v>3200</v>
      </c>
      <c r="F235" s="29">
        <v>0.62739999999999996</v>
      </c>
      <c r="G235" s="3">
        <f t="shared" si="24"/>
        <v>24092.16</v>
      </c>
      <c r="H235" s="28">
        <v>251</v>
      </c>
      <c r="I235" s="29">
        <v>0.62739999999999996</v>
      </c>
      <c r="J235" s="28">
        <v>94</v>
      </c>
      <c r="K235" s="28">
        <v>528</v>
      </c>
      <c r="L235">
        <f t="shared" si="25"/>
        <v>434</v>
      </c>
      <c r="M235">
        <f t="shared" si="26"/>
        <v>157</v>
      </c>
      <c r="N235" s="31">
        <f t="shared" si="27"/>
        <v>0.38940092165898621</v>
      </c>
      <c r="O235" s="36">
        <f t="shared" si="28"/>
        <v>0.62739999999999996</v>
      </c>
      <c r="P235" s="39">
        <f>100</f>
        <v>100</v>
      </c>
      <c r="Q235" s="31">
        <f t="shared" si="29"/>
        <v>0.11105990783410138</v>
      </c>
      <c r="R235" s="31">
        <f t="shared" si="30"/>
        <v>0.76281544590944816</v>
      </c>
      <c r="S235" s="39">
        <f t="shared" si="31"/>
        <v>27842.763775694857</v>
      </c>
    </row>
    <row r="236" spans="1:19">
      <c r="A236" s="28" t="s">
        <v>280</v>
      </c>
      <c r="B236" s="28" t="s">
        <v>352</v>
      </c>
      <c r="C236" s="28" t="s">
        <v>354</v>
      </c>
      <c r="D236" s="28">
        <v>2</v>
      </c>
      <c r="E236" s="28">
        <v>3500</v>
      </c>
      <c r="F236" s="29">
        <v>0.39729999999999999</v>
      </c>
      <c r="G236" s="3">
        <f t="shared" si="24"/>
        <v>16686.599999999999</v>
      </c>
      <c r="H236" s="28">
        <v>343</v>
      </c>
      <c r="I236" s="29">
        <v>0.39729999999999999</v>
      </c>
      <c r="J236" s="28">
        <v>194</v>
      </c>
      <c r="K236" s="28">
        <v>471</v>
      </c>
      <c r="L236">
        <f t="shared" si="25"/>
        <v>277</v>
      </c>
      <c r="M236">
        <f t="shared" si="26"/>
        <v>149</v>
      </c>
      <c r="N236" s="31">
        <f t="shared" si="27"/>
        <v>0.53032490974729241</v>
      </c>
      <c r="O236" s="36">
        <f t="shared" si="28"/>
        <v>0.39729999999999999</v>
      </c>
      <c r="P236" s="39">
        <f>100</f>
        <v>100</v>
      </c>
      <c r="Q236" s="31">
        <f t="shared" si="29"/>
        <v>-0.17148014440433215</v>
      </c>
      <c r="R236" s="31">
        <f t="shared" si="30"/>
        <v>0.98651589430778841</v>
      </c>
      <c r="S236" s="39">
        <f t="shared" si="31"/>
        <v>36007.830142234277</v>
      </c>
    </row>
    <row r="237" spans="1:19">
      <c r="A237" s="28" t="s">
        <v>281</v>
      </c>
      <c r="B237" s="28" t="s">
        <v>293</v>
      </c>
      <c r="C237" s="28" t="s">
        <v>354</v>
      </c>
      <c r="D237" s="28">
        <v>1</v>
      </c>
      <c r="E237" s="28">
        <v>965</v>
      </c>
      <c r="F237" s="29">
        <v>0.37530000000000002</v>
      </c>
      <c r="G237" s="3">
        <f t="shared" si="24"/>
        <v>4345.9740000000002</v>
      </c>
      <c r="H237" s="28">
        <v>125</v>
      </c>
      <c r="I237" s="29">
        <v>0.37530000000000002</v>
      </c>
      <c r="J237" s="28">
        <v>50</v>
      </c>
      <c r="K237" s="28">
        <v>174</v>
      </c>
      <c r="L237">
        <f t="shared" si="25"/>
        <v>124</v>
      </c>
      <c r="M237">
        <f t="shared" si="26"/>
        <v>75</v>
      </c>
      <c r="N237" s="31">
        <f t="shared" si="27"/>
        <v>0.58387096774193548</v>
      </c>
      <c r="O237" s="36">
        <f t="shared" si="28"/>
        <v>0.37530000000000002</v>
      </c>
      <c r="P237" s="39">
        <f>100</f>
        <v>100</v>
      </c>
      <c r="Q237" s="31">
        <f t="shared" si="29"/>
        <v>0.42258064516129035</v>
      </c>
      <c r="R237" s="31">
        <f t="shared" si="30"/>
        <v>0.5161696055290369</v>
      </c>
      <c r="S237" s="39">
        <f t="shared" si="31"/>
        <v>18840.190601809845</v>
      </c>
    </row>
    <row r="238" spans="1:19">
      <c r="A238" s="28" t="s">
        <v>282</v>
      </c>
      <c r="B238" s="28" t="s">
        <v>352</v>
      </c>
      <c r="C238" s="28" t="s">
        <v>355</v>
      </c>
      <c r="D238" s="28">
        <v>1</v>
      </c>
      <c r="E238" s="28">
        <v>3200</v>
      </c>
      <c r="F238" s="29">
        <v>0.3342</v>
      </c>
      <c r="G238" s="3">
        <f t="shared" si="24"/>
        <v>12833.28</v>
      </c>
      <c r="H238" s="28">
        <v>251</v>
      </c>
      <c r="I238" s="29">
        <v>0.3342</v>
      </c>
      <c r="J238" s="28">
        <v>138</v>
      </c>
      <c r="K238" s="28">
        <v>485</v>
      </c>
      <c r="L238">
        <f t="shared" si="25"/>
        <v>347</v>
      </c>
      <c r="M238">
        <f t="shared" si="26"/>
        <v>113</v>
      </c>
      <c r="N238" s="31">
        <f t="shared" si="27"/>
        <v>0.36051873198847262</v>
      </c>
      <c r="O238" s="36">
        <f t="shared" si="28"/>
        <v>0.3342</v>
      </c>
      <c r="P238" s="39">
        <f>100</f>
        <v>100</v>
      </c>
      <c r="Q238" s="31">
        <f t="shared" si="29"/>
        <v>1.2391930835734866E-2</v>
      </c>
      <c r="R238" s="31">
        <f t="shared" si="30"/>
        <v>0.84093559391050132</v>
      </c>
      <c r="S238" s="39">
        <f t="shared" si="31"/>
        <v>30694.149177733299</v>
      </c>
    </row>
    <row r="239" spans="1:19">
      <c r="A239" s="28" t="s">
        <v>283</v>
      </c>
      <c r="B239" s="28" t="s">
        <v>352</v>
      </c>
      <c r="C239" s="28" t="s">
        <v>355</v>
      </c>
      <c r="D239" s="28">
        <v>2</v>
      </c>
      <c r="E239" s="28">
        <v>3500</v>
      </c>
      <c r="F239" s="29">
        <v>0.36159999999999998</v>
      </c>
      <c r="G239" s="3">
        <f t="shared" si="24"/>
        <v>15187.199999999999</v>
      </c>
      <c r="H239" s="28">
        <v>404</v>
      </c>
      <c r="I239" s="29">
        <v>0.36159999999999998</v>
      </c>
      <c r="J239" s="28">
        <v>152</v>
      </c>
      <c r="K239" s="28">
        <v>547</v>
      </c>
      <c r="L239">
        <f t="shared" si="25"/>
        <v>395</v>
      </c>
      <c r="M239">
        <f t="shared" si="26"/>
        <v>252</v>
      </c>
      <c r="N239" s="31">
        <f t="shared" si="27"/>
        <v>0.61037974683544305</v>
      </c>
      <c r="O239" s="36">
        <f t="shared" si="28"/>
        <v>0.36159999999999998</v>
      </c>
      <c r="P239" s="39">
        <f>100</f>
        <v>100</v>
      </c>
      <c r="Q239" s="31">
        <f t="shared" si="29"/>
        <v>-5.3164556962025239E-3</v>
      </c>
      <c r="R239" s="31">
        <f t="shared" si="30"/>
        <v>0.85495616896250326</v>
      </c>
      <c r="S239" s="39">
        <f t="shared" si="31"/>
        <v>31205.900167131367</v>
      </c>
    </row>
    <row r="240" spans="1:19">
      <c r="A240" s="28" t="s">
        <v>284</v>
      </c>
      <c r="B240" s="28" t="s">
        <v>352</v>
      </c>
      <c r="C240" s="28" t="s">
        <v>354</v>
      </c>
      <c r="D240" s="28">
        <v>1</v>
      </c>
      <c r="E240" s="28">
        <v>3000</v>
      </c>
      <c r="F240" s="29">
        <v>0.26579999999999998</v>
      </c>
      <c r="G240" s="3">
        <f t="shared" si="24"/>
        <v>9568.7999999999993</v>
      </c>
      <c r="H240" s="28">
        <v>161</v>
      </c>
      <c r="I240" s="29">
        <v>0.26579999999999998</v>
      </c>
      <c r="J240" s="28">
        <v>77</v>
      </c>
      <c r="K240" s="28">
        <v>432</v>
      </c>
      <c r="L240">
        <f t="shared" si="25"/>
        <v>355</v>
      </c>
      <c r="M240">
        <f t="shared" si="26"/>
        <v>84</v>
      </c>
      <c r="N240" s="31">
        <f t="shared" si="27"/>
        <v>0.28929577464788736</v>
      </c>
      <c r="O240" s="36">
        <f t="shared" si="28"/>
        <v>0.26579999999999998</v>
      </c>
      <c r="P240" s="39">
        <f>100</f>
        <v>100</v>
      </c>
      <c r="Q240" s="31">
        <f t="shared" si="29"/>
        <v>0.15183098591549296</v>
      </c>
      <c r="R240" s="31">
        <f t="shared" si="30"/>
        <v>0.7305350368975807</v>
      </c>
      <c r="S240" s="39">
        <f t="shared" si="31"/>
        <v>26664.528846761696</v>
      </c>
    </row>
    <row r="241" spans="1:19">
      <c r="A241" s="28" t="s">
        <v>285</v>
      </c>
      <c r="B241" s="28" t="s">
        <v>353</v>
      </c>
      <c r="C241" s="28" t="s">
        <v>354</v>
      </c>
      <c r="D241" s="28">
        <v>1</v>
      </c>
      <c r="E241" s="28">
        <v>2600</v>
      </c>
      <c r="F241" s="29">
        <v>0.38629999999999998</v>
      </c>
      <c r="G241" s="3">
        <f t="shared" si="24"/>
        <v>12052.56</v>
      </c>
      <c r="H241" s="28">
        <v>408</v>
      </c>
      <c r="I241" s="29">
        <v>0.38629999999999998</v>
      </c>
      <c r="J241" s="28">
        <v>100</v>
      </c>
      <c r="K241" s="28">
        <v>565</v>
      </c>
      <c r="L241">
        <f t="shared" si="25"/>
        <v>465</v>
      </c>
      <c r="M241">
        <f t="shared" si="26"/>
        <v>308</v>
      </c>
      <c r="N241" s="31">
        <f t="shared" si="27"/>
        <v>0.62989247311827956</v>
      </c>
      <c r="O241" s="36">
        <f t="shared" si="28"/>
        <v>0.38629999999999998</v>
      </c>
      <c r="P241" s="39">
        <f>100</f>
        <v>100</v>
      </c>
      <c r="Q241" s="31">
        <f t="shared" si="29"/>
        <v>0.1</v>
      </c>
      <c r="R241" s="31">
        <f t="shared" si="30"/>
        <v>0.77157210296437406</v>
      </c>
      <c r="S241" s="39">
        <f t="shared" si="31"/>
        <v>28162.381758199652</v>
      </c>
    </row>
    <row r="242" spans="1:19">
      <c r="A242" s="28" t="s">
        <v>286</v>
      </c>
      <c r="B242" s="28" t="s">
        <v>353</v>
      </c>
      <c r="C242" s="28" t="s">
        <v>354</v>
      </c>
      <c r="D242" s="28">
        <v>2</v>
      </c>
      <c r="E242" s="28">
        <v>4000</v>
      </c>
      <c r="F242" s="29">
        <v>0.31509999999999999</v>
      </c>
      <c r="G242" s="3">
        <f t="shared" si="24"/>
        <v>15124.8</v>
      </c>
      <c r="H242" s="28">
        <v>284</v>
      </c>
      <c r="I242" s="29">
        <v>0.31509999999999999</v>
      </c>
      <c r="J242" s="28">
        <v>204</v>
      </c>
      <c r="K242" s="28">
        <v>494</v>
      </c>
      <c r="L242">
        <f t="shared" si="25"/>
        <v>290</v>
      </c>
      <c r="M242">
        <f t="shared" si="26"/>
        <v>80</v>
      </c>
      <c r="N242" s="31">
        <f t="shared" si="27"/>
        <v>0.32068965517241377</v>
      </c>
      <c r="O242" s="36">
        <f t="shared" si="28"/>
        <v>0.31509999999999999</v>
      </c>
      <c r="P242" s="39">
        <f>100</f>
        <v>100</v>
      </c>
      <c r="Q242" s="31">
        <f t="shared" si="29"/>
        <v>-0.18689655172413791</v>
      </c>
      <c r="R242" s="31">
        <f t="shared" si="30"/>
        <v>0.99872179999376076</v>
      </c>
      <c r="S242" s="39">
        <f t="shared" si="31"/>
        <v>36453.345699772268</v>
      </c>
    </row>
    <row r="243" spans="1:19">
      <c r="A243" s="28" t="s">
        <v>287</v>
      </c>
      <c r="B243" s="28" t="s">
        <v>353</v>
      </c>
      <c r="C243" s="28" t="s">
        <v>355</v>
      </c>
      <c r="D243" s="28">
        <v>1</v>
      </c>
      <c r="E243" s="28">
        <v>4000</v>
      </c>
      <c r="F243" s="29">
        <v>0.55620000000000003</v>
      </c>
      <c r="G243" s="3">
        <f t="shared" si="24"/>
        <v>26697.600000000002</v>
      </c>
      <c r="H243" s="28">
        <v>443</v>
      </c>
      <c r="I243" s="29">
        <v>0.55620000000000003</v>
      </c>
      <c r="J243" s="28">
        <v>257</v>
      </c>
      <c r="K243" s="28">
        <v>903</v>
      </c>
      <c r="L243">
        <f t="shared" si="25"/>
        <v>646</v>
      </c>
      <c r="M243">
        <f t="shared" si="26"/>
        <v>186</v>
      </c>
      <c r="N243" s="31">
        <f t="shared" si="27"/>
        <v>0.33034055727554179</v>
      </c>
      <c r="O243" s="36">
        <f t="shared" si="28"/>
        <v>0.55620000000000003</v>
      </c>
      <c r="P243" s="39">
        <f>100</f>
        <v>100</v>
      </c>
      <c r="Q243" s="31">
        <f t="shared" si="29"/>
        <v>-9.4427244582043351E-2</v>
      </c>
      <c r="R243" s="31">
        <f t="shared" si="30"/>
        <v>0.92550943485512149</v>
      </c>
      <c r="S243" s="39">
        <f t="shared" si="31"/>
        <v>33781.094372211934</v>
      </c>
    </row>
    <row r="244" spans="1:19">
      <c r="A244" s="28" t="s">
        <v>288</v>
      </c>
      <c r="B244" s="28" t="s">
        <v>353</v>
      </c>
      <c r="C244" s="28" t="s">
        <v>355</v>
      </c>
      <c r="D244" s="28">
        <v>2</v>
      </c>
      <c r="E244" s="28">
        <v>5100</v>
      </c>
      <c r="F244" s="29">
        <v>0.44929999999999998</v>
      </c>
      <c r="G244" s="3">
        <f t="shared" si="24"/>
        <v>27497.16</v>
      </c>
      <c r="H244" s="28">
        <v>718</v>
      </c>
      <c r="I244" s="29">
        <v>0.44929999999999998</v>
      </c>
      <c r="J244" s="28">
        <v>256</v>
      </c>
      <c r="K244" s="28">
        <v>916</v>
      </c>
      <c r="L244">
        <f t="shared" si="25"/>
        <v>660</v>
      </c>
      <c r="M244">
        <f t="shared" si="26"/>
        <v>462</v>
      </c>
      <c r="N244" s="31">
        <f t="shared" si="27"/>
        <v>0.66</v>
      </c>
      <c r="O244" s="36">
        <f t="shared" si="28"/>
        <v>0.44929999999999998</v>
      </c>
      <c r="P244" s="39">
        <f>100</f>
        <v>100</v>
      </c>
      <c r="Q244" s="31">
        <f t="shared" si="29"/>
        <v>-8.9090909090909109E-2</v>
      </c>
      <c r="R244" s="31">
        <f t="shared" si="30"/>
        <v>0.92128440327919714</v>
      </c>
      <c r="S244" s="39">
        <f t="shared" si="31"/>
        <v>33626.880719690693</v>
      </c>
    </row>
    <row r="245" spans="1:19">
      <c r="A245" s="28" t="s">
        <v>289</v>
      </c>
      <c r="B245" s="28" t="s">
        <v>294</v>
      </c>
      <c r="C245" s="28" t="s">
        <v>354</v>
      </c>
      <c r="D245" s="28">
        <v>2</v>
      </c>
      <c r="E245" s="28">
        <v>5600</v>
      </c>
      <c r="F245" s="29">
        <v>0.31780000000000003</v>
      </c>
      <c r="G245" s="3">
        <f t="shared" si="24"/>
        <v>21356.160000000003</v>
      </c>
      <c r="H245" s="28">
        <v>478</v>
      </c>
      <c r="I245" s="29">
        <v>0.31780000000000003</v>
      </c>
      <c r="J245" s="28">
        <v>265</v>
      </c>
      <c r="K245" s="28">
        <v>644</v>
      </c>
      <c r="L245">
        <f t="shared" si="25"/>
        <v>379</v>
      </c>
      <c r="M245">
        <f t="shared" si="26"/>
        <v>213</v>
      </c>
      <c r="N245" s="31">
        <f t="shared" si="27"/>
        <v>0.54960422163588396</v>
      </c>
      <c r="O245" s="36">
        <f t="shared" si="28"/>
        <v>0.31780000000000003</v>
      </c>
      <c r="P245" s="39">
        <f>100</f>
        <v>100</v>
      </c>
      <c r="Q245" s="31">
        <f t="shared" si="29"/>
        <v>-0.24828496042216361</v>
      </c>
      <c r="R245" s="31">
        <f t="shared" si="30"/>
        <v>1.0473259339684371</v>
      </c>
      <c r="S245" s="39">
        <f t="shared" si="31"/>
        <v>38227.396589847951</v>
      </c>
    </row>
    <row r="246" spans="1:19">
      <c r="A246" s="28" t="s">
        <v>290</v>
      </c>
      <c r="B246" s="28" t="s">
        <v>294</v>
      </c>
      <c r="C246" s="28" t="s">
        <v>355</v>
      </c>
      <c r="D246" s="28">
        <v>1</v>
      </c>
      <c r="E246" s="28">
        <v>5000</v>
      </c>
      <c r="F246" s="29">
        <v>0.51229999999999998</v>
      </c>
      <c r="G246" s="3">
        <f t="shared" si="24"/>
        <v>30738</v>
      </c>
      <c r="H246" s="28">
        <v>533</v>
      </c>
      <c r="I246" s="29">
        <v>0.51229999999999998</v>
      </c>
      <c r="J246" s="28">
        <v>236</v>
      </c>
      <c r="K246" s="28">
        <v>829</v>
      </c>
      <c r="L246">
        <f t="shared" si="25"/>
        <v>593</v>
      </c>
      <c r="M246">
        <f t="shared" si="26"/>
        <v>297</v>
      </c>
      <c r="N246" s="31">
        <f t="shared" si="27"/>
        <v>0.50067453625632385</v>
      </c>
      <c r="O246" s="36">
        <f t="shared" si="28"/>
        <v>0.51229999999999998</v>
      </c>
      <c r="P246" s="39">
        <f>100</f>
        <v>100</v>
      </c>
      <c r="Q246" s="31">
        <f t="shared" si="29"/>
        <v>-8.347386172006746E-2</v>
      </c>
      <c r="R246" s="31">
        <f t="shared" si="30"/>
        <v>0.91683711870634788</v>
      </c>
      <c r="S246" s="39">
        <f t="shared" si="31"/>
        <v>33464.554832781694</v>
      </c>
    </row>
    <row r="247" spans="1:19">
      <c r="A247" s="28" t="s">
        <v>291</v>
      </c>
      <c r="B247" s="28" t="s">
        <v>294</v>
      </c>
      <c r="C247" s="28" t="s">
        <v>355</v>
      </c>
      <c r="D247" s="28">
        <v>2</v>
      </c>
      <c r="E247" s="28">
        <v>6000</v>
      </c>
      <c r="F247" s="29">
        <v>0.36990000000000001</v>
      </c>
      <c r="G247" s="3">
        <f t="shared" si="24"/>
        <v>26632.799999999999</v>
      </c>
      <c r="H247" s="28">
        <v>566</v>
      </c>
      <c r="I247" s="29">
        <v>0.36990000000000001</v>
      </c>
      <c r="J247" s="28">
        <v>244</v>
      </c>
      <c r="K247" s="28">
        <v>872</v>
      </c>
      <c r="L247">
        <f t="shared" si="25"/>
        <v>628</v>
      </c>
      <c r="M247">
        <f t="shared" si="26"/>
        <v>322</v>
      </c>
      <c r="N247" s="31">
        <f t="shared" si="27"/>
        <v>0.51019108280254777</v>
      </c>
      <c r="O247" s="36">
        <f t="shared" si="28"/>
        <v>0.36990000000000001</v>
      </c>
      <c r="P247" s="39">
        <f>100</f>
        <v>100</v>
      </c>
      <c r="Q247" s="31">
        <f t="shared" si="29"/>
        <v>-8.3439490445859882E-2</v>
      </c>
      <c r="R247" s="31">
        <f>($Q$2*Q247)+$R$2</f>
        <v>0.91680990532760265</v>
      </c>
      <c r="S247" s="39">
        <f t="shared" si="31"/>
        <v>33463.561544457494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1 - First Best-Fit Line</vt:lpstr>
      <vt:lpstr>2 - Normalized Data and Model</vt:lpstr>
      <vt:lpstr>3 - "Solver" Rent Optimization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shiva prabhushankar</cp:lastModifiedBy>
  <dcterms:created xsi:type="dcterms:W3CDTF">2016-02-26T18:41:34Z</dcterms:created>
  <dcterms:modified xsi:type="dcterms:W3CDTF">2021-02-10T03:50:25Z</dcterms:modified>
</cp:coreProperties>
</file>