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 Sheet3" sheetId="2" r:id="rId5"/>
    <sheet state="visible" name=" Sheet2" sheetId="3" r:id="rId6"/>
  </sheets>
  <definedNames/>
  <calcPr/>
</workbook>
</file>

<file path=xl/sharedStrings.xml><?xml version="1.0" encoding="utf-8"?>
<sst xmlns="http://schemas.openxmlformats.org/spreadsheetml/2006/main" count="1650" uniqueCount="236">
  <si>
    <t>Sno</t>
  </si>
  <si>
    <t>IdNum</t>
  </si>
  <si>
    <t>Category</t>
  </si>
  <si>
    <t>Quiz 1 (on 26)</t>
  </si>
  <si>
    <t>Mid Sem (on 52)</t>
  </si>
  <si>
    <t>Quiz 2 (on 36)</t>
  </si>
  <si>
    <t>Surprise Quiz (3%)</t>
  </si>
  <si>
    <t>EndSem (on 80)</t>
  </si>
  <si>
    <t>INSEM</t>
  </si>
  <si>
    <t>TOTAL SORE</t>
  </si>
  <si>
    <t>ROUNDED SCORE</t>
  </si>
  <si>
    <t>NEW DATA</t>
  </si>
  <si>
    <t>GRADE</t>
  </si>
  <si>
    <t>Quiz1</t>
  </si>
  <si>
    <t>XH40</t>
  </si>
  <si>
    <t>MTech</t>
  </si>
  <si>
    <t>AA</t>
  </si>
  <si>
    <t>IF70</t>
  </si>
  <si>
    <t>HG52</t>
  </si>
  <si>
    <t>OX57</t>
  </si>
  <si>
    <t>QT30</t>
  </si>
  <si>
    <t>KA95</t>
  </si>
  <si>
    <t>AC44</t>
  </si>
  <si>
    <t>BX35</t>
  </si>
  <si>
    <t>RG50</t>
  </si>
  <si>
    <t>EP24</t>
  </si>
  <si>
    <t>EZ14</t>
  </si>
  <si>
    <t>BU14</t>
  </si>
  <si>
    <t>SV84</t>
  </si>
  <si>
    <t>WF59</t>
  </si>
  <si>
    <t>DZ25</t>
  </si>
  <si>
    <t>YF49</t>
  </si>
  <si>
    <t>ZB49</t>
  </si>
  <si>
    <t>AB</t>
  </si>
  <si>
    <t>BY49</t>
  </si>
  <si>
    <t>NY15</t>
  </si>
  <si>
    <t>DE26</t>
  </si>
  <si>
    <t>ZH57</t>
  </si>
  <si>
    <t>KN73</t>
  </si>
  <si>
    <t>BA63</t>
  </si>
  <si>
    <t>FP41</t>
  </si>
  <si>
    <t>MY78</t>
  </si>
  <si>
    <t>UB43</t>
  </si>
  <si>
    <t>VU21</t>
  </si>
  <si>
    <t>YY77</t>
  </si>
  <si>
    <t>XM16</t>
  </si>
  <si>
    <t>IN96</t>
  </si>
  <si>
    <t>KA14</t>
  </si>
  <si>
    <t>AM70</t>
  </si>
  <si>
    <t>AQ29</t>
  </si>
  <si>
    <t>GB42</t>
  </si>
  <si>
    <t>ZI38</t>
  </si>
  <si>
    <t>WY25</t>
  </si>
  <si>
    <t>SW63</t>
  </si>
  <si>
    <t>SX96</t>
  </si>
  <si>
    <t>BTech</t>
  </si>
  <si>
    <t>JJ54</t>
  </si>
  <si>
    <t>TB79</t>
  </si>
  <si>
    <t>TM94</t>
  </si>
  <si>
    <t>JF28</t>
  </si>
  <si>
    <t>BB</t>
  </si>
  <si>
    <t>RK20</t>
  </si>
  <si>
    <t>JJ24</t>
  </si>
  <si>
    <t>XJ45</t>
  </si>
  <si>
    <t>JT35</t>
  </si>
  <si>
    <t>PC17</t>
  </si>
  <si>
    <t>MM98</t>
  </si>
  <si>
    <t>JB77</t>
  </si>
  <si>
    <t>FT95</t>
  </si>
  <si>
    <t>OO48</t>
  </si>
  <si>
    <t>SP66</t>
  </si>
  <si>
    <t>TP65</t>
  </si>
  <si>
    <t>PA23</t>
  </si>
  <si>
    <t>AI66</t>
  </si>
  <si>
    <t>JP75</t>
  </si>
  <si>
    <t>EZ33</t>
  </si>
  <si>
    <t>ZC56</t>
  </si>
  <si>
    <t>NZ17</t>
  </si>
  <si>
    <t>HH53</t>
  </si>
  <si>
    <t>JB24</t>
  </si>
  <si>
    <t>EN20</t>
  </si>
  <si>
    <t>IN95</t>
  </si>
  <si>
    <t>FX16</t>
  </si>
  <si>
    <t>JF45</t>
  </si>
  <si>
    <t>FS14</t>
  </si>
  <si>
    <t>UU90</t>
  </si>
  <si>
    <t>RY96</t>
  </si>
  <si>
    <t>GD90</t>
  </si>
  <si>
    <t>UY79</t>
  </si>
  <si>
    <t>DJ16</t>
  </si>
  <si>
    <t>JC32</t>
  </si>
  <si>
    <t>GJ63</t>
  </si>
  <si>
    <t>ZC30</t>
  </si>
  <si>
    <t>DP99</t>
  </si>
  <si>
    <t>GK89</t>
  </si>
  <si>
    <t>GP84</t>
  </si>
  <si>
    <t>RW19</t>
  </si>
  <si>
    <t>GK30</t>
  </si>
  <si>
    <t>DD59</t>
  </si>
  <si>
    <t>IR46</t>
  </si>
  <si>
    <t>BC12</t>
  </si>
  <si>
    <t>MY53</t>
  </si>
  <si>
    <t>SQ18</t>
  </si>
  <si>
    <t>SJ73</t>
  </si>
  <si>
    <t>WA47</t>
  </si>
  <si>
    <t>TI62</t>
  </si>
  <si>
    <t>FE37</t>
  </si>
  <si>
    <t>SK51</t>
  </si>
  <si>
    <t>JB38</t>
  </si>
  <si>
    <t>GB10</t>
  </si>
  <si>
    <t>BY92</t>
  </si>
  <si>
    <t>PP47</t>
  </si>
  <si>
    <t>UB48</t>
  </si>
  <si>
    <t>BC</t>
  </si>
  <si>
    <t>AQ28</t>
  </si>
  <si>
    <t>KW67</t>
  </si>
  <si>
    <t>WH78</t>
  </si>
  <si>
    <t>PhD</t>
  </si>
  <si>
    <t>TE72</t>
  </si>
  <si>
    <t>YK45</t>
  </si>
  <si>
    <t>LX79</t>
  </si>
  <si>
    <t>VF21</t>
  </si>
  <si>
    <t>ZT58</t>
  </si>
  <si>
    <t>NQ84</t>
  </si>
  <si>
    <t>LH70</t>
  </si>
  <si>
    <t>GF14</t>
  </si>
  <si>
    <t>DR85</t>
  </si>
  <si>
    <t>VE83</t>
  </si>
  <si>
    <t>BT82</t>
  </si>
  <si>
    <t>DD</t>
  </si>
  <si>
    <t>SN45</t>
  </si>
  <si>
    <t>IV81</t>
  </si>
  <si>
    <t>AB67</t>
  </si>
  <si>
    <t>XU80</t>
  </si>
  <si>
    <t>LI25</t>
  </si>
  <si>
    <t>YS85</t>
  </si>
  <si>
    <t>GH89</t>
  </si>
  <si>
    <t>DF61</t>
  </si>
  <si>
    <t>JW62</t>
  </si>
  <si>
    <t>OB86</t>
  </si>
  <si>
    <t>MD97</t>
  </si>
  <si>
    <t>TS58</t>
  </si>
  <si>
    <t>NN73</t>
  </si>
  <si>
    <t>KM48</t>
  </si>
  <si>
    <t>NL50</t>
  </si>
  <si>
    <t>CC</t>
  </si>
  <si>
    <t>RA99</t>
  </si>
  <si>
    <t>UB68</t>
  </si>
  <si>
    <t>WJ75</t>
  </si>
  <si>
    <t>MSc</t>
  </si>
  <si>
    <t>LY85</t>
  </si>
  <si>
    <t>OA19</t>
  </si>
  <si>
    <t>XI66</t>
  </si>
  <si>
    <t>CD</t>
  </si>
  <si>
    <t>OM85</t>
  </si>
  <si>
    <t>LY50</t>
  </si>
  <si>
    <t>IQ83</t>
  </si>
  <si>
    <t>DN24</t>
  </si>
  <si>
    <t>AT42</t>
  </si>
  <si>
    <t>KC19</t>
  </si>
  <si>
    <t>WW32</t>
  </si>
  <si>
    <t>KF12</t>
  </si>
  <si>
    <t>PR55</t>
  </si>
  <si>
    <t>PV40</t>
  </si>
  <si>
    <t>NA83</t>
  </si>
  <si>
    <t>WY39</t>
  </si>
  <si>
    <t>GN44</t>
  </si>
  <si>
    <t>WT18</t>
  </si>
  <si>
    <t>XC78</t>
  </si>
  <si>
    <t>FI21</t>
  </si>
  <si>
    <t>VV89</t>
  </si>
  <si>
    <t>EV64</t>
  </si>
  <si>
    <t>BC26</t>
  </si>
  <si>
    <t>EY87</t>
  </si>
  <si>
    <t>IH49</t>
  </si>
  <si>
    <t>FN15</t>
  </si>
  <si>
    <t>GG24</t>
  </si>
  <si>
    <t>RR95</t>
  </si>
  <si>
    <t>FM36</t>
  </si>
  <si>
    <t>BL87</t>
  </si>
  <si>
    <t>LT88</t>
  </si>
  <si>
    <t>LL22</t>
  </si>
  <si>
    <t>SL25</t>
  </si>
  <si>
    <t>YF37</t>
  </si>
  <si>
    <t>KR64</t>
  </si>
  <si>
    <t>FR</t>
  </si>
  <si>
    <t>CJ93</t>
  </si>
  <si>
    <t>SG53</t>
  </si>
  <si>
    <t>GD71</t>
  </si>
  <si>
    <t>ZD72</t>
  </si>
  <si>
    <t>JH79</t>
  </si>
  <si>
    <t>FL91</t>
  </si>
  <si>
    <t>CK21</t>
  </si>
  <si>
    <t>max</t>
  </si>
  <si>
    <t>min</t>
  </si>
  <si>
    <t>median</t>
  </si>
  <si>
    <t>mode</t>
  </si>
  <si>
    <t>average</t>
  </si>
  <si>
    <t>stdev</t>
  </si>
  <si>
    <t>CORR MATRIX</t>
  </si>
  <si>
    <t>QUIZ1</t>
  </si>
  <si>
    <t>MID SEM</t>
  </si>
  <si>
    <t>QUIZ2</t>
  </si>
  <si>
    <t>SUPRISE QUIZ</t>
  </si>
  <si>
    <t>END SEM</t>
  </si>
  <si>
    <t>QUIZ I</t>
  </si>
  <si>
    <t>GRAPH BETWEEN MID SEM AND EXAM</t>
  </si>
  <si>
    <t>since the correlation cofficient is positive so we can say tha if the mid sem marks is increase then the end sem marks is also increase</t>
  </si>
  <si>
    <t>GRAPH BETWEEN  INSEM AND ENDSEM</t>
  </si>
  <si>
    <t xml:space="preserve">Yes we can say that the student who performs well in insem also perform well in end sem because the cluster from the lower left to upper  right in the above garph has a positive correlation </t>
  </si>
  <si>
    <t>HISTOGRAM OF TOTAL SCORE</t>
  </si>
  <si>
    <t>WA TILL MIDSEM</t>
  </si>
  <si>
    <t>WA TILL QUIZ 2</t>
  </si>
  <si>
    <t>IMPROVEMENT</t>
  </si>
  <si>
    <t>worsen</t>
  </si>
  <si>
    <t>same performance</t>
  </si>
  <si>
    <t>SUMMARY</t>
  </si>
  <si>
    <t>STUDENTS</t>
  </si>
  <si>
    <t>GRADE POINT</t>
  </si>
  <si>
    <t>CPI</t>
  </si>
  <si>
    <t>improve perfomance</t>
  </si>
  <si>
    <t>worsen perfomance</t>
  </si>
  <si>
    <t>same perfomance</t>
  </si>
  <si>
    <t>GRAPH BETWEEN MIDSEM AND ENDSEM</t>
  </si>
  <si>
    <t>mean-std</t>
  </si>
  <si>
    <t>mean+std</t>
  </si>
  <si>
    <t>the number of students which lie between (0,mean-std)</t>
  </si>
  <si>
    <t>the number of students which lie between (mean-std,mean+std)</t>
  </si>
  <si>
    <t>the number of students which lie between (mean+std,100)</t>
  </si>
  <si>
    <t>Students</t>
  </si>
  <si>
    <t>AVR CPI</t>
  </si>
  <si>
    <t>BTechs</t>
  </si>
  <si>
    <t>MTechs</t>
  </si>
  <si>
    <t>PhDs</t>
  </si>
  <si>
    <t>MSCs</t>
  </si>
  <si>
    <t>AVERAGE CPI OF ALL STUDENTS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</si>
</sst>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0.0"/>
      <color rgb="FF000000"/>
      <name val="Arial"/>
    </font>
    <font>
      <sz val="10.0"/>
      <color rgb="FF000000"/>
      <name val="Arial"/>
    </font>
    <font>
      <color theme="1"/>
      <name val="Arial"/>
      <scheme val="minor"/>
    </font>
    <font>
      <color theme="1"/>
      <name val="Arial"/>
    </font>
    <font>
      <u/>
      <sz val="9.0"/>
      <color rgb="FF000000"/>
      <name val="&quot;Google Sans Mono&quot;"/>
    </font>
    <font>
      <sz val="9.0"/>
      <color rgb="FF000000"/>
      <name val="&quot;Google Sans Mono&quot;"/>
    </font>
    <font>
      <sz val="9.0"/>
      <color rgb="FF1155CC"/>
      <name val="&quot;Google Sans Mono&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center"/>
    </xf>
    <xf borderId="0" fillId="0" fontId="2" numFmtId="9" xfId="0" applyAlignment="1" applyFont="1" applyNumberFormat="1">
      <alignment horizontal="center"/>
    </xf>
    <xf borderId="0" fillId="0" fontId="3" numFmtId="0" xfId="0" applyFont="1"/>
    <xf borderId="0" fillId="0" fontId="3" numFmtId="0" xfId="0" applyAlignment="1" applyFont="1">
      <alignment readingOrder="0"/>
    </xf>
    <xf borderId="0" fillId="0" fontId="2" numFmtId="3" xfId="0" applyAlignment="1" applyFont="1" applyNumberFormat="1">
      <alignment horizontal="center" readingOrder="0"/>
    </xf>
    <xf borderId="0" fillId="2" fontId="2" numFmtId="0" xfId="0" applyAlignment="1" applyFill="1" applyFont="1">
      <alignment horizontal="center"/>
    </xf>
    <xf borderId="0" fillId="0" fontId="3" numFmtId="0" xfId="0" applyAlignment="1" applyFont="1">
      <alignment horizontal="center"/>
    </xf>
    <xf borderId="0" fillId="0" fontId="4" numFmtId="0" xfId="0" applyAlignment="1" applyFont="1">
      <alignment horizontal="center" readingOrder="0" vertical="bottom"/>
    </xf>
    <xf borderId="0" fillId="0" fontId="4" numFmtId="0" xfId="0" applyAlignment="1" applyFont="1">
      <alignment horizontal="center" vertical="bottom"/>
    </xf>
    <xf borderId="0" fillId="2" fontId="5" numFmtId="0" xfId="0" applyAlignment="1" applyFont="1">
      <alignment horizontal="left"/>
    </xf>
    <xf borderId="0" fillId="2" fontId="6" numFmtId="0" xfId="0" applyAlignment="1" applyFont="1">
      <alignment horizontal="left"/>
    </xf>
    <xf borderId="0" fillId="2" fontId="6" numFmtId="0" xfId="0" applyAlignment="1" applyFont="1">
      <alignment horizontal="left"/>
    </xf>
    <xf borderId="0" fillId="2" fontId="7" numFmtId="0" xfId="0" applyAlignment="1" applyFont="1">
      <alignment horizontal="left"/>
    </xf>
    <xf borderId="0" fillId="2" fontId="6"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EndSem (on 80) vs. Mid Sem (on 52)</a:t>
            </a:r>
          </a:p>
        </c:rich>
      </c:tx>
      <c:overlay val="0"/>
    </c:title>
    <c:plotArea>
      <c:layout/>
      <c:scatterChart>
        <c:scatterStyle val="lineMarker"/>
        <c:varyColors val="0"/>
        <c:ser>
          <c:idx val="0"/>
          <c:order val="0"/>
          <c:tx>
            <c:strRef>
              <c:f>Sheet1!$H$1</c:f>
            </c:strRef>
          </c:tx>
          <c:spPr>
            <a:ln>
              <a:noFill/>
            </a:ln>
          </c:spPr>
          <c:marker>
            <c:symbol val="circle"/>
            <c:size val="7"/>
            <c:spPr>
              <a:solidFill>
                <a:schemeClr val="accent1"/>
              </a:solidFill>
              <a:ln cmpd="sng">
                <a:solidFill>
                  <a:schemeClr val="accent1"/>
                </a:solidFill>
              </a:ln>
            </c:spPr>
          </c:marker>
          <c:trendline>
            <c:name>Trendline for EndSem (on 80)</c:name>
            <c:spPr>
              <a:ln w="19050">
                <a:solidFill>
                  <a:srgbClr val="FF0000">
                    <a:alpha val="40000"/>
                  </a:srgbClr>
                </a:solidFill>
              </a:ln>
            </c:spPr>
            <c:trendlineType val="exp"/>
            <c:dispRSqr val="1"/>
            <c:dispEq val="0"/>
          </c:trendline>
          <c:xVal>
            <c:numRef>
              <c:f>Sheet1!$E$2:$E$168</c:f>
            </c:numRef>
          </c:xVal>
          <c:yVal>
            <c:numRef>
              <c:f>Sheet1!$H$2:$H$168</c:f>
              <c:numCache/>
            </c:numRef>
          </c:yVal>
        </c:ser>
        <c:dLbls>
          <c:showLegendKey val="0"/>
          <c:showVal val="0"/>
          <c:showCatName val="0"/>
          <c:showSerName val="0"/>
          <c:showPercent val="0"/>
          <c:showBubbleSize val="0"/>
        </c:dLbls>
        <c:axId val="1368022989"/>
        <c:axId val="1960871743"/>
      </c:scatterChart>
      <c:valAx>
        <c:axId val="136802298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Mid Sem (on 52)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0871743"/>
      </c:valAx>
      <c:valAx>
        <c:axId val="19608717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EndSem (on 80)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802298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INSEM vs. EndSem (on 80)</a:t>
            </a:r>
          </a:p>
        </c:rich>
      </c:tx>
      <c:overlay val="0"/>
    </c:title>
    <c:plotArea>
      <c:layout/>
      <c:scatterChart>
        <c:scatterStyle val="lineMarker"/>
        <c:varyColors val="0"/>
        <c:ser>
          <c:idx val="0"/>
          <c:order val="0"/>
          <c:tx>
            <c:strRef>
              <c:f>Sheet1!$I$1</c:f>
            </c:strRef>
          </c:tx>
          <c:spPr>
            <a:ln>
              <a:noFill/>
            </a:ln>
          </c:spPr>
          <c:marker>
            <c:symbol val="circle"/>
            <c:size val="7"/>
            <c:spPr>
              <a:solidFill>
                <a:schemeClr val="accent1"/>
              </a:solidFill>
              <a:ln cmpd="sng">
                <a:solidFill>
                  <a:schemeClr val="accent1"/>
                </a:solidFill>
              </a:ln>
            </c:spPr>
          </c:marker>
          <c:trendline>
            <c:name/>
            <c:spPr>
              <a:ln w="38100">
                <a:solidFill>
                  <a:srgbClr val="38761D">
                    <a:alpha val="40000"/>
                  </a:srgbClr>
                </a:solidFill>
              </a:ln>
            </c:spPr>
            <c:trendlineType val="linear"/>
            <c:dispRSqr val="0"/>
            <c:dispEq val="1"/>
          </c:trendline>
          <c:xVal>
            <c:numRef>
              <c:f>Sheet1!$H$2:$H$168</c:f>
            </c:numRef>
          </c:xVal>
          <c:yVal>
            <c:numRef>
              <c:f>Sheet1!$I$2:$I$168</c:f>
              <c:numCache/>
            </c:numRef>
          </c:yVal>
        </c:ser>
        <c:dLbls>
          <c:showLegendKey val="0"/>
          <c:showVal val="0"/>
          <c:showCatName val="0"/>
          <c:showSerName val="0"/>
          <c:showPercent val="0"/>
          <c:showBubbleSize val="0"/>
        </c:dLbls>
        <c:axId val="1420233128"/>
        <c:axId val="964204429"/>
      </c:scatterChart>
      <c:valAx>
        <c:axId val="142023312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EndSem (on 80)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4204429"/>
      </c:valAx>
      <c:valAx>
        <c:axId val="9642044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INSEM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023312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EndSem (on 80) vs. Mid Sem (on 52)</a:t>
            </a:r>
          </a:p>
        </c:rich>
      </c:tx>
      <c:overlay val="0"/>
    </c:title>
    <c:plotArea>
      <c:layout/>
      <c:scatterChart>
        <c:scatterStyle val="lineMarker"/>
        <c:varyColors val="0"/>
        <c:ser>
          <c:idx val="0"/>
          <c:order val="0"/>
          <c:tx>
            <c:strRef>
              <c:f>' Sheet3'!$H$1</c:f>
            </c:strRef>
          </c:tx>
          <c:spPr>
            <a:ln>
              <a:noFill/>
            </a:ln>
          </c:spPr>
          <c:marker>
            <c:symbol val="circle"/>
            <c:size val="7"/>
            <c:spPr>
              <a:solidFill>
                <a:schemeClr val="accent1"/>
              </a:solidFill>
              <a:ln cmpd="sng">
                <a:solidFill>
                  <a:schemeClr val="accent1"/>
                </a:solidFill>
              </a:ln>
            </c:spPr>
          </c:marker>
          <c:trendline>
            <c:name>Trendline for EndSem (on 80)</c:name>
            <c:spPr>
              <a:ln w="19050">
                <a:solidFill>
                  <a:srgbClr val="FF0000">
                    <a:alpha val="40000"/>
                  </a:srgbClr>
                </a:solidFill>
              </a:ln>
            </c:spPr>
            <c:trendlineType val="exp"/>
            <c:dispRSqr val="1"/>
            <c:dispEq val="0"/>
          </c:trendline>
          <c:xVal>
            <c:numRef>
              <c:f>' Sheet3'!$E$2:$E$168</c:f>
            </c:numRef>
          </c:xVal>
          <c:yVal>
            <c:numRef>
              <c:f>' Sheet3'!$H$2:$H$168</c:f>
              <c:numCache/>
            </c:numRef>
          </c:yVal>
        </c:ser>
        <c:dLbls>
          <c:showLegendKey val="0"/>
          <c:showVal val="0"/>
          <c:showCatName val="0"/>
          <c:showSerName val="0"/>
          <c:showPercent val="0"/>
          <c:showBubbleSize val="0"/>
        </c:dLbls>
        <c:axId val="569527824"/>
        <c:axId val="1896643763"/>
      </c:scatterChart>
      <c:valAx>
        <c:axId val="5695278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Mid Sem (on 52)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6643763"/>
      </c:valAx>
      <c:valAx>
        <c:axId val="18966437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EndSem (on 80)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952782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INSEM vs. EndSem (on 80)</a:t>
            </a:r>
          </a:p>
        </c:rich>
      </c:tx>
      <c:overlay val="0"/>
    </c:title>
    <c:plotArea>
      <c:layout/>
      <c:scatterChart>
        <c:scatterStyle val="lineMarker"/>
        <c:varyColors val="0"/>
        <c:ser>
          <c:idx val="0"/>
          <c:order val="0"/>
          <c:tx>
            <c:strRef>
              <c:f>' Sheet3'!$I$1</c:f>
            </c:strRef>
          </c:tx>
          <c:spPr>
            <a:ln>
              <a:noFill/>
            </a:ln>
          </c:spPr>
          <c:marker>
            <c:symbol val="circle"/>
            <c:size val="7"/>
            <c:spPr>
              <a:solidFill>
                <a:schemeClr val="accent1"/>
              </a:solidFill>
              <a:ln cmpd="sng">
                <a:solidFill>
                  <a:schemeClr val="accent1"/>
                </a:solidFill>
              </a:ln>
            </c:spPr>
          </c:marker>
          <c:trendline>
            <c:name/>
            <c:spPr>
              <a:ln w="38100">
                <a:solidFill>
                  <a:srgbClr val="38761D">
                    <a:alpha val="40000"/>
                  </a:srgbClr>
                </a:solidFill>
              </a:ln>
            </c:spPr>
            <c:trendlineType val="linear"/>
            <c:dispRSqr val="0"/>
            <c:dispEq val="1"/>
          </c:trendline>
          <c:xVal>
            <c:numRef>
              <c:f>' Sheet3'!$H$2:$H$168</c:f>
            </c:numRef>
          </c:xVal>
          <c:yVal>
            <c:numRef>
              <c:f>' Sheet3'!$I$2:$I$168</c:f>
              <c:numCache/>
            </c:numRef>
          </c:yVal>
        </c:ser>
        <c:dLbls>
          <c:showLegendKey val="0"/>
          <c:showVal val="0"/>
          <c:showCatName val="0"/>
          <c:showSerName val="0"/>
          <c:showPercent val="0"/>
          <c:showBubbleSize val="0"/>
        </c:dLbls>
        <c:axId val="1314163092"/>
        <c:axId val="403759591"/>
      </c:scatterChart>
      <c:valAx>
        <c:axId val="13141630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EndSem (on 80)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3759591"/>
      </c:valAx>
      <c:valAx>
        <c:axId val="4037595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INSEM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416309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EndSem (on 80) vs. Mid Sem (on 52)</a:t>
            </a:r>
          </a:p>
        </c:rich>
      </c:tx>
      <c:overlay val="0"/>
    </c:title>
    <c:plotArea>
      <c:layout/>
      <c:scatterChart>
        <c:scatterStyle val="lineMarker"/>
        <c:varyColors val="0"/>
        <c:ser>
          <c:idx val="0"/>
          <c:order val="0"/>
          <c:tx>
            <c:strRef>
              <c:f>' Sheet2'!$H$1</c:f>
            </c:strRef>
          </c:tx>
          <c:spPr>
            <a:ln>
              <a:noFill/>
            </a:ln>
          </c:spPr>
          <c:marker>
            <c:symbol val="circle"/>
            <c:size val="7"/>
            <c:spPr>
              <a:solidFill>
                <a:schemeClr val="accent1"/>
              </a:solidFill>
              <a:ln cmpd="sng">
                <a:solidFill>
                  <a:schemeClr val="accent1"/>
                </a:solidFill>
              </a:ln>
            </c:spPr>
          </c:marker>
          <c:trendline>
            <c:name>Trendline for EndSem (on 80)</c:name>
            <c:spPr>
              <a:ln w="19050">
                <a:solidFill>
                  <a:srgbClr val="FF0000">
                    <a:alpha val="40000"/>
                  </a:srgbClr>
                </a:solidFill>
              </a:ln>
            </c:spPr>
            <c:trendlineType val="exp"/>
            <c:dispRSqr val="1"/>
            <c:dispEq val="0"/>
          </c:trendline>
          <c:xVal>
            <c:numRef>
              <c:f>' Sheet2'!$E$2:$E$168</c:f>
            </c:numRef>
          </c:xVal>
          <c:yVal>
            <c:numRef>
              <c:f>' Sheet2'!$H$2:$H$168</c:f>
              <c:numCache/>
            </c:numRef>
          </c:yVal>
        </c:ser>
        <c:dLbls>
          <c:showLegendKey val="0"/>
          <c:showVal val="0"/>
          <c:showCatName val="0"/>
          <c:showSerName val="0"/>
          <c:showPercent val="0"/>
          <c:showBubbleSize val="0"/>
        </c:dLbls>
        <c:axId val="189419106"/>
        <c:axId val="257816230"/>
      </c:scatterChart>
      <c:valAx>
        <c:axId val="1894191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Mid Sem (on 52)</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7816230"/>
      </c:valAx>
      <c:valAx>
        <c:axId val="257816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EndSem (on 80)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941910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INSEM vs. EndSem (on 80)</a:t>
            </a:r>
          </a:p>
        </c:rich>
      </c:tx>
      <c:overlay val="0"/>
    </c:title>
    <c:plotArea>
      <c:layout/>
      <c:scatterChart>
        <c:scatterStyle val="lineMarker"/>
        <c:varyColors val="0"/>
        <c:ser>
          <c:idx val="0"/>
          <c:order val="0"/>
          <c:tx>
            <c:strRef>
              <c:f>' Sheet2'!$I$1</c:f>
            </c:strRef>
          </c:tx>
          <c:spPr>
            <a:ln>
              <a:noFill/>
            </a:ln>
          </c:spPr>
          <c:marker>
            <c:symbol val="circle"/>
            <c:size val="7"/>
            <c:spPr>
              <a:solidFill>
                <a:schemeClr val="accent1"/>
              </a:solidFill>
              <a:ln cmpd="sng">
                <a:solidFill>
                  <a:schemeClr val="accent1"/>
                </a:solidFill>
              </a:ln>
            </c:spPr>
          </c:marker>
          <c:trendline>
            <c:name/>
            <c:spPr>
              <a:ln w="38100">
                <a:solidFill>
                  <a:srgbClr val="38761D">
                    <a:alpha val="40000"/>
                  </a:srgbClr>
                </a:solidFill>
              </a:ln>
            </c:spPr>
            <c:trendlineType val="linear"/>
            <c:dispRSqr val="0"/>
            <c:dispEq val="1"/>
          </c:trendline>
          <c:xVal>
            <c:numRef>
              <c:f>' Sheet2'!$H$2:$H$168</c:f>
            </c:numRef>
          </c:xVal>
          <c:yVal>
            <c:numRef>
              <c:f>' Sheet2'!$I$2:$I$168</c:f>
              <c:numCache/>
            </c:numRef>
          </c:yVal>
        </c:ser>
        <c:dLbls>
          <c:showLegendKey val="0"/>
          <c:showVal val="0"/>
          <c:showCatName val="0"/>
          <c:showSerName val="0"/>
          <c:showPercent val="0"/>
          <c:showBubbleSize val="0"/>
        </c:dLbls>
        <c:axId val="1468048462"/>
        <c:axId val="1432923919"/>
      </c:scatterChart>
      <c:valAx>
        <c:axId val="146804846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EndSem (on 80)</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32923919"/>
      </c:valAx>
      <c:valAx>
        <c:axId val="14329239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INSEM</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804846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447675</xdr:colOff>
      <xdr:row>187</xdr:row>
      <xdr:rowOff>104775</xdr:rowOff>
    </xdr:from>
    <xdr:ext cx="7477125" cy="2247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266700</xdr:colOff>
      <xdr:row>209</xdr:row>
      <xdr:rowOff>9525</xdr:rowOff>
    </xdr:from>
    <xdr:ext cx="9058275" cy="33432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266700</xdr:colOff>
      <xdr:row>186</xdr:row>
      <xdr:rowOff>142875</xdr:rowOff>
    </xdr:from>
    <xdr:ext cx="8496300" cy="25527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266700</xdr:colOff>
      <xdr:row>209</xdr:row>
      <xdr:rowOff>9525</xdr:rowOff>
    </xdr:from>
    <xdr:ext cx="9058275" cy="33432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266700</xdr:colOff>
      <xdr:row>186</xdr:row>
      <xdr:rowOff>142875</xdr:rowOff>
    </xdr:from>
    <xdr:ext cx="8496300" cy="25527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266700</xdr:colOff>
      <xdr:row>209</xdr:row>
      <xdr:rowOff>9525</xdr:rowOff>
    </xdr:from>
    <xdr:ext cx="9058275" cy="33432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9.13"/>
    <col customWidth="1" min="3" max="3" width="8.25"/>
    <col customWidth="1" min="4" max="4" width="14.38"/>
    <col customWidth="1" min="5" max="5" width="15.75"/>
    <col customWidth="1" min="6" max="6" width="14.38"/>
    <col customWidth="1" min="7" max="7" width="17.25"/>
    <col customWidth="1" min="8" max="13" width="14.38"/>
    <col customWidth="1" min="14" max="14" width="15.75"/>
    <col customWidth="1" min="15" max="16" width="14.38"/>
    <col customWidth="1" min="17" max="31" width="8.63"/>
  </cols>
  <sheetData>
    <row r="1" ht="12.75" customHeight="1">
      <c r="A1" s="1" t="s">
        <v>0</v>
      </c>
      <c r="B1" s="2" t="s">
        <v>1</v>
      </c>
      <c r="C1" s="3" t="s">
        <v>2</v>
      </c>
      <c r="D1" s="1" t="s">
        <v>3</v>
      </c>
      <c r="E1" s="1" t="s">
        <v>4</v>
      </c>
      <c r="F1" s="1" t="s">
        <v>5</v>
      </c>
      <c r="G1" s="1" t="s">
        <v>6</v>
      </c>
      <c r="H1" s="1" t="s">
        <v>7</v>
      </c>
      <c r="I1" s="4" t="s">
        <v>8</v>
      </c>
      <c r="J1" s="4" t="s">
        <v>9</v>
      </c>
      <c r="K1" s="4" t="s">
        <v>10</v>
      </c>
      <c r="L1" s="4" t="s">
        <v>11</v>
      </c>
      <c r="M1" s="4" t="s">
        <v>12</v>
      </c>
      <c r="N1" s="5" t="s">
        <v>13</v>
      </c>
      <c r="O1" s="6">
        <v>0.13</v>
      </c>
      <c r="P1" s="5"/>
    </row>
    <row r="2" ht="12.75" customHeight="1">
      <c r="A2" s="5">
        <v>1.0</v>
      </c>
      <c r="B2" s="7" t="s">
        <v>14</v>
      </c>
      <c r="C2" s="4" t="s">
        <v>15</v>
      </c>
      <c r="D2" s="5">
        <v>13.0</v>
      </c>
      <c r="E2" s="5">
        <v>24.0</v>
      </c>
      <c r="F2" s="5">
        <v>8.5</v>
      </c>
      <c r="G2" s="5">
        <v>0.0</v>
      </c>
      <c r="H2" s="5">
        <v>36.0</v>
      </c>
      <c r="I2" s="5">
        <f t="shared" ref="I2:I168" si="1">SUM(D2/2+E2/2+F2/2+G2)</f>
        <v>22.75</v>
      </c>
      <c r="J2" s="5">
        <f t="shared" ref="J2:J168" si="2">SUM(D2/2+E2/2+F2/2+G2+H2/2)</f>
        <v>40.75</v>
      </c>
      <c r="K2" s="5">
        <f t="shared" ref="K2:K168" si="3">ROUND(J2,0)</f>
        <v>41</v>
      </c>
      <c r="L2" s="5">
        <f t="shared" ref="L2:L168" si="4">ROUND(J2,0)</f>
        <v>41</v>
      </c>
      <c r="M2" s="4" t="s">
        <v>16</v>
      </c>
      <c r="N2" s="4"/>
      <c r="O2" s="6">
        <v>0.26</v>
      </c>
      <c r="P2" s="5"/>
    </row>
    <row r="3" ht="12.75" customHeight="1">
      <c r="A3" s="5">
        <v>2.0</v>
      </c>
      <c r="B3" s="7" t="s">
        <v>17</v>
      </c>
      <c r="C3" s="4" t="s">
        <v>15</v>
      </c>
      <c r="D3" s="5">
        <v>0.0</v>
      </c>
      <c r="E3" s="5">
        <v>40.0</v>
      </c>
      <c r="F3" s="5">
        <v>17.5</v>
      </c>
      <c r="G3" s="5">
        <v>0.0</v>
      </c>
      <c r="H3" s="5">
        <v>30.0</v>
      </c>
      <c r="I3" s="5">
        <f t="shared" si="1"/>
        <v>28.75</v>
      </c>
      <c r="J3" s="5">
        <f t="shared" si="2"/>
        <v>43.75</v>
      </c>
      <c r="K3" s="5">
        <f t="shared" si="3"/>
        <v>44</v>
      </c>
      <c r="L3" s="5">
        <f t="shared" si="4"/>
        <v>44</v>
      </c>
      <c r="M3" s="4" t="s">
        <v>16</v>
      </c>
      <c r="N3" s="4"/>
      <c r="O3" s="6">
        <v>0.18</v>
      </c>
      <c r="P3" s="5"/>
    </row>
    <row r="4" ht="12.75" customHeight="1">
      <c r="A4" s="5">
        <v>3.0</v>
      </c>
      <c r="B4" s="7" t="s">
        <v>18</v>
      </c>
      <c r="C4" s="4" t="s">
        <v>15</v>
      </c>
      <c r="D4" s="5">
        <v>23.0</v>
      </c>
      <c r="E4" s="5">
        <v>48.0</v>
      </c>
      <c r="F4" s="5">
        <v>27.0</v>
      </c>
      <c r="G4" s="5">
        <v>0.0</v>
      </c>
      <c r="H4" s="5">
        <v>78.0</v>
      </c>
      <c r="I4" s="5">
        <f t="shared" si="1"/>
        <v>49</v>
      </c>
      <c r="J4" s="5">
        <f t="shared" si="2"/>
        <v>88</v>
      </c>
      <c r="K4" s="5">
        <f t="shared" si="3"/>
        <v>88</v>
      </c>
      <c r="L4" s="5">
        <f t="shared" si="4"/>
        <v>88</v>
      </c>
      <c r="M4" s="4" t="s">
        <v>16</v>
      </c>
      <c r="N4" s="4"/>
      <c r="O4" s="6">
        <v>0.03</v>
      </c>
      <c r="P4" s="5"/>
    </row>
    <row r="5" ht="12.75" customHeight="1">
      <c r="A5" s="5">
        <v>5.0</v>
      </c>
      <c r="B5" s="7" t="s">
        <v>19</v>
      </c>
      <c r="C5" s="4" t="s">
        <v>15</v>
      </c>
      <c r="D5" s="5">
        <v>26.0</v>
      </c>
      <c r="E5" s="5">
        <v>41.0</v>
      </c>
      <c r="F5" s="5">
        <v>21.5</v>
      </c>
      <c r="G5" s="5">
        <v>3.0</v>
      </c>
      <c r="H5" s="5">
        <v>58.0</v>
      </c>
      <c r="I5" s="5">
        <f t="shared" si="1"/>
        <v>47.25</v>
      </c>
      <c r="J5" s="5">
        <f t="shared" si="2"/>
        <v>76.25</v>
      </c>
      <c r="K5" s="5">
        <f t="shared" si="3"/>
        <v>76</v>
      </c>
      <c r="L5" s="5">
        <f t="shared" si="4"/>
        <v>76</v>
      </c>
      <c r="M5" s="4" t="s">
        <v>16</v>
      </c>
      <c r="N5" s="4"/>
      <c r="O5" s="6">
        <f>SUM(O1:O4)</f>
        <v>0.6</v>
      </c>
      <c r="P5" s="5"/>
    </row>
    <row r="6" ht="12.75" customHeight="1">
      <c r="A6" s="5">
        <v>6.0</v>
      </c>
      <c r="B6" s="7" t="s">
        <v>20</v>
      </c>
      <c r="C6" s="4" t="s">
        <v>15</v>
      </c>
      <c r="D6" s="5">
        <v>9.0</v>
      </c>
      <c r="E6" s="5">
        <v>27.0</v>
      </c>
      <c r="F6" s="5">
        <v>12.5</v>
      </c>
      <c r="G6" s="5">
        <v>0.0</v>
      </c>
      <c r="H6" s="5">
        <v>36.0</v>
      </c>
      <c r="I6" s="5">
        <f t="shared" si="1"/>
        <v>24.25</v>
      </c>
      <c r="J6" s="5">
        <f t="shared" si="2"/>
        <v>42.25</v>
      </c>
      <c r="K6" s="5">
        <f t="shared" si="3"/>
        <v>42</v>
      </c>
      <c r="L6" s="5">
        <f t="shared" si="4"/>
        <v>42</v>
      </c>
      <c r="M6" s="4" t="s">
        <v>16</v>
      </c>
      <c r="N6" s="4"/>
      <c r="O6" s="6">
        <v>0.4</v>
      </c>
      <c r="P6" s="5"/>
    </row>
    <row r="7" ht="12.75" customHeight="1">
      <c r="A7" s="5">
        <v>7.0</v>
      </c>
      <c r="B7" s="7" t="s">
        <v>21</v>
      </c>
      <c r="C7" s="4" t="s">
        <v>15</v>
      </c>
      <c r="D7" s="5">
        <v>18.0</v>
      </c>
      <c r="E7" s="5">
        <v>40.0</v>
      </c>
      <c r="F7" s="5">
        <v>26.0</v>
      </c>
      <c r="G7" s="5">
        <v>0.0</v>
      </c>
      <c r="H7" s="5">
        <v>54.0</v>
      </c>
      <c r="I7" s="5">
        <f t="shared" si="1"/>
        <v>42</v>
      </c>
      <c r="J7" s="5">
        <f t="shared" si="2"/>
        <v>69</v>
      </c>
      <c r="K7" s="5">
        <f t="shared" si="3"/>
        <v>69</v>
      </c>
      <c r="L7" s="5">
        <f t="shared" si="4"/>
        <v>69</v>
      </c>
      <c r="M7" s="4" t="s">
        <v>16</v>
      </c>
      <c r="N7" s="4"/>
      <c r="O7" s="6">
        <f>O6+O5</f>
        <v>1</v>
      </c>
      <c r="Q7" s="4"/>
    </row>
    <row r="8" ht="12.75" customHeight="1">
      <c r="A8" s="5">
        <v>8.0</v>
      </c>
      <c r="B8" s="7" t="s">
        <v>22</v>
      </c>
      <c r="C8" s="4" t="s">
        <v>15</v>
      </c>
      <c r="D8" s="5">
        <v>23.0</v>
      </c>
      <c r="E8" s="5">
        <v>48.0</v>
      </c>
      <c r="F8" s="5">
        <v>14.0</v>
      </c>
      <c r="G8" s="5">
        <v>0.0</v>
      </c>
      <c r="H8" s="5">
        <v>39.0</v>
      </c>
      <c r="I8" s="5">
        <f t="shared" si="1"/>
        <v>42.5</v>
      </c>
      <c r="J8" s="5">
        <f t="shared" si="2"/>
        <v>62</v>
      </c>
      <c r="K8" s="5">
        <f t="shared" si="3"/>
        <v>62</v>
      </c>
      <c r="L8" s="5">
        <f t="shared" si="4"/>
        <v>62</v>
      </c>
      <c r="M8" s="4" t="s">
        <v>16</v>
      </c>
      <c r="N8" s="4"/>
      <c r="O8" s="5"/>
      <c r="P8" s="4"/>
      <c r="Q8" s="4"/>
    </row>
    <row r="9" ht="12.75" customHeight="1">
      <c r="A9" s="5">
        <v>9.0</v>
      </c>
      <c r="B9" s="7" t="s">
        <v>23</v>
      </c>
      <c r="C9" s="4" t="s">
        <v>15</v>
      </c>
      <c r="D9" s="5">
        <v>24.0</v>
      </c>
      <c r="E9" s="5">
        <v>43.0</v>
      </c>
      <c r="F9" s="5">
        <v>13.0</v>
      </c>
      <c r="G9" s="5">
        <v>0.0</v>
      </c>
      <c r="H9" s="5">
        <v>62.0</v>
      </c>
      <c r="I9" s="5">
        <f t="shared" si="1"/>
        <v>40</v>
      </c>
      <c r="J9" s="5">
        <f t="shared" si="2"/>
        <v>71</v>
      </c>
      <c r="K9" s="5">
        <f t="shared" si="3"/>
        <v>71</v>
      </c>
      <c r="L9" s="5">
        <f t="shared" si="4"/>
        <v>71</v>
      </c>
      <c r="M9" s="4" t="s">
        <v>16</v>
      </c>
      <c r="N9" s="4"/>
      <c r="O9" s="5"/>
      <c r="P9" s="4"/>
      <c r="Q9" s="4"/>
    </row>
    <row r="10" ht="12.75" customHeight="1">
      <c r="A10" s="5">
        <v>10.0</v>
      </c>
      <c r="B10" s="7" t="s">
        <v>24</v>
      </c>
      <c r="C10" s="4" t="s">
        <v>15</v>
      </c>
      <c r="D10" s="5">
        <v>26.0</v>
      </c>
      <c r="E10" s="5">
        <v>45.0</v>
      </c>
      <c r="F10" s="5">
        <v>10.0</v>
      </c>
      <c r="G10" s="5">
        <v>0.0</v>
      </c>
      <c r="H10" s="5">
        <v>58.0</v>
      </c>
      <c r="I10" s="5">
        <f t="shared" si="1"/>
        <v>40.5</v>
      </c>
      <c r="J10" s="5">
        <f t="shared" si="2"/>
        <v>69.5</v>
      </c>
      <c r="K10" s="5">
        <f t="shared" si="3"/>
        <v>70</v>
      </c>
      <c r="L10" s="5">
        <f t="shared" si="4"/>
        <v>70</v>
      </c>
      <c r="M10" s="4" t="s">
        <v>16</v>
      </c>
      <c r="N10" s="4"/>
      <c r="O10" s="5"/>
      <c r="P10" s="4"/>
      <c r="Q10" s="4"/>
    </row>
    <row r="11" ht="12.75" customHeight="1">
      <c r="A11" s="5">
        <v>11.0</v>
      </c>
      <c r="B11" s="7" t="s">
        <v>25</v>
      </c>
      <c r="C11" s="4" t="s">
        <v>15</v>
      </c>
      <c r="D11" s="5">
        <v>25.0</v>
      </c>
      <c r="E11" s="5">
        <v>42.0</v>
      </c>
      <c r="F11" s="5">
        <v>30.0</v>
      </c>
      <c r="G11" s="5">
        <v>0.0</v>
      </c>
      <c r="H11" s="5">
        <v>68.0</v>
      </c>
      <c r="I11" s="5">
        <f t="shared" si="1"/>
        <v>48.5</v>
      </c>
      <c r="J11" s="5">
        <f t="shared" si="2"/>
        <v>82.5</v>
      </c>
      <c r="K11" s="5">
        <f t="shared" si="3"/>
        <v>83</v>
      </c>
      <c r="L11" s="5">
        <f t="shared" si="4"/>
        <v>83</v>
      </c>
      <c r="M11" s="4" t="s">
        <v>16</v>
      </c>
      <c r="N11" s="4"/>
      <c r="O11" s="5"/>
      <c r="P11" s="4"/>
      <c r="Q11" s="4"/>
    </row>
    <row r="12" ht="12.75" customHeight="1">
      <c r="A12" s="5">
        <v>12.0</v>
      </c>
      <c r="B12" s="7" t="s">
        <v>26</v>
      </c>
      <c r="C12" s="4" t="s">
        <v>15</v>
      </c>
      <c r="D12" s="5">
        <v>26.0</v>
      </c>
      <c r="E12" s="5">
        <v>54.0</v>
      </c>
      <c r="F12" s="5">
        <v>27.0</v>
      </c>
      <c r="G12" s="5">
        <v>0.0</v>
      </c>
      <c r="H12" s="5">
        <v>73.0</v>
      </c>
      <c r="I12" s="5">
        <f t="shared" si="1"/>
        <v>53.5</v>
      </c>
      <c r="J12" s="5">
        <f t="shared" si="2"/>
        <v>90</v>
      </c>
      <c r="K12" s="5">
        <f t="shared" si="3"/>
        <v>90</v>
      </c>
      <c r="L12" s="5">
        <f t="shared" si="4"/>
        <v>90</v>
      </c>
      <c r="M12" s="4" t="s">
        <v>16</v>
      </c>
      <c r="N12" s="4"/>
      <c r="O12" s="5"/>
      <c r="P12" s="4"/>
      <c r="Q12" s="4"/>
    </row>
    <row r="13" ht="12.75" customHeight="1">
      <c r="A13" s="5">
        <v>13.0</v>
      </c>
      <c r="B13" s="7" t="s">
        <v>27</v>
      </c>
      <c r="C13" s="4" t="s">
        <v>15</v>
      </c>
      <c r="D13" s="5">
        <v>16.0</v>
      </c>
      <c r="E13" s="5">
        <v>29.0</v>
      </c>
      <c r="F13" s="5">
        <v>10.0</v>
      </c>
      <c r="G13" s="5">
        <v>0.0</v>
      </c>
      <c r="H13" s="5">
        <v>30.0</v>
      </c>
      <c r="I13" s="5">
        <f t="shared" si="1"/>
        <v>27.5</v>
      </c>
      <c r="J13" s="5">
        <f t="shared" si="2"/>
        <v>42.5</v>
      </c>
      <c r="K13" s="5">
        <f t="shared" si="3"/>
        <v>43</v>
      </c>
      <c r="L13" s="5">
        <f t="shared" si="4"/>
        <v>43</v>
      </c>
      <c r="M13" s="4" t="s">
        <v>16</v>
      </c>
      <c r="N13" s="4"/>
      <c r="O13" s="5"/>
      <c r="P13" s="4"/>
      <c r="Q13" s="4"/>
    </row>
    <row r="14" ht="12.75" customHeight="1">
      <c r="A14" s="5">
        <v>14.0</v>
      </c>
      <c r="B14" s="7" t="s">
        <v>28</v>
      </c>
      <c r="C14" s="4" t="s">
        <v>15</v>
      </c>
      <c r="D14" s="5">
        <v>17.0</v>
      </c>
      <c r="E14" s="5">
        <v>37.0</v>
      </c>
      <c r="F14" s="5">
        <v>11.0</v>
      </c>
      <c r="G14" s="5">
        <v>0.0</v>
      </c>
      <c r="H14" s="5">
        <v>48.0</v>
      </c>
      <c r="I14" s="5">
        <f t="shared" si="1"/>
        <v>32.5</v>
      </c>
      <c r="J14" s="5">
        <f t="shared" si="2"/>
        <v>56.5</v>
      </c>
      <c r="K14" s="5">
        <f t="shared" si="3"/>
        <v>57</v>
      </c>
      <c r="L14" s="5">
        <f t="shared" si="4"/>
        <v>57</v>
      </c>
      <c r="M14" s="4" t="s">
        <v>16</v>
      </c>
      <c r="N14" s="4"/>
      <c r="O14" s="5"/>
      <c r="P14" s="4"/>
      <c r="Q14" s="4"/>
    </row>
    <row r="15" ht="12.75" customHeight="1">
      <c r="A15" s="5">
        <v>15.0</v>
      </c>
      <c r="B15" s="7" t="s">
        <v>29</v>
      </c>
      <c r="C15" s="4" t="s">
        <v>15</v>
      </c>
      <c r="D15" s="5">
        <v>17.0</v>
      </c>
      <c r="E15" s="5">
        <v>42.0</v>
      </c>
      <c r="F15" s="5">
        <v>33.0</v>
      </c>
      <c r="G15" s="5">
        <v>3.0</v>
      </c>
      <c r="H15" s="5">
        <v>64.0</v>
      </c>
      <c r="I15" s="5">
        <f t="shared" si="1"/>
        <v>49</v>
      </c>
      <c r="J15" s="5">
        <f t="shared" si="2"/>
        <v>81</v>
      </c>
      <c r="K15" s="5">
        <f t="shared" si="3"/>
        <v>81</v>
      </c>
      <c r="L15" s="5">
        <f t="shared" si="4"/>
        <v>81</v>
      </c>
      <c r="M15" s="4" t="s">
        <v>16</v>
      </c>
      <c r="N15" s="4"/>
      <c r="O15" s="5"/>
      <c r="P15" s="4"/>
      <c r="Q15" s="4"/>
    </row>
    <row r="16" ht="12.75" customHeight="1">
      <c r="A16" s="5">
        <v>16.0</v>
      </c>
      <c r="B16" s="7" t="s">
        <v>30</v>
      </c>
      <c r="C16" s="4" t="s">
        <v>15</v>
      </c>
      <c r="D16" s="5">
        <v>22.0</v>
      </c>
      <c r="E16" s="5">
        <v>32.0</v>
      </c>
      <c r="F16" s="5">
        <v>12.0</v>
      </c>
      <c r="G16" s="5">
        <v>1.75</v>
      </c>
      <c r="H16" s="5">
        <v>43.0</v>
      </c>
      <c r="I16" s="5">
        <f t="shared" si="1"/>
        <v>34.75</v>
      </c>
      <c r="J16" s="5">
        <f t="shared" si="2"/>
        <v>56.25</v>
      </c>
      <c r="K16" s="5">
        <f t="shared" si="3"/>
        <v>56</v>
      </c>
      <c r="L16" s="5">
        <f t="shared" si="4"/>
        <v>56</v>
      </c>
      <c r="M16" s="4" t="s">
        <v>16</v>
      </c>
      <c r="N16" s="4"/>
      <c r="O16" s="5"/>
      <c r="P16" s="4"/>
      <c r="Q16" s="4"/>
    </row>
    <row r="17" ht="12.75" customHeight="1">
      <c r="A17" s="5">
        <v>17.0</v>
      </c>
      <c r="B17" s="7" t="s">
        <v>31</v>
      </c>
      <c r="C17" s="4" t="s">
        <v>15</v>
      </c>
      <c r="D17" s="5">
        <v>22.0</v>
      </c>
      <c r="E17" s="5">
        <v>50.0</v>
      </c>
      <c r="F17" s="5">
        <v>25.5</v>
      </c>
      <c r="G17" s="5">
        <v>2.0</v>
      </c>
      <c r="H17" s="5">
        <v>68.0</v>
      </c>
      <c r="I17" s="5">
        <f t="shared" si="1"/>
        <v>50.75</v>
      </c>
      <c r="J17" s="5">
        <f t="shared" si="2"/>
        <v>84.75</v>
      </c>
      <c r="K17" s="5">
        <f t="shared" si="3"/>
        <v>85</v>
      </c>
      <c r="L17" s="5">
        <f t="shared" si="4"/>
        <v>85</v>
      </c>
      <c r="M17" s="4" t="s">
        <v>16</v>
      </c>
      <c r="N17" s="4"/>
      <c r="O17" s="5"/>
      <c r="P17" s="4"/>
      <c r="Q17" s="4"/>
    </row>
    <row r="18" ht="12.75" customHeight="1">
      <c r="A18" s="5">
        <v>18.0</v>
      </c>
      <c r="B18" s="7" t="s">
        <v>32</v>
      </c>
      <c r="C18" s="4" t="s">
        <v>15</v>
      </c>
      <c r="D18" s="5">
        <v>18.0</v>
      </c>
      <c r="E18" s="5">
        <v>33.0</v>
      </c>
      <c r="F18" s="5">
        <v>11.5</v>
      </c>
      <c r="G18" s="5">
        <v>0.0</v>
      </c>
      <c r="H18" s="5">
        <v>24.0</v>
      </c>
      <c r="I18" s="5">
        <f t="shared" si="1"/>
        <v>31.25</v>
      </c>
      <c r="J18" s="5">
        <f t="shared" si="2"/>
        <v>43.25</v>
      </c>
      <c r="K18" s="5">
        <f t="shared" si="3"/>
        <v>43</v>
      </c>
      <c r="L18" s="5">
        <f t="shared" si="4"/>
        <v>43</v>
      </c>
      <c r="M18" s="4" t="s">
        <v>33</v>
      </c>
      <c r="N18" s="4"/>
      <c r="O18" s="5"/>
      <c r="P18" s="4"/>
      <c r="Q18" s="4"/>
    </row>
    <row r="19" ht="12.75" customHeight="1">
      <c r="A19" s="5">
        <v>19.0</v>
      </c>
      <c r="B19" s="7" t="s">
        <v>34</v>
      </c>
      <c r="C19" s="4" t="s">
        <v>15</v>
      </c>
      <c r="D19" s="5">
        <v>15.0</v>
      </c>
      <c r="E19" s="5">
        <v>22.0</v>
      </c>
      <c r="F19" s="5">
        <v>9.5</v>
      </c>
      <c r="G19" s="5">
        <v>0.0</v>
      </c>
      <c r="H19" s="5">
        <v>14.0</v>
      </c>
      <c r="I19" s="5">
        <f t="shared" si="1"/>
        <v>23.25</v>
      </c>
      <c r="J19" s="5">
        <f t="shared" si="2"/>
        <v>30.25</v>
      </c>
      <c r="K19" s="5">
        <f t="shared" si="3"/>
        <v>30</v>
      </c>
      <c r="L19" s="5">
        <f t="shared" si="4"/>
        <v>30</v>
      </c>
      <c r="M19" s="4" t="s">
        <v>33</v>
      </c>
      <c r="N19" s="4"/>
      <c r="O19" s="5"/>
      <c r="P19" s="4"/>
      <c r="Q19" s="4"/>
    </row>
    <row r="20" ht="12.75" customHeight="1">
      <c r="A20" s="5">
        <v>20.0</v>
      </c>
      <c r="B20" s="7" t="s">
        <v>35</v>
      </c>
      <c r="C20" s="4" t="s">
        <v>15</v>
      </c>
      <c r="D20" s="5">
        <v>21.0</v>
      </c>
      <c r="E20" s="5">
        <v>32.0</v>
      </c>
      <c r="F20" s="5">
        <v>13.0</v>
      </c>
      <c r="G20" s="5">
        <v>0.0</v>
      </c>
      <c r="H20" s="5">
        <v>26.0</v>
      </c>
      <c r="I20" s="5">
        <f t="shared" si="1"/>
        <v>33</v>
      </c>
      <c r="J20" s="5">
        <f t="shared" si="2"/>
        <v>46</v>
      </c>
      <c r="K20" s="5">
        <f t="shared" si="3"/>
        <v>46</v>
      </c>
      <c r="L20" s="5">
        <f t="shared" si="4"/>
        <v>46</v>
      </c>
      <c r="M20" s="4" t="s">
        <v>33</v>
      </c>
      <c r="N20" s="4"/>
      <c r="O20" s="5"/>
      <c r="P20" s="4"/>
      <c r="Q20" s="4"/>
    </row>
    <row r="21" ht="12.75" customHeight="1">
      <c r="A21" s="5">
        <v>21.0</v>
      </c>
      <c r="B21" s="7" t="s">
        <v>36</v>
      </c>
      <c r="C21" s="4" t="s">
        <v>15</v>
      </c>
      <c r="D21" s="5">
        <v>20.0</v>
      </c>
      <c r="E21" s="5">
        <v>34.0</v>
      </c>
      <c r="F21" s="5">
        <v>15.5</v>
      </c>
      <c r="G21" s="5">
        <v>0.0</v>
      </c>
      <c r="H21" s="5">
        <v>47.0</v>
      </c>
      <c r="I21" s="5">
        <f t="shared" si="1"/>
        <v>34.75</v>
      </c>
      <c r="J21" s="5">
        <f t="shared" si="2"/>
        <v>58.25</v>
      </c>
      <c r="K21" s="5">
        <f t="shared" si="3"/>
        <v>58</v>
      </c>
      <c r="L21" s="5">
        <f t="shared" si="4"/>
        <v>58</v>
      </c>
      <c r="M21" s="4" t="s">
        <v>33</v>
      </c>
      <c r="N21" s="5"/>
      <c r="O21" s="5"/>
      <c r="P21" s="4"/>
      <c r="Q21" s="4"/>
    </row>
    <row r="22" ht="12.75" customHeight="1">
      <c r="A22" s="5">
        <v>22.0</v>
      </c>
      <c r="B22" s="7" t="s">
        <v>37</v>
      </c>
      <c r="C22" s="4" t="s">
        <v>15</v>
      </c>
      <c r="D22" s="5">
        <v>9.0</v>
      </c>
      <c r="E22" s="5">
        <v>17.0</v>
      </c>
      <c r="F22" s="5">
        <v>11.5</v>
      </c>
      <c r="G22" s="5">
        <v>0.0</v>
      </c>
      <c r="H22" s="5">
        <v>24.0</v>
      </c>
      <c r="I22" s="5">
        <f t="shared" si="1"/>
        <v>18.75</v>
      </c>
      <c r="J22" s="5">
        <f t="shared" si="2"/>
        <v>30.75</v>
      </c>
      <c r="K22" s="5">
        <f t="shared" si="3"/>
        <v>31</v>
      </c>
      <c r="L22" s="5">
        <f t="shared" si="4"/>
        <v>31</v>
      </c>
      <c r="M22" s="4" t="s">
        <v>33</v>
      </c>
      <c r="N22" s="5"/>
      <c r="O22" s="5"/>
      <c r="P22" s="4"/>
      <c r="Q22" s="4"/>
    </row>
    <row r="23" ht="12.75" customHeight="1">
      <c r="A23" s="5">
        <v>23.0</v>
      </c>
      <c r="B23" s="7" t="s">
        <v>38</v>
      </c>
      <c r="C23" s="4" t="s">
        <v>15</v>
      </c>
      <c r="D23" s="5">
        <v>23.0</v>
      </c>
      <c r="E23" s="5">
        <v>29.0</v>
      </c>
      <c r="F23" s="5">
        <v>24.5</v>
      </c>
      <c r="G23" s="5">
        <v>0.0</v>
      </c>
      <c r="H23" s="5">
        <v>48.0</v>
      </c>
      <c r="I23" s="5">
        <f t="shared" si="1"/>
        <v>38.25</v>
      </c>
      <c r="J23" s="5">
        <f t="shared" si="2"/>
        <v>62.25</v>
      </c>
      <c r="K23" s="5">
        <f t="shared" si="3"/>
        <v>62</v>
      </c>
      <c r="L23" s="5">
        <f t="shared" si="4"/>
        <v>62</v>
      </c>
      <c r="M23" s="4" t="s">
        <v>33</v>
      </c>
      <c r="N23" s="5"/>
      <c r="O23" s="5"/>
      <c r="P23" s="4"/>
      <c r="Q23" s="4"/>
    </row>
    <row r="24" ht="12.75" customHeight="1">
      <c r="A24" s="5">
        <v>24.0</v>
      </c>
      <c r="B24" s="7" t="s">
        <v>39</v>
      </c>
      <c r="C24" s="4" t="s">
        <v>15</v>
      </c>
      <c r="D24" s="5">
        <v>18.0</v>
      </c>
      <c r="E24" s="5">
        <v>21.0</v>
      </c>
      <c r="F24" s="5">
        <v>13.0</v>
      </c>
      <c r="G24" s="5">
        <v>0.0</v>
      </c>
      <c r="H24" s="5">
        <v>31.0</v>
      </c>
      <c r="I24" s="5">
        <f t="shared" si="1"/>
        <v>26</v>
      </c>
      <c r="J24" s="5">
        <f t="shared" si="2"/>
        <v>41.5</v>
      </c>
      <c r="K24" s="5">
        <f t="shared" si="3"/>
        <v>42</v>
      </c>
      <c r="L24" s="5">
        <f t="shared" si="4"/>
        <v>42</v>
      </c>
      <c r="M24" s="4" t="s">
        <v>33</v>
      </c>
      <c r="N24" s="5"/>
      <c r="O24" s="5"/>
      <c r="P24" s="4"/>
      <c r="Q24" s="4"/>
    </row>
    <row r="25" ht="12.75" customHeight="1">
      <c r="A25" s="5">
        <v>25.0</v>
      </c>
      <c r="B25" s="7" t="s">
        <v>40</v>
      </c>
      <c r="C25" s="4" t="s">
        <v>15</v>
      </c>
      <c r="D25" s="5">
        <v>20.0</v>
      </c>
      <c r="E25" s="5">
        <v>36.0</v>
      </c>
      <c r="F25" s="5">
        <v>12.0</v>
      </c>
      <c r="G25" s="5">
        <v>3.0</v>
      </c>
      <c r="H25" s="5">
        <v>61.0</v>
      </c>
      <c r="I25" s="5">
        <f t="shared" si="1"/>
        <v>37</v>
      </c>
      <c r="J25" s="5">
        <f t="shared" si="2"/>
        <v>67.5</v>
      </c>
      <c r="K25" s="5">
        <f t="shared" si="3"/>
        <v>68</v>
      </c>
      <c r="L25" s="5">
        <f t="shared" si="4"/>
        <v>68</v>
      </c>
      <c r="M25" s="4" t="s">
        <v>33</v>
      </c>
      <c r="N25" s="5"/>
      <c r="O25" s="5"/>
      <c r="P25" s="4"/>
      <c r="Q25" s="4"/>
    </row>
    <row r="26" ht="12.75" customHeight="1">
      <c r="A26" s="5">
        <v>26.0</v>
      </c>
      <c r="B26" s="7" t="s">
        <v>41</v>
      </c>
      <c r="C26" s="4" t="s">
        <v>15</v>
      </c>
      <c r="D26" s="5">
        <v>24.0</v>
      </c>
      <c r="E26" s="5">
        <v>47.0</v>
      </c>
      <c r="F26" s="5">
        <v>21.5</v>
      </c>
      <c r="G26" s="5">
        <v>0.0</v>
      </c>
      <c r="H26" s="5">
        <v>59.0</v>
      </c>
      <c r="I26" s="5">
        <f t="shared" si="1"/>
        <v>46.25</v>
      </c>
      <c r="J26" s="5">
        <f t="shared" si="2"/>
        <v>75.75</v>
      </c>
      <c r="K26" s="5">
        <f t="shared" si="3"/>
        <v>76</v>
      </c>
      <c r="L26" s="5">
        <f t="shared" si="4"/>
        <v>76</v>
      </c>
      <c r="M26" s="4" t="s">
        <v>33</v>
      </c>
      <c r="N26" s="5"/>
      <c r="O26" s="5"/>
      <c r="P26" s="4"/>
      <c r="Q26" s="4"/>
    </row>
    <row r="27" ht="12.75" customHeight="1">
      <c r="A27" s="5">
        <v>27.0</v>
      </c>
      <c r="B27" s="7" t="s">
        <v>42</v>
      </c>
      <c r="C27" s="4" t="s">
        <v>15</v>
      </c>
      <c r="D27" s="5">
        <v>25.0</v>
      </c>
      <c r="E27" s="5">
        <v>43.0</v>
      </c>
      <c r="F27" s="5">
        <v>27.5</v>
      </c>
      <c r="G27" s="5">
        <v>0.0</v>
      </c>
      <c r="H27" s="5">
        <v>60.0</v>
      </c>
      <c r="I27" s="5">
        <f t="shared" si="1"/>
        <v>47.75</v>
      </c>
      <c r="J27" s="5">
        <f t="shared" si="2"/>
        <v>77.75</v>
      </c>
      <c r="K27" s="5">
        <f t="shared" si="3"/>
        <v>78</v>
      </c>
      <c r="L27" s="5">
        <f t="shared" si="4"/>
        <v>78</v>
      </c>
      <c r="M27" s="4" t="s">
        <v>33</v>
      </c>
      <c r="N27" s="5"/>
      <c r="O27" s="5"/>
      <c r="P27" s="4"/>
      <c r="Q27" s="4"/>
    </row>
    <row r="28" ht="12.75" customHeight="1">
      <c r="A28" s="5">
        <v>28.0</v>
      </c>
      <c r="B28" s="7" t="s">
        <v>43</v>
      </c>
      <c r="C28" s="4" t="s">
        <v>15</v>
      </c>
      <c r="D28" s="5">
        <v>21.0</v>
      </c>
      <c r="E28" s="5">
        <v>35.0</v>
      </c>
      <c r="F28" s="5">
        <v>11.0</v>
      </c>
      <c r="G28" s="5">
        <v>0.0</v>
      </c>
      <c r="H28" s="5">
        <v>37.0</v>
      </c>
      <c r="I28" s="5">
        <f t="shared" si="1"/>
        <v>33.5</v>
      </c>
      <c r="J28" s="5">
        <f t="shared" si="2"/>
        <v>52</v>
      </c>
      <c r="K28" s="5">
        <f t="shared" si="3"/>
        <v>52</v>
      </c>
      <c r="L28" s="5">
        <f t="shared" si="4"/>
        <v>52</v>
      </c>
      <c r="M28" s="4" t="s">
        <v>33</v>
      </c>
      <c r="N28" s="5"/>
      <c r="O28" s="5"/>
      <c r="P28" s="4"/>
      <c r="Q28" s="4"/>
    </row>
    <row r="29" ht="12.75" customHeight="1">
      <c r="A29" s="5">
        <v>29.0</v>
      </c>
      <c r="B29" s="7" t="s">
        <v>44</v>
      </c>
      <c r="C29" s="4" t="s">
        <v>15</v>
      </c>
      <c r="D29" s="5">
        <v>22.0</v>
      </c>
      <c r="E29" s="5">
        <v>21.0</v>
      </c>
      <c r="F29" s="5">
        <v>13.0</v>
      </c>
      <c r="G29" s="5">
        <v>0.0</v>
      </c>
      <c r="H29" s="5">
        <v>52.0</v>
      </c>
      <c r="I29" s="5">
        <f t="shared" si="1"/>
        <v>28</v>
      </c>
      <c r="J29" s="5">
        <f t="shared" si="2"/>
        <v>54</v>
      </c>
      <c r="K29" s="5">
        <f t="shared" si="3"/>
        <v>54</v>
      </c>
      <c r="L29" s="5">
        <f t="shared" si="4"/>
        <v>54</v>
      </c>
      <c r="M29" s="4" t="s">
        <v>33</v>
      </c>
      <c r="N29" s="5"/>
      <c r="O29" s="5"/>
      <c r="P29" s="4"/>
      <c r="Q29" s="4"/>
    </row>
    <row r="30" ht="12.75" customHeight="1">
      <c r="A30" s="5">
        <v>30.0</v>
      </c>
      <c r="B30" s="7" t="s">
        <v>45</v>
      </c>
      <c r="C30" s="4" t="s">
        <v>15</v>
      </c>
      <c r="D30" s="5">
        <v>24.0</v>
      </c>
      <c r="E30" s="5">
        <v>48.0</v>
      </c>
      <c r="F30" s="5">
        <v>18.0</v>
      </c>
      <c r="G30" s="5">
        <v>0.0</v>
      </c>
      <c r="H30" s="5">
        <v>44.0</v>
      </c>
      <c r="I30" s="5">
        <f t="shared" si="1"/>
        <v>45</v>
      </c>
      <c r="J30" s="5">
        <f t="shared" si="2"/>
        <v>67</v>
      </c>
      <c r="K30" s="5">
        <f t="shared" si="3"/>
        <v>67</v>
      </c>
      <c r="L30" s="5">
        <f t="shared" si="4"/>
        <v>67</v>
      </c>
      <c r="M30" s="4" t="s">
        <v>33</v>
      </c>
      <c r="N30" s="5"/>
      <c r="O30" s="5"/>
      <c r="P30" s="4"/>
      <c r="Q30" s="4"/>
    </row>
    <row r="31" ht="16.5" customHeight="1">
      <c r="A31" s="5">
        <v>31.0</v>
      </c>
      <c r="B31" s="7" t="s">
        <v>46</v>
      </c>
      <c r="C31" s="4" t="s">
        <v>15</v>
      </c>
      <c r="D31" s="5">
        <v>23.0</v>
      </c>
      <c r="E31" s="5">
        <v>28.0</v>
      </c>
      <c r="F31" s="5">
        <v>18.0</v>
      </c>
      <c r="G31" s="5">
        <v>0.0</v>
      </c>
      <c r="H31" s="5">
        <v>64.0</v>
      </c>
      <c r="I31" s="5">
        <f t="shared" si="1"/>
        <v>34.5</v>
      </c>
      <c r="J31" s="5">
        <f t="shared" si="2"/>
        <v>66.5</v>
      </c>
      <c r="K31" s="5">
        <f t="shared" si="3"/>
        <v>67</v>
      </c>
      <c r="L31" s="5">
        <f t="shared" si="4"/>
        <v>67</v>
      </c>
      <c r="M31" s="4" t="s">
        <v>33</v>
      </c>
      <c r="N31" s="5"/>
      <c r="O31" s="5"/>
      <c r="P31" s="4"/>
      <c r="Q31" s="4"/>
    </row>
    <row r="32" ht="12.75" customHeight="1">
      <c r="A32" s="5">
        <v>32.0</v>
      </c>
      <c r="B32" s="7" t="s">
        <v>47</v>
      </c>
      <c r="C32" s="4" t="s">
        <v>15</v>
      </c>
      <c r="D32" s="5">
        <v>18.0</v>
      </c>
      <c r="E32" s="5">
        <v>41.0</v>
      </c>
      <c r="F32" s="5">
        <v>12.5</v>
      </c>
      <c r="G32" s="5">
        <v>0.0</v>
      </c>
      <c r="H32" s="5">
        <v>50.0</v>
      </c>
      <c r="I32" s="5">
        <f t="shared" si="1"/>
        <v>35.75</v>
      </c>
      <c r="J32" s="5">
        <f t="shared" si="2"/>
        <v>60.75</v>
      </c>
      <c r="K32" s="5">
        <f t="shared" si="3"/>
        <v>61</v>
      </c>
      <c r="L32" s="5">
        <f t="shared" si="4"/>
        <v>61</v>
      </c>
      <c r="M32" s="4" t="s">
        <v>33</v>
      </c>
      <c r="N32" s="5"/>
      <c r="O32" s="5"/>
      <c r="P32" s="4"/>
      <c r="Q32" s="4"/>
    </row>
    <row r="33" ht="12.75" customHeight="1">
      <c r="A33" s="5">
        <v>33.0</v>
      </c>
      <c r="B33" s="7" t="s">
        <v>48</v>
      </c>
      <c r="C33" s="4" t="s">
        <v>15</v>
      </c>
      <c r="D33" s="5">
        <v>24.0</v>
      </c>
      <c r="E33" s="5">
        <v>26.0</v>
      </c>
      <c r="F33" s="5">
        <v>11.0</v>
      </c>
      <c r="G33" s="5">
        <v>0.0</v>
      </c>
      <c r="H33" s="5">
        <v>26.0</v>
      </c>
      <c r="I33" s="5">
        <f t="shared" si="1"/>
        <v>30.5</v>
      </c>
      <c r="J33" s="5">
        <f t="shared" si="2"/>
        <v>43.5</v>
      </c>
      <c r="K33" s="5">
        <f t="shared" si="3"/>
        <v>44</v>
      </c>
      <c r="L33" s="5">
        <f t="shared" si="4"/>
        <v>44</v>
      </c>
      <c r="M33" s="4" t="s">
        <v>33</v>
      </c>
      <c r="N33" s="5"/>
      <c r="O33" s="5"/>
      <c r="P33" s="4"/>
      <c r="Q33" s="4"/>
    </row>
    <row r="34" ht="12.75" customHeight="1">
      <c r="A34" s="5">
        <v>34.0</v>
      </c>
      <c r="B34" s="7" t="s">
        <v>49</v>
      </c>
      <c r="C34" s="4" t="s">
        <v>15</v>
      </c>
      <c r="D34" s="5">
        <v>10.0</v>
      </c>
      <c r="E34" s="5">
        <v>34.0</v>
      </c>
      <c r="F34" s="5">
        <v>0.0</v>
      </c>
      <c r="G34" s="5">
        <v>0.0</v>
      </c>
      <c r="H34" s="5">
        <v>50.0</v>
      </c>
      <c r="I34" s="5">
        <f t="shared" si="1"/>
        <v>22</v>
      </c>
      <c r="J34" s="5">
        <f t="shared" si="2"/>
        <v>47</v>
      </c>
      <c r="K34" s="5">
        <f t="shared" si="3"/>
        <v>47</v>
      </c>
      <c r="L34" s="5">
        <f t="shared" si="4"/>
        <v>47</v>
      </c>
      <c r="M34" s="4" t="s">
        <v>33</v>
      </c>
      <c r="N34" s="5"/>
      <c r="O34" s="5"/>
      <c r="P34" s="4"/>
      <c r="Q34" s="4"/>
    </row>
    <row r="35" ht="12.75" customHeight="1">
      <c r="A35" s="5">
        <v>35.0</v>
      </c>
      <c r="B35" s="7" t="s">
        <v>50</v>
      </c>
      <c r="C35" s="4" t="s">
        <v>15</v>
      </c>
      <c r="D35" s="5">
        <v>26.0</v>
      </c>
      <c r="E35" s="5">
        <v>51.0</v>
      </c>
      <c r="F35" s="5">
        <v>23.0</v>
      </c>
      <c r="G35" s="5">
        <v>0.0</v>
      </c>
      <c r="H35" s="5">
        <v>70.0</v>
      </c>
      <c r="I35" s="5">
        <f t="shared" si="1"/>
        <v>50</v>
      </c>
      <c r="J35" s="5">
        <f t="shared" si="2"/>
        <v>85</v>
      </c>
      <c r="K35" s="5">
        <f t="shared" si="3"/>
        <v>85</v>
      </c>
      <c r="L35" s="5">
        <f t="shared" si="4"/>
        <v>85</v>
      </c>
      <c r="M35" s="4" t="s">
        <v>33</v>
      </c>
      <c r="N35" s="5"/>
      <c r="O35" s="5"/>
      <c r="P35" s="4"/>
      <c r="Q35" s="4"/>
    </row>
    <row r="36" ht="12.75" customHeight="1">
      <c r="A36" s="5">
        <v>36.0</v>
      </c>
      <c r="B36" s="7" t="s">
        <v>51</v>
      </c>
      <c r="C36" s="4" t="s">
        <v>15</v>
      </c>
      <c r="D36" s="5">
        <v>24.0</v>
      </c>
      <c r="E36" s="5">
        <v>50.0</v>
      </c>
      <c r="F36" s="5">
        <v>36.0</v>
      </c>
      <c r="G36" s="5">
        <v>3.0</v>
      </c>
      <c r="H36" s="5">
        <v>80.0</v>
      </c>
      <c r="I36" s="5">
        <f t="shared" si="1"/>
        <v>58</v>
      </c>
      <c r="J36" s="5">
        <f t="shared" si="2"/>
        <v>98</v>
      </c>
      <c r="K36" s="5">
        <f t="shared" si="3"/>
        <v>98</v>
      </c>
      <c r="L36" s="5">
        <f t="shared" si="4"/>
        <v>98</v>
      </c>
      <c r="M36" s="4" t="s">
        <v>33</v>
      </c>
      <c r="N36" s="5"/>
      <c r="O36" s="5"/>
      <c r="P36" s="4"/>
      <c r="Q36" s="4"/>
    </row>
    <row r="37" ht="12.75" customHeight="1">
      <c r="A37" s="5">
        <v>37.0</v>
      </c>
      <c r="B37" s="7" t="s">
        <v>52</v>
      </c>
      <c r="C37" s="4" t="s">
        <v>15</v>
      </c>
      <c r="D37" s="5">
        <v>26.0</v>
      </c>
      <c r="E37" s="5">
        <v>48.0</v>
      </c>
      <c r="F37" s="5">
        <v>18.5</v>
      </c>
      <c r="G37" s="5">
        <v>0.0</v>
      </c>
      <c r="H37" s="5">
        <v>43.0</v>
      </c>
      <c r="I37" s="5">
        <f t="shared" si="1"/>
        <v>46.25</v>
      </c>
      <c r="J37" s="5">
        <f t="shared" si="2"/>
        <v>67.75</v>
      </c>
      <c r="K37" s="5">
        <f t="shared" si="3"/>
        <v>68</v>
      </c>
      <c r="L37" s="5">
        <f t="shared" si="4"/>
        <v>68</v>
      </c>
      <c r="M37" s="4" t="s">
        <v>33</v>
      </c>
      <c r="N37" s="5"/>
      <c r="O37" s="5"/>
      <c r="P37" s="4"/>
      <c r="Q37" s="4"/>
    </row>
    <row r="38" ht="12.75" customHeight="1">
      <c r="A38" s="5">
        <v>38.0</v>
      </c>
      <c r="B38" s="7" t="s">
        <v>53</v>
      </c>
      <c r="C38" s="4" t="s">
        <v>15</v>
      </c>
      <c r="D38" s="5">
        <v>12.0</v>
      </c>
      <c r="E38" s="5">
        <v>16.0</v>
      </c>
      <c r="F38" s="5">
        <v>0.0</v>
      </c>
      <c r="G38" s="5">
        <v>0.0</v>
      </c>
      <c r="H38" s="5">
        <v>13.0</v>
      </c>
      <c r="I38" s="5">
        <f t="shared" si="1"/>
        <v>14</v>
      </c>
      <c r="J38" s="5">
        <f t="shared" si="2"/>
        <v>20.5</v>
      </c>
      <c r="K38" s="5">
        <f t="shared" si="3"/>
        <v>21</v>
      </c>
      <c r="L38" s="5">
        <f t="shared" si="4"/>
        <v>21</v>
      </c>
      <c r="M38" s="4" t="s">
        <v>33</v>
      </c>
      <c r="N38" s="5"/>
      <c r="O38" s="5"/>
      <c r="P38" s="4"/>
      <c r="Q38" s="4"/>
    </row>
    <row r="39" ht="12.75" customHeight="1">
      <c r="A39" s="5">
        <v>41.0</v>
      </c>
      <c r="B39" s="7" t="s">
        <v>54</v>
      </c>
      <c r="C39" s="4" t="s">
        <v>55</v>
      </c>
      <c r="D39" s="5">
        <v>14.0</v>
      </c>
      <c r="E39" s="5">
        <v>15.0</v>
      </c>
      <c r="F39" s="5">
        <v>10.5</v>
      </c>
      <c r="G39" s="5">
        <v>0.0</v>
      </c>
      <c r="H39" s="5">
        <v>16.0</v>
      </c>
      <c r="I39" s="5">
        <f t="shared" si="1"/>
        <v>19.75</v>
      </c>
      <c r="J39" s="5">
        <f t="shared" si="2"/>
        <v>27.75</v>
      </c>
      <c r="K39" s="5">
        <f t="shared" si="3"/>
        <v>28</v>
      </c>
      <c r="L39" s="5">
        <f t="shared" si="4"/>
        <v>28</v>
      </c>
      <c r="M39" s="4" t="s">
        <v>33</v>
      </c>
      <c r="N39" s="5"/>
      <c r="O39" s="5"/>
      <c r="P39" s="4"/>
      <c r="Q39" s="4"/>
    </row>
    <row r="40" ht="12.75" customHeight="1">
      <c r="A40" s="5">
        <v>43.0</v>
      </c>
      <c r="B40" s="7" t="s">
        <v>56</v>
      </c>
      <c r="C40" s="4" t="s">
        <v>55</v>
      </c>
      <c r="D40" s="5">
        <v>17.0</v>
      </c>
      <c r="E40" s="5">
        <v>40.0</v>
      </c>
      <c r="F40" s="5">
        <v>15.5</v>
      </c>
      <c r="G40" s="5">
        <v>0.0</v>
      </c>
      <c r="H40" s="5">
        <v>34.0</v>
      </c>
      <c r="I40" s="5">
        <f t="shared" si="1"/>
        <v>36.25</v>
      </c>
      <c r="J40" s="5">
        <f t="shared" si="2"/>
        <v>53.25</v>
      </c>
      <c r="K40" s="5">
        <f t="shared" si="3"/>
        <v>53</v>
      </c>
      <c r="L40" s="5">
        <f t="shared" si="4"/>
        <v>53</v>
      </c>
      <c r="M40" s="4" t="s">
        <v>33</v>
      </c>
      <c r="N40" s="5"/>
      <c r="O40" s="5"/>
      <c r="P40" s="4"/>
      <c r="Q40" s="4"/>
    </row>
    <row r="41" ht="12.75" customHeight="1">
      <c r="A41" s="5">
        <v>44.0</v>
      </c>
      <c r="B41" s="7" t="s">
        <v>57</v>
      </c>
      <c r="C41" s="4" t="s">
        <v>55</v>
      </c>
      <c r="D41" s="5">
        <v>19.0</v>
      </c>
      <c r="E41" s="5">
        <v>42.0</v>
      </c>
      <c r="F41" s="5">
        <v>19.0</v>
      </c>
      <c r="G41" s="5">
        <v>0.0</v>
      </c>
      <c r="H41" s="5">
        <v>60.0</v>
      </c>
      <c r="I41" s="5">
        <f t="shared" si="1"/>
        <v>40</v>
      </c>
      <c r="J41" s="5">
        <f t="shared" si="2"/>
        <v>70</v>
      </c>
      <c r="K41" s="5">
        <f t="shared" si="3"/>
        <v>70</v>
      </c>
      <c r="L41" s="5">
        <f t="shared" si="4"/>
        <v>70</v>
      </c>
      <c r="M41" s="4" t="s">
        <v>33</v>
      </c>
      <c r="N41" s="5"/>
      <c r="O41" s="5"/>
      <c r="P41" s="4"/>
      <c r="Q41" s="4"/>
    </row>
    <row r="42" ht="12.75" customHeight="1">
      <c r="A42" s="5">
        <v>45.0</v>
      </c>
      <c r="B42" s="7" t="s">
        <v>58</v>
      </c>
      <c r="C42" s="4" t="s">
        <v>55</v>
      </c>
      <c r="D42" s="5">
        <v>13.0</v>
      </c>
      <c r="E42" s="5">
        <v>29.0</v>
      </c>
      <c r="F42" s="5">
        <v>9.0</v>
      </c>
      <c r="G42" s="5">
        <v>0.0</v>
      </c>
      <c r="H42" s="5">
        <v>26.0</v>
      </c>
      <c r="I42" s="5">
        <f t="shared" si="1"/>
        <v>25.5</v>
      </c>
      <c r="J42" s="5">
        <f t="shared" si="2"/>
        <v>38.5</v>
      </c>
      <c r="K42" s="5">
        <f t="shared" si="3"/>
        <v>39</v>
      </c>
      <c r="L42" s="5">
        <f t="shared" si="4"/>
        <v>39</v>
      </c>
      <c r="M42" s="4" t="s">
        <v>33</v>
      </c>
      <c r="N42" s="5"/>
      <c r="O42" s="5"/>
      <c r="P42" s="4"/>
      <c r="Q42" s="4"/>
    </row>
    <row r="43" ht="12.75" customHeight="1">
      <c r="A43" s="5">
        <v>46.0</v>
      </c>
      <c r="B43" s="7" t="s">
        <v>59</v>
      </c>
      <c r="C43" s="4" t="s">
        <v>55</v>
      </c>
      <c r="D43" s="5">
        <v>26.0</v>
      </c>
      <c r="E43" s="5">
        <v>49.0</v>
      </c>
      <c r="F43" s="5">
        <v>17.5</v>
      </c>
      <c r="G43" s="5">
        <v>1.0</v>
      </c>
      <c r="H43" s="5">
        <v>26.0</v>
      </c>
      <c r="I43" s="5">
        <f t="shared" si="1"/>
        <v>47.25</v>
      </c>
      <c r="J43" s="5">
        <f t="shared" si="2"/>
        <v>60.25</v>
      </c>
      <c r="K43" s="5">
        <f t="shared" si="3"/>
        <v>60</v>
      </c>
      <c r="L43" s="5">
        <f t="shared" si="4"/>
        <v>60</v>
      </c>
      <c r="M43" s="4" t="s">
        <v>60</v>
      </c>
      <c r="N43" s="5"/>
      <c r="O43" s="5"/>
      <c r="P43" s="4"/>
      <c r="Q43" s="4"/>
    </row>
    <row r="44" ht="12.75" customHeight="1">
      <c r="A44" s="5">
        <v>47.0</v>
      </c>
      <c r="B44" s="7" t="s">
        <v>61</v>
      </c>
      <c r="C44" s="4" t="s">
        <v>55</v>
      </c>
      <c r="D44" s="5">
        <v>24.0</v>
      </c>
      <c r="E44" s="5">
        <v>35.0</v>
      </c>
      <c r="F44" s="5">
        <v>30.0</v>
      </c>
      <c r="G44" s="5">
        <v>1.75</v>
      </c>
      <c r="H44" s="5">
        <v>68.0</v>
      </c>
      <c r="I44" s="5">
        <f t="shared" si="1"/>
        <v>46.25</v>
      </c>
      <c r="J44" s="5">
        <f t="shared" si="2"/>
        <v>80.25</v>
      </c>
      <c r="K44" s="5">
        <f t="shared" si="3"/>
        <v>80</v>
      </c>
      <c r="L44" s="5">
        <f t="shared" si="4"/>
        <v>80</v>
      </c>
      <c r="M44" s="4" t="s">
        <v>60</v>
      </c>
      <c r="N44" s="5"/>
      <c r="O44" s="5"/>
      <c r="P44" s="4"/>
    </row>
    <row r="45" ht="12.75" customHeight="1">
      <c r="A45" s="5">
        <v>48.0</v>
      </c>
      <c r="B45" s="7" t="s">
        <v>62</v>
      </c>
      <c r="C45" s="4" t="s">
        <v>55</v>
      </c>
      <c r="D45" s="5">
        <v>22.0</v>
      </c>
      <c r="E45" s="5">
        <v>44.0</v>
      </c>
      <c r="F45" s="5">
        <v>21.5</v>
      </c>
      <c r="G45" s="5">
        <v>1.0</v>
      </c>
      <c r="H45" s="5">
        <v>52.0</v>
      </c>
      <c r="I45" s="5">
        <f t="shared" si="1"/>
        <v>44.75</v>
      </c>
      <c r="J45" s="5">
        <f t="shared" si="2"/>
        <v>70.75</v>
      </c>
      <c r="K45" s="5">
        <f t="shared" si="3"/>
        <v>71</v>
      </c>
      <c r="L45" s="5">
        <f t="shared" si="4"/>
        <v>71</v>
      </c>
      <c r="M45" s="4" t="s">
        <v>60</v>
      </c>
      <c r="N45" s="5"/>
      <c r="O45" s="5"/>
      <c r="P45" s="4"/>
    </row>
    <row r="46" ht="12.75" customHeight="1">
      <c r="A46" s="5">
        <v>49.0</v>
      </c>
      <c r="B46" s="7" t="s">
        <v>63</v>
      </c>
      <c r="C46" s="4" t="s">
        <v>55</v>
      </c>
      <c r="D46" s="5">
        <v>24.0</v>
      </c>
      <c r="E46" s="5">
        <v>31.0</v>
      </c>
      <c r="F46" s="5">
        <v>18.0</v>
      </c>
      <c r="G46" s="5">
        <v>0.0</v>
      </c>
      <c r="H46" s="5">
        <v>60.0</v>
      </c>
      <c r="I46" s="5">
        <f t="shared" si="1"/>
        <v>36.5</v>
      </c>
      <c r="J46" s="5">
        <f t="shared" si="2"/>
        <v>66.5</v>
      </c>
      <c r="K46" s="5">
        <f t="shared" si="3"/>
        <v>67</v>
      </c>
      <c r="L46" s="5">
        <f t="shared" si="4"/>
        <v>67</v>
      </c>
      <c r="M46" s="4" t="s">
        <v>60</v>
      </c>
      <c r="N46" s="5"/>
      <c r="O46" s="5"/>
      <c r="P46" s="4"/>
    </row>
    <row r="47" ht="12.75" customHeight="1">
      <c r="A47" s="5">
        <v>50.0</v>
      </c>
      <c r="B47" s="7" t="s">
        <v>64</v>
      </c>
      <c r="C47" s="4" t="s">
        <v>55</v>
      </c>
      <c r="D47" s="5">
        <v>22.0</v>
      </c>
      <c r="E47" s="5">
        <v>27.0</v>
      </c>
      <c r="F47" s="5">
        <v>24.5</v>
      </c>
      <c r="G47" s="5">
        <v>3.0</v>
      </c>
      <c r="H47" s="5">
        <v>59.0</v>
      </c>
      <c r="I47" s="5">
        <f t="shared" si="1"/>
        <v>39.75</v>
      </c>
      <c r="J47" s="5">
        <f t="shared" si="2"/>
        <v>69.25</v>
      </c>
      <c r="K47" s="5">
        <f t="shared" si="3"/>
        <v>69</v>
      </c>
      <c r="L47" s="5">
        <f t="shared" si="4"/>
        <v>69</v>
      </c>
      <c r="M47" s="4" t="s">
        <v>60</v>
      </c>
      <c r="N47" s="5"/>
      <c r="O47" s="5"/>
      <c r="P47" s="4"/>
    </row>
    <row r="48" ht="12.75" customHeight="1">
      <c r="A48" s="5">
        <v>51.0</v>
      </c>
      <c r="B48" s="7" t="s">
        <v>65</v>
      </c>
      <c r="C48" s="4" t="s">
        <v>55</v>
      </c>
      <c r="D48" s="5">
        <v>24.0</v>
      </c>
      <c r="E48" s="5">
        <v>36.0</v>
      </c>
      <c r="F48" s="5">
        <v>13.5</v>
      </c>
      <c r="G48" s="5">
        <v>0.0</v>
      </c>
      <c r="H48" s="5">
        <v>50.0</v>
      </c>
      <c r="I48" s="5">
        <f t="shared" si="1"/>
        <v>36.75</v>
      </c>
      <c r="J48" s="5">
        <f t="shared" si="2"/>
        <v>61.75</v>
      </c>
      <c r="K48" s="5">
        <f t="shared" si="3"/>
        <v>62</v>
      </c>
      <c r="L48" s="5">
        <f t="shared" si="4"/>
        <v>62</v>
      </c>
      <c r="M48" s="4" t="s">
        <v>60</v>
      </c>
      <c r="N48" s="5"/>
      <c r="O48" s="5"/>
      <c r="P48" s="4"/>
    </row>
    <row r="49" ht="12.75" customHeight="1">
      <c r="A49" s="5">
        <v>52.0</v>
      </c>
      <c r="B49" s="7" t="s">
        <v>66</v>
      </c>
      <c r="C49" s="4" t="s">
        <v>55</v>
      </c>
      <c r="D49" s="5">
        <v>17.0</v>
      </c>
      <c r="E49" s="5">
        <v>27.0</v>
      </c>
      <c r="F49" s="5">
        <v>2.0</v>
      </c>
      <c r="G49" s="5">
        <v>0.0</v>
      </c>
      <c r="H49" s="5">
        <v>26.0</v>
      </c>
      <c r="I49" s="5">
        <f t="shared" si="1"/>
        <v>23</v>
      </c>
      <c r="J49" s="5">
        <f t="shared" si="2"/>
        <v>36</v>
      </c>
      <c r="K49" s="5">
        <f t="shared" si="3"/>
        <v>36</v>
      </c>
      <c r="L49" s="5">
        <f t="shared" si="4"/>
        <v>36</v>
      </c>
      <c r="M49" s="4" t="s">
        <v>60</v>
      </c>
      <c r="N49" s="5"/>
      <c r="O49" s="5"/>
      <c r="P49" s="4"/>
    </row>
    <row r="50" ht="12.75" customHeight="1">
      <c r="A50" s="5">
        <v>53.0</v>
      </c>
      <c r="B50" s="7" t="s">
        <v>67</v>
      </c>
      <c r="C50" s="4" t="s">
        <v>55</v>
      </c>
      <c r="D50" s="5">
        <v>23.0</v>
      </c>
      <c r="E50" s="5">
        <v>20.5</v>
      </c>
      <c r="F50" s="5">
        <v>18.0</v>
      </c>
      <c r="G50" s="5">
        <v>0.0</v>
      </c>
      <c r="H50" s="5">
        <v>36.0</v>
      </c>
      <c r="I50" s="5">
        <f t="shared" si="1"/>
        <v>30.75</v>
      </c>
      <c r="J50" s="5">
        <f t="shared" si="2"/>
        <v>48.75</v>
      </c>
      <c r="K50" s="5">
        <f t="shared" si="3"/>
        <v>49</v>
      </c>
      <c r="L50" s="5">
        <f t="shared" si="4"/>
        <v>49</v>
      </c>
      <c r="M50" s="4" t="s">
        <v>60</v>
      </c>
      <c r="N50" s="5"/>
      <c r="O50" s="5"/>
      <c r="P50" s="4"/>
    </row>
    <row r="51" ht="12.75" customHeight="1">
      <c r="A51" s="5">
        <v>54.0</v>
      </c>
      <c r="B51" s="7" t="s">
        <v>68</v>
      </c>
      <c r="C51" s="4" t="s">
        <v>55</v>
      </c>
      <c r="D51" s="5">
        <v>23.0</v>
      </c>
      <c r="E51" s="5">
        <v>36.5</v>
      </c>
      <c r="F51" s="5">
        <v>24.5</v>
      </c>
      <c r="G51" s="5">
        <v>2.5</v>
      </c>
      <c r="H51" s="5">
        <v>49.0</v>
      </c>
      <c r="I51" s="5">
        <f t="shared" si="1"/>
        <v>44.5</v>
      </c>
      <c r="J51" s="5">
        <f t="shared" si="2"/>
        <v>69</v>
      </c>
      <c r="K51" s="5">
        <f t="shared" si="3"/>
        <v>69</v>
      </c>
      <c r="L51" s="5">
        <f t="shared" si="4"/>
        <v>69</v>
      </c>
      <c r="M51" s="4" t="s">
        <v>60</v>
      </c>
      <c r="N51" s="5"/>
      <c r="O51" s="5"/>
      <c r="P51" s="4"/>
    </row>
    <row r="52" ht="12.75" customHeight="1">
      <c r="A52" s="5">
        <v>55.0</v>
      </c>
      <c r="B52" s="7" t="s">
        <v>69</v>
      </c>
      <c r="C52" s="4" t="s">
        <v>55</v>
      </c>
      <c r="D52" s="5">
        <v>20.0</v>
      </c>
      <c r="E52" s="5">
        <v>42.5</v>
      </c>
      <c r="F52" s="5">
        <v>22.0</v>
      </c>
      <c r="G52" s="5">
        <v>0.0</v>
      </c>
      <c r="H52" s="5">
        <v>48.0</v>
      </c>
      <c r="I52" s="5">
        <f t="shared" si="1"/>
        <v>42.25</v>
      </c>
      <c r="J52" s="5">
        <f t="shared" si="2"/>
        <v>66.25</v>
      </c>
      <c r="K52" s="5">
        <f t="shared" si="3"/>
        <v>66</v>
      </c>
      <c r="L52" s="5">
        <f t="shared" si="4"/>
        <v>66</v>
      </c>
      <c r="M52" s="4" t="s">
        <v>60</v>
      </c>
      <c r="N52" s="5"/>
      <c r="O52" s="5"/>
      <c r="P52" s="4"/>
    </row>
    <row r="53" ht="12.75" customHeight="1">
      <c r="A53" s="5">
        <v>56.0</v>
      </c>
      <c r="B53" s="7" t="s">
        <v>70</v>
      </c>
      <c r="C53" s="4" t="s">
        <v>55</v>
      </c>
      <c r="D53" s="5">
        <v>22.0</v>
      </c>
      <c r="E53" s="5">
        <v>23.0</v>
      </c>
      <c r="F53" s="5">
        <v>11.5</v>
      </c>
      <c r="G53" s="5">
        <v>0.0</v>
      </c>
      <c r="H53" s="5">
        <v>28.0</v>
      </c>
      <c r="I53" s="5">
        <f t="shared" si="1"/>
        <v>28.25</v>
      </c>
      <c r="J53" s="5">
        <f t="shared" si="2"/>
        <v>42.25</v>
      </c>
      <c r="K53" s="5">
        <f t="shared" si="3"/>
        <v>42</v>
      </c>
      <c r="L53" s="5">
        <f t="shared" si="4"/>
        <v>42</v>
      </c>
      <c r="M53" s="4" t="s">
        <v>60</v>
      </c>
      <c r="N53" s="5"/>
      <c r="O53" s="5"/>
      <c r="P53" s="4"/>
    </row>
    <row r="54" ht="12.75" customHeight="1">
      <c r="A54" s="5">
        <v>57.0</v>
      </c>
      <c r="B54" s="7" t="s">
        <v>71</v>
      </c>
      <c r="C54" s="4" t="s">
        <v>55</v>
      </c>
      <c r="D54" s="5">
        <v>19.0</v>
      </c>
      <c r="E54" s="5">
        <v>38.0</v>
      </c>
      <c r="F54" s="5">
        <v>24.5</v>
      </c>
      <c r="G54" s="5">
        <v>0.0</v>
      </c>
      <c r="H54" s="5">
        <v>56.0</v>
      </c>
      <c r="I54" s="5">
        <f t="shared" si="1"/>
        <v>40.75</v>
      </c>
      <c r="J54" s="5">
        <f t="shared" si="2"/>
        <v>68.75</v>
      </c>
      <c r="K54" s="5">
        <f t="shared" si="3"/>
        <v>69</v>
      </c>
      <c r="L54" s="5">
        <f t="shared" si="4"/>
        <v>69</v>
      </c>
      <c r="M54" s="4" t="s">
        <v>60</v>
      </c>
      <c r="N54" s="5"/>
      <c r="O54" s="5"/>
      <c r="P54" s="4"/>
    </row>
    <row r="55" ht="12.75" customHeight="1">
      <c r="A55" s="5">
        <v>58.0</v>
      </c>
      <c r="B55" s="7" t="s">
        <v>72</v>
      </c>
      <c r="C55" s="4" t="s">
        <v>55</v>
      </c>
      <c r="D55" s="5">
        <v>16.0</v>
      </c>
      <c r="E55" s="5">
        <v>23.0</v>
      </c>
      <c r="F55" s="5">
        <v>25.0</v>
      </c>
      <c r="G55" s="5">
        <v>0.0</v>
      </c>
      <c r="H55" s="5">
        <v>64.0</v>
      </c>
      <c r="I55" s="5">
        <f t="shared" si="1"/>
        <v>32</v>
      </c>
      <c r="J55" s="5">
        <f t="shared" si="2"/>
        <v>64</v>
      </c>
      <c r="K55" s="5">
        <f t="shared" si="3"/>
        <v>64</v>
      </c>
      <c r="L55" s="5">
        <f t="shared" si="4"/>
        <v>64</v>
      </c>
      <c r="M55" s="4" t="s">
        <v>60</v>
      </c>
      <c r="N55" s="5"/>
      <c r="O55" s="5"/>
      <c r="P55" s="4"/>
    </row>
    <row r="56" ht="12.75" customHeight="1">
      <c r="A56" s="5">
        <v>59.0</v>
      </c>
      <c r="B56" s="7" t="s">
        <v>73</v>
      </c>
      <c r="C56" s="4" t="s">
        <v>55</v>
      </c>
      <c r="D56" s="5">
        <v>22.0</v>
      </c>
      <c r="E56" s="5">
        <v>41.0</v>
      </c>
      <c r="F56" s="5">
        <v>27.5</v>
      </c>
      <c r="G56" s="5">
        <v>3.0</v>
      </c>
      <c r="H56" s="5">
        <v>61.0</v>
      </c>
      <c r="I56" s="5">
        <f t="shared" si="1"/>
        <v>48.25</v>
      </c>
      <c r="J56" s="5">
        <f t="shared" si="2"/>
        <v>78.75</v>
      </c>
      <c r="K56" s="5">
        <f t="shared" si="3"/>
        <v>79</v>
      </c>
      <c r="L56" s="5">
        <f t="shared" si="4"/>
        <v>79</v>
      </c>
      <c r="M56" s="4" t="s">
        <v>60</v>
      </c>
      <c r="N56" s="5"/>
      <c r="O56" s="5"/>
      <c r="P56" s="4"/>
    </row>
    <row r="57" ht="12.75" customHeight="1">
      <c r="A57" s="5">
        <v>60.0</v>
      </c>
      <c r="B57" s="7" t="s">
        <v>74</v>
      </c>
      <c r="C57" s="4" t="s">
        <v>55</v>
      </c>
      <c r="D57" s="5">
        <v>26.0</v>
      </c>
      <c r="E57" s="5">
        <v>43.0</v>
      </c>
      <c r="F57" s="5">
        <v>17.0</v>
      </c>
      <c r="G57" s="5">
        <v>0.0</v>
      </c>
      <c r="H57" s="5">
        <v>54.0</v>
      </c>
      <c r="I57" s="5">
        <f t="shared" si="1"/>
        <v>43</v>
      </c>
      <c r="J57" s="5">
        <f t="shared" si="2"/>
        <v>70</v>
      </c>
      <c r="K57" s="5">
        <f t="shared" si="3"/>
        <v>70</v>
      </c>
      <c r="L57" s="5">
        <f t="shared" si="4"/>
        <v>70</v>
      </c>
      <c r="M57" s="4" t="s">
        <v>60</v>
      </c>
      <c r="N57" s="5"/>
      <c r="O57" s="5"/>
      <c r="P57" s="4"/>
    </row>
    <row r="58" ht="12.75" customHeight="1">
      <c r="A58" s="5">
        <v>61.0</v>
      </c>
      <c r="B58" s="7" t="s">
        <v>75</v>
      </c>
      <c r="C58" s="4" t="s">
        <v>55</v>
      </c>
      <c r="D58" s="5">
        <v>13.0</v>
      </c>
      <c r="E58" s="5">
        <v>21.0</v>
      </c>
      <c r="F58" s="5">
        <v>23.5</v>
      </c>
      <c r="G58" s="5">
        <v>1.0</v>
      </c>
      <c r="H58" s="5">
        <v>28.0</v>
      </c>
      <c r="I58" s="5">
        <f t="shared" si="1"/>
        <v>29.75</v>
      </c>
      <c r="J58" s="5">
        <f t="shared" si="2"/>
        <v>43.75</v>
      </c>
      <c r="K58" s="5">
        <f t="shared" si="3"/>
        <v>44</v>
      </c>
      <c r="L58" s="5">
        <f t="shared" si="4"/>
        <v>44</v>
      </c>
      <c r="M58" s="4" t="s">
        <v>60</v>
      </c>
      <c r="N58" s="5"/>
      <c r="O58" s="5"/>
      <c r="P58" s="4"/>
    </row>
    <row r="59" ht="12.75" customHeight="1">
      <c r="A59" s="5">
        <v>62.0</v>
      </c>
      <c r="B59" s="7" t="s">
        <v>76</v>
      </c>
      <c r="C59" s="4" t="s">
        <v>55</v>
      </c>
      <c r="D59" s="5">
        <v>15.0</v>
      </c>
      <c r="E59" s="5">
        <v>17.0</v>
      </c>
      <c r="F59" s="5">
        <v>1.0</v>
      </c>
      <c r="G59" s="5">
        <v>0.0</v>
      </c>
      <c r="H59" s="5">
        <v>24.0</v>
      </c>
      <c r="I59" s="5">
        <f t="shared" si="1"/>
        <v>16.5</v>
      </c>
      <c r="J59" s="5">
        <f t="shared" si="2"/>
        <v>28.5</v>
      </c>
      <c r="K59" s="5">
        <f t="shared" si="3"/>
        <v>29</v>
      </c>
      <c r="L59" s="5">
        <f t="shared" si="4"/>
        <v>29</v>
      </c>
      <c r="M59" s="4" t="s">
        <v>60</v>
      </c>
      <c r="N59" s="5"/>
      <c r="O59" s="5"/>
      <c r="P59" s="4"/>
    </row>
    <row r="60" ht="12.75" customHeight="1">
      <c r="A60" s="5">
        <v>63.0</v>
      </c>
      <c r="B60" s="7" t="s">
        <v>77</v>
      </c>
      <c r="C60" s="4" t="s">
        <v>55</v>
      </c>
      <c r="D60" s="5">
        <v>25.0</v>
      </c>
      <c r="E60" s="5">
        <v>48.0</v>
      </c>
      <c r="F60" s="5">
        <v>19.0</v>
      </c>
      <c r="G60" s="5">
        <v>0.0</v>
      </c>
      <c r="H60" s="5">
        <v>62.0</v>
      </c>
      <c r="I60" s="5">
        <f t="shared" si="1"/>
        <v>46</v>
      </c>
      <c r="J60" s="5">
        <f t="shared" si="2"/>
        <v>77</v>
      </c>
      <c r="K60" s="5">
        <f t="shared" si="3"/>
        <v>77</v>
      </c>
      <c r="L60" s="5">
        <f t="shared" si="4"/>
        <v>77</v>
      </c>
      <c r="M60" s="4" t="s">
        <v>60</v>
      </c>
      <c r="N60" s="5"/>
      <c r="O60" s="5"/>
      <c r="P60" s="4"/>
    </row>
    <row r="61" ht="12.75" customHeight="1">
      <c r="A61" s="5">
        <v>64.0</v>
      </c>
      <c r="B61" s="7" t="s">
        <v>78</v>
      </c>
      <c r="C61" s="4" t="s">
        <v>55</v>
      </c>
      <c r="D61" s="5">
        <v>15.0</v>
      </c>
      <c r="E61" s="5">
        <v>33.5</v>
      </c>
      <c r="F61" s="5">
        <v>33.0</v>
      </c>
      <c r="G61" s="5">
        <v>0.0</v>
      </c>
      <c r="H61" s="5">
        <v>52.0</v>
      </c>
      <c r="I61" s="5">
        <f t="shared" si="1"/>
        <v>40.75</v>
      </c>
      <c r="J61" s="5">
        <f t="shared" si="2"/>
        <v>66.75</v>
      </c>
      <c r="K61" s="5">
        <f t="shared" si="3"/>
        <v>67</v>
      </c>
      <c r="L61" s="5">
        <f t="shared" si="4"/>
        <v>67</v>
      </c>
      <c r="M61" s="4" t="s">
        <v>60</v>
      </c>
      <c r="N61" s="5"/>
      <c r="O61" s="5"/>
      <c r="P61" s="4"/>
    </row>
    <row r="62" ht="12.75" customHeight="1">
      <c r="A62" s="5">
        <v>65.0</v>
      </c>
      <c r="B62" s="7" t="s">
        <v>79</v>
      </c>
      <c r="C62" s="4" t="s">
        <v>55</v>
      </c>
      <c r="D62" s="5">
        <v>24.0</v>
      </c>
      <c r="E62" s="5">
        <v>30.0</v>
      </c>
      <c r="F62" s="5">
        <v>22.5</v>
      </c>
      <c r="G62" s="5">
        <v>0.0</v>
      </c>
      <c r="H62" s="5">
        <v>76.0</v>
      </c>
      <c r="I62" s="5">
        <f t="shared" si="1"/>
        <v>38.25</v>
      </c>
      <c r="J62" s="5">
        <f t="shared" si="2"/>
        <v>76.25</v>
      </c>
      <c r="K62" s="5">
        <f t="shared" si="3"/>
        <v>76</v>
      </c>
      <c r="L62" s="5">
        <f t="shared" si="4"/>
        <v>76</v>
      </c>
      <c r="M62" s="4" t="s">
        <v>60</v>
      </c>
      <c r="N62" s="5"/>
      <c r="O62" s="5"/>
      <c r="P62" s="4"/>
    </row>
    <row r="63" ht="12.75" customHeight="1">
      <c r="A63" s="5">
        <v>66.0</v>
      </c>
      <c r="B63" s="7" t="s">
        <v>80</v>
      </c>
      <c r="C63" s="4" t="s">
        <v>55</v>
      </c>
      <c r="D63" s="5">
        <v>18.0</v>
      </c>
      <c r="E63" s="5">
        <v>29.0</v>
      </c>
      <c r="F63" s="5">
        <v>22.0</v>
      </c>
      <c r="G63" s="5">
        <v>0.0</v>
      </c>
      <c r="H63" s="5">
        <v>44.0</v>
      </c>
      <c r="I63" s="5">
        <f t="shared" si="1"/>
        <v>34.5</v>
      </c>
      <c r="J63" s="5">
        <f t="shared" si="2"/>
        <v>56.5</v>
      </c>
      <c r="K63" s="5">
        <f t="shared" si="3"/>
        <v>57</v>
      </c>
      <c r="L63" s="5">
        <f t="shared" si="4"/>
        <v>57</v>
      </c>
      <c r="M63" s="4" t="s">
        <v>60</v>
      </c>
      <c r="N63" s="5"/>
      <c r="O63" s="5"/>
      <c r="P63" s="4"/>
    </row>
    <row r="64" ht="12.75" customHeight="1">
      <c r="A64" s="5">
        <v>67.0</v>
      </c>
      <c r="B64" s="7" t="s">
        <v>81</v>
      </c>
      <c r="C64" s="4" t="s">
        <v>55</v>
      </c>
      <c r="D64" s="5">
        <v>13.0</v>
      </c>
      <c r="E64" s="5">
        <v>23.0</v>
      </c>
      <c r="F64" s="5">
        <v>13.0</v>
      </c>
      <c r="G64" s="5">
        <v>0.0</v>
      </c>
      <c r="H64" s="5">
        <v>35.0</v>
      </c>
      <c r="I64" s="5">
        <f t="shared" si="1"/>
        <v>24.5</v>
      </c>
      <c r="J64" s="5">
        <f t="shared" si="2"/>
        <v>42</v>
      </c>
      <c r="K64" s="5">
        <f t="shared" si="3"/>
        <v>42</v>
      </c>
      <c r="L64" s="5">
        <f t="shared" si="4"/>
        <v>42</v>
      </c>
      <c r="M64" s="4" t="s">
        <v>60</v>
      </c>
      <c r="N64" s="5"/>
      <c r="O64" s="5"/>
      <c r="P64" s="4"/>
    </row>
    <row r="65" ht="12.75" customHeight="1">
      <c r="A65" s="5">
        <v>68.0</v>
      </c>
      <c r="B65" s="7" t="s">
        <v>82</v>
      </c>
      <c r="C65" s="4" t="s">
        <v>55</v>
      </c>
      <c r="D65" s="5">
        <v>26.0</v>
      </c>
      <c r="E65" s="5">
        <v>52.0</v>
      </c>
      <c r="F65" s="5">
        <v>18.5</v>
      </c>
      <c r="G65" s="5">
        <v>0.0</v>
      </c>
      <c r="H65" s="5">
        <v>70.0</v>
      </c>
      <c r="I65" s="5">
        <f t="shared" si="1"/>
        <v>48.25</v>
      </c>
      <c r="J65" s="5">
        <f t="shared" si="2"/>
        <v>83.25</v>
      </c>
      <c r="K65" s="5">
        <f t="shared" si="3"/>
        <v>83</v>
      </c>
      <c r="L65" s="5">
        <f t="shared" si="4"/>
        <v>83</v>
      </c>
      <c r="M65" s="4" t="s">
        <v>60</v>
      </c>
      <c r="N65" s="5"/>
      <c r="O65" s="5"/>
      <c r="P65" s="4"/>
    </row>
    <row r="66" ht="12.75" customHeight="1">
      <c r="A66" s="5">
        <v>69.0</v>
      </c>
      <c r="B66" s="7" t="s">
        <v>83</v>
      </c>
      <c r="C66" s="4" t="s">
        <v>55</v>
      </c>
      <c r="D66" s="5">
        <v>22.0</v>
      </c>
      <c r="E66" s="5">
        <v>20.0</v>
      </c>
      <c r="F66" s="5">
        <v>0.0</v>
      </c>
      <c r="G66" s="5">
        <v>1.0</v>
      </c>
      <c r="H66" s="5">
        <v>32.0</v>
      </c>
      <c r="I66" s="5">
        <f t="shared" si="1"/>
        <v>22</v>
      </c>
      <c r="J66" s="5">
        <f t="shared" si="2"/>
        <v>38</v>
      </c>
      <c r="K66" s="5">
        <f t="shared" si="3"/>
        <v>38</v>
      </c>
      <c r="L66" s="5">
        <f t="shared" si="4"/>
        <v>38</v>
      </c>
      <c r="M66" s="4" t="s">
        <v>60</v>
      </c>
      <c r="N66" s="5"/>
      <c r="O66" s="5"/>
      <c r="P66" s="4"/>
    </row>
    <row r="67" ht="12.75" customHeight="1">
      <c r="A67" s="5">
        <v>70.0</v>
      </c>
      <c r="B67" s="7" t="s">
        <v>84</v>
      </c>
      <c r="C67" s="4" t="s">
        <v>55</v>
      </c>
      <c r="D67" s="5">
        <v>17.0</v>
      </c>
      <c r="E67" s="5">
        <v>42.0</v>
      </c>
      <c r="F67" s="5">
        <v>14.5</v>
      </c>
      <c r="G67" s="5">
        <v>0.0</v>
      </c>
      <c r="H67" s="5">
        <v>52.0</v>
      </c>
      <c r="I67" s="5">
        <f t="shared" si="1"/>
        <v>36.75</v>
      </c>
      <c r="J67" s="5">
        <f t="shared" si="2"/>
        <v>62.75</v>
      </c>
      <c r="K67" s="5">
        <f t="shared" si="3"/>
        <v>63</v>
      </c>
      <c r="L67" s="5">
        <f t="shared" si="4"/>
        <v>63</v>
      </c>
      <c r="M67" s="4" t="s">
        <v>60</v>
      </c>
      <c r="N67" s="5"/>
      <c r="O67" s="5"/>
      <c r="P67" s="5"/>
    </row>
    <row r="68" ht="12.75" customHeight="1">
      <c r="A68" s="5">
        <v>71.0</v>
      </c>
      <c r="B68" s="7" t="s">
        <v>85</v>
      </c>
      <c r="C68" s="4" t="s">
        <v>55</v>
      </c>
      <c r="D68" s="5">
        <v>24.0</v>
      </c>
      <c r="E68" s="5">
        <v>39.0</v>
      </c>
      <c r="F68" s="5">
        <v>28.0</v>
      </c>
      <c r="G68" s="5">
        <v>2.0</v>
      </c>
      <c r="H68" s="5">
        <v>50.0</v>
      </c>
      <c r="I68" s="5">
        <f t="shared" si="1"/>
        <v>47.5</v>
      </c>
      <c r="J68" s="5">
        <f t="shared" si="2"/>
        <v>72.5</v>
      </c>
      <c r="K68" s="5">
        <f t="shared" si="3"/>
        <v>73</v>
      </c>
      <c r="L68" s="5">
        <f t="shared" si="4"/>
        <v>73</v>
      </c>
      <c r="M68" s="4" t="s">
        <v>60</v>
      </c>
      <c r="N68" s="5"/>
      <c r="O68" s="5"/>
      <c r="P68" s="5"/>
    </row>
    <row r="69" ht="12.75" customHeight="1">
      <c r="A69" s="5">
        <v>72.0</v>
      </c>
      <c r="B69" s="7" t="s">
        <v>86</v>
      </c>
      <c r="C69" s="4" t="s">
        <v>55</v>
      </c>
      <c r="D69" s="5">
        <v>11.0</v>
      </c>
      <c r="E69" s="5">
        <v>23.0</v>
      </c>
      <c r="F69" s="5">
        <v>13.0</v>
      </c>
      <c r="G69" s="5">
        <v>0.0</v>
      </c>
      <c r="H69" s="5">
        <v>25.0</v>
      </c>
      <c r="I69" s="5">
        <f t="shared" si="1"/>
        <v>23.5</v>
      </c>
      <c r="J69" s="5">
        <f t="shared" si="2"/>
        <v>36</v>
      </c>
      <c r="K69" s="5">
        <f t="shared" si="3"/>
        <v>36</v>
      </c>
      <c r="L69" s="5">
        <f t="shared" si="4"/>
        <v>36</v>
      </c>
      <c r="M69" s="4" t="s">
        <v>60</v>
      </c>
      <c r="N69" s="5"/>
      <c r="O69" s="5"/>
      <c r="P69" s="5"/>
    </row>
    <row r="70" ht="12.75" customHeight="1">
      <c r="A70" s="5">
        <v>73.0</v>
      </c>
      <c r="B70" s="7" t="s">
        <v>87</v>
      </c>
      <c r="C70" s="4" t="s">
        <v>55</v>
      </c>
      <c r="D70" s="5">
        <v>22.0</v>
      </c>
      <c r="E70" s="5">
        <v>37.0</v>
      </c>
      <c r="F70" s="5">
        <v>20.0</v>
      </c>
      <c r="G70" s="5">
        <v>0.0</v>
      </c>
      <c r="H70" s="5">
        <v>52.0</v>
      </c>
      <c r="I70" s="5">
        <f t="shared" si="1"/>
        <v>39.5</v>
      </c>
      <c r="J70" s="5">
        <f t="shared" si="2"/>
        <v>65.5</v>
      </c>
      <c r="K70" s="5">
        <f t="shared" si="3"/>
        <v>66</v>
      </c>
      <c r="L70" s="5">
        <f t="shared" si="4"/>
        <v>66</v>
      </c>
      <c r="M70" s="4" t="s">
        <v>60</v>
      </c>
      <c r="N70" s="5"/>
      <c r="O70" s="5"/>
      <c r="P70" s="5"/>
    </row>
    <row r="71" ht="12.75" customHeight="1">
      <c r="A71" s="5">
        <v>74.0</v>
      </c>
      <c r="B71" s="7" t="s">
        <v>88</v>
      </c>
      <c r="C71" s="4" t="s">
        <v>55</v>
      </c>
      <c r="D71" s="5">
        <v>24.0</v>
      </c>
      <c r="E71" s="5">
        <v>49.0</v>
      </c>
      <c r="F71" s="5">
        <v>21.0</v>
      </c>
      <c r="G71" s="5">
        <v>0.0</v>
      </c>
      <c r="H71" s="5">
        <v>36.0</v>
      </c>
      <c r="I71" s="5">
        <f t="shared" si="1"/>
        <v>47</v>
      </c>
      <c r="J71" s="5">
        <f t="shared" si="2"/>
        <v>65</v>
      </c>
      <c r="K71" s="5">
        <f t="shared" si="3"/>
        <v>65</v>
      </c>
      <c r="L71" s="5">
        <f t="shared" si="4"/>
        <v>65</v>
      </c>
      <c r="M71" s="4" t="s">
        <v>60</v>
      </c>
      <c r="N71" s="5"/>
      <c r="O71" s="5"/>
      <c r="P71" s="5"/>
    </row>
    <row r="72" ht="12.75" customHeight="1">
      <c r="A72" s="5">
        <v>75.0</v>
      </c>
      <c r="B72" s="7" t="s">
        <v>89</v>
      </c>
      <c r="C72" s="4" t="s">
        <v>55</v>
      </c>
      <c r="D72" s="5">
        <v>24.0</v>
      </c>
      <c r="E72" s="5">
        <v>38.0</v>
      </c>
      <c r="F72" s="5">
        <v>26.0</v>
      </c>
      <c r="G72" s="5">
        <v>3.0</v>
      </c>
      <c r="H72" s="5">
        <v>80.0</v>
      </c>
      <c r="I72" s="5">
        <f t="shared" si="1"/>
        <v>47</v>
      </c>
      <c r="J72" s="5">
        <f t="shared" si="2"/>
        <v>87</v>
      </c>
      <c r="K72" s="5">
        <f t="shared" si="3"/>
        <v>87</v>
      </c>
      <c r="L72" s="5">
        <f t="shared" si="4"/>
        <v>87</v>
      </c>
      <c r="M72" s="4" t="s">
        <v>60</v>
      </c>
      <c r="N72" s="5"/>
      <c r="O72" s="5"/>
      <c r="P72" s="5"/>
    </row>
    <row r="73" ht="12.75" customHeight="1">
      <c r="A73" s="5">
        <v>76.0</v>
      </c>
      <c r="B73" s="7" t="s">
        <v>90</v>
      </c>
      <c r="C73" s="4" t="s">
        <v>55</v>
      </c>
      <c r="D73" s="5">
        <v>19.0</v>
      </c>
      <c r="E73" s="5">
        <v>49.5</v>
      </c>
      <c r="F73" s="5">
        <v>24.0</v>
      </c>
      <c r="G73" s="5">
        <v>0.0</v>
      </c>
      <c r="H73" s="5">
        <v>16.0</v>
      </c>
      <c r="I73" s="5">
        <f t="shared" si="1"/>
        <v>46.25</v>
      </c>
      <c r="J73" s="5">
        <f t="shared" si="2"/>
        <v>54.25</v>
      </c>
      <c r="K73" s="5">
        <f t="shared" si="3"/>
        <v>54</v>
      </c>
      <c r="L73" s="5">
        <f t="shared" si="4"/>
        <v>54</v>
      </c>
      <c r="M73" s="4" t="s">
        <v>60</v>
      </c>
      <c r="N73" s="5"/>
      <c r="O73" s="5"/>
      <c r="P73" s="5"/>
    </row>
    <row r="74" ht="12.75" customHeight="1">
      <c r="A74" s="5">
        <v>77.0</v>
      </c>
      <c r="B74" s="7" t="s">
        <v>91</v>
      </c>
      <c r="C74" s="4" t="s">
        <v>55</v>
      </c>
      <c r="D74" s="5">
        <v>13.0</v>
      </c>
      <c r="E74" s="5">
        <v>45.0</v>
      </c>
      <c r="F74" s="5">
        <v>15.0</v>
      </c>
      <c r="G74" s="5">
        <v>0.0</v>
      </c>
      <c r="H74" s="5">
        <v>46.0</v>
      </c>
      <c r="I74" s="5">
        <f t="shared" si="1"/>
        <v>36.5</v>
      </c>
      <c r="J74" s="5">
        <f t="shared" si="2"/>
        <v>59.5</v>
      </c>
      <c r="K74" s="5">
        <f t="shared" si="3"/>
        <v>60</v>
      </c>
      <c r="L74" s="5">
        <f t="shared" si="4"/>
        <v>60</v>
      </c>
      <c r="M74" s="4" t="s">
        <v>60</v>
      </c>
      <c r="N74" s="5"/>
      <c r="O74" s="5"/>
      <c r="P74" s="5"/>
    </row>
    <row r="75" ht="12.75" customHeight="1">
      <c r="A75" s="5">
        <v>78.0</v>
      </c>
      <c r="B75" s="7" t="s">
        <v>92</v>
      </c>
      <c r="C75" s="4" t="s">
        <v>55</v>
      </c>
      <c r="D75" s="5">
        <v>17.0</v>
      </c>
      <c r="E75" s="5">
        <v>24.0</v>
      </c>
      <c r="F75" s="5">
        <v>11.0</v>
      </c>
      <c r="G75" s="5">
        <v>0.0</v>
      </c>
      <c r="H75" s="5">
        <v>22.0</v>
      </c>
      <c r="I75" s="5">
        <f t="shared" si="1"/>
        <v>26</v>
      </c>
      <c r="J75" s="5">
        <f t="shared" si="2"/>
        <v>37</v>
      </c>
      <c r="K75" s="5">
        <f t="shared" si="3"/>
        <v>37</v>
      </c>
      <c r="L75" s="5">
        <f t="shared" si="4"/>
        <v>37</v>
      </c>
      <c r="M75" s="4" t="s">
        <v>60</v>
      </c>
      <c r="N75" s="5"/>
      <c r="O75" s="5"/>
      <c r="P75" s="5"/>
    </row>
    <row r="76" ht="12.75" customHeight="1">
      <c r="A76" s="5">
        <v>79.0</v>
      </c>
      <c r="B76" s="7" t="s">
        <v>93</v>
      </c>
      <c r="C76" s="4" t="s">
        <v>55</v>
      </c>
      <c r="D76" s="5">
        <v>25.0</v>
      </c>
      <c r="E76" s="5">
        <v>44.0</v>
      </c>
      <c r="F76" s="5">
        <v>21.0</v>
      </c>
      <c r="G76" s="5">
        <v>2.0</v>
      </c>
      <c r="H76" s="5">
        <v>72.0</v>
      </c>
      <c r="I76" s="5">
        <f t="shared" si="1"/>
        <v>47</v>
      </c>
      <c r="J76" s="5">
        <f t="shared" si="2"/>
        <v>83</v>
      </c>
      <c r="K76" s="5">
        <f t="shared" si="3"/>
        <v>83</v>
      </c>
      <c r="L76" s="5">
        <f t="shared" si="4"/>
        <v>83</v>
      </c>
      <c r="M76" s="4" t="s">
        <v>60</v>
      </c>
      <c r="N76" s="5"/>
      <c r="O76" s="5"/>
      <c r="P76" s="5"/>
    </row>
    <row r="77" ht="12.75" customHeight="1">
      <c r="A77" s="5">
        <v>80.0</v>
      </c>
      <c r="B77" s="7" t="s">
        <v>94</v>
      </c>
      <c r="C77" s="4" t="s">
        <v>55</v>
      </c>
      <c r="D77" s="5">
        <v>24.0</v>
      </c>
      <c r="E77" s="5">
        <v>27.0</v>
      </c>
      <c r="F77" s="5">
        <v>0.0</v>
      </c>
      <c r="G77" s="5">
        <v>0.0</v>
      </c>
      <c r="H77" s="5">
        <v>20.0</v>
      </c>
      <c r="I77" s="5">
        <f t="shared" si="1"/>
        <v>25.5</v>
      </c>
      <c r="J77" s="5">
        <f t="shared" si="2"/>
        <v>35.5</v>
      </c>
      <c r="K77" s="5">
        <f t="shared" si="3"/>
        <v>36</v>
      </c>
      <c r="L77" s="5">
        <f t="shared" si="4"/>
        <v>36</v>
      </c>
      <c r="M77" s="4" t="s">
        <v>60</v>
      </c>
      <c r="N77" s="5"/>
      <c r="O77" s="5"/>
      <c r="P77" s="5"/>
    </row>
    <row r="78" ht="12.75" customHeight="1">
      <c r="A78" s="5">
        <v>81.0</v>
      </c>
      <c r="B78" s="7" t="s">
        <v>95</v>
      </c>
      <c r="C78" s="4" t="s">
        <v>55</v>
      </c>
      <c r="D78" s="5">
        <v>25.0</v>
      </c>
      <c r="E78" s="5">
        <v>37.0</v>
      </c>
      <c r="F78" s="5">
        <v>9.0</v>
      </c>
      <c r="G78" s="5">
        <v>0.0</v>
      </c>
      <c r="H78" s="5">
        <v>46.0</v>
      </c>
      <c r="I78" s="5">
        <f t="shared" si="1"/>
        <v>35.5</v>
      </c>
      <c r="J78" s="5">
        <f t="shared" si="2"/>
        <v>58.5</v>
      </c>
      <c r="K78" s="5">
        <f t="shared" si="3"/>
        <v>59</v>
      </c>
      <c r="L78" s="5">
        <f t="shared" si="4"/>
        <v>59</v>
      </c>
      <c r="M78" s="4" t="s">
        <v>60</v>
      </c>
      <c r="N78" s="5"/>
      <c r="O78" s="5"/>
      <c r="P78" s="5"/>
    </row>
    <row r="79" ht="12.75" customHeight="1">
      <c r="A79" s="5">
        <v>82.0</v>
      </c>
      <c r="B79" s="7" t="s">
        <v>96</v>
      </c>
      <c r="C79" s="4" t="s">
        <v>55</v>
      </c>
      <c r="D79" s="5">
        <v>24.0</v>
      </c>
      <c r="E79" s="5">
        <v>30.0</v>
      </c>
      <c r="F79" s="5">
        <v>33.0</v>
      </c>
      <c r="G79" s="5">
        <v>0.0</v>
      </c>
      <c r="H79" s="5">
        <v>38.0</v>
      </c>
      <c r="I79" s="5">
        <f t="shared" si="1"/>
        <v>43.5</v>
      </c>
      <c r="J79" s="5">
        <f t="shared" si="2"/>
        <v>62.5</v>
      </c>
      <c r="K79" s="5">
        <f t="shared" si="3"/>
        <v>63</v>
      </c>
      <c r="L79" s="5">
        <f t="shared" si="4"/>
        <v>63</v>
      </c>
      <c r="M79" s="4" t="s">
        <v>60</v>
      </c>
      <c r="N79" s="5"/>
      <c r="O79" s="5"/>
      <c r="P79" s="5"/>
    </row>
    <row r="80" ht="12.75" customHeight="1">
      <c r="A80" s="5">
        <v>83.0</v>
      </c>
      <c r="B80" s="7" t="s">
        <v>97</v>
      </c>
      <c r="C80" s="4" t="s">
        <v>55</v>
      </c>
      <c r="D80" s="5">
        <v>25.0</v>
      </c>
      <c r="E80" s="5">
        <v>33.0</v>
      </c>
      <c r="F80" s="5">
        <v>7.0</v>
      </c>
      <c r="G80" s="5">
        <v>1.0</v>
      </c>
      <c r="H80" s="5">
        <v>30.0</v>
      </c>
      <c r="I80" s="5">
        <f t="shared" si="1"/>
        <v>33.5</v>
      </c>
      <c r="J80" s="5">
        <f t="shared" si="2"/>
        <v>48.5</v>
      </c>
      <c r="K80" s="5">
        <f t="shared" si="3"/>
        <v>49</v>
      </c>
      <c r="L80" s="5">
        <f t="shared" si="4"/>
        <v>49</v>
      </c>
      <c r="M80" s="4" t="s">
        <v>60</v>
      </c>
      <c r="N80" s="5"/>
      <c r="O80" s="5"/>
      <c r="P80" s="5"/>
    </row>
    <row r="81" ht="12.75" customHeight="1">
      <c r="A81" s="5">
        <v>84.0</v>
      </c>
      <c r="B81" s="7" t="s">
        <v>98</v>
      </c>
      <c r="C81" s="4" t="s">
        <v>55</v>
      </c>
      <c r="D81" s="5">
        <v>21.0</v>
      </c>
      <c r="E81" s="5">
        <v>34.0</v>
      </c>
      <c r="F81" s="5">
        <v>17.0</v>
      </c>
      <c r="G81" s="5">
        <v>0.0</v>
      </c>
      <c r="H81" s="5">
        <v>62.0</v>
      </c>
      <c r="I81" s="5">
        <f t="shared" si="1"/>
        <v>36</v>
      </c>
      <c r="J81" s="5">
        <f t="shared" si="2"/>
        <v>67</v>
      </c>
      <c r="K81" s="5">
        <f t="shared" si="3"/>
        <v>67</v>
      </c>
      <c r="L81" s="5">
        <f t="shared" si="4"/>
        <v>67</v>
      </c>
      <c r="M81" s="4" t="s">
        <v>60</v>
      </c>
      <c r="N81" s="5"/>
      <c r="O81" s="5"/>
      <c r="P81" s="5"/>
    </row>
    <row r="82" ht="12.75" customHeight="1">
      <c r="A82" s="5">
        <v>85.0</v>
      </c>
      <c r="B82" s="7" t="s">
        <v>99</v>
      </c>
      <c r="C82" s="4" t="s">
        <v>55</v>
      </c>
      <c r="D82" s="5">
        <v>24.0</v>
      </c>
      <c r="E82" s="5">
        <v>32.0</v>
      </c>
      <c r="F82" s="5">
        <v>15.5</v>
      </c>
      <c r="G82" s="5">
        <v>0.0</v>
      </c>
      <c r="H82" s="5">
        <v>45.0</v>
      </c>
      <c r="I82" s="5">
        <f t="shared" si="1"/>
        <v>35.75</v>
      </c>
      <c r="J82" s="5">
        <f t="shared" si="2"/>
        <v>58.25</v>
      </c>
      <c r="K82" s="5">
        <f t="shared" si="3"/>
        <v>58</v>
      </c>
      <c r="L82" s="5">
        <f t="shared" si="4"/>
        <v>58</v>
      </c>
      <c r="M82" s="4" t="s">
        <v>60</v>
      </c>
      <c r="N82" s="5"/>
      <c r="O82" s="5"/>
      <c r="P82" s="5"/>
    </row>
    <row r="83" ht="12.75" customHeight="1">
      <c r="A83" s="5">
        <v>86.0</v>
      </c>
      <c r="B83" s="7" t="s">
        <v>100</v>
      </c>
      <c r="C83" s="4" t="s">
        <v>55</v>
      </c>
      <c r="D83" s="5">
        <v>26.0</v>
      </c>
      <c r="E83" s="5">
        <v>38.0</v>
      </c>
      <c r="F83" s="5">
        <v>27.0</v>
      </c>
      <c r="G83" s="5">
        <v>0.0</v>
      </c>
      <c r="H83" s="5">
        <v>82.0</v>
      </c>
      <c r="I83" s="5">
        <f t="shared" si="1"/>
        <v>45.5</v>
      </c>
      <c r="J83" s="5">
        <f t="shared" si="2"/>
        <v>86.5</v>
      </c>
      <c r="K83" s="5">
        <f t="shared" si="3"/>
        <v>87</v>
      </c>
      <c r="L83" s="5">
        <f t="shared" si="4"/>
        <v>87</v>
      </c>
      <c r="M83" s="4" t="s">
        <v>60</v>
      </c>
      <c r="N83" s="5"/>
      <c r="O83" s="5"/>
      <c r="P83" s="5"/>
    </row>
    <row r="84" ht="12.75" customHeight="1">
      <c r="A84" s="5">
        <v>88.0</v>
      </c>
      <c r="B84" s="7" t="s">
        <v>101</v>
      </c>
      <c r="C84" s="4" t="s">
        <v>55</v>
      </c>
      <c r="D84" s="5">
        <v>24.0</v>
      </c>
      <c r="E84" s="5">
        <v>53.0</v>
      </c>
      <c r="F84" s="5">
        <v>36.0</v>
      </c>
      <c r="G84" s="5">
        <v>2.5</v>
      </c>
      <c r="H84" s="5">
        <v>65.0</v>
      </c>
      <c r="I84" s="5">
        <f t="shared" si="1"/>
        <v>59</v>
      </c>
      <c r="J84" s="5">
        <f t="shared" si="2"/>
        <v>91.5</v>
      </c>
      <c r="K84" s="5">
        <f t="shared" si="3"/>
        <v>92</v>
      </c>
      <c r="L84" s="5">
        <f t="shared" si="4"/>
        <v>92</v>
      </c>
      <c r="M84" s="4" t="s">
        <v>60</v>
      </c>
      <c r="N84" s="5"/>
      <c r="O84" s="5"/>
      <c r="P84" s="5"/>
    </row>
    <row r="85" ht="12.75" customHeight="1">
      <c r="A85" s="5">
        <v>89.0</v>
      </c>
      <c r="B85" s="7" t="s">
        <v>102</v>
      </c>
      <c r="C85" s="4" t="s">
        <v>55</v>
      </c>
      <c r="D85" s="5">
        <v>21.0</v>
      </c>
      <c r="E85" s="5">
        <v>54.0</v>
      </c>
      <c r="F85" s="5">
        <v>9.0</v>
      </c>
      <c r="G85" s="5">
        <v>0.0</v>
      </c>
      <c r="H85" s="5">
        <v>79.0</v>
      </c>
      <c r="I85" s="5">
        <f t="shared" si="1"/>
        <v>42</v>
      </c>
      <c r="J85" s="5">
        <f t="shared" si="2"/>
        <v>81.5</v>
      </c>
      <c r="K85" s="5">
        <f t="shared" si="3"/>
        <v>82</v>
      </c>
      <c r="L85" s="5">
        <f t="shared" si="4"/>
        <v>82</v>
      </c>
      <c r="M85" s="4" t="s">
        <v>60</v>
      </c>
      <c r="N85" s="5"/>
      <c r="O85" s="5"/>
      <c r="P85" s="5"/>
    </row>
    <row r="86" ht="12.75" customHeight="1">
      <c r="A86" s="5">
        <v>90.0</v>
      </c>
      <c r="B86" s="7" t="s">
        <v>103</v>
      </c>
      <c r="C86" s="4" t="s">
        <v>55</v>
      </c>
      <c r="D86" s="5">
        <v>15.0</v>
      </c>
      <c r="E86" s="5">
        <v>24.0</v>
      </c>
      <c r="F86" s="5">
        <v>10.0</v>
      </c>
      <c r="G86" s="5">
        <v>0.0</v>
      </c>
      <c r="H86" s="5">
        <v>36.0</v>
      </c>
      <c r="I86" s="5">
        <f t="shared" si="1"/>
        <v>24.5</v>
      </c>
      <c r="J86" s="5">
        <f t="shared" si="2"/>
        <v>42.5</v>
      </c>
      <c r="K86" s="5">
        <f t="shared" si="3"/>
        <v>43</v>
      </c>
      <c r="L86" s="5">
        <f t="shared" si="4"/>
        <v>43</v>
      </c>
      <c r="M86" s="4" t="s">
        <v>60</v>
      </c>
      <c r="N86" s="5"/>
      <c r="O86" s="5"/>
      <c r="P86" s="5"/>
    </row>
    <row r="87" ht="12.75" customHeight="1">
      <c r="A87" s="5">
        <v>91.0</v>
      </c>
      <c r="B87" s="7" t="s">
        <v>104</v>
      </c>
      <c r="C87" s="4" t="s">
        <v>55</v>
      </c>
      <c r="D87" s="5">
        <v>23.0</v>
      </c>
      <c r="E87" s="5">
        <v>25.0</v>
      </c>
      <c r="F87" s="5">
        <v>36.0</v>
      </c>
      <c r="G87" s="5">
        <v>0.0</v>
      </c>
      <c r="H87" s="5">
        <v>64.0</v>
      </c>
      <c r="I87" s="5">
        <f t="shared" si="1"/>
        <v>42</v>
      </c>
      <c r="J87" s="5">
        <f t="shared" si="2"/>
        <v>74</v>
      </c>
      <c r="K87" s="5">
        <f t="shared" si="3"/>
        <v>74</v>
      </c>
      <c r="L87" s="5">
        <f t="shared" si="4"/>
        <v>74</v>
      </c>
      <c r="M87" s="4" t="s">
        <v>60</v>
      </c>
      <c r="N87" s="5"/>
      <c r="O87" s="5"/>
      <c r="P87" s="5"/>
    </row>
    <row r="88" ht="12.75" customHeight="1">
      <c r="A88" s="5">
        <v>93.0</v>
      </c>
      <c r="B88" s="7" t="s">
        <v>105</v>
      </c>
      <c r="C88" s="4" t="s">
        <v>55</v>
      </c>
      <c r="D88" s="5">
        <v>26.0</v>
      </c>
      <c r="E88" s="5">
        <v>54.0</v>
      </c>
      <c r="F88" s="5">
        <v>33.0</v>
      </c>
      <c r="G88" s="5">
        <v>3.0</v>
      </c>
      <c r="H88" s="5">
        <v>76.0</v>
      </c>
      <c r="I88" s="5">
        <f t="shared" si="1"/>
        <v>59.5</v>
      </c>
      <c r="J88" s="5">
        <f t="shared" si="2"/>
        <v>97.5</v>
      </c>
      <c r="K88" s="5">
        <f t="shared" si="3"/>
        <v>98</v>
      </c>
      <c r="L88" s="5">
        <f t="shared" si="4"/>
        <v>98</v>
      </c>
      <c r="M88" s="4" t="s">
        <v>60</v>
      </c>
      <c r="N88" s="5"/>
      <c r="O88" s="5"/>
      <c r="P88" s="5"/>
    </row>
    <row r="89" ht="15.0" customHeight="1">
      <c r="A89" s="5">
        <v>94.0</v>
      </c>
      <c r="B89" s="7" t="s">
        <v>106</v>
      </c>
      <c r="C89" s="4" t="s">
        <v>55</v>
      </c>
      <c r="D89" s="5">
        <v>20.0</v>
      </c>
      <c r="E89" s="5">
        <v>39.0</v>
      </c>
      <c r="F89" s="5">
        <v>15.5</v>
      </c>
      <c r="G89" s="5">
        <v>0.0</v>
      </c>
      <c r="H89" s="5">
        <v>24.0</v>
      </c>
      <c r="I89" s="5">
        <f t="shared" si="1"/>
        <v>37.25</v>
      </c>
      <c r="J89" s="5">
        <f t="shared" si="2"/>
        <v>49.25</v>
      </c>
      <c r="K89" s="5">
        <f t="shared" si="3"/>
        <v>49</v>
      </c>
      <c r="L89" s="5">
        <f t="shared" si="4"/>
        <v>49</v>
      </c>
      <c r="M89" s="4" t="s">
        <v>60</v>
      </c>
      <c r="N89" s="5"/>
      <c r="O89" s="5"/>
      <c r="P89" s="5"/>
    </row>
    <row r="90" ht="12.75" customHeight="1">
      <c r="A90" s="5">
        <v>95.0</v>
      </c>
      <c r="B90" s="7" t="s">
        <v>107</v>
      </c>
      <c r="C90" s="4" t="s">
        <v>55</v>
      </c>
      <c r="D90" s="5">
        <v>9.0</v>
      </c>
      <c r="E90" s="5">
        <v>21.0</v>
      </c>
      <c r="F90" s="5">
        <v>9.5</v>
      </c>
      <c r="G90" s="5">
        <v>0.0</v>
      </c>
      <c r="H90" s="5">
        <v>30.0</v>
      </c>
      <c r="I90" s="5">
        <f t="shared" si="1"/>
        <v>19.75</v>
      </c>
      <c r="J90" s="5">
        <f t="shared" si="2"/>
        <v>34.75</v>
      </c>
      <c r="K90" s="5">
        <f t="shared" si="3"/>
        <v>35</v>
      </c>
      <c r="L90" s="5">
        <f t="shared" si="4"/>
        <v>35</v>
      </c>
      <c r="M90" s="4" t="s">
        <v>60</v>
      </c>
      <c r="N90" s="5"/>
      <c r="O90" s="5"/>
      <c r="P90" s="5"/>
    </row>
    <row r="91" ht="12.75" customHeight="1">
      <c r="A91" s="5">
        <v>96.0</v>
      </c>
      <c r="B91" s="7" t="s">
        <v>108</v>
      </c>
      <c r="C91" s="4" t="s">
        <v>55</v>
      </c>
      <c r="D91" s="5">
        <v>16.0</v>
      </c>
      <c r="E91" s="5">
        <v>17.0</v>
      </c>
      <c r="F91" s="5">
        <v>22.5</v>
      </c>
      <c r="G91" s="5">
        <v>0.0</v>
      </c>
      <c r="H91" s="5">
        <v>30.0</v>
      </c>
      <c r="I91" s="5">
        <f t="shared" si="1"/>
        <v>27.75</v>
      </c>
      <c r="J91" s="5">
        <f t="shared" si="2"/>
        <v>42.75</v>
      </c>
      <c r="K91" s="5">
        <f t="shared" si="3"/>
        <v>43</v>
      </c>
      <c r="L91" s="5">
        <f t="shared" si="4"/>
        <v>43</v>
      </c>
      <c r="M91" s="4" t="s">
        <v>60</v>
      </c>
      <c r="N91" s="5"/>
      <c r="O91" s="5"/>
      <c r="P91" s="5"/>
    </row>
    <row r="92" ht="12.75" customHeight="1">
      <c r="A92" s="5">
        <v>97.0</v>
      </c>
      <c r="B92" s="7" t="s">
        <v>109</v>
      </c>
      <c r="C92" s="4" t="s">
        <v>55</v>
      </c>
      <c r="D92" s="5">
        <v>13.0</v>
      </c>
      <c r="E92" s="5">
        <v>28.0</v>
      </c>
      <c r="F92" s="5">
        <v>3.0</v>
      </c>
      <c r="G92" s="5">
        <v>0.0</v>
      </c>
      <c r="H92" s="5">
        <v>34.0</v>
      </c>
      <c r="I92" s="5">
        <f t="shared" si="1"/>
        <v>22</v>
      </c>
      <c r="J92" s="5">
        <f t="shared" si="2"/>
        <v>39</v>
      </c>
      <c r="K92" s="5">
        <f t="shared" si="3"/>
        <v>39</v>
      </c>
      <c r="L92" s="5">
        <f t="shared" si="4"/>
        <v>39</v>
      </c>
      <c r="M92" s="4" t="s">
        <v>60</v>
      </c>
      <c r="N92" s="5"/>
      <c r="O92" s="5"/>
      <c r="P92" s="5"/>
    </row>
    <row r="93" ht="12.75" customHeight="1">
      <c r="A93" s="5">
        <v>98.0</v>
      </c>
      <c r="B93" s="7" t="s">
        <v>110</v>
      </c>
      <c r="C93" s="4" t="s">
        <v>55</v>
      </c>
      <c r="D93" s="5">
        <v>13.0</v>
      </c>
      <c r="E93" s="5">
        <v>23.0</v>
      </c>
      <c r="F93" s="5">
        <v>8.0</v>
      </c>
      <c r="G93" s="5">
        <v>0.0</v>
      </c>
      <c r="H93" s="5">
        <v>39.0</v>
      </c>
      <c r="I93" s="5">
        <f t="shared" si="1"/>
        <v>22</v>
      </c>
      <c r="J93" s="5">
        <f t="shared" si="2"/>
        <v>41.5</v>
      </c>
      <c r="K93" s="5">
        <f t="shared" si="3"/>
        <v>42</v>
      </c>
      <c r="L93" s="5">
        <f t="shared" si="4"/>
        <v>42</v>
      </c>
      <c r="M93" s="4" t="s">
        <v>60</v>
      </c>
      <c r="N93" s="5"/>
      <c r="O93" s="5"/>
      <c r="P93" s="5"/>
    </row>
    <row r="94" ht="12.75" customHeight="1">
      <c r="A94" s="5">
        <v>100.0</v>
      </c>
      <c r="B94" s="7" t="s">
        <v>111</v>
      </c>
      <c r="C94" s="4" t="s">
        <v>55</v>
      </c>
      <c r="D94" s="5">
        <v>8.0</v>
      </c>
      <c r="E94" s="5">
        <v>24.0</v>
      </c>
      <c r="F94" s="5">
        <v>12.0</v>
      </c>
      <c r="G94" s="5">
        <v>0.0</v>
      </c>
      <c r="H94" s="5">
        <v>8.0</v>
      </c>
      <c r="I94" s="5">
        <f t="shared" si="1"/>
        <v>22</v>
      </c>
      <c r="J94" s="5">
        <f t="shared" si="2"/>
        <v>26</v>
      </c>
      <c r="K94" s="5">
        <f t="shared" si="3"/>
        <v>26</v>
      </c>
      <c r="L94" s="5">
        <f t="shared" si="4"/>
        <v>26</v>
      </c>
      <c r="M94" s="4" t="s">
        <v>60</v>
      </c>
      <c r="N94" s="5"/>
      <c r="O94" s="5"/>
      <c r="P94" s="5"/>
    </row>
    <row r="95" ht="12.75" customHeight="1">
      <c r="A95" s="5">
        <v>101.0</v>
      </c>
      <c r="B95" s="7" t="s">
        <v>112</v>
      </c>
      <c r="C95" s="4" t="s">
        <v>55</v>
      </c>
      <c r="D95" s="5">
        <v>24.0</v>
      </c>
      <c r="E95" s="5">
        <v>39.0</v>
      </c>
      <c r="F95" s="5">
        <v>24.0</v>
      </c>
      <c r="G95" s="5">
        <v>1.0</v>
      </c>
      <c r="H95" s="5">
        <v>58.0</v>
      </c>
      <c r="I95" s="5">
        <f t="shared" si="1"/>
        <v>44.5</v>
      </c>
      <c r="J95" s="5">
        <f t="shared" si="2"/>
        <v>73.5</v>
      </c>
      <c r="K95" s="5">
        <f t="shared" si="3"/>
        <v>74</v>
      </c>
      <c r="L95" s="5">
        <f t="shared" si="4"/>
        <v>74</v>
      </c>
      <c r="M95" s="4" t="s">
        <v>113</v>
      </c>
      <c r="N95" s="5"/>
      <c r="O95" s="5"/>
      <c r="P95" s="5"/>
    </row>
    <row r="96" ht="12.75" customHeight="1">
      <c r="A96" s="5">
        <v>103.0</v>
      </c>
      <c r="B96" s="7" t="s">
        <v>114</v>
      </c>
      <c r="C96" s="4" t="s">
        <v>55</v>
      </c>
      <c r="D96" s="5">
        <v>24.0</v>
      </c>
      <c r="E96" s="5">
        <v>48.0</v>
      </c>
      <c r="F96" s="5">
        <v>28.0</v>
      </c>
      <c r="G96" s="5">
        <v>0.0</v>
      </c>
      <c r="H96" s="5">
        <v>47.0</v>
      </c>
      <c r="I96" s="5">
        <f t="shared" si="1"/>
        <v>50</v>
      </c>
      <c r="J96" s="5">
        <f t="shared" si="2"/>
        <v>73.5</v>
      </c>
      <c r="K96" s="5">
        <f t="shared" si="3"/>
        <v>74</v>
      </c>
      <c r="L96" s="5">
        <f t="shared" si="4"/>
        <v>74</v>
      </c>
      <c r="M96" s="4" t="s">
        <v>113</v>
      </c>
      <c r="N96" s="5"/>
      <c r="O96" s="5"/>
      <c r="P96" s="5"/>
    </row>
    <row r="97" ht="12.75" customHeight="1">
      <c r="A97" s="5">
        <v>104.0</v>
      </c>
      <c r="B97" s="7" t="s">
        <v>115</v>
      </c>
      <c r="C97" s="4" t="s">
        <v>55</v>
      </c>
      <c r="D97" s="5">
        <v>22.0</v>
      </c>
      <c r="E97" s="5">
        <v>37.0</v>
      </c>
      <c r="F97" s="5">
        <v>19.0</v>
      </c>
      <c r="G97" s="5">
        <v>2.0</v>
      </c>
      <c r="H97" s="5">
        <v>50.0</v>
      </c>
      <c r="I97" s="5">
        <f t="shared" si="1"/>
        <v>41</v>
      </c>
      <c r="J97" s="5">
        <f t="shared" si="2"/>
        <v>66</v>
      </c>
      <c r="K97" s="5">
        <f t="shared" si="3"/>
        <v>66</v>
      </c>
      <c r="L97" s="5">
        <f t="shared" si="4"/>
        <v>66</v>
      </c>
      <c r="M97" s="4" t="s">
        <v>113</v>
      </c>
      <c r="N97" s="5"/>
      <c r="O97" s="5"/>
      <c r="P97" s="5"/>
    </row>
    <row r="98" ht="12.75" customHeight="1">
      <c r="A98" s="5">
        <v>106.0</v>
      </c>
      <c r="B98" s="7" t="s">
        <v>116</v>
      </c>
      <c r="C98" s="4" t="s">
        <v>117</v>
      </c>
      <c r="D98" s="5">
        <v>26.0</v>
      </c>
      <c r="E98" s="5">
        <v>49.0</v>
      </c>
      <c r="F98" s="5">
        <v>18.0</v>
      </c>
      <c r="G98" s="5">
        <v>0.0</v>
      </c>
      <c r="H98" s="5">
        <v>55.0</v>
      </c>
      <c r="I98" s="5">
        <f t="shared" si="1"/>
        <v>46.5</v>
      </c>
      <c r="J98" s="5">
        <f t="shared" si="2"/>
        <v>74</v>
      </c>
      <c r="K98" s="5">
        <f t="shared" si="3"/>
        <v>74</v>
      </c>
      <c r="L98" s="5">
        <f t="shared" si="4"/>
        <v>74</v>
      </c>
      <c r="M98" s="4" t="s">
        <v>113</v>
      </c>
      <c r="N98" s="5"/>
      <c r="O98" s="5"/>
      <c r="P98" s="5"/>
    </row>
    <row r="99" ht="12.75" customHeight="1">
      <c r="A99" s="5">
        <v>107.0</v>
      </c>
      <c r="B99" s="7" t="s">
        <v>118</v>
      </c>
      <c r="C99" s="4" t="s">
        <v>117</v>
      </c>
      <c r="D99" s="5">
        <v>25.0</v>
      </c>
      <c r="E99" s="5">
        <v>38.0</v>
      </c>
      <c r="F99" s="5">
        <v>31.0</v>
      </c>
      <c r="G99" s="5">
        <v>2.0</v>
      </c>
      <c r="H99" s="5">
        <v>58.0</v>
      </c>
      <c r="I99" s="5">
        <f t="shared" si="1"/>
        <v>49</v>
      </c>
      <c r="J99" s="5">
        <f t="shared" si="2"/>
        <v>78</v>
      </c>
      <c r="K99" s="5">
        <f t="shared" si="3"/>
        <v>78</v>
      </c>
      <c r="L99" s="5">
        <f t="shared" si="4"/>
        <v>78</v>
      </c>
      <c r="M99" s="4" t="s">
        <v>113</v>
      </c>
      <c r="N99" s="5"/>
      <c r="O99" s="5"/>
      <c r="P99" s="5"/>
    </row>
    <row r="100" ht="12.75" customHeight="1">
      <c r="A100" s="5">
        <v>108.0</v>
      </c>
      <c r="B100" s="7" t="s">
        <v>119</v>
      </c>
      <c r="C100" s="4" t="s">
        <v>117</v>
      </c>
      <c r="D100" s="5">
        <v>16.0</v>
      </c>
      <c r="E100" s="5">
        <v>37.0</v>
      </c>
      <c r="F100" s="5">
        <v>9.5</v>
      </c>
      <c r="G100" s="5">
        <v>0.0</v>
      </c>
      <c r="H100" s="5">
        <v>38.0</v>
      </c>
      <c r="I100" s="5">
        <f t="shared" si="1"/>
        <v>31.25</v>
      </c>
      <c r="J100" s="5">
        <f t="shared" si="2"/>
        <v>50.25</v>
      </c>
      <c r="K100" s="5">
        <f t="shared" si="3"/>
        <v>50</v>
      </c>
      <c r="L100" s="5">
        <f t="shared" si="4"/>
        <v>50</v>
      </c>
      <c r="M100" s="4" t="s">
        <v>113</v>
      </c>
      <c r="N100" s="5"/>
      <c r="O100" s="5"/>
      <c r="P100" s="5"/>
    </row>
    <row r="101" ht="12.75" customHeight="1">
      <c r="A101" s="5">
        <v>109.0</v>
      </c>
      <c r="B101" s="7" t="s">
        <v>120</v>
      </c>
      <c r="C101" s="4" t="s">
        <v>117</v>
      </c>
      <c r="D101" s="5">
        <v>20.0</v>
      </c>
      <c r="E101" s="5">
        <v>35.0</v>
      </c>
      <c r="F101" s="5">
        <v>9.0</v>
      </c>
      <c r="G101" s="5">
        <v>0.0</v>
      </c>
      <c r="H101" s="5">
        <v>30.0</v>
      </c>
      <c r="I101" s="5">
        <f t="shared" si="1"/>
        <v>32</v>
      </c>
      <c r="J101" s="5">
        <f t="shared" si="2"/>
        <v>47</v>
      </c>
      <c r="K101" s="5">
        <f t="shared" si="3"/>
        <v>47</v>
      </c>
      <c r="L101" s="5">
        <f t="shared" si="4"/>
        <v>47</v>
      </c>
      <c r="M101" s="4" t="s">
        <v>113</v>
      </c>
      <c r="N101" s="5"/>
      <c r="O101" s="5"/>
      <c r="P101" s="5"/>
    </row>
    <row r="102" ht="12.75" customHeight="1">
      <c r="A102" s="5">
        <v>110.0</v>
      </c>
      <c r="B102" s="7" t="s">
        <v>121</v>
      </c>
      <c r="C102" s="4" t="s">
        <v>117</v>
      </c>
      <c r="D102" s="5">
        <v>21.0</v>
      </c>
      <c r="E102" s="5">
        <v>51.0</v>
      </c>
      <c r="F102" s="5">
        <v>34.0</v>
      </c>
      <c r="G102" s="5">
        <v>3.0</v>
      </c>
      <c r="H102" s="5">
        <v>88.0</v>
      </c>
      <c r="I102" s="5">
        <f t="shared" si="1"/>
        <v>56</v>
      </c>
      <c r="J102" s="5">
        <f t="shared" si="2"/>
        <v>100</v>
      </c>
      <c r="K102" s="5">
        <f t="shared" si="3"/>
        <v>100</v>
      </c>
      <c r="L102" s="5">
        <f t="shared" si="4"/>
        <v>100</v>
      </c>
      <c r="M102" s="4" t="s">
        <v>113</v>
      </c>
      <c r="N102" s="5"/>
      <c r="O102" s="5"/>
      <c r="P102" s="5"/>
    </row>
    <row r="103" ht="12.75" customHeight="1">
      <c r="A103" s="5">
        <v>111.0</v>
      </c>
      <c r="B103" s="7" t="s">
        <v>122</v>
      </c>
      <c r="C103" s="4" t="s">
        <v>117</v>
      </c>
      <c r="D103" s="5">
        <v>21.0</v>
      </c>
      <c r="E103" s="5">
        <v>54.0</v>
      </c>
      <c r="F103" s="5">
        <v>34.0</v>
      </c>
      <c r="G103" s="5">
        <v>2.0</v>
      </c>
      <c r="H103" s="5">
        <v>59.0</v>
      </c>
      <c r="I103" s="5">
        <f t="shared" si="1"/>
        <v>56.5</v>
      </c>
      <c r="J103" s="5">
        <f t="shared" si="2"/>
        <v>86</v>
      </c>
      <c r="K103" s="5">
        <f t="shared" si="3"/>
        <v>86</v>
      </c>
      <c r="L103" s="5">
        <f t="shared" si="4"/>
        <v>86</v>
      </c>
      <c r="M103" s="4" t="s">
        <v>113</v>
      </c>
      <c r="N103" s="5"/>
      <c r="O103" s="5"/>
      <c r="P103" s="5"/>
    </row>
    <row r="104" ht="12.75" customHeight="1">
      <c r="A104" s="5">
        <v>113.0</v>
      </c>
      <c r="B104" s="7" t="s">
        <v>123</v>
      </c>
      <c r="C104" s="4" t="s">
        <v>117</v>
      </c>
      <c r="D104" s="5">
        <v>26.0</v>
      </c>
      <c r="E104" s="5">
        <v>51.5</v>
      </c>
      <c r="F104" s="5">
        <v>24.0</v>
      </c>
      <c r="G104" s="5">
        <v>0.0</v>
      </c>
      <c r="H104" s="5">
        <v>44.0</v>
      </c>
      <c r="I104" s="5">
        <f t="shared" si="1"/>
        <v>50.75</v>
      </c>
      <c r="J104" s="5">
        <f t="shared" si="2"/>
        <v>72.75</v>
      </c>
      <c r="K104" s="5">
        <f t="shared" si="3"/>
        <v>73</v>
      </c>
      <c r="L104" s="5">
        <f t="shared" si="4"/>
        <v>73</v>
      </c>
      <c r="M104" s="4" t="s">
        <v>113</v>
      </c>
      <c r="N104" s="5"/>
      <c r="O104" s="5"/>
      <c r="P104" s="5"/>
    </row>
    <row r="105" ht="12.75" customHeight="1">
      <c r="A105" s="5">
        <v>114.0</v>
      </c>
      <c r="B105" s="7" t="s">
        <v>124</v>
      </c>
      <c r="C105" s="4" t="s">
        <v>117</v>
      </c>
      <c r="D105" s="5">
        <v>23.0</v>
      </c>
      <c r="E105" s="5">
        <v>41.0</v>
      </c>
      <c r="F105" s="5">
        <v>30.5</v>
      </c>
      <c r="G105" s="5">
        <v>0.0</v>
      </c>
      <c r="H105" s="5">
        <v>52.0</v>
      </c>
      <c r="I105" s="5">
        <f t="shared" si="1"/>
        <v>47.25</v>
      </c>
      <c r="J105" s="5">
        <f t="shared" si="2"/>
        <v>73.25</v>
      </c>
      <c r="K105" s="5">
        <f t="shared" si="3"/>
        <v>73</v>
      </c>
      <c r="L105" s="5">
        <f t="shared" si="4"/>
        <v>73</v>
      </c>
      <c r="M105" s="4" t="s">
        <v>113</v>
      </c>
      <c r="N105" s="5"/>
      <c r="O105" s="5"/>
      <c r="P105" s="5"/>
    </row>
    <row r="106" ht="12.75" customHeight="1">
      <c r="A106" s="5">
        <v>115.0</v>
      </c>
      <c r="B106" s="7" t="s">
        <v>125</v>
      </c>
      <c r="C106" s="4" t="s">
        <v>117</v>
      </c>
      <c r="D106" s="5">
        <v>24.0</v>
      </c>
      <c r="E106" s="5">
        <v>45.5</v>
      </c>
      <c r="F106" s="5">
        <v>22.5</v>
      </c>
      <c r="G106" s="5">
        <v>0.0</v>
      </c>
      <c r="H106" s="5">
        <v>63.0</v>
      </c>
      <c r="I106" s="5">
        <f t="shared" si="1"/>
        <v>46</v>
      </c>
      <c r="J106" s="5">
        <f t="shared" si="2"/>
        <v>77.5</v>
      </c>
      <c r="K106" s="5">
        <f t="shared" si="3"/>
        <v>78</v>
      </c>
      <c r="L106" s="5">
        <f t="shared" si="4"/>
        <v>78</v>
      </c>
      <c r="M106" s="4" t="s">
        <v>113</v>
      </c>
      <c r="N106" s="5"/>
      <c r="O106" s="5"/>
      <c r="P106" s="5"/>
    </row>
    <row r="107" ht="12.75" customHeight="1">
      <c r="A107" s="5">
        <v>116.0</v>
      </c>
      <c r="B107" s="7" t="s">
        <v>126</v>
      </c>
      <c r="C107" s="4" t="s">
        <v>117</v>
      </c>
      <c r="D107" s="5">
        <v>26.0</v>
      </c>
      <c r="E107" s="5">
        <v>43.0</v>
      </c>
      <c r="F107" s="5">
        <v>21.5</v>
      </c>
      <c r="G107" s="5">
        <v>0.0</v>
      </c>
      <c r="H107" s="5">
        <v>76.0</v>
      </c>
      <c r="I107" s="5">
        <f t="shared" si="1"/>
        <v>45.25</v>
      </c>
      <c r="J107" s="5">
        <f t="shared" si="2"/>
        <v>83.25</v>
      </c>
      <c r="K107" s="5">
        <f t="shared" si="3"/>
        <v>83</v>
      </c>
      <c r="L107" s="5">
        <f t="shared" si="4"/>
        <v>83</v>
      </c>
      <c r="M107" s="4" t="s">
        <v>113</v>
      </c>
      <c r="N107" s="5"/>
      <c r="O107" s="5"/>
      <c r="P107" s="5"/>
    </row>
    <row r="108" ht="12.75" customHeight="1">
      <c r="A108" s="5">
        <v>117.0</v>
      </c>
      <c r="B108" s="7" t="s">
        <v>127</v>
      </c>
      <c r="C108" s="4" t="s">
        <v>117</v>
      </c>
      <c r="D108" s="5">
        <v>26.0</v>
      </c>
      <c r="E108" s="5">
        <v>42.0</v>
      </c>
      <c r="F108" s="5">
        <v>24.0</v>
      </c>
      <c r="G108" s="5">
        <v>0.0</v>
      </c>
      <c r="H108" s="5">
        <v>75.0</v>
      </c>
      <c r="I108" s="5">
        <f t="shared" si="1"/>
        <v>46</v>
      </c>
      <c r="J108" s="5">
        <f t="shared" si="2"/>
        <v>83.5</v>
      </c>
      <c r="K108" s="5">
        <f t="shared" si="3"/>
        <v>84</v>
      </c>
      <c r="L108" s="5">
        <f t="shared" si="4"/>
        <v>84</v>
      </c>
      <c r="M108" s="4" t="s">
        <v>113</v>
      </c>
      <c r="N108" s="5"/>
      <c r="O108" s="5"/>
      <c r="P108" s="5"/>
    </row>
    <row r="109" ht="12.75" customHeight="1">
      <c r="A109" s="5">
        <v>118.0</v>
      </c>
      <c r="B109" s="7" t="s">
        <v>128</v>
      </c>
      <c r="C109" s="4" t="s">
        <v>129</v>
      </c>
      <c r="D109" s="5">
        <v>21.0</v>
      </c>
      <c r="E109" s="5">
        <v>46.0</v>
      </c>
      <c r="F109" s="5">
        <v>20.0</v>
      </c>
      <c r="G109" s="5">
        <v>0.0</v>
      </c>
      <c r="H109" s="5">
        <v>55.0</v>
      </c>
      <c r="I109" s="5">
        <f t="shared" si="1"/>
        <v>43.5</v>
      </c>
      <c r="J109" s="5">
        <f t="shared" si="2"/>
        <v>71</v>
      </c>
      <c r="K109" s="5">
        <f t="shared" si="3"/>
        <v>71</v>
      </c>
      <c r="L109" s="5">
        <f t="shared" si="4"/>
        <v>71</v>
      </c>
      <c r="M109" s="4" t="s">
        <v>113</v>
      </c>
      <c r="N109" s="5"/>
      <c r="O109" s="5"/>
      <c r="P109" s="5"/>
    </row>
    <row r="110" ht="12.75" customHeight="1">
      <c r="A110" s="5">
        <v>119.0</v>
      </c>
      <c r="B110" s="7" t="s">
        <v>130</v>
      </c>
      <c r="C110" s="4" t="s">
        <v>129</v>
      </c>
      <c r="D110" s="5">
        <v>20.0</v>
      </c>
      <c r="E110" s="5">
        <v>48.0</v>
      </c>
      <c r="F110" s="5">
        <v>25.0</v>
      </c>
      <c r="G110" s="5">
        <v>0.0</v>
      </c>
      <c r="H110" s="5">
        <v>68.0</v>
      </c>
      <c r="I110" s="5">
        <f t="shared" si="1"/>
        <v>46.5</v>
      </c>
      <c r="J110" s="5">
        <f t="shared" si="2"/>
        <v>80.5</v>
      </c>
      <c r="K110" s="5">
        <f t="shared" si="3"/>
        <v>81</v>
      </c>
      <c r="L110" s="5">
        <f t="shared" si="4"/>
        <v>81</v>
      </c>
      <c r="M110" s="4" t="s">
        <v>113</v>
      </c>
      <c r="N110" s="5"/>
      <c r="O110" s="5"/>
      <c r="P110" s="5"/>
    </row>
    <row r="111" ht="12.75" customHeight="1">
      <c r="A111" s="5">
        <v>120.0</v>
      </c>
      <c r="B111" s="7" t="s">
        <v>131</v>
      </c>
      <c r="C111" s="4" t="s">
        <v>129</v>
      </c>
      <c r="D111" s="5">
        <v>19.0</v>
      </c>
      <c r="E111" s="5">
        <v>28.0</v>
      </c>
      <c r="F111" s="5">
        <v>6.5</v>
      </c>
      <c r="G111" s="5">
        <v>0.0</v>
      </c>
      <c r="H111" s="5">
        <v>28.0</v>
      </c>
      <c r="I111" s="5">
        <f t="shared" si="1"/>
        <v>26.75</v>
      </c>
      <c r="J111" s="5">
        <f t="shared" si="2"/>
        <v>40.75</v>
      </c>
      <c r="K111" s="5">
        <f t="shared" si="3"/>
        <v>41</v>
      </c>
      <c r="L111" s="5">
        <f t="shared" si="4"/>
        <v>41</v>
      </c>
      <c r="M111" s="4" t="s">
        <v>113</v>
      </c>
      <c r="N111" s="5"/>
      <c r="O111" s="5"/>
      <c r="P111" s="5"/>
    </row>
    <row r="112" ht="12.75" customHeight="1">
      <c r="A112" s="5">
        <v>122.0</v>
      </c>
      <c r="B112" s="7" t="s">
        <v>132</v>
      </c>
      <c r="C112" s="4" t="s">
        <v>129</v>
      </c>
      <c r="D112" s="5">
        <v>20.0</v>
      </c>
      <c r="E112" s="5">
        <v>21.0</v>
      </c>
      <c r="F112" s="5">
        <v>0.0</v>
      </c>
      <c r="G112" s="5">
        <v>0.0</v>
      </c>
      <c r="H112" s="5">
        <v>12.0</v>
      </c>
      <c r="I112" s="5">
        <f t="shared" si="1"/>
        <v>20.5</v>
      </c>
      <c r="J112" s="5">
        <f t="shared" si="2"/>
        <v>26.5</v>
      </c>
      <c r="K112" s="5">
        <f t="shared" si="3"/>
        <v>27</v>
      </c>
      <c r="L112" s="5">
        <f t="shared" si="4"/>
        <v>27</v>
      </c>
      <c r="M112" s="4" t="s">
        <v>113</v>
      </c>
      <c r="N112" s="5"/>
      <c r="O112" s="5"/>
      <c r="P112" s="5"/>
    </row>
    <row r="113" ht="12.75" customHeight="1">
      <c r="A113" s="5">
        <v>123.0</v>
      </c>
      <c r="B113" s="7" t="s">
        <v>133</v>
      </c>
      <c r="C113" s="4" t="s">
        <v>129</v>
      </c>
      <c r="D113" s="5">
        <v>20.0</v>
      </c>
      <c r="E113" s="5">
        <v>32.0</v>
      </c>
      <c r="F113" s="5">
        <v>0.0</v>
      </c>
      <c r="G113" s="5">
        <v>0.0</v>
      </c>
      <c r="H113" s="5">
        <v>8.0</v>
      </c>
      <c r="I113" s="5">
        <f t="shared" si="1"/>
        <v>26</v>
      </c>
      <c r="J113" s="5">
        <f t="shared" si="2"/>
        <v>30</v>
      </c>
      <c r="K113" s="5">
        <f t="shared" si="3"/>
        <v>30</v>
      </c>
      <c r="L113" s="5">
        <f t="shared" si="4"/>
        <v>30</v>
      </c>
      <c r="M113" s="4" t="s">
        <v>113</v>
      </c>
      <c r="N113" s="5"/>
      <c r="O113" s="5"/>
      <c r="P113" s="5"/>
    </row>
    <row r="114" ht="12.75" customHeight="1">
      <c r="A114" s="5">
        <v>124.0</v>
      </c>
      <c r="B114" s="7" t="s">
        <v>134</v>
      </c>
      <c r="C114" s="4" t="s">
        <v>129</v>
      </c>
      <c r="D114" s="5">
        <v>18.0</v>
      </c>
      <c r="E114" s="5">
        <v>20.0</v>
      </c>
      <c r="F114" s="5">
        <v>0.0</v>
      </c>
      <c r="G114" s="5">
        <v>0.0</v>
      </c>
      <c r="H114" s="5">
        <v>14.0</v>
      </c>
      <c r="I114" s="5">
        <f t="shared" si="1"/>
        <v>19</v>
      </c>
      <c r="J114" s="5">
        <f t="shared" si="2"/>
        <v>26</v>
      </c>
      <c r="K114" s="5">
        <f t="shared" si="3"/>
        <v>26</v>
      </c>
      <c r="L114" s="5">
        <f t="shared" si="4"/>
        <v>26</v>
      </c>
      <c r="M114" s="4" t="s">
        <v>113</v>
      </c>
      <c r="N114" s="5"/>
      <c r="O114" s="5"/>
      <c r="P114" s="5"/>
    </row>
    <row r="115" ht="12.75" customHeight="1">
      <c r="A115" s="5">
        <v>125.0</v>
      </c>
      <c r="B115" s="7" t="s">
        <v>135</v>
      </c>
      <c r="C115" s="4" t="s">
        <v>129</v>
      </c>
      <c r="D115" s="5">
        <v>22.0</v>
      </c>
      <c r="E115" s="5">
        <v>26.0</v>
      </c>
      <c r="F115" s="5">
        <v>0.0</v>
      </c>
      <c r="G115" s="5">
        <v>0.0</v>
      </c>
      <c r="H115" s="5">
        <v>24.0</v>
      </c>
      <c r="I115" s="5">
        <f t="shared" si="1"/>
        <v>24</v>
      </c>
      <c r="J115" s="5">
        <f t="shared" si="2"/>
        <v>36</v>
      </c>
      <c r="K115" s="5">
        <f t="shared" si="3"/>
        <v>36</v>
      </c>
      <c r="L115" s="5">
        <f t="shared" si="4"/>
        <v>36</v>
      </c>
      <c r="M115" s="4" t="s">
        <v>113</v>
      </c>
      <c r="N115" s="5"/>
      <c r="O115" s="5"/>
      <c r="P115" s="5"/>
    </row>
    <row r="116" ht="12.75" customHeight="1">
      <c r="A116" s="5">
        <v>126.0</v>
      </c>
      <c r="B116" s="7" t="s">
        <v>136</v>
      </c>
      <c r="C116" s="4" t="s">
        <v>129</v>
      </c>
      <c r="D116" s="5">
        <v>21.0</v>
      </c>
      <c r="E116" s="5">
        <v>36.0</v>
      </c>
      <c r="F116" s="5">
        <v>21.0</v>
      </c>
      <c r="G116" s="5">
        <v>0.0</v>
      </c>
      <c r="H116" s="5">
        <v>66.0</v>
      </c>
      <c r="I116" s="5">
        <f t="shared" si="1"/>
        <v>39</v>
      </c>
      <c r="J116" s="5">
        <f t="shared" si="2"/>
        <v>72</v>
      </c>
      <c r="K116" s="5">
        <f t="shared" si="3"/>
        <v>72</v>
      </c>
      <c r="L116" s="5">
        <f t="shared" si="4"/>
        <v>72</v>
      </c>
      <c r="M116" s="4" t="s">
        <v>113</v>
      </c>
      <c r="N116" s="5"/>
      <c r="O116" s="5"/>
      <c r="P116" s="5"/>
    </row>
    <row r="117" ht="12.75" customHeight="1">
      <c r="A117" s="5">
        <v>127.0</v>
      </c>
      <c r="B117" s="7" t="s">
        <v>137</v>
      </c>
      <c r="C117" s="4" t="s">
        <v>129</v>
      </c>
      <c r="D117" s="5">
        <v>11.0</v>
      </c>
      <c r="E117" s="5">
        <v>28.0</v>
      </c>
      <c r="F117" s="5">
        <v>21.0</v>
      </c>
      <c r="G117" s="5">
        <v>0.0</v>
      </c>
      <c r="H117" s="5">
        <v>49.0</v>
      </c>
      <c r="I117" s="5">
        <f t="shared" si="1"/>
        <v>30</v>
      </c>
      <c r="J117" s="5">
        <f t="shared" si="2"/>
        <v>54.5</v>
      </c>
      <c r="K117" s="5">
        <f t="shared" si="3"/>
        <v>55</v>
      </c>
      <c r="L117" s="5">
        <f t="shared" si="4"/>
        <v>55</v>
      </c>
      <c r="M117" s="4" t="s">
        <v>113</v>
      </c>
      <c r="N117" s="5"/>
      <c r="O117" s="5"/>
      <c r="P117" s="5"/>
    </row>
    <row r="118" ht="12.75" customHeight="1">
      <c r="A118" s="5">
        <v>128.0</v>
      </c>
      <c r="B118" s="7" t="s">
        <v>138</v>
      </c>
      <c r="C118" s="4" t="s">
        <v>129</v>
      </c>
      <c r="D118" s="5">
        <v>19.0</v>
      </c>
      <c r="E118" s="5">
        <v>23.0</v>
      </c>
      <c r="F118" s="5">
        <v>22.0</v>
      </c>
      <c r="G118" s="5">
        <v>0.0</v>
      </c>
      <c r="H118" s="5">
        <v>41.0</v>
      </c>
      <c r="I118" s="5">
        <f t="shared" si="1"/>
        <v>32</v>
      </c>
      <c r="J118" s="5">
        <f t="shared" si="2"/>
        <v>52.5</v>
      </c>
      <c r="K118" s="5">
        <f t="shared" si="3"/>
        <v>53</v>
      </c>
      <c r="L118" s="5">
        <f t="shared" si="4"/>
        <v>53</v>
      </c>
      <c r="M118" s="4" t="s">
        <v>113</v>
      </c>
      <c r="N118" s="5"/>
      <c r="O118" s="5"/>
      <c r="P118" s="5"/>
    </row>
    <row r="119" ht="12.75" customHeight="1">
      <c r="A119" s="5">
        <v>129.0</v>
      </c>
      <c r="B119" s="7" t="s">
        <v>139</v>
      </c>
      <c r="C119" s="4" t="s">
        <v>129</v>
      </c>
      <c r="D119" s="5">
        <v>23.0</v>
      </c>
      <c r="E119" s="5">
        <v>33.0</v>
      </c>
      <c r="F119" s="5">
        <v>25.0</v>
      </c>
      <c r="G119" s="5">
        <v>2.0</v>
      </c>
      <c r="H119" s="5">
        <v>62.0</v>
      </c>
      <c r="I119" s="5">
        <f t="shared" si="1"/>
        <v>42.5</v>
      </c>
      <c r="J119" s="5">
        <f t="shared" si="2"/>
        <v>73.5</v>
      </c>
      <c r="K119" s="5">
        <f t="shared" si="3"/>
        <v>74</v>
      </c>
      <c r="L119" s="5">
        <f t="shared" si="4"/>
        <v>74</v>
      </c>
      <c r="M119" s="4" t="s">
        <v>113</v>
      </c>
      <c r="N119" s="5"/>
      <c r="O119" s="5"/>
      <c r="P119" s="5"/>
    </row>
    <row r="120" ht="12.75" customHeight="1">
      <c r="A120" s="5">
        <v>130.0</v>
      </c>
      <c r="B120" s="7" t="s">
        <v>140</v>
      </c>
      <c r="C120" s="4" t="s">
        <v>129</v>
      </c>
      <c r="D120" s="5">
        <v>19.0</v>
      </c>
      <c r="E120" s="5">
        <v>20.0</v>
      </c>
      <c r="F120" s="5">
        <v>22.0</v>
      </c>
      <c r="G120" s="5">
        <v>1.0</v>
      </c>
      <c r="H120" s="5">
        <v>38.0</v>
      </c>
      <c r="I120" s="5">
        <f t="shared" si="1"/>
        <v>31.5</v>
      </c>
      <c r="J120" s="5">
        <f t="shared" si="2"/>
        <v>50.5</v>
      </c>
      <c r="K120" s="5">
        <f t="shared" si="3"/>
        <v>51</v>
      </c>
      <c r="L120" s="5">
        <f t="shared" si="4"/>
        <v>51</v>
      </c>
      <c r="M120" s="4" t="s">
        <v>113</v>
      </c>
      <c r="N120" s="5"/>
      <c r="O120" s="5"/>
      <c r="P120" s="5"/>
    </row>
    <row r="121" ht="12.75" customHeight="1">
      <c r="A121" s="5">
        <v>131.0</v>
      </c>
      <c r="B121" s="7" t="s">
        <v>141</v>
      </c>
      <c r="C121" s="4" t="s">
        <v>129</v>
      </c>
      <c r="D121" s="5">
        <v>13.0</v>
      </c>
      <c r="E121" s="5">
        <v>4.0</v>
      </c>
      <c r="F121" s="5">
        <v>12.0</v>
      </c>
      <c r="G121" s="5">
        <v>2.0</v>
      </c>
      <c r="H121" s="5">
        <v>27.0</v>
      </c>
      <c r="I121" s="5">
        <f t="shared" si="1"/>
        <v>16.5</v>
      </c>
      <c r="J121" s="5">
        <f t="shared" si="2"/>
        <v>30</v>
      </c>
      <c r="K121" s="5">
        <f t="shared" si="3"/>
        <v>30</v>
      </c>
      <c r="L121" s="5">
        <f t="shared" si="4"/>
        <v>30</v>
      </c>
      <c r="M121" s="4" t="s">
        <v>113</v>
      </c>
      <c r="N121" s="5"/>
      <c r="O121" s="5"/>
      <c r="P121" s="5"/>
    </row>
    <row r="122" ht="12.75" customHeight="1">
      <c r="A122" s="5">
        <v>132.0</v>
      </c>
      <c r="B122" s="7" t="s">
        <v>142</v>
      </c>
      <c r="C122" s="4" t="s">
        <v>129</v>
      </c>
      <c r="D122" s="5">
        <v>15.0</v>
      </c>
      <c r="E122" s="5">
        <v>36.0</v>
      </c>
      <c r="F122" s="5">
        <v>29.0</v>
      </c>
      <c r="G122" s="5">
        <v>0.0</v>
      </c>
      <c r="H122" s="5">
        <v>51.0</v>
      </c>
      <c r="I122" s="5">
        <f t="shared" si="1"/>
        <v>40</v>
      </c>
      <c r="J122" s="5">
        <f t="shared" si="2"/>
        <v>65.5</v>
      </c>
      <c r="K122" s="5">
        <f t="shared" si="3"/>
        <v>66</v>
      </c>
      <c r="L122" s="5">
        <f t="shared" si="4"/>
        <v>66</v>
      </c>
      <c r="M122" s="4" t="s">
        <v>113</v>
      </c>
      <c r="N122" s="5"/>
      <c r="O122" s="5"/>
      <c r="P122" s="5"/>
    </row>
    <row r="123" ht="12.75" customHeight="1">
      <c r="A123" s="5">
        <v>133.0</v>
      </c>
      <c r="B123" s="7" t="s">
        <v>143</v>
      </c>
      <c r="C123" s="4" t="s">
        <v>129</v>
      </c>
      <c r="D123" s="5">
        <v>10.0</v>
      </c>
      <c r="E123" s="5">
        <v>21.0</v>
      </c>
      <c r="F123" s="5">
        <v>7.0</v>
      </c>
      <c r="G123" s="5">
        <v>0.0</v>
      </c>
      <c r="H123" s="5">
        <v>22.0</v>
      </c>
      <c r="I123" s="5">
        <f t="shared" si="1"/>
        <v>19</v>
      </c>
      <c r="J123" s="5">
        <f t="shared" si="2"/>
        <v>30</v>
      </c>
      <c r="K123" s="5">
        <f t="shared" si="3"/>
        <v>30</v>
      </c>
      <c r="L123" s="5">
        <f t="shared" si="4"/>
        <v>30</v>
      </c>
      <c r="M123" s="4" t="s">
        <v>113</v>
      </c>
      <c r="N123" s="5"/>
      <c r="O123" s="5"/>
      <c r="P123" s="5"/>
    </row>
    <row r="124" ht="12.75" customHeight="1">
      <c r="A124" s="5">
        <v>134.0</v>
      </c>
      <c r="B124" s="7" t="s">
        <v>144</v>
      </c>
      <c r="C124" s="4" t="s">
        <v>129</v>
      </c>
      <c r="D124" s="5">
        <v>23.0</v>
      </c>
      <c r="E124" s="5">
        <v>37.0</v>
      </c>
      <c r="F124" s="5">
        <v>23.0</v>
      </c>
      <c r="G124" s="5">
        <v>0.0</v>
      </c>
      <c r="H124" s="5">
        <v>52.0</v>
      </c>
      <c r="I124" s="5">
        <f t="shared" si="1"/>
        <v>41.5</v>
      </c>
      <c r="J124" s="5">
        <f t="shared" si="2"/>
        <v>67.5</v>
      </c>
      <c r="K124" s="5">
        <f t="shared" si="3"/>
        <v>68</v>
      </c>
      <c r="L124" s="5">
        <f t="shared" si="4"/>
        <v>68</v>
      </c>
      <c r="M124" s="4" t="s">
        <v>145</v>
      </c>
      <c r="N124" s="5"/>
      <c r="O124" s="5"/>
      <c r="P124" s="5"/>
    </row>
    <row r="125" ht="12.75" customHeight="1">
      <c r="A125" s="5">
        <v>135.0</v>
      </c>
      <c r="B125" s="7" t="s">
        <v>146</v>
      </c>
      <c r="C125" s="4" t="s">
        <v>129</v>
      </c>
      <c r="D125" s="5">
        <v>16.0</v>
      </c>
      <c r="E125" s="5">
        <v>19.0</v>
      </c>
      <c r="F125" s="5">
        <v>22.0</v>
      </c>
      <c r="G125" s="5">
        <v>1.75</v>
      </c>
      <c r="H125" s="5">
        <v>34.0</v>
      </c>
      <c r="I125" s="5">
        <f t="shared" si="1"/>
        <v>30.25</v>
      </c>
      <c r="J125" s="5">
        <f t="shared" si="2"/>
        <v>47.25</v>
      </c>
      <c r="K125" s="5">
        <f t="shared" si="3"/>
        <v>47</v>
      </c>
      <c r="L125" s="5">
        <f t="shared" si="4"/>
        <v>47</v>
      </c>
      <c r="M125" s="4" t="s">
        <v>145</v>
      </c>
      <c r="N125" s="5"/>
      <c r="O125" s="5"/>
      <c r="P125" s="5"/>
    </row>
    <row r="126" ht="12.75" customHeight="1">
      <c r="A126" s="5">
        <v>136.0</v>
      </c>
      <c r="B126" s="7" t="s">
        <v>147</v>
      </c>
      <c r="C126" s="4" t="s">
        <v>129</v>
      </c>
      <c r="D126" s="5">
        <v>11.0</v>
      </c>
      <c r="E126" s="5">
        <v>27.0</v>
      </c>
      <c r="F126" s="5">
        <v>7.5</v>
      </c>
      <c r="G126" s="5">
        <v>0.0</v>
      </c>
      <c r="H126" s="5">
        <v>22.0</v>
      </c>
      <c r="I126" s="5">
        <f t="shared" si="1"/>
        <v>22.75</v>
      </c>
      <c r="J126" s="5">
        <f t="shared" si="2"/>
        <v>33.75</v>
      </c>
      <c r="K126" s="5">
        <f t="shared" si="3"/>
        <v>34</v>
      </c>
      <c r="L126" s="5">
        <f t="shared" si="4"/>
        <v>34</v>
      </c>
      <c r="M126" s="4" t="s">
        <v>145</v>
      </c>
      <c r="N126" s="5"/>
      <c r="O126" s="5"/>
      <c r="P126" s="5"/>
    </row>
    <row r="127" ht="12.75" customHeight="1">
      <c r="A127" s="5">
        <v>137.0</v>
      </c>
      <c r="B127" s="7" t="s">
        <v>148</v>
      </c>
      <c r="C127" s="4" t="s">
        <v>149</v>
      </c>
      <c r="D127" s="5">
        <v>14.0</v>
      </c>
      <c r="E127" s="5">
        <v>33.0</v>
      </c>
      <c r="F127" s="5">
        <v>27.0</v>
      </c>
      <c r="G127" s="5">
        <v>1.5</v>
      </c>
      <c r="H127" s="5">
        <v>38.0</v>
      </c>
      <c r="I127" s="5">
        <f t="shared" si="1"/>
        <v>38.5</v>
      </c>
      <c r="J127" s="5">
        <f t="shared" si="2"/>
        <v>57.5</v>
      </c>
      <c r="K127" s="5">
        <f t="shared" si="3"/>
        <v>58</v>
      </c>
      <c r="L127" s="5">
        <f t="shared" si="4"/>
        <v>58</v>
      </c>
      <c r="M127" s="4" t="s">
        <v>145</v>
      </c>
      <c r="N127" s="5"/>
      <c r="O127" s="5"/>
      <c r="P127" s="5"/>
    </row>
    <row r="128" ht="12.75" customHeight="1">
      <c r="A128" s="5">
        <v>138.0</v>
      </c>
      <c r="B128" s="7" t="s">
        <v>150</v>
      </c>
      <c r="C128" s="4" t="s">
        <v>149</v>
      </c>
      <c r="D128" s="5">
        <v>13.0</v>
      </c>
      <c r="E128" s="5">
        <v>33.0</v>
      </c>
      <c r="F128" s="5">
        <v>29.0</v>
      </c>
      <c r="G128" s="5">
        <v>2.0</v>
      </c>
      <c r="H128" s="5">
        <v>68.0</v>
      </c>
      <c r="I128" s="5">
        <f t="shared" si="1"/>
        <v>39.5</v>
      </c>
      <c r="J128" s="5">
        <f t="shared" si="2"/>
        <v>73.5</v>
      </c>
      <c r="K128" s="5">
        <f t="shared" si="3"/>
        <v>74</v>
      </c>
      <c r="L128" s="5">
        <f t="shared" si="4"/>
        <v>74</v>
      </c>
      <c r="M128" s="4" t="s">
        <v>145</v>
      </c>
      <c r="N128" s="5"/>
      <c r="O128" s="5"/>
      <c r="P128" s="5"/>
    </row>
    <row r="129" ht="12.75" customHeight="1">
      <c r="A129" s="5">
        <v>139.0</v>
      </c>
      <c r="B129" s="7" t="s">
        <v>151</v>
      </c>
      <c r="C129" s="4" t="s">
        <v>149</v>
      </c>
      <c r="D129" s="5">
        <v>18.0</v>
      </c>
      <c r="E129" s="5">
        <v>28.0</v>
      </c>
      <c r="F129" s="5">
        <v>28.0</v>
      </c>
      <c r="G129" s="5">
        <v>0.0</v>
      </c>
      <c r="H129" s="5">
        <v>42.0</v>
      </c>
      <c r="I129" s="5">
        <f t="shared" si="1"/>
        <v>37</v>
      </c>
      <c r="J129" s="5">
        <f t="shared" si="2"/>
        <v>58</v>
      </c>
      <c r="K129" s="5">
        <f t="shared" si="3"/>
        <v>58</v>
      </c>
      <c r="L129" s="5">
        <f t="shared" si="4"/>
        <v>58</v>
      </c>
      <c r="M129" s="4" t="s">
        <v>145</v>
      </c>
      <c r="N129" s="5"/>
      <c r="O129" s="5"/>
      <c r="P129" s="5"/>
    </row>
    <row r="130" ht="12.75" customHeight="1">
      <c r="A130" s="5">
        <v>140.0</v>
      </c>
      <c r="B130" s="7" t="s">
        <v>152</v>
      </c>
      <c r="C130" s="4" t="s">
        <v>149</v>
      </c>
      <c r="D130" s="5">
        <v>9.0</v>
      </c>
      <c r="E130" s="5">
        <v>22.0</v>
      </c>
      <c r="F130" s="5">
        <v>11.0</v>
      </c>
      <c r="G130" s="5">
        <v>0.0</v>
      </c>
      <c r="H130" s="5">
        <v>23.0</v>
      </c>
      <c r="I130" s="5">
        <f t="shared" si="1"/>
        <v>21</v>
      </c>
      <c r="J130" s="5">
        <f t="shared" si="2"/>
        <v>32.5</v>
      </c>
      <c r="K130" s="5">
        <f t="shared" si="3"/>
        <v>33</v>
      </c>
      <c r="L130" s="5">
        <f t="shared" si="4"/>
        <v>33</v>
      </c>
      <c r="M130" s="4" t="s">
        <v>153</v>
      </c>
      <c r="N130" s="5"/>
      <c r="O130" s="5"/>
      <c r="P130" s="5"/>
    </row>
    <row r="131" ht="12.75" customHeight="1">
      <c r="A131" s="5">
        <v>141.0</v>
      </c>
      <c r="B131" s="7" t="s">
        <v>154</v>
      </c>
      <c r="C131" s="4" t="s">
        <v>149</v>
      </c>
      <c r="D131" s="5">
        <v>22.0</v>
      </c>
      <c r="E131" s="5">
        <v>42.0</v>
      </c>
      <c r="F131" s="5">
        <v>27.0</v>
      </c>
      <c r="G131" s="5">
        <v>3.0</v>
      </c>
      <c r="H131" s="5">
        <v>74.0</v>
      </c>
      <c r="I131" s="5">
        <f t="shared" si="1"/>
        <v>48.5</v>
      </c>
      <c r="J131" s="5">
        <f t="shared" si="2"/>
        <v>85.5</v>
      </c>
      <c r="K131" s="5">
        <f t="shared" si="3"/>
        <v>86</v>
      </c>
      <c r="L131" s="5">
        <f t="shared" si="4"/>
        <v>86</v>
      </c>
      <c r="M131" s="4" t="s">
        <v>153</v>
      </c>
      <c r="N131" s="5"/>
      <c r="O131" s="5"/>
      <c r="P131" s="5"/>
    </row>
    <row r="132" ht="12.75" customHeight="1">
      <c r="A132" s="5">
        <v>142.0</v>
      </c>
      <c r="B132" s="7" t="s">
        <v>155</v>
      </c>
      <c r="C132" s="4" t="s">
        <v>149</v>
      </c>
      <c r="D132" s="5">
        <v>26.0</v>
      </c>
      <c r="E132" s="5">
        <v>36.0</v>
      </c>
      <c r="F132" s="5">
        <v>26.0</v>
      </c>
      <c r="G132" s="5">
        <v>3.0</v>
      </c>
      <c r="H132" s="5">
        <v>74.0</v>
      </c>
      <c r="I132" s="5">
        <f t="shared" si="1"/>
        <v>47</v>
      </c>
      <c r="J132" s="5">
        <f t="shared" si="2"/>
        <v>84</v>
      </c>
      <c r="K132" s="5">
        <f t="shared" si="3"/>
        <v>84</v>
      </c>
      <c r="L132" s="5">
        <f t="shared" si="4"/>
        <v>84</v>
      </c>
      <c r="M132" s="4" t="s">
        <v>153</v>
      </c>
      <c r="N132" s="5"/>
      <c r="O132" s="5"/>
      <c r="P132" s="5"/>
    </row>
    <row r="133" ht="12.75" customHeight="1">
      <c r="A133" s="5">
        <v>144.0</v>
      </c>
      <c r="B133" s="7" t="s">
        <v>156</v>
      </c>
      <c r="C133" s="4" t="s">
        <v>149</v>
      </c>
      <c r="D133" s="5">
        <v>13.0</v>
      </c>
      <c r="E133" s="5">
        <v>19.0</v>
      </c>
      <c r="F133" s="5">
        <v>18.0</v>
      </c>
      <c r="G133" s="5">
        <v>3.0</v>
      </c>
      <c r="H133" s="5">
        <v>44.0</v>
      </c>
      <c r="I133" s="5">
        <f t="shared" si="1"/>
        <v>28</v>
      </c>
      <c r="J133" s="5">
        <f t="shared" si="2"/>
        <v>50</v>
      </c>
      <c r="K133" s="5">
        <f t="shared" si="3"/>
        <v>50</v>
      </c>
      <c r="L133" s="5">
        <f t="shared" si="4"/>
        <v>50</v>
      </c>
      <c r="M133" s="4" t="s">
        <v>153</v>
      </c>
      <c r="N133" s="5"/>
      <c r="O133" s="5"/>
      <c r="P133" s="5"/>
    </row>
    <row r="134" ht="12.75" customHeight="1">
      <c r="A134" s="5">
        <v>145.0</v>
      </c>
      <c r="B134" s="7" t="s">
        <v>157</v>
      </c>
      <c r="C134" s="4" t="s">
        <v>149</v>
      </c>
      <c r="D134" s="5">
        <v>15.0</v>
      </c>
      <c r="E134" s="5">
        <v>44.0</v>
      </c>
      <c r="F134" s="5">
        <v>22.0</v>
      </c>
      <c r="G134" s="5">
        <v>3.0</v>
      </c>
      <c r="H134" s="5">
        <v>51.0</v>
      </c>
      <c r="I134" s="5">
        <f t="shared" si="1"/>
        <v>43.5</v>
      </c>
      <c r="J134" s="5">
        <f t="shared" si="2"/>
        <v>69</v>
      </c>
      <c r="K134" s="5">
        <f t="shared" si="3"/>
        <v>69</v>
      </c>
      <c r="L134" s="5">
        <f t="shared" si="4"/>
        <v>69</v>
      </c>
      <c r="M134" s="4" t="s">
        <v>153</v>
      </c>
      <c r="N134" s="5"/>
      <c r="O134" s="5"/>
      <c r="P134" s="5"/>
    </row>
    <row r="135" ht="12.75" customHeight="1">
      <c r="A135" s="5">
        <v>146.0</v>
      </c>
      <c r="B135" s="7" t="s">
        <v>158</v>
      </c>
      <c r="C135" s="4" t="s">
        <v>149</v>
      </c>
      <c r="D135" s="5">
        <v>24.0</v>
      </c>
      <c r="E135" s="5">
        <v>41.0</v>
      </c>
      <c r="F135" s="5">
        <v>30.0</v>
      </c>
      <c r="G135" s="5">
        <v>3.0</v>
      </c>
      <c r="H135" s="5">
        <v>65.0</v>
      </c>
      <c r="I135" s="5">
        <f t="shared" si="1"/>
        <v>50.5</v>
      </c>
      <c r="J135" s="5">
        <f t="shared" si="2"/>
        <v>83</v>
      </c>
      <c r="K135" s="5">
        <f t="shared" si="3"/>
        <v>83</v>
      </c>
      <c r="L135" s="5">
        <f t="shared" si="4"/>
        <v>83</v>
      </c>
      <c r="M135" s="4" t="s">
        <v>153</v>
      </c>
      <c r="N135" s="5"/>
      <c r="O135" s="5"/>
      <c r="P135" s="5"/>
    </row>
    <row r="136" ht="12.75" customHeight="1">
      <c r="A136" s="5">
        <v>147.0</v>
      </c>
      <c r="B136" s="7" t="s">
        <v>159</v>
      </c>
      <c r="C136" s="4" t="s">
        <v>149</v>
      </c>
      <c r="D136" s="5">
        <v>18.0</v>
      </c>
      <c r="E136" s="5">
        <v>34.0</v>
      </c>
      <c r="F136" s="5">
        <v>22.0</v>
      </c>
      <c r="G136" s="5">
        <v>0.0</v>
      </c>
      <c r="H136" s="5">
        <v>48.0</v>
      </c>
      <c r="I136" s="5">
        <f t="shared" si="1"/>
        <v>37</v>
      </c>
      <c r="J136" s="5">
        <f t="shared" si="2"/>
        <v>61</v>
      </c>
      <c r="K136" s="5">
        <f t="shared" si="3"/>
        <v>61</v>
      </c>
      <c r="L136" s="5">
        <f t="shared" si="4"/>
        <v>61</v>
      </c>
      <c r="M136" s="4" t="s">
        <v>153</v>
      </c>
      <c r="N136" s="5"/>
      <c r="O136" s="5"/>
      <c r="P136" s="5"/>
    </row>
    <row r="137" ht="12.75" customHeight="1">
      <c r="A137" s="5">
        <v>148.0</v>
      </c>
      <c r="B137" s="7" t="s">
        <v>160</v>
      </c>
      <c r="C137" s="4" t="s">
        <v>149</v>
      </c>
      <c r="D137" s="5">
        <v>24.0</v>
      </c>
      <c r="E137" s="5">
        <v>41.0</v>
      </c>
      <c r="F137" s="5">
        <v>33.0</v>
      </c>
      <c r="G137" s="5">
        <v>3.0</v>
      </c>
      <c r="H137" s="5">
        <v>80.0</v>
      </c>
      <c r="I137" s="5">
        <f t="shared" si="1"/>
        <v>52</v>
      </c>
      <c r="J137" s="5">
        <f t="shared" si="2"/>
        <v>92</v>
      </c>
      <c r="K137" s="5">
        <f t="shared" si="3"/>
        <v>92</v>
      </c>
      <c r="L137" s="5">
        <f t="shared" si="4"/>
        <v>92</v>
      </c>
      <c r="M137" s="4" t="s">
        <v>153</v>
      </c>
      <c r="N137" s="5"/>
      <c r="O137" s="5"/>
      <c r="P137" s="5"/>
    </row>
    <row r="138" ht="12.75" customHeight="1">
      <c r="A138" s="5">
        <v>149.0</v>
      </c>
      <c r="B138" s="7" t="s">
        <v>161</v>
      </c>
      <c r="C138" s="4" t="s">
        <v>149</v>
      </c>
      <c r="D138" s="5">
        <v>10.0</v>
      </c>
      <c r="E138" s="5">
        <v>29.0</v>
      </c>
      <c r="F138" s="5">
        <v>28.0</v>
      </c>
      <c r="G138" s="5">
        <v>2.0</v>
      </c>
      <c r="H138" s="5">
        <v>48.0</v>
      </c>
      <c r="I138" s="5">
        <f t="shared" si="1"/>
        <v>35.5</v>
      </c>
      <c r="J138" s="5">
        <f t="shared" si="2"/>
        <v>59.5</v>
      </c>
      <c r="K138" s="5">
        <f t="shared" si="3"/>
        <v>60</v>
      </c>
      <c r="L138" s="5">
        <f t="shared" si="4"/>
        <v>60</v>
      </c>
      <c r="M138" s="4" t="s">
        <v>153</v>
      </c>
      <c r="N138" s="5"/>
      <c r="O138" s="5"/>
      <c r="P138" s="5"/>
    </row>
    <row r="139" ht="12.75" customHeight="1">
      <c r="A139" s="5">
        <v>150.0</v>
      </c>
      <c r="B139" s="7" t="s">
        <v>162</v>
      </c>
      <c r="C139" s="4" t="s">
        <v>149</v>
      </c>
      <c r="D139" s="5">
        <v>20.0</v>
      </c>
      <c r="E139" s="5">
        <v>29.0</v>
      </c>
      <c r="F139" s="5">
        <v>36.0</v>
      </c>
      <c r="G139" s="5">
        <v>1.5</v>
      </c>
      <c r="H139" s="5">
        <v>72.0</v>
      </c>
      <c r="I139" s="5">
        <f t="shared" si="1"/>
        <v>44</v>
      </c>
      <c r="J139" s="5">
        <f t="shared" si="2"/>
        <v>80</v>
      </c>
      <c r="K139" s="5">
        <f t="shared" si="3"/>
        <v>80</v>
      </c>
      <c r="L139" s="5">
        <f t="shared" si="4"/>
        <v>80</v>
      </c>
      <c r="M139" s="4" t="s">
        <v>153</v>
      </c>
      <c r="N139" s="5"/>
      <c r="O139" s="5"/>
      <c r="P139" s="5"/>
    </row>
    <row r="140" ht="12.75" customHeight="1">
      <c r="A140" s="5">
        <v>151.0</v>
      </c>
      <c r="B140" s="7" t="s">
        <v>163</v>
      </c>
      <c r="C140" s="4" t="s">
        <v>149</v>
      </c>
      <c r="D140" s="5">
        <v>20.0</v>
      </c>
      <c r="E140" s="5">
        <v>22.0</v>
      </c>
      <c r="F140" s="5">
        <v>19.0</v>
      </c>
      <c r="G140" s="5">
        <v>0.0</v>
      </c>
      <c r="H140" s="5">
        <v>41.0</v>
      </c>
      <c r="I140" s="5">
        <f t="shared" si="1"/>
        <v>30.5</v>
      </c>
      <c r="J140" s="5">
        <f t="shared" si="2"/>
        <v>51</v>
      </c>
      <c r="K140" s="5">
        <f t="shared" si="3"/>
        <v>51</v>
      </c>
      <c r="L140" s="5">
        <f t="shared" si="4"/>
        <v>51</v>
      </c>
      <c r="M140" s="4" t="s">
        <v>153</v>
      </c>
      <c r="N140" s="5"/>
      <c r="O140" s="5"/>
      <c r="P140" s="5"/>
    </row>
    <row r="141" ht="12.75" customHeight="1">
      <c r="A141" s="5">
        <v>153.0</v>
      </c>
      <c r="B141" s="7" t="s">
        <v>164</v>
      </c>
      <c r="C141" s="4" t="s">
        <v>149</v>
      </c>
      <c r="D141" s="5">
        <v>13.0</v>
      </c>
      <c r="E141" s="5">
        <v>24.0</v>
      </c>
      <c r="F141" s="5">
        <v>24.0</v>
      </c>
      <c r="G141" s="5">
        <v>3.0</v>
      </c>
      <c r="H141" s="5">
        <v>52.0</v>
      </c>
      <c r="I141" s="5">
        <f t="shared" si="1"/>
        <v>33.5</v>
      </c>
      <c r="J141" s="5">
        <f t="shared" si="2"/>
        <v>59.5</v>
      </c>
      <c r="K141" s="5">
        <f t="shared" si="3"/>
        <v>60</v>
      </c>
      <c r="L141" s="5">
        <f t="shared" si="4"/>
        <v>60</v>
      </c>
      <c r="M141" s="4" t="s">
        <v>153</v>
      </c>
      <c r="N141" s="5"/>
      <c r="O141" s="5"/>
      <c r="P141" s="5"/>
    </row>
    <row r="142" ht="12.75" customHeight="1">
      <c r="A142" s="5">
        <v>154.0</v>
      </c>
      <c r="B142" s="7" t="s">
        <v>165</v>
      </c>
      <c r="C142" s="4" t="s">
        <v>149</v>
      </c>
      <c r="D142" s="5">
        <v>19.0</v>
      </c>
      <c r="E142" s="5">
        <v>36.0</v>
      </c>
      <c r="F142" s="5">
        <v>28.0</v>
      </c>
      <c r="G142" s="5">
        <v>3.0</v>
      </c>
      <c r="H142" s="5">
        <v>53.0</v>
      </c>
      <c r="I142" s="5">
        <f t="shared" si="1"/>
        <v>44.5</v>
      </c>
      <c r="J142" s="5">
        <f t="shared" si="2"/>
        <v>71</v>
      </c>
      <c r="K142" s="5">
        <f t="shared" si="3"/>
        <v>71</v>
      </c>
      <c r="L142" s="5">
        <f t="shared" si="4"/>
        <v>71</v>
      </c>
      <c r="M142" s="4" t="s">
        <v>153</v>
      </c>
      <c r="N142" s="5"/>
      <c r="O142" s="5"/>
      <c r="P142" s="5"/>
    </row>
    <row r="143" ht="12.75" customHeight="1">
      <c r="A143" s="5">
        <v>155.0</v>
      </c>
      <c r="B143" s="7" t="s">
        <v>166</v>
      </c>
      <c r="C143" s="4" t="s">
        <v>149</v>
      </c>
      <c r="D143" s="5">
        <v>24.0</v>
      </c>
      <c r="E143" s="5">
        <v>41.0</v>
      </c>
      <c r="F143" s="5">
        <v>27.0</v>
      </c>
      <c r="G143" s="5">
        <v>1.0</v>
      </c>
      <c r="H143" s="5">
        <v>56.0</v>
      </c>
      <c r="I143" s="5">
        <f t="shared" si="1"/>
        <v>47</v>
      </c>
      <c r="J143" s="5">
        <f t="shared" si="2"/>
        <v>75</v>
      </c>
      <c r="K143" s="5">
        <f t="shared" si="3"/>
        <v>75</v>
      </c>
      <c r="L143" s="5">
        <f t="shared" si="4"/>
        <v>75</v>
      </c>
      <c r="M143" s="4" t="s">
        <v>153</v>
      </c>
      <c r="N143" s="5"/>
      <c r="O143" s="5"/>
      <c r="P143" s="5"/>
    </row>
    <row r="144" ht="12.75" customHeight="1">
      <c r="A144" s="5">
        <v>156.0</v>
      </c>
      <c r="B144" s="7" t="s">
        <v>167</v>
      </c>
      <c r="C144" s="4" t="s">
        <v>149</v>
      </c>
      <c r="D144" s="5">
        <v>15.0</v>
      </c>
      <c r="E144" s="5">
        <v>19.0</v>
      </c>
      <c r="F144" s="5">
        <v>22.0</v>
      </c>
      <c r="G144" s="5">
        <v>3.0</v>
      </c>
      <c r="H144" s="5">
        <v>70.0</v>
      </c>
      <c r="I144" s="5">
        <f t="shared" si="1"/>
        <v>31</v>
      </c>
      <c r="J144" s="5">
        <f t="shared" si="2"/>
        <v>66</v>
      </c>
      <c r="K144" s="5">
        <f t="shared" si="3"/>
        <v>66</v>
      </c>
      <c r="L144" s="5">
        <f t="shared" si="4"/>
        <v>66</v>
      </c>
      <c r="M144" s="4" t="s">
        <v>153</v>
      </c>
      <c r="N144" s="5"/>
      <c r="O144" s="5"/>
      <c r="P144" s="5"/>
    </row>
    <row r="145" ht="12.75" customHeight="1">
      <c r="A145" s="5">
        <v>157.0</v>
      </c>
      <c r="B145" s="7" t="s">
        <v>168</v>
      </c>
      <c r="C145" s="4" t="s">
        <v>149</v>
      </c>
      <c r="D145" s="5">
        <v>22.0</v>
      </c>
      <c r="E145" s="5">
        <v>35.0</v>
      </c>
      <c r="F145" s="5">
        <v>28.0</v>
      </c>
      <c r="G145" s="5">
        <v>3.0</v>
      </c>
      <c r="H145" s="5">
        <v>75.0</v>
      </c>
      <c r="I145" s="5">
        <f t="shared" si="1"/>
        <v>45.5</v>
      </c>
      <c r="J145" s="5">
        <f t="shared" si="2"/>
        <v>83</v>
      </c>
      <c r="K145" s="5">
        <f t="shared" si="3"/>
        <v>83</v>
      </c>
      <c r="L145" s="5">
        <f t="shared" si="4"/>
        <v>83</v>
      </c>
      <c r="M145" s="4" t="s">
        <v>153</v>
      </c>
      <c r="N145" s="5"/>
      <c r="O145" s="5"/>
      <c r="P145" s="5"/>
    </row>
    <row r="146" ht="12.75" customHeight="1">
      <c r="A146" s="5">
        <v>158.0</v>
      </c>
      <c r="B146" s="7" t="s">
        <v>169</v>
      </c>
      <c r="C146" s="4" t="s">
        <v>149</v>
      </c>
      <c r="D146" s="5">
        <v>14.0</v>
      </c>
      <c r="E146" s="5">
        <v>39.0</v>
      </c>
      <c r="F146" s="5">
        <v>28.0</v>
      </c>
      <c r="G146" s="5">
        <v>2.0</v>
      </c>
      <c r="H146" s="5">
        <v>69.0</v>
      </c>
      <c r="I146" s="5">
        <f t="shared" si="1"/>
        <v>42.5</v>
      </c>
      <c r="J146" s="5">
        <f t="shared" si="2"/>
        <v>77</v>
      </c>
      <c r="K146" s="5">
        <f t="shared" si="3"/>
        <v>77</v>
      </c>
      <c r="L146" s="5">
        <f t="shared" si="4"/>
        <v>77</v>
      </c>
      <c r="M146" s="4" t="s">
        <v>153</v>
      </c>
      <c r="N146" s="5"/>
      <c r="O146" s="5"/>
      <c r="P146" s="5"/>
    </row>
    <row r="147" ht="12.75" customHeight="1">
      <c r="A147" s="5">
        <v>159.0</v>
      </c>
      <c r="B147" s="7" t="s">
        <v>170</v>
      </c>
      <c r="C147" s="4" t="s">
        <v>149</v>
      </c>
      <c r="D147" s="5">
        <v>13.0</v>
      </c>
      <c r="E147" s="5">
        <v>24.0</v>
      </c>
      <c r="F147" s="5">
        <v>24.0</v>
      </c>
      <c r="G147" s="5">
        <v>1.0</v>
      </c>
      <c r="H147" s="5">
        <v>44.0</v>
      </c>
      <c r="I147" s="5">
        <f t="shared" si="1"/>
        <v>31.5</v>
      </c>
      <c r="J147" s="5">
        <f t="shared" si="2"/>
        <v>53.5</v>
      </c>
      <c r="K147" s="5">
        <f t="shared" si="3"/>
        <v>54</v>
      </c>
      <c r="L147" s="5">
        <f t="shared" si="4"/>
        <v>54</v>
      </c>
      <c r="M147" s="4" t="s">
        <v>153</v>
      </c>
      <c r="N147" s="5"/>
      <c r="O147" s="5"/>
      <c r="P147" s="5"/>
    </row>
    <row r="148" ht="12.75" customHeight="1">
      <c r="A148" s="5">
        <v>160.0</v>
      </c>
      <c r="B148" s="7" t="s">
        <v>171</v>
      </c>
      <c r="C148" s="4" t="s">
        <v>149</v>
      </c>
      <c r="D148" s="5">
        <v>19.0</v>
      </c>
      <c r="E148" s="5">
        <v>21.0</v>
      </c>
      <c r="F148" s="5">
        <v>22.0</v>
      </c>
      <c r="G148" s="5">
        <v>2.0</v>
      </c>
      <c r="H148" s="5">
        <v>45.0</v>
      </c>
      <c r="I148" s="5">
        <f t="shared" si="1"/>
        <v>33</v>
      </c>
      <c r="J148" s="5">
        <f t="shared" si="2"/>
        <v>55.5</v>
      </c>
      <c r="K148" s="5">
        <f t="shared" si="3"/>
        <v>56</v>
      </c>
      <c r="L148" s="5">
        <f t="shared" si="4"/>
        <v>56</v>
      </c>
      <c r="M148" s="4" t="s">
        <v>153</v>
      </c>
      <c r="N148" s="5"/>
      <c r="O148" s="5"/>
      <c r="P148" s="5"/>
    </row>
    <row r="149" ht="12.75" customHeight="1">
      <c r="A149" s="5">
        <v>161.0</v>
      </c>
      <c r="B149" s="7" t="s">
        <v>172</v>
      </c>
      <c r="C149" s="4" t="s">
        <v>149</v>
      </c>
      <c r="D149" s="5">
        <v>19.0</v>
      </c>
      <c r="E149" s="5">
        <v>17.0</v>
      </c>
      <c r="F149" s="5">
        <v>8.0</v>
      </c>
      <c r="G149" s="5">
        <v>0.0</v>
      </c>
      <c r="H149" s="5">
        <v>36.0</v>
      </c>
      <c r="I149" s="5">
        <f t="shared" si="1"/>
        <v>22</v>
      </c>
      <c r="J149" s="5">
        <f t="shared" si="2"/>
        <v>40</v>
      </c>
      <c r="K149" s="5">
        <f t="shared" si="3"/>
        <v>40</v>
      </c>
      <c r="L149" s="5">
        <f t="shared" si="4"/>
        <v>40</v>
      </c>
      <c r="M149" s="4" t="s">
        <v>153</v>
      </c>
      <c r="N149" s="5"/>
      <c r="O149" s="5"/>
      <c r="P149" s="5"/>
    </row>
    <row r="150" ht="12.75" customHeight="1">
      <c r="A150" s="5">
        <v>162.0</v>
      </c>
      <c r="B150" s="7" t="s">
        <v>173</v>
      </c>
      <c r="C150" s="4" t="s">
        <v>149</v>
      </c>
      <c r="D150" s="5">
        <v>22.0</v>
      </c>
      <c r="E150" s="5">
        <v>30.0</v>
      </c>
      <c r="F150" s="5">
        <v>28.0</v>
      </c>
      <c r="G150" s="5">
        <v>3.0</v>
      </c>
      <c r="H150" s="5">
        <v>44.0</v>
      </c>
      <c r="I150" s="5">
        <f t="shared" si="1"/>
        <v>43</v>
      </c>
      <c r="J150" s="5">
        <f t="shared" si="2"/>
        <v>65</v>
      </c>
      <c r="K150" s="5">
        <f t="shared" si="3"/>
        <v>65</v>
      </c>
      <c r="L150" s="5">
        <f t="shared" si="4"/>
        <v>65</v>
      </c>
      <c r="M150" s="4" t="s">
        <v>153</v>
      </c>
      <c r="N150" s="5"/>
      <c r="O150" s="5"/>
      <c r="P150" s="5"/>
    </row>
    <row r="151" ht="12.75" customHeight="1">
      <c r="A151" s="5">
        <v>163.0</v>
      </c>
      <c r="B151" s="7" t="s">
        <v>174</v>
      </c>
      <c r="C151" s="4" t="s">
        <v>149</v>
      </c>
      <c r="D151" s="5">
        <v>20.0</v>
      </c>
      <c r="E151" s="5">
        <v>32.0</v>
      </c>
      <c r="F151" s="5">
        <v>32.0</v>
      </c>
      <c r="G151" s="5">
        <v>0.0</v>
      </c>
      <c r="H151" s="5">
        <v>52.0</v>
      </c>
      <c r="I151" s="5">
        <f t="shared" si="1"/>
        <v>42</v>
      </c>
      <c r="J151" s="5">
        <f t="shared" si="2"/>
        <v>68</v>
      </c>
      <c r="K151" s="5">
        <f t="shared" si="3"/>
        <v>68</v>
      </c>
      <c r="L151" s="5">
        <f t="shared" si="4"/>
        <v>68</v>
      </c>
      <c r="M151" s="4" t="s">
        <v>153</v>
      </c>
      <c r="N151" s="5"/>
      <c r="O151" s="5"/>
      <c r="P151" s="5"/>
    </row>
    <row r="152" ht="12.75" customHeight="1">
      <c r="A152" s="5">
        <v>164.0</v>
      </c>
      <c r="B152" s="7" t="s">
        <v>175</v>
      </c>
      <c r="C152" s="4" t="s">
        <v>149</v>
      </c>
      <c r="D152" s="5">
        <v>24.0</v>
      </c>
      <c r="E152" s="5">
        <v>15.0</v>
      </c>
      <c r="F152" s="5">
        <v>9.0</v>
      </c>
      <c r="G152" s="5">
        <v>3.0</v>
      </c>
      <c r="H152" s="5">
        <v>24.0</v>
      </c>
      <c r="I152" s="5">
        <f t="shared" si="1"/>
        <v>27</v>
      </c>
      <c r="J152" s="5">
        <f t="shared" si="2"/>
        <v>39</v>
      </c>
      <c r="K152" s="5">
        <f t="shared" si="3"/>
        <v>39</v>
      </c>
      <c r="L152" s="5">
        <f t="shared" si="4"/>
        <v>39</v>
      </c>
      <c r="M152" s="4" t="s">
        <v>153</v>
      </c>
      <c r="N152" s="5"/>
      <c r="O152" s="5"/>
      <c r="P152" s="5"/>
    </row>
    <row r="153" ht="12.75" customHeight="1">
      <c r="A153" s="5">
        <v>165.0</v>
      </c>
      <c r="B153" s="7" t="s">
        <v>176</v>
      </c>
      <c r="C153" s="4" t="s">
        <v>15</v>
      </c>
      <c r="D153" s="5">
        <v>14.0</v>
      </c>
      <c r="E153" s="5">
        <v>21.0</v>
      </c>
      <c r="F153" s="5">
        <v>27.0</v>
      </c>
      <c r="G153" s="5">
        <v>3.0</v>
      </c>
      <c r="H153" s="5">
        <v>44.0</v>
      </c>
      <c r="I153" s="5">
        <f t="shared" si="1"/>
        <v>34</v>
      </c>
      <c r="J153" s="5">
        <f t="shared" si="2"/>
        <v>56</v>
      </c>
      <c r="K153" s="5">
        <f t="shared" si="3"/>
        <v>56</v>
      </c>
      <c r="L153" s="5">
        <f t="shared" si="4"/>
        <v>56</v>
      </c>
      <c r="M153" s="4" t="s">
        <v>153</v>
      </c>
      <c r="N153" s="5"/>
      <c r="O153" s="5"/>
      <c r="P153" s="5"/>
    </row>
    <row r="154" ht="12.75" customHeight="1">
      <c r="A154" s="5">
        <v>166.0</v>
      </c>
      <c r="B154" s="7" t="s">
        <v>177</v>
      </c>
      <c r="C154" s="4" t="s">
        <v>15</v>
      </c>
      <c r="D154" s="5">
        <v>13.0</v>
      </c>
      <c r="E154" s="5">
        <v>17.0</v>
      </c>
      <c r="F154" s="5">
        <v>8.0</v>
      </c>
      <c r="G154" s="5">
        <v>2.0</v>
      </c>
      <c r="H154" s="5">
        <v>56.0</v>
      </c>
      <c r="I154" s="5">
        <f t="shared" si="1"/>
        <v>21</v>
      </c>
      <c r="J154" s="5">
        <f t="shared" si="2"/>
        <v>49</v>
      </c>
      <c r="K154" s="5">
        <f t="shared" si="3"/>
        <v>49</v>
      </c>
      <c r="L154" s="5">
        <f t="shared" si="4"/>
        <v>49</v>
      </c>
      <c r="M154" s="4" t="s">
        <v>129</v>
      </c>
      <c r="N154" s="5"/>
      <c r="O154" s="5"/>
      <c r="P154" s="5"/>
    </row>
    <row r="155" ht="12.75" customHeight="1">
      <c r="A155" s="5">
        <v>167.0</v>
      </c>
      <c r="B155" s="7" t="s">
        <v>178</v>
      </c>
      <c r="C155" s="4" t="s">
        <v>15</v>
      </c>
      <c r="D155" s="5">
        <v>11.0</v>
      </c>
      <c r="E155" s="5">
        <v>8.0</v>
      </c>
      <c r="F155" s="5">
        <v>11.0</v>
      </c>
      <c r="G155" s="5">
        <v>1.0</v>
      </c>
      <c r="H155" s="5">
        <v>36.0</v>
      </c>
      <c r="I155" s="5">
        <f t="shared" si="1"/>
        <v>16</v>
      </c>
      <c r="J155" s="5">
        <f t="shared" si="2"/>
        <v>34</v>
      </c>
      <c r="K155" s="5">
        <f t="shared" si="3"/>
        <v>34</v>
      </c>
      <c r="L155" s="5">
        <f t="shared" si="4"/>
        <v>34</v>
      </c>
      <c r="M155" s="4" t="s">
        <v>129</v>
      </c>
      <c r="N155" s="5"/>
      <c r="O155" s="5"/>
      <c r="P155" s="5"/>
    </row>
    <row r="156" ht="12.75" customHeight="1">
      <c r="A156" s="5">
        <v>168.0</v>
      </c>
      <c r="B156" s="7" t="s">
        <v>179</v>
      </c>
      <c r="C156" s="4" t="s">
        <v>15</v>
      </c>
      <c r="D156" s="5">
        <v>9.0</v>
      </c>
      <c r="E156" s="5">
        <v>28.0</v>
      </c>
      <c r="F156" s="5">
        <v>32.0</v>
      </c>
      <c r="G156" s="5">
        <v>1.0</v>
      </c>
      <c r="H156" s="5">
        <v>51.0</v>
      </c>
      <c r="I156" s="5">
        <f t="shared" si="1"/>
        <v>35.5</v>
      </c>
      <c r="J156" s="5">
        <f t="shared" si="2"/>
        <v>61</v>
      </c>
      <c r="K156" s="5">
        <f t="shared" si="3"/>
        <v>61</v>
      </c>
      <c r="L156" s="5">
        <f t="shared" si="4"/>
        <v>61</v>
      </c>
      <c r="M156" s="4" t="s">
        <v>129</v>
      </c>
      <c r="N156" s="5"/>
      <c r="O156" s="5"/>
      <c r="P156" s="5"/>
    </row>
    <row r="157" ht="12.75" customHeight="1">
      <c r="A157" s="5">
        <v>169.0</v>
      </c>
      <c r="B157" s="7" t="s">
        <v>180</v>
      </c>
      <c r="C157" s="4" t="s">
        <v>15</v>
      </c>
      <c r="D157" s="5">
        <v>16.0</v>
      </c>
      <c r="E157" s="5">
        <v>22.0</v>
      </c>
      <c r="F157" s="5">
        <v>24.0</v>
      </c>
      <c r="G157" s="5">
        <v>0.0</v>
      </c>
      <c r="H157" s="5">
        <v>28.0</v>
      </c>
      <c r="I157" s="5">
        <f t="shared" si="1"/>
        <v>31</v>
      </c>
      <c r="J157" s="5">
        <f t="shared" si="2"/>
        <v>45</v>
      </c>
      <c r="K157" s="5">
        <f t="shared" si="3"/>
        <v>45</v>
      </c>
      <c r="L157" s="5">
        <f t="shared" si="4"/>
        <v>45</v>
      </c>
      <c r="M157" s="4" t="s">
        <v>129</v>
      </c>
      <c r="N157" s="5"/>
      <c r="O157" s="5"/>
      <c r="P157" s="5"/>
    </row>
    <row r="158" ht="12.75" customHeight="1">
      <c r="A158" s="5">
        <v>170.0</v>
      </c>
      <c r="B158" s="7" t="s">
        <v>181</v>
      </c>
      <c r="C158" s="4" t="s">
        <v>15</v>
      </c>
      <c r="D158" s="5">
        <v>14.0</v>
      </c>
      <c r="E158" s="5">
        <v>35.0</v>
      </c>
      <c r="F158" s="5">
        <v>19.0</v>
      </c>
      <c r="G158" s="5">
        <v>1.0</v>
      </c>
      <c r="H158" s="5">
        <v>54.0</v>
      </c>
      <c r="I158" s="5">
        <f t="shared" si="1"/>
        <v>35</v>
      </c>
      <c r="J158" s="5">
        <f t="shared" si="2"/>
        <v>62</v>
      </c>
      <c r="K158" s="5">
        <f t="shared" si="3"/>
        <v>62</v>
      </c>
      <c r="L158" s="5">
        <f t="shared" si="4"/>
        <v>62</v>
      </c>
      <c r="M158" s="4" t="s">
        <v>129</v>
      </c>
      <c r="N158" s="5"/>
      <c r="O158" s="5"/>
      <c r="P158" s="5"/>
    </row>
    <row r="159" ht="12.75" customHeight="1">
      <c r="A159" s="5">
        <v>174.0</v>
      </c>
      <c r="B159" s="7" t="s">
        <v>182</v>
      </c>
      <c r="C159" s="4" t="s">
        <v>15</v>
      </c>
      <c r="D159" s="5">
        <v>14.5</v>
      </c>
      <c r="E159" s="5">
        <v>25.0</v>
      </c>
      <c r="F159" s="5">
        <v>19.0</v>
      </c>
      <c r="G159" s="5">
        <v>1.0</v>
      </c>
      <c r="H159" s="5">
        <v>35.0</v>
      </c>
      <c r="I159" s="5">
        <f t="shared" si="1"/>
        <v>30.25</v>
      </c>
      <c r="J159" s="5">
        <f t="shared" si="2"/>
        <v>47.75</v>
      </c>
      <c r="K159" s="5">
        <f t="shared" si="3"/>
        <v>48</v>
      </c>
      <c r="L159" s="5">
        <f t="shared" si="4"/>
        <v>48</v>
      </c>
      <c r="M159" s="4" t="s">
        <v>129</v>
      </c>
      <c r="N159" s="5"/>
      <c r="O159" s="5"/>
      <c r="P159" s="5"/>
    </row>
    <row r="160" ht="12.75" customHeight="1">
      <c r="A160" s="5">
        <v>175.0</v>
      </c>
      <c r="B160" s="7" t="s">
        <v>183</v>
      </c>
      <c r="C160" s="4" t="s">
        <v>15</v>
      </c>
      <c r="D160" s="5">
        <v>15.0</v>
      </c>
      <c r="E160" s="5">
        <v>17.0</v>
      </c>
      <c r="F160" s="5">
        <v>16.0</v>
      </c>
      <c r="G160" s="5">
        <v>1.0</v>
      </c>
      <c r="H160" s="5">
        <v>22.0</v>
      </c>
      <c r="I160" s="5">
        <f t="shared" si="1"/>
        <v>25</v>
      </c>
      <c r="J160" s="5">
        <f t="shared" si="2"/>
        <v>36</v>
      </c>
      <c r="K160" s="5">
        <f t="shared" si="3"/>
        <v>36</v>
      </c>
      <c r="L160" s="5">
        <f t="shared" si="4"/>
        <v>36</v>
      </c>
      <c r="M160" s="4" t="s">
        <v>129</v>
      </c>
      <c r="N160" s="5"/>
      <c r="O160" s="5"/>
      <c r="P160" s="5"/>
    </row>
    <row r="161" ht="12.75" customHeight="1">
      <c r="A161" s="5">
        <v>176.0</v>
      </c>
      <c r="B161" s="7" t="s">
        <v>184</v>
      </c>
      <c r="C161" s="4" t="s">
        <v>15</v>
      </c>
      <c r="D161" s="5">
        <v>13.0</v>
      </c>
      <c r="E161" s="5">
        <v>18.0</v>
      </c>
      <c r="F161" s="5">
        <v>13.0</v>
      </c>
      <c r="G161" s="5">
        <v>2.0</v>
      </c>
      <c r="H161" s="5">
        <v>42.0</v>
      </c>
      <c r="I161" s="5">
        <f t="shared" si="1"/>
        <v>24</v>
      </c>
      <c r="J161" s="5">
        <f t="shared" si="2"/>
        <v>45</v>
      </c>
      <c r="K161" s="5">
        <f t="shared" si="3"/>
        <v>45</v>
      </c>
      <c r="L161" s="5">
        <f t="shared" si="4"/>
        <v>45</v>
      </c>
      <c r="M161" s="4" t="s">
        <v>185</v>
      </c>
      <c r="N161" s="5"/>
      <c r="O161" s="5"/>
      <c r="P161" s="5"/>
    </row>
    <row r="162" ht="12.75" customHeight="1">
      <c r="A162" s="5">
        <v>177.0</v>
      </c>
      <c r="B162" s="7" t="s">
        <v>186</v>
      </c>
      <c r="C162" s="4" t="s">
        <v>15</v>
      </c>
      <c r="D162" s="5">
        <v>22.0</v>
      </c>
      <c r="E162" s="5">
        <v>39.0</v>
      </c>
      <c r="F162" s="5">
        <v>34.0</v>
      </c>
      <c r="G162" s="5">
        <v>3.0</v>
      </c>
      <c r="H162" s="5">
        <v>64.0</v>
      </c>
      <c r="I162" s="5">
        <f t="shared" si="1"/>
        <v>50.5</v>
      </c>
      <c r="J162" s="5">
        <f t="shared" si="2"/>
        <v>82.5</v>
      </c>
      <c r="K162" s="5">
        <f t="shared" si="3"/>
        <v>83</v>
      </c>
      <c r="L162" s="5">
        <f t="shared" si="4"/>
        <v>83</v>
      </c>
      <c r="M162" s="4" t="s">
        <v>185</v>
      </c>
      <c r="N162" s="5"/>
      <c r="O162" s="5"/>
      <c r="P162" s="5"/>
    </row>
    <row r="163" ht="12.75" customHeight="1">
      <c r="A163" s="5">
        <v>178.0</v>
      </c>
      <c r="B163" s="7" t="s">
        <v>187</v>
      </c>
      <c r="C163" s="4" t="s">
        <v>15</v>
      </c>
      <c r="D163" s="5">
        <v>14.0</v>
      </c>
      <c r="E163" s="5">
        <v>25.0</v>
      </c>
      <c r="F163" s="5">
        <v>2.0</v>
      </c>
      <c r="G163" s="5">
        <v>3.0</v>
      </c>
      <c r="H163" s="5">
        <v>18.0</v>
      </c>
      <c r="I163" s="5">
        <f t="shared" si="1"/>
        <v>23.5</v>
      </c>
      <c r="J163" s="5">
        <f t="shared" si="2"/>
        <v>32.5</v>
      </c>
      <c r="K163" s="5">
        <f t="shared" si="3"/>
        <v>33</v>
      </c>
      <c r="L163" s="5">
        <f t="shared" si="4"/>
        <v>33</v>
      </c>
      <c r="M163" s="4" t="s">
        <v>185</v>
      </c>
      <c r="N163" s="5"/>
      <c r="O163" s="5"/>
      <c r="P163" s="5"/>
    </row>
    <row r="164" ht="12.75" customHeight="1">
      <c r="A164" s="5">
        <v>179.0</v>
      </c>
      <c r="B164" s="7" t="s">
        <v>188</v>
      </c>
      <c r="C164" s="4" t="s">
        <v>15</v>
      </c>
      <c r="D164" s="5">
        <v>14.0</v>
      </c>
      <c r="E164" s="5">
        <v>26.0</v>
      </c>
      <c r="F164" s="5">
        <v>11.5</v>
      </c>
      <c r="G164" s="5">
        <v>1.5</v>
      </c>
      <c r="H164" s="5">
        <v>38.0</v>
      </c>
      <c r="I164" s="5">
        <f t="shared" si="1"/>
        <v>27.25</v>
      </c>
      <c r="J164" s="5">
        <f t="shared" si="2"/>
        <v>46.25</v>
      </c>
      <c r="K164" s="5">
        <f t="shared" si="3"/>
        <v>46</v>
      </c>
      <c r="L164" s="5">
        <f t="shared" si="4"/>
        <v>46</v>
      </c>
      <c r="M164" s="4" t="s">
        <v>185</v>
      </c>
      <c r="N164" s="5"/>
      <c r="O164" s="5"/>
      <c r="P164" s="5"/>
    </row>
    <row r="165" ht="12.75" customHeight="1">
      <c r="A165" s="5">
        <v>180.0</v>
      </c>
      <c r="B165" s="7" t="s">
        <v>189</v>
      </c>
      <c r="C165" s="4" t="s">
        <v>15</v>
      </c>
      <c r="D165" s="5">
        <v>23.0</v>
      </c>
      <c r="E165" s="5">
        <v>37.0</v>
      </c>
      <c r="F165" s="5">
        <v>16.5</v>
      </c>
      <c r="G165" s="5">
        <v>0.0</v>
      </c>
      <c r="H165" s="5">
        <v>41.0</v>
      </c>
      <c r="I165" s="5">
        <f t="shared" si="1"/>
        <v>38.25</v>
      </c>
      <c r="J165" s="5">
        <f t="shared" si="2"/>
        <v>58.75</v>
      </c>
      <c r="K165" s="5">
        <f t="shared" si="3"/>
        <v>59</v>
      </c>
      <c r="L165" s="5">
        <f t="shared" si="4"/>
        <v>59</v>
      </c>
      <c r="M165" s="4" t="s">
        <v>185</v>
      </c>
      <c r="N165" s="5"/>
      <c r="O165" s="5"/>
      <c r="P165" s="5"/>
    </row>
    <row r="166" ht="12.75" customHeight="1">
      <c r="A166" s="5">
        <v>181.0</v>
      </c>
      <c r="B166" s="7" t="s">
        <v>190</v>
      </c>
      <c r="C166" s="4" t="s">
        <v>15</v>
      </c>
      <c r="D166" s="5">
        <v>21.0</v>
      </c>
      <c r="E166" s="5">
        <v>40.0</v>
      </c>
      <c r="F166" s="5">
        <v>20.0</v>
      </c>
      <c r="G166" s="5">
        <v>0.0</v>
      </c>
      <c r="H166" s="5">
        <v>52.0</v>
      </c>
      <c r="I166" s="5">
        <f t="shared" si="1"/>
        <v>40.5</v>
      </c>
      <c r="J166" s="5">
        <f t="shared" si="2"/>
        <v>66.5</v>
      </c>
      <c r="K166" s="5">
        <f t="shared" si="3"/>
        <v>67</v>
      </c>
      <c r="L166" s="5">
        <f t="shared" si="4"/>
        <v>67</v>
      </c>
      <c r="M166" s="4" t="s">
        <v>185</v>
      </c>
      <c r="N166" s="5"/>
      <c r="O166" s="5"/>
      <c r="P166" s="5"/>
    </row>
    <row r="167" ht="12.75" customHeight="1">
      <c r="A167" s="5">
        <v>182.0</v>
      </c>
      <c r="B167" s="7" t="s">
        <v>191</v>
      </c>
      <c r="C167" s="4" t="s">
        <v>15</v>
      </c>
      <c r="D167" s="5">
        <v>7.0</v>
      </c>
      <c r="E167" s="5">
        <v>15.5</v>
      </c>
      <c r="F167" s="5">
        <v>2.0</v>
      </c>
      <c r="G167" s="5">
        <v>0.0</v>
      </c>
      <c r="H167" s="5">
        <v>18.0</v>
      </c>
      <c r="I167" s="5">
        <f t="shared" si="1"/>
        <v>12.25</v>
      </c>
      <c r="J167" s="5">
        <f t="shared" si="2"/>
        <v>21.25</v>
      </c>
      <c r="K167" s="5">
        <f t="shared" si="3"/>
        <v>21</v>
      </c>
      <c r="L167" s="5">
        <f t="shared" si="4"/>
        <v>21</v>
      </c>
      <c r="M167" s="4" t="s">
        <v>185</v>
      </c>
      <c r="N167" s="5"/>
      <c r="O167" s="5"/>
      <c r="P167" s="5"/>
    </row>
    <row r="168" ht="12.75" customHeight="1">
      <c r="A168" s="5">
        <v>183.0</v>
      </c>
      <c r="B168" s="7" t="s">
        <v>192</v>
      </c>
      <c r="C168" s="4" t="s">
        <v>15</v>
      </c>
      <c r="D168" s="5">
        <v>7.5</v>
      </c>
      <c r="E168" s="5">
        <v>15.0</v>
      </c>
      <c r="F168" s="5">
        <v>5.0</v>
      </c>
      <c r="G168" s="5">
        <v>2.5</v>
      </c>
      <c r="H168" s="5">
        <v>6.0</v>
      </c>
      <c r="I168" s="5">
        <f t="shared" si="1"/>
        <v>16.25</v>
      </c>
      <c r="J168" s="5">
        <f t="shared" si="2"/>
        <v>19.25</v>
      </c>
      <c r="K168" s="5">
        <f t="shared" si="3"/>
        <v>19</v>
      </c>
      <c r="L168" s="5">
        <f t="shared" si="4"/>
        <v>19</v>
      </c>
      <c r="M168" s="4" t="s">
        <v>185</v>
      </c>
      <c r="N168" s="5"/>
      <c r="O168" s="5"/>
      <c r="P168" s="5"/>
    </row>
    <row r="169" ht="12.75" customHeight="1">
      <c r="A169" s="5"/>
      <c r="C169" s="5"/>
      <c r="D169" s="5"/>
      <c r="E169" s="5"/>
      <c r="F169" s="5"/>
      <c r="G169" s="5"/>
      <c r="H169" s="5"/>
      <c r="I169" s="5"/>
      <c r="J169" s="5"/>
      <c r="K169" s="5"/>
      <c r="L169" s="5"/>
      <c r="M169" s="5"/>
      <c r="N169" s="5"/>
      <c r="O169" s="5"/>
      <c r="P169" s="5"/>
    </row>
    <row r="170" ht="12.75" customHeight="1">
      <c r="A170" s="5"/>
      <c r="C170" s="4" t="s">
        <v>193</v>
      </c>
      <c r="D170" s="5">
        <f>max(D2:D168)</f>
        <v>26</v>
      </c>
      <c r="E170" s="5">
        <f t="shared" ref="E170:L170" si="5">MAX(E2:E169)</f>
        <v>54</v>
      </c>
      <c r="F170" s="5">
        <f t="shared" si="5"/>
        <v>36</v>
      </c>
      <c r="G170" s="5">
        <f t="shared" si="5"/>
        <v>3</v>
      </c>
      <c r="H170" s="5">
        <f t="shared" si="5"/>
        <v>88</v>
      </c>
      <c r="I170" s="5">
        <f t="shared" si="5"/>
        <v>59.5</v>
      </c>
      <c r="J170" s="5">
        <f t="shared" si="5"/>
        <v>100</v>
      </c>
      <c r="K170" s="5">
        <f t="shared" si="5"/>
        <v>100</v>
      </c>
      <c r="L170" s="5">
        <f t="shared" si="5"/>
        <v>100</v>
      </c>
      <c r="M170" s="5"/>
      <c r="N170" s="5"/>
      <c r="O170" s="5"/>
      <c r="P170" s="5"/>
    </row>
    <row r="171" ht="12.75" customHeight="1">
      <c r="A171" s="5"/>
      <c r="C171" s="4" t="s">
        <v>194</v>
      </c>
      <c r="D171" s="5">
        <f t="shared" ref="D171:L171" si="6">MIN(D2:D169)</f>
        <v>0</v>
      </c>
      <c r="E171" s="5">
        <f t="shared" si="6"/>
        <v>4</v>
      </c>
      <c r="F171" s="5">
        <f t="shared" si="6"/>
        <v>0</v>
      </c>
      <c r="G171" s="5">
        <f t="shared" si="6"/>
        <v>0</v>
      </c>
      <c r="H171" s="5">
        <f t="shared" si="6"/>
        <v>6</v>
      </c>
      <c r="I171" s="5">
        <f t="shared" si="6"/>
        <v>12.25</v>
      </c>
      <c r="J171" s="5">
        <f t="shared" si="6"/>
        <v>19.25</v>
      </c>
      <c r="K171" s="5">
        <f t="shared" si="6"/>
        <v>19</v>
      </c>
      <c r="L171" s="5">
        <f t="shared" si="6"/>
        <v>19</v>
      </c>
      <c r="M171" s="5"/>
      <c r="N171" s="5"/>
      <c r="O171" s="5"/>
      <c r="P171" s="5"/>
    </row>
    <row r="172" ht="12.75" customHeight="1">
      <c r="A172" s="5"/>
      <c r="C172" s="4" t="s">
        <v>195</v>
      </c>
      <c r="D172" s="5">
        <f t="shared" ref="D172:L172" si="7">MEDIAN(D2:D169)</f>
        <v>20</v>
      </c>
      <c r="E172" s="5">
        <f t="shared" si="7"/>
        <v>34</v>
      </c>
      <c r="F172" s="5">
        <f t="shared" si="7"/>
        <v>19</v>
      </c>
      <c r="G172" s="5">
        <f t="shared" si="7"/>
        <v>0</v>
      </c>
      <c r="H172" s="5">
        <f t="shared" si="7"/>
        <v>48</v>
      </c>
      <c r="I172" s="5">
        <f t="shared" si="7"/>
        <v>36.75</v>
      </c>
      <c r="J172" s="5">
        <f t="shared" si="7"/>
        <v>61</v>
      </c>
      <c r="K172" s="5">
        <f t="shared" si="7"/>
        <v>61</v>
      </c>
      <c r="L172" s="5">
        <f t="shared" si="7"/>
        <v>61</v>
      </c>
      <c r="M172" s="5"/>
      <c r="N172" s="5"/>
      <c r="O172" s="5"/>
      <c r="P172" s="5"/>
    </row>
    <row r="173" ht="12.75" customHeight="1">
      <c r="A173" s="5"/>
      <c r="C173" s="4" t="s">
        <v>196</v>
      </c>
      <c r="D173" s="5">
        <f t="shared" ref="D173:L173" si="8">MODE(D2:D169)</f>
        <v>24</v>
      </c>
      <c r="E173" s="5">
        <f t="shared" si="8"/>
        <v>21</v>
      </c>
      <c r="F173" s="5">
        <f t="shared" si="8"/>
        <v>22</v>
      </c>
      <c r="G173" s="5">
        <f t="shared" si="8"/>
        <v>0</v>
      </c>
      <c r="H173" s="5">
        <f t="shared" si="8"/>
        <v>52</v>
      </c>
      <c r="I173" s="5">
        <f t="shared" si="8"/>
        <v>22</v>
      </c>
      <c r="J173" s="5">
        <f t="shared" si="8"/>
        <v>36</v>
      </c>
      <c r="K173" s="5">
        <f t="shared" si="8"/>
        <v>83</v>
      </c>
      <c r="L173" s="5">
        <f t="shared" si="8"/>
        <v>83</v>
      </c>
      <c r="M173" s="5"/>
      <c r="N173" s="5"/>
      <c r="O173" s="5"/>
      <c r="P173" s="5"/>
    </row>
    <row r="174" ht="12.75" customHeight="1">
      <c r="A174" s="5"/>
      <c r="C174" s="4" t="s">
        <v>197</v>
      </c>
      <c r="D174" s="5">
        <f t="shared" ref="D174:L174" si="9">AVERAGE(D2:D168)</f>
        <v>19.10179641</v>
      </c>
      <c r="E174" s="5">
        <f t="shared" si="9"/>
        <v>33.19760479</v>
      </c>
      <c r="F174" s="5">
        <f t="shared" si="9"/>
        <v>18.60479042</v>
      </c>
      <c r="G174" s="5">
        <f t="shared" si="9"/>
        <v>0.7859281437</v>
      </c>
      <c r="H174" s="5">
        <f t="shared" si="9"/>
        <v>46.5988024</v>
      </c>
      <c r="I174" s="5">
        <f t="shared" si="9"/>
        <v>36.23802395</v>
      </c>
      <c r="J174" s="5">
        <f t="shared" si="9"/>
        <v>59.53742515</v>
      </c>
      <c r="K174" s="5">
        <f t="shared" si="9"/>
        <v>59.68263473</v>
      </c>
      <c r="L174" s="5">
        <f t="shared" si="9"/>
        <v>59.68263473</v>
      </c>
      <c r="M174" s="5"/>
      <c r="N174" s="5"/>
      <c r="O174" s="5"/>
      <c r="P174" s="5"/>
    </row>
    <row r="175" ht="12.75" customHeight="1">
      <c r="A175" s="5"/>
      <c r="C175" s="8" t="s">
        <v>198</v>
      </c>
      <c r="D175" s="5">
        <f t="shared" ref="D175:L175" si="10">STDEV(D2:D168)</f>
        <v>5.28567595</v>
      </c>
      <c r="E175" s="5">
        <f t="shared" si="10"/>
        <v>10.85098381</v>
      </c>
      <c r="F175" s="5">
        <f t="shared" si="10"/>
        <v>9.181213194</v>
      </c>
      <c r="G175" s="5">
        <f t="shared" si="10"/>
        <v>1.144748173</v>
      </c>
      <c r="H175" s="5">
        <f t="shared" si="10"/>
        <v>18.26315663</v>
      </c>
      <c r="I175" s="5">
        <f t="shared" si="10"/>
        <v>10.51149716</v>
      </c>
      <c r="J175" s="5">
        <f t="shared" si="10"/>
        <v>18.45967252</v>
      </c>
      <c r="K175" s="5">
        <f t="shared" si="10"/>
        <v>18.46882421</v>
      </c>
      <c r="L175" s="5">
        <f t="shared" si="10"/>
        <v>18.46882421</v>
      </c>
      <c r="M175" s="5"/>
      <c r="N175" s="5"/>
      <c r="O175" s="5"/>
      <c r="P175" s="5"/>
    </row>
    <row r="176" ht="12.75" customHeight="1">
      <c r="A176" s="5"/>
      <c r="C176" s="5"/>
      <c r="D176" s="5"/>
      <c r="E176" s="5"/>
      <c r="F176" s="5"/>
      <c r="G176" s="5"/>
      <c r="H176" s="5"/>
      <c r="I176" s="5"/>
      <c r="J176" s="5"/>
      <c r="K176" s="5"/>
      <c r="L176" s="5"/>
      <c r="M176" s="5"/>
      <c r="N176" s="5"/>
      <c r="O176" s="5"/>
      <c r="P176" s="5"/>
    </row>
    <row r="177" ht="12.75" customHeight="1">
      <c r="A177" s="5"/>
      <c r="C177" s="5"/>
      <c r="D177" s="5"/>
      <c r="E177" s="5"/>
      <c r="F177" s="5"/>
      <c r="G177" s="5"/>
      <c r="H177" s="5"/>
      <c r="I177" s="5"/>
      <c r="J177" s="5"/>
      <c r="K177" s="5"/>
      <c r="L177" s="5"/>
      <c r="M177" s="5"/>
      <c r="N177" s="5"/>
      <c r="O177" s="5"/>
      <c r="P177" s="5"/>
    </row>
    <row r="178" ht="12.75" customHeight="1">
      <c r="A178" s="5"/>
      <c r="C178" s="4" t="s">
        <v>199</v>
      </c>
      <c r="D178" s="5"/>
      <c r="E178" s="5"/>
      <c r="F178" s="5"/>
      <c r="G178" s="5"/>
      <c r="H178" s="5"/>
      <c r="I178" s="5"/>
      <c r="J178" s="5"/>
      <c r="K178" s="5"/>
      <c r="L178" s="5"/>
      <c r="M178" s="5"/>
      <c r="N178" s="5"/>
      <c r="O178" s="5"/>
      <c r="P178" s="5"/>
    </row>
    <row r="179" ht="12.75" customHeight="1">
      <c r="A179" s="5"/>
      <c r="C179" s="5"/>
      <c r="D179" s="4" t="s">
        <v>200</v>
      </c>
      <c r="E179" s="4" t="s">
        <v>201</v>
      </c>
      <c r="F179" s="4" t="s">
        <v>202</v>
      </c>
      <c r="G179" s="4" t="s">
        <v>203</v>
      </c>
      <c r="H179" s="4" t="s">
        <v>204</v>
      </c>
      <c r="I179" s="5"/>
      <c r="J179" s="5"/>
      <c r="K179" s="5"/>
      <c r="L179" s="5"/>
      <c r="M179" s="5"/>
      <c r="N179" s="5"/>
      <c r="O179" s="5"/>
      <c r="P179" s="5"/>
    </row>
    <row r="180" ht="12.75" customHeight="1">
      <c r="A180" s="5"/>
      <c r="C180" s="4" t="s">
        <v>205</v>
      </c>
      <c r="D180" s="4">
        <v>1.0</v>
      </c>
      <c r="E180" s="4">
        <v>0.5774815495</v>
      </c>
      <c r="F180" s="4">
        <v>0.3280516458</v>
      </c>
      <c r="G180" s="4">
        <v>0.04792702611</v>
      </c>
      <c r="H180" s="4">
        <v>0.4993179665</v>
      </c>
      <c r="I180" s="5"/>
      <c r="J180" s="5"/>
      <c r="K180" s="5"/>
      <c r="L180" s="5"/>
      <c r="M180" s="5"/>
      <c r="N180" s="5"/>
      <c r="O180" s="5"/>
      <c r="P180" s="5"/>
    </row>
    <row r="181" ht="12.75" customHeight="1">
      <c r="A181" s="5"/>
      <c r="C181" s="4" t="s">
        <v>201</v>
      </c>
      <c r="D181" s="5">
        <f>CORREL(D2:D168,E2:E168)</f>
        <v>0.5774815495</v>
      </c>
      <c r="E181" s="4">
        <v>1.0</v>
      </c>
      <c r="F181" s="4">
        <v>0.4529350849</v>
      </c>
      <c r="G181" s="9">
        <v>2.112731404E9</v>
      </c>
      <c r="H181" s="4">
        <v>0.5924973484</v>
      </c>
      <c r="I181" s="5"/>
      <c r="J181" s="5"/>
      <c r="K181" s="5"/>
      <c r="L181" s="5"/>
      <c r="M181" s="5"/>
      <c r="N181" s="5"/>
      <c r="O181" s="5"/>
      <c r="P181" s="5"/>
    </row>
    <row r="182" ht="12.75" customHeight="1">
      <c r="A182" s="5"/>
      <c r="C182" s="4" t="s">
        <v>202</v>
      </c>
      <c r="D182" s="5">
        <f>CORREL(D2:D168,F2:F168)</f>
        <v>0.3280516458</v>
      </c>
      <c r="E182" s="5">
        <f>CORREL(F2:F168,E2:E168)</f>
        <v>0.4529350849</v>
      </c>
      <c r="F182" s="4">
        <v>1.0</v>
      </c>
      <c r="G182" s="4">
        <v>0.385524932</v>
      </c>
      <c r="H182" s="4">
        <v>0.6818515019</v>
      </c>
      <c r="I182" s="5"/>
      <c r="J182" s="5"/>
      <c r="K182" s="5"/>
      <c r="L182" s="5"/>
      <c r="M182" s="5"/>
      <c r="N182" s="5"/>
      <c r="O182" s="5"/>
      <c r="P182" s="5"/>
    </row>
    <row r="183" ht="12.75" customHeight="1">
      <c r="A183" s="5"/>
      <c r="C183" s="4" t="s">
        <v>203</v>
      </c>
      <c r="D183" s="5">
        <f>CORREL(D2:D168,G2:G168)</f>
        <v>0.04792702611</v>
      </c>
      <c r="E183" s="5">
        <f>CORREL(E2:E168,G2:G168)</f>
        <v>0.02112731404</v>
      </c>
      <c r="F183" s="5">
        <f>CORREL(F2:F168,G2:G168)</f>
        <v>0.385524932</v>
      </c>
      <c r="G183" s="4">
        <v>1.0</v>
      </c>
      <c r="H183" s="4">
        <v>0.3303997469</v>
      </c>
      <c r="I183" s="5"/>
      <c r="J183" s="5"/>
      <c r="K183" s="5"/>
      <c r="L183" s="5"/>
      <c r="M183" s="5"/>
      <c r="N183" s="5"/>
      <c r="O183" s="5"/>
      <c r="P183" s="5"/>
    </row>
    <row r="184" ht="12.75" customHeight="1">
      <c r="A184" s="5"/>
      <c r="C184" s="4" t="s">
        <v>204</v>
      </c>
      <c r="D184" s="5">
        <f>CORREL(D2:D168,H2:H168)</f>
        <v>0.4993179665</v>
      </c>
      <c r="E184" s="5">
        <f>CORREL(E2:E168,H2:H168)</f>
        <v>0.5924973484</v>
      </c>
      <c r="F184" s="5">
        <f>CORREL(F2:F168,H2:H168)</f>
        <v>0.6818515019</v>
      </c>
      <c r="G184" s="5">
        <f>CORREL(G2:G168,H2:H168)</f>
        <v>0.3303997469</v>
      </c>
      <c r="H184" s="4">
        <v>1.0</v>
      </c>
      <c r="I184" s="5"/>
      <c r="J184" s="5"/>
      <c r="K184" s="5"/>
      <c r="L184" s="5"/>
      <c r="M184" s="5"/>
      <c r="N184" s="5"/>
      <c r="O184" s="5"/>
      <c r="P184" s="5"/>
    </row>
    <row r="185" ht="12.75" customHeight="1">
      <c r="A185" s="5"/>
      <c r="C185" s="5"/>
      <c r="D185" s="5"/>
      <c r="E185" s="5"/>
      <c r="F185" s="5"/>
      <c r="G185" s="5"/>
      <c r="H185" s="5"/>
      <c r="I185" s="5"/>
      <c r="J185" s="5"/>
      <c r="K185" s="5"/>
      <c r="L185" s="5"/>
      <c r="M185" s="5"/>
      <c r="N185" s="5"/>
      <c r="O185" s="5"/>
      <c r="P185" s="5"/>
    </row>
    <row r="186" ht="12.75" customHeight="1">
      <c r="A186" s="5"/>
      <c r="C186" s="5"/>
      <c r="D186" s="5"/>
      <c r="E186" s="5"/>
      <c r="F186" s="5"/>
      <c r="G186" s="5"/>
      <c r="H186" s="5"/>
      <c r="I186" s="5"/>
      <c r="J186" s="5"/>
      <c r="K186" s="5"/>
      <c r="L186" s="5"/>
      <c r="M186" s="5"/>
      <c r="N186" s="5"/>
      <c r="O186" s="5"/>
      <c r="P186" s="5"/>
    </row>
    <row r="187" ht="12.75" customHeight="1">
      <c r="A187" s="5"/>
      <c r="C187" s="4" t="s">
        <v>206</v>
      </c>
      <c r="D187" s="5"/>
      <c r="E187" s="5"/>
      <c r="F187" s="5"/>
      <c r="G187" s="5"/>
      <c r="H187" s="5"/>
      <c r="I187" s="5"/>
      <c r="J187" s="5"/>
      <c r="K187" s="5"/>
      <c r="L187" s="5"/>
      <c r="M187" s="5"/>
      <c r="N187" s="5"/>
      <c r="O187" s="5"/>
      <c r="P187" s="5"/>
    </row>
    <row r="188" ht="12.75" customHeight="1">
      <c r="A188" s="5"/>
      <c r="C188" s="5"/>
      <c r="D188" s="5"/>
      <c r="E188" s="5"/>
      <c r="F188" s="5"/>
      <c r="G188" s="5"/>
      <c r="H188" s="5"/>
      <c r="I188" s="5"/>
      <c r="J188" s="5"/>
      <c r="K188" s="5"/>
      <c r="L188" s="5"/>
      <c r="M188" s="5"/>
      <c r="N188" s="5"/>
      <c r="O188" s="5"/>
      <c r="P188" s="5"/>
    </row>
    <row r="189" ht="12.75" customHeight="1">
      <c r="A189" s="5"/>
      <c r="C189" s="5"/>
      <c r="D189" s="5"/>
      <c r="E189" s="5"/>
      <c r="F189" s="5"/>
      <c r="G189" s="5"/>
      <c r="H189" s="5"/>
      <c r="I189" s="5"/>
      <c r="J189" s="5"/>
      <c r="K189" s="5"/>
      <c r="L189" s="5"/>
      <c r="M189" s="5"/>
      <c r="N189" s="5"/>
      <c r="O189" s="5"/>
      <c r="P189" s="5"/>
    </row>
    <row r="190" ht="12.75" customHeight="1">
      <c r="A190" s="5"/>
      <c r="C190" s="5"/>
      <c r="D190" s="5"/>
      <c r="E190" s="5"/>
      <c r="F190" s="5"/>
      <c r="G190" s="5"/>
      <c r="H190" s="5"/>
      <c r="I190" s="5"/>
      <c r="J190" s="5"/>
      <c r="K190" s="5"/>
      <c r="L190" s="5"/>
      <c r="M190" s="5"/>
      <c r="N190" s="5"/>
      <c r="O190" s="5"/>
      <c r="P190" s="5"/>
    </row>
    <row r="191" ht="12.75" customHeight="1">
      <c r="A191" s="5"/>
      <c r="C191" s="5"/>
      <c r="D191" s="5"/>
      <c r="E191" s="5"/>
      <c r="F191" s="5"/>
      <c r="G191" s="5"/>
      <c r="H191" s="5"/>
      <c r="I191" s="5"/>
      <c r="J191" s="5"/>
      <c r="K191" s="5"/>
      <c r="L191" s="5"/>
      <c r="M191" s="5"/>
      <c r="N191" s="5"/>
      <c r="O191" s="5"/>
      <c r="P191" s="5"/>
    </row>
    <row r="192" ht="12.75" customHeight="1">
      <c r="A192" s="5"/>
      <c r="C192" s="5"/>
      <c r="D192" s="5"/>
      <c r="E192" s="5"/>
      <c r="F192" s="5"/>
      <c r="G192" s="5"/>
      <c r="H192" s="5"/>
      <c r="I192" s="5"/>
      <c r="J192" s="5"/>
      <c r="K192" s="5"/>
      <c r="L192" s="5"/>
      <c r="M192" s="5"/>
      <c r="N192" s="5"/>
      <c r="O192" s="5"/>
      <c r="P192" s="5"/>
    </row>
    <row r="193" ht="12.75" customHeight="1">
      <c r="A193" s="5"/>
      <c r="C193" s="5"/>
      <c r="D193" s="5"/>
      <c r="E193" s="5"/>
      <c r="F193" s="5"/>
      <c r="G193" s="5"/>
      <c r="H193" s="5"/>
      <c r="I193" s="5"/>
      <c r="J193" s="5"/>
      <c r="K193" s="5"/>
      <c r="L193" s="5"/>
      <c r="M193" s="5"/>
      <c r="N193" s="5"/>
      <c r="O193" s="5"/>
      <c r="P193" s="5"/>
    </row>
    <row r="194" ht="12.75" customHeight="1">
      <c r="A194" s="5"/>
      <c r="C194" s="5"/>
      <c r="D194" s="5"/>
      <c r="E194" s="5"/>
      <c r="F194" s="5"/>
      <c r="G194" s="5"/>
      <c r="H194" s="5"/>
      <c r="I194" s="5"/>
      <c r="J194" s="5"/>
      <c r="K194" s="5"/>
      <c r="L194" s="5"/>
      <c r="M194" s="5"/>
      <c r="N194" s="5"/>
      <c r="O194" s="5"/>
      <c r="P194" s="5"/>
    </row>
    <row r="195" ht="12.75" customHeight="1">
      <c r="A195" s="5"/>
      <c r="C195" s="5"/>
      <c r="D195" s="5"/>
      <c r="E195" s="5"/>
      <c r="F195" s="5"/>
      <c r="G195" s="5"/>
      <c r="H195" s="5"/>
      <c r="I195" s="5"/>
      <c r="J195" s="5"/>
      <c r="K195" s="5"/>
      <c r="L195" s="5"/>
      <c r="M195" s="5"/>
      <c r="N195" s="5"/>
      <c r="O195" s="5"/>
      <c r="P195" s="5"/>
    </row>
    <row r="196" ht="12.75" customHeight="1">
      <c r="A196" s="5"/>
      <c r="C196" s="5"/>
      <c r="D196" s="5"/>
      <c r="E196" s="5"/>
      <c r="F196" s="5"/>
      <c r="G196" s="5"/>
      <c r="H196" s="5"/>
      <c r="I196" s="5"/>
      <c r="J196" s="5"/>
      <c r="K196" s="5"/>
      <c r="L196" s="5"/>
      <c r="M196" s="5"/>
      <c r="N196" s="5"/>
      <c r="O196" s="5"/>
      <c r="P196" s="5"/>
    </row>
    <row r="197" ht="12.75" customHeight="1">
      <c r="A197" s="5"/>
      <c r="C197" s="5"/>
      <c r="D197" s="5"/>
      <c r="E197" s="5"/>
      <c r="F197" s="5"/>
      <c r="G197" s="5"/>
      <c r="H197" s="5"/>
      <c r="I197" s="5"/>
      <c r="J197" s="5"/>
      <c r="K197" s="5"/>
      <c r="L197" s="5"/>
      <c r="M197" s="5"/>
      <c r="N197" s="5"/>
      <c r="O197" s="5"/>
      <c r="P197" s="5"/>
    </row>
    <row r="198" ht="12.75" customHeight="1">
      <c r="A198" s="5"/>
      <c r="C198" s="5"/>
      <c r="D198" s="5"/>
      <c r="E198" s="5"/>
      <c r="F198" s="5"/>
      <c r="G198" s="5"/>
      <c r="H198" s="5"/>
      <c r="I198" s="5"/>
      <c r="J198" s="5"/>
      <c r="K198" s="5"/>
      <c r="L198" s="5"/>
      <c r="M198" s="5"/>
      <c r="N198" s="5"/>
      <c r="O198" s="5"/>
      <c r="P198" s="5"/>
    </row>
    <row r="199" ht="12.75" customHeight="1">
      <c r="A199" s="5"/>
      <c r="C199" s="5"/>
      <c r="D199" s="5"/>
      <c r="E199" s="5"/>
      <c r="F199" s="5"/>
      <c r="G199" s="5"/>
      <c r="H199" s="5"/>
      <c r="I199" s="5"/>
      <c r="J199" s="5"/>
      <c r="K199" s="5"/>
      <c r="L199" s="5"/>
      <c r="M199" s="5"/>
      <c r="N199" s="5"/>
      <c r="O199" s="5"/>
      <c r="P199" s="5"/>
    </row>
    <row r="200" ht="12.75" customHeight="1">
      <c r="A200" s="5"/>
      <c r="C200" s="5"/>
      <c r="D200" s="5"/>
      <c r="E200" s="5"/>
      <c r="F200" s="5"/>
      <c r="G200" s="5"/>
      <c r="H200" s="5"/>
      <c r="I200" s="5"/>
      <c r="J200" s="5"/>
      <c r="K200" s="5"/>
      <c r="L200" s="5"/>
      <c r="M200" s="5"/>
      <c r="N200" s="5"/>
      <c r="O200" s="5"/>
      <c r="P200" s="5"/>
    </row>
    <row r="201" ht="12.75" customHeight="1">
      <c r="A201" s="5"/>
      <c r="C201" s="5"/>
      <c r="D201" s="5"/>
      <c r="E201" s="5"/>
      <c r="F201" s="5"/>
      <c r="G201" s="5"/>
      <c r="H201" s="5"/>
      <c r="I201" s="5"/>
      <c r="J201" s="5"/>
      <c r="K201" s="5"/>
      <c r="L201" s="5"/>
      <c r="M201" s="5"/>
      <c r="N201" s="5"/>
      <c r="O201" s="5"/>
      <c r="P201" s="5"/>
    </row>
    <row r="202" ht="12.75" customHeight="1">
      <c r="A202" s="5"/>
      <c r="C202" s="5"/>
      <c r="D202" s="5"/>
      <c r="E202" s="5"/>
      <c r="F202" s="5"/>
      <c r="G202" s="5"/>
      <c r="H202" s="5"/>
      <c r="I202" s="5"/>
      <c r="J202" s="5"/>
      <c r="K202" s="5"/>
      <c r="L202" s="5"/>
      <c r="M202" s="5"/>
      <c r="N202" s="5"/>
      <c r="O202" s="5"/>
      <c r="P202" s="5"/>
    </row>
    <row r="203" ht="12.75" customHeight="1">
      <c r="C203" s="5"/>
      <c r="E203" s="5"/>
      <c r="F203" s="4" t="s">
        <v>207</v>
      </c>
      <c r="G203" s="5"/>
      <c r="H203" s="5"/>
      <c r="I203" s="5"/>
      <c r="J203" s="5"/>
      <c r="K203" s="5"/>
      <c r="L203" s="5"/>
      <c r="M203" s="5"/>
      <c r="N203" s="5"/>
      <c r="O203" s="5"/>
      <c r="P203" s="5"/>
    </row>
    <row r="204" ht="12.75" customHeight="1">
      <c r="A204" s="5"/>
      <c r="C204" s="5"/>
      <c r="D204" s="5"/>
      <c r="E204" s="5"/>
      <c r="F204" s="5"/>
      <c r="G204" s="5"/>
      <c r="H204" s="5"/>
      <c r="I204" s="5"/>
      <c r="J204" s="5"/>
      <c r="K204" s="5"/>
      <c r="L204" s="5"/>
      <c r="M204" s="5"/>
      <c r="N204" s="5"/>
      <c r="O204" s="5"/>
      <c r="P204" s="5"/>
    </row>
    <row r="205" ht="12.75" customHeight="1">
      <c r="A205" s="5"/>
      <c r="C205" s="5"/>
      <c r="D205" s="5"/>
      <c r="E205" s="5"/>
      <c r="F205" s="5"/>
      <c r="G205" s="5"/>
      <c r="H205" s="5"/>
      <c r="I205" s="5"/>
      <c r="J205" s="5"/>
      <c r="K205" s="5"/>
      <c r="L205" s="5"/>
      <c r="M205" s="5"/>
      <c r="N205" s="5"/>
      <c r="O205" s="5"/>
      <c r="P205" s="5"/>
    </row>
    <row r="206" ht="12.75" customHeight="1">
      <c r="A206" s="5"/>
      <c r="C206" s="5"/>
      <c r="D206" s="5"/>
      <c r="E206" s="5"/>
      <c r="F206" s="5"/>
      <c r="G206" s="5"/>
      <c r="H206" s="5"/>
      <c r="I206" s="5"/>
      <c r="J206" s="5"/>
      <c r="K206" s="5"/>
      <c r="L206" s="5"/>
      <c r="M206" s="5"/>
      <c r="N206" s="5"/>
      <c r="O206" s="5"/>
      <c r="P206" s="5"/>
    </row>
    <row r="207" ht="12.75" customHeight="1">
      <c r="A207" s="5"/>
      <c r="B207" s="8" t="s">
        <v>208</v>
      </c>
      <c r="C207" s="5"/>
      <c r="D207" s="5"/>
      <c r="E207" s="5"/>
      <c r="F207" s="5"/>
      <c r="G207" s="5"/>
      <c r="H207" s="5"/>
      <c r="I207" s="5"/>
      <c r="J207" s="5"/>
      <c r="K207" s="5"/>
      <c r="L207" s="5"/>
      <c r="M207" s="5"/>
      <c r="N207" s="5"/>
      <c r="O207" s="5"/>
      <c r="P207" s="5"/>
    </row>
    <row r="208" ht="12.75" customHeight="1">
      <c r="A208" s="5"/>
      <c r="C208" s="5"/>
      <c r="D208" s="5"/>
      <c r="E208" s="5"/>
      <c r="F208" s="5"/>
      <c r="G208" s="5"/>
      <c r="H208" s="5"/>
      <c r="I208" s="5"/>
      <c r="J208" s="5"/>
      <c r="K208" s="5"/>
      <c r="L208" s="5"/>
      <c r="M208" s="5"/>
      <c r="N208" s="5"/>
      <c r="O208" s="5"/>
      <c r="P208" s="5"/>
    </row>
    <row r="209" ht="12.75" customHeight="1">
      <c r="A209" s="5"/>
      <c r="C209" s="5"/>
      <c r="D209" s="5"/>
      <c r="E209" s="5"/>
      <c r="F209" s="5"/>
      <c r="G209" s="5"/>
      <c r="H209" s="5"/>
      <c r="I209" s="5"/>
      <c r="J209" s="5"/>
      <c r="K209" s="5"/>
      <c r="L209" s="5"/>
      <c r="M209" s="5"/>
      <c r="N209" s="5"/>
      <c r="O209" s="5"/>
      <c r="P209" s="5"/>
    </row>
    <row r="210" ht="12.75" customHeight="1">
      <c r="A210" s="5"/>
      <c r="C210" s="5"/>
      <c r="D210" s="5"/>
      <c r="E210" s="5"/>
      <c r="F210" s="5"/>
      <c r="G210" s="5"/>
      <c r="H210" s="5"/>
      <c r="I210" s="5"/>
      <c r="J210" s="5"/>
      <c r="K210" s="5"/>
      <c r="L210" s="5"/>
      <c r="M210" s="5"/>
      <c r="N210" s="5"/>
      <c r="O210" s="5"/>
      <c r="P210" s="5"/>
    </row>
    <row r="211" ht="12.75" customHeight="1">
      <c r="A211" s="5"/>
      <c r="C211" s="5"/>
      <c r="D211" s="5"/>
      <c r="E211" s="5"/>
      <c r="F211" s="5"/>
      <c r="G211" s="5"/>
      <c r="H211" s="5"/>
      <c r="I211" s="5"/>
      <c r="J211" s="5"/>
      <c r="K211" s="5"/>
      <c r="L211" s="5"/>
      <c r="M211" s="5"/>
      <c r="N211" s="5"/>
      <c r="O211" s="5"/>
      <c r="P211" s="5"/>
    </row>
    <row r="212" ht="12.75" customHeight="1">
      <c r="A212" s="5"/>
      <c r="C212" s="5"/>
      <c r="D212" s="5"/>
      <c r="E212" s="5"/>
      <c r="F212" s="5"/>
      <c r="G212" s="5"/>
      <c r="H212" s="5"/>
      <c r="I212" s="5"/>
      <c r="J212" s="5"/>
      <c r="K212" s="5"/>
      <c r="L212" s="5"/>
      <c r="M212" s="5"/>
      <c r="N212" s="5"/>
      <c r="O212" s="5"/>
      <c r="P212" s="5"/>
    </row>
    <row r="213" ht="12.75" customHeight="1">
      <c r="A213" s="5"/>
      <c r="C213" s="5"/>
      <c r="D213" s="5"/>
      <c r="E213" s="5"/>
      <c r="F213" s="5"/>
      <c r="G213" s="5"/>
      <c r="H213" s="5"/>
      <c r="I213" s="5"/>
      <c r="J213" s="5"/>
      <c r="K213" s="5"/>
      <c r="L213" s="5"/>
      <c r="M213" s="5"/>
      <c r="N213" s="5"/>
      <c r="O213" s="5"/>
      <c r="P213" s="5"/>
    </row>
    <row r="214" ht="12.75" customHeight="1">
      <c r="A214" s="5"/>
      <c r="C214" s="5"/>
      <c r="D214" s="5"/>
      <c r="E214" s="5"/>
      <c r="F214" s="5"/>
      <c r="G214" s="5"/>
      <c r="H214" s="5"/>
      <c r="I214" s="5"/>
      <c r="J214" s="5"/>
      <c r="K214" s="5"/>
      <c r="L214" s="5"/>
      <c r="M214" s="5"/>
      <c r="N214" s="5"/>
      <c r="O214" s="5"/>
      <c r="P214" s="5"/>
    </row>
    <row r="215" ht="12.75" customHeight="1">
      <c r="A215" s="5"/>
      <c r="C215" s="5"/>
      <c r="D215" s="5"/>
      <c r="E215" s="5"/>
      <c r="F215" s="5"/>
      <c r="G215" s="5"/>
      <c r="H215" s="5"/>
      <c r="I215" s="5"/>
      <c r="J215" s="5"/>
      <c r="K215" s="5"/>
      <c r="L215" s="5"/>
      <c r="M215" s="5"/>
      <c r="N215" s="5"/>
      <c r="O215" s="5"/>
      <c r="P215" s="5"/>
    </row>
    <row r="216" ht="12.75" customHeight="1">
      <c r="A216" s="5"/>
      <c r="C216" s="5"/>
      <c r="D216" s="5"/>
      <c r="E216" s="5"/>
      <c r="F216" s="5"/>
      <c r="G216" s="5"/>
      <c r="H216" s="5"/>
      <c r="I216" s="5"/>
      <c r="J216" s="5"/>
      <c r="K216" s="5"/>
      <c r="L216" s="5"/>
      <c r="M216" s="5"/>
      <c r="N216" s="5"/>
      <c r="O216" s="5"/>
      <c r="P216" s="5"/>
    </row>
    <row r="217" ht="12.75" customHeight="1">
      <c r="A217" s="5"/>
      <c r="C217" s="5"/>
      <c r="D217" s="5"/>
      <c r="E217" s="5"/>
      <c r="F217" s="5"/>
      <c r="G217" s="5"/>
      <c r="H217" s="5"/>
      <c r="I217" s="5"/>
      <c r="J217" s="5"/>
      <c r="K217" s="5"/>
      <c r="L217" s="5"/>
      <c r="M217" s="5"/>
      <c r="N217" s="5"/>
      <c r="O217" s="5"/>
      <c r="P217" s="5"/>
    </row>
    <row r="218" ht="12.75" customHeight="1">
      <c r="A218" s="5"/>
      <c r="C218" s="5"/>
      <c r="D218" s="5"/>
      <c r="E218" s="5"/>
      <c r="F218" s="5"/>
      <c r="G218" s="5"/>
      <c r="H218" s="5"/>
      <c r="I218" s="5"/>
      <c r="J218" s="5"/>
      <c r="K218" s="5"/>
      <c r="L218" s="5"/>
      <c r="M218" s="5"/>
      <c r="N218" s="5"/>
      <c r="O218" s="5"/>
      <c r="P218" s="5"/>
    </row>
    <row r="219" ht="12.75" customHeight="1">
      <c r="A219" s="5"/>
      <c r="C219" s="5"/>
      <c r="D219" s="5"/>
      <c r="E219" s="5"/>
      <c r="F219" s="5"/>
      <c r="G219" s="5"/>
      <c r="H219" s="5"/>
      <c r="I219" s="5"/>
      <c r="J219" s="5"/>
      <c r="K219" s="5"/>
      <c r="L219" s="5"/>
      <c r="M219" s="5"/>
      <c r="N219" s="5"/>
      <c r="O219" s="5"/>
      <c r="P219" s="5"/>
    </row>
    <row r="220" ht="12.75" customHeight="1">
      <c r="A220" s="5"/>
      <c r="C220" s="5"/>
      <c r="D220" s="5"/>
      <c r="E220" s="5"/>
      <c r="F220" s="5"/>
      <c r="G220" s="5"/>
      <c r="H220" s="5"/>
      <c r="I220" s="5"/>
      <c r="J220" s="5"/>
      <c r="K220" s="5"/>
      <c r="L220" s="5"/>
      <c r="M220" s="5"/>
      <c r="N220" s="5"/>
      <c r="O220" s="5"/>
      <c r="P220" s="5"/>
    </row>
    <row r="221" ht="12.75" customHeight="1">
      <c r="A221" s="5"/>
      <c r="C221" s="5"/>
      <c r="D221" s="5"/>
      <c r="E221" s="5"/>
      <c r="F221" s="5"/>
      <c r="G221" s="5"/>
      <c r="H221" s="5"/>
      <c r="I221" s="5"/>
      <c r="J221" s="5"/>
      <c r="K221" s="5"/>
      <c r="L221" s="5"/>
      <c r="M221" s="5"/>
      <c r="N221" s="5"/>
      <c r="O221" s="5"/>
      <c r="P221" s="5"/>
    </row>
    <row r="222" ht="12.75" customHeight="1">
      <c r="A222" s="5"/>
      <c r="C222" s="5"/>
      <c r="D222" s="5"/>
      <c r="E222" s="5"/>
      <c r="F222" s="5"/>
      <c r="G222" s="5"/>
      <c r="H222" s="5"/>
      <c r="I222" s="5"/>
      <c r="J222" s="5"/>
      <c r="K222" s="5"/>
      <c r="L222" s="5"/>
      <c r="M222" s="5"/>
      <c r="N222" s="5"/>
      <c r="O222" s="5"/>
      <c r="P222" s="5"/>
    </row>
    <row r="223" ht="12.75" customHeight="1">
      <c r="A223" s="5"/>
      <c r="C223" s="5"/>
      <c r="D223" s="5"/>
      <c r="E223" s="5"/>
      <c r="F223" s="5"/>
      <c r="G223" s="5"/>
      <c r="H223" s="5"/>
      <c r="I223" s="5"/>
      <c r="J223" s="5"/>
      <c r="K223" s="5"/>
      <c r="L223" s="5"/>
      <c r="M223" s="5"/>
      <c r="N223" s="5"/>
      <c r="O223" s="5"/>
      <c r="P223" s="5"/>
    </row>
    <row r="224" ht="12.75" customHeight="1">
      <c r="A224" s="5"/>
      <c r="C224" s="5"/>
      <c r="D224" s="5"/>
      <c r="E224" s="5"/>
      <c r="F224" s="5"/>
      <c r="G224" s="5"/>
      <c r="H224" s="5"/>
      <c r="I224" s="5"/>
      <c r="J224" s="5"/>
      <c r="K224" s="5"/>
      <c r="L224" s="5"/>
      <c r="M224" s="5"/>
      <c r="N224" s="5"/>
      <c r="O224" s="5"/>
      <c r="P224" s="5"/>
    </row>
    <row r="225" ht="12.75" customHeight="1">
      <c r="A225" s="5"/>
      <c r="C225" s="5"/>
      <c r="D225" s="5"/>
      <c r="E225" s="5"/>
      <c r="F225" s="5"/>
      <c r="G225" s="5"/>
      <c r="H225" s="5"/>
      <c r="I225" s="5"/>
      <c r="J225" s="5"/>
      <c r="K225" s="5"/>
      <c r="L225" s="5"/>
      <c r="M225" s="5"/>
      <c r="N225" s="5"/>
      <c r="O225" s="5"/>
      <c r="P225" s="5"/>
    </row>
    <row r="226" ht="12.75" customHeight="1">
      <c r="A226" s="5"/>
      <c r="C226" s="5"/>
      <c r="D226" s="5"/>
      <c r="E226" s="5"/>
      <c r="F226" s="5"/>
      <c r="G226" s="5"/>
      <c r="H226" s="5"/>
      <c r="I226" s="5"/>
      <c r="J226" s="5"/>
      <c r="K226" s="5"/>
      <c r="L226" s="5"/>
      <c r="M226" s="5"/>
      <c r="N226" s="5"/>
      <c r="O226" s="5"/>
      <c r="P226" s="5"/>
    </row>
    <row r="227" ht="12.75" customHeight="1">
      <c r="A227" s="5"/>
      <c r="C227" s="5"/>
      <c r="D227" s="5"/>
      <c r="E227" s="5"/>
      <c r="F227" s="5"/>
      <c r="G227" s="5"/>
      <c r="H227" s="5"/>
      <c r="I227" s="5"/>
      <c r="J227" s="5"/>
      <c r="K227" s="5"/>
      <c r="L227" s="5"/>
      <c r="M227" s="5"/>
      <c r="N227" s="5"/>
      <c r="O227" s="5"/>
      <c r="P227" s="5"/>
    </row>
    <row r="228" ht="12.75" customHeight="1">
      <c r="A228" s="5"/>
      <c r="C228" s="5"/>
      <c r="D228" s="5"/>
      <c r="E228" s="5"/>
      <c r="F228" s="5"/>
      <c r="G228" s="5"/>
      <c r="H228" s="5"/>
      <c r="I228" s="5"/>
      <c r="J228" s="5"/>
      <c r="K228" s="5"/>
      <c r="L228" s="5"/>
      <c r="M228" s="5"/>
      <c r="N228" s="5"/>
      <c r="O228" s="5"/>
      <c r="P228" s="5"/>
    </row>
    <row r="229" ht="12.75" customHeight="1">
      <c r="A229" s="5"/>
      <c r="C229" s="5"/>
      <c r="D229" s="5"/>
      <c r="E229" s="5"/>
      <c r="F229" s="5"/>
      <c r="G229" s="5"/>
      <c r="H229" s="5"/>
      <c r="I229" s="5"/>
      <c r="J229" s="5"/>
      <c r="K229" s="5"/>
      <c r="L229" s="5"/>
      <c r="M229" s="5"/>
      <c r="N229" s="5"/>
      <c r="O229" s="5"/>
      <c r="P229" s="5"/>
    </row>
    <row r="230" ht="12.75" customHeight="1">
      <c r="A230" s="5"/>
      <c r="C230" s="5"/>
      <c r="D230" s="5"/>
      <c r="E230" s="5"/>
      <c r="F230" s="5"/>
      <c r="G230" s="5"/>
      <c r="H230" s="5"/>
      <c r="I230" s="5"/>
      <c r="J230" s="5"/>
      <c r="K230" s="5"/>
      <c r="L230" s="5"/>
      <c r="M230" s="5"/>
      <c r="N230" s="5"/>
      <c r="O230" s="5"/>
      <c r="P230" s="5"/>
    </row>
    <row r="231" ht="12.75" customHeight="1">
      <c r="A231" s="5"/>
      <c r="C231" s="5"/>
      <c r="D231" s="5"/>
      <c r="E231" s="5"/>
      <c r="F231" s="5"/>
      <c r="G231" s="5"/>
      <c r="H231" s="5"/>
      <c r="I231" s="5"/>
      <c r="J231" s="5"/>
      <c r="K231" s="5"/>
      <c r="L231" s="5"/>
      <c r="M231" s="5"/>
      <c r="N231" s="5"/>
      <c r="O231" s="5"/>
      <c r="P231" s="5"/>
    </row>
    <row r="232" ht="12.75" customHeight="1">
      <c r="D232" s="5"/>
      <c r="F232" s="5"/>
      <c r="G232" s="4" t="s">
        <v>209</v>
      </c>
      <c r="H232" s="5"/>
      <c r="I232" s="5"/>
      <c r="J232" s="5"/>
      <c r="K232" s="5"/>
      <c r="L232" s="5"/>
      <c r="M232" s="5"/>
      <c r="N232" s="5"/>
      <c r="O232" s="5"/>
      <c r="P232" s="5"/>
    </row>
    <row r="233" ht="12.75" customHeight="1">
      <c r="A233" s="5"/>
      <c r="C233" s="5"/>
      <c r="D233" s="5"/>
      <c r="E233" s="5"/>
      <c r="F233" s="5"/>
      <c r="G233" s="5"/>
      <c r="H233" s="5"/>
      <c r="I233" s="5"/>
      <c r="J233" s="5"/>
      <c r="K233" s="5"/>
      <c r="L233" s="5"/>
      <c r="M233" s="5"/>
      <c r="N233" s="5"/>
      <c r="O233" s="5"/>
      <c r="P233" s="5"/>
    </row>
    <row r="234" ht="12.75" customHeight="1">
      <c r="A234" s="5"/>
      <c r="C234" s="5"/>
      <c r="D234" s="5"/>
      <c r="E234" s="5"/>
      <c r="F234" s="5"/>
      <c r="G234" s="5"/>
      <c r="H234" s="5"/>
      <c r="I234" s="5"/>
      <c r="J234" s="5"/>
      <c r="K234" s="5"/>
      <c r="L234" s="5"/>
      <c r="M234" s="5"/>
      <c r="N234" s="5"/>
      <c r="O234" s="5"/>
      <c r="P234" s="5"/>
    </row>
    <row r="235" ht="12.75" customHeight="1">
      <c r="A235" s="5"/>
      <c r="C235" s="5"/>
      <c r="D235" s="5"/>
      <c r="E235" s="5"/>
      <c r="F235" s="5"/>
      <c r="G235" s="5"/>
      <c r="H235" s="5"/>
      <c r="I235" s="5"/>
      <c r="J235" s="5"/>
      <c r="K235" s="5"/>
      <c r="L235" s="5"/>
      <c r="M235" s="5"/>
      <c r="N235" s="5"/>
      <c r="O235" s="5"/>
      <c r="P235" s="5"/>
    </row>
    <row r="236" ht="12.75" customHeight="1">
      <c r="A236" s="5"/>
      <c r="C236" s="5"/>
      <c r="D236" s="4"/>
      <c r="E236" s="5"/>
      <c r="F236" s="4" t="s">
        <v>210</v>
      </c>
      <c r="G236" s="5"/>
      <c r="H236" s="5"/>
      <c r="I236" s="5"/>
      <c r="J236" s="5"/>
      <c r="K236" s="5"/>
      <c r="L236" s="5"/>
      <c r="M236" s="5"/>
      <c r="N236" s="5"/>
      <c r="O236" s="5"/>
      <c r="P236" s="5"/>
    </row>
    <row r="237" ht="12.75" customHeight="1">
      <c r="A237" s="5"/>
      <c r="C237" s="5"/>
      <c r="D237" s="5"/>
      <c r="E237" s="5"/>
      <c r="F237" s="5"/>
      <c r="G237" s="5"/>
      <c r="H237" s="5"/>
      <c r="I237" s="5"/>
      <c r="J237" s="5"/>
      <c r="K237" s="5"/>
      <c r="L237" s="5"/>
      <c r="M237" s="5"/>
      <c r="N237" s="5"/>
      <c r="O237" s="5"/>
      <c r="P237" s="5"/>
    </row>
    <row r="238" ht="12.75" customHeight="1">
      <c r="A238" s="5"/>
      <c r="C238" s="5"/>
      <c r="D238" s="5"/>
      <c r="E238" s="5"/>
      <c r="F238" s="5"/>
      <c r="G238" s="5"/>
      <c r="H238" s="5"/>
      <c r="I238" s="5"/>
      <c r="J238" s="5"/>
      <c r="K238" s="5"/>
      <c r="L238" s="5"/>
      <c r="M238" s="5"/>
      <c r="N238" s="5"/>
      <c r="O238" s="5"/>
      <c r="P238" s="5"/>
    </row>
    <row r="239" ht="12.75" customHeight="1">
      <c r="A239" s="5"/>
      <c r="C239" s="5"/>
      <c r="D239" s="5"/>
      <c r="E239" s="5"/>
      <c r="F239" s="5"/>
      <c r="G239" s="5"/>
      <c r="H239" s="5"/>
      <c r="I239" s="5"/>
      <c r="J239" s="5"/>
      <c r="K239" s="5"/>
      <c r="L239" s="5"/>
      <c r="M239" s="5"/>
      <c r="N239" s="5"/>
      <c r="O239" s="5"/>
      <c r="P239" s="5"/>
    </row>
    <row r="240" ht="12.75" customHeight="1">
      <c r="A240" s="5"/>
      <c r="C240" s="5"/>
      <c r="D240" s="5"/>
      <c r="E240" s="5"/>
      <c r="F240" s="5"/>
      <c r="G240" s="5"/>
      <c r="H240" s="5"/>
      <c r="I240" s="5"/>
      <c r="J240" s="5"/>
      <c r="K240" s="5"/>
      <c r="L240" s="5"/>
      <c r="M240" s="5"/>
      <c r="N240" s="5"/>
      <c r="O240" s="5"/>
      <c r="P240" s="5"/>
    </row>
    <row r="241" ht="12.75" customHeight="1">
      <c r="A241" s="5"/>
      <c r="C241" s="5"/>
      <c r="D241" s="5"/>
      <c r="E241" s="5"/>
      <c r="F241" s="5"/>
      <c r="G241" s="5"/>
      <c r="H241" s="5"/>
      <c r="I241" s="5"/>
      <c r="J241" s="5"/>
      <c r="K241" s="5"/>
      <c r="L241" s="5"/>
      <c r="M241" s="5"/>
      <c r="N241" s="5"/>
      <c r="O241" s="5"/>
      <c r="P241" s="5"/>
    </row>
    <row r="242" ht="12.75" customHeight="1">
      <c r="A242" s="5"/>
      <c r="C242" s="5"/>
      <c r="D242" s="5"/>
      <c r="E242" s="5"/>
      <c r="F242" s="5"/>
      <c r="G242" s="5"/>
      <c r="H242" s="5"/>
      <c r="I242" s="5"/>
      <c r="J242" s="5"/>
      <c r="K242" s="5"/>
      <c r="L242" s="5"/>
      <c r="M242" s="5"/>
      <c r="N242" s="5"/>
      <c r="O242" s="5"/>
      <c r="P242" s="5"/>
    </row>
    <row r="243" ht="12.75" customHeight="1">
      <c r="A243" s="5"/>
      <c r="C243" s="5"/>
      <c r="D243" s="5"/>
      <c r="E243" s="5"/>
      <c r="F243" s="5"/>
      <c r="G243" s="5"/>
      <c r="H243" s="5"/>
      <c r="I243" s="5"/>
      <c r="J243" s="5"/>
      <c r="K243" s="5"/>
      <c r="L243" s="5"/>
      <c r="M243" s="5"/>
      <c r="N243" s="5"/>
      <c r="O243" s="5"/>
      <c r="P243" s="5"/>
    </row>
    <row r="244" ht="12.75" customHeight="1">
      <c r="A244" s="5"/>
      <c r="C244" s="5"/>
      <c r="D244" s="5"/>
      <c r="E244" s="5"/>
      <c r="F244" s="5"/>
      <c r="G244" s="5"/>
      <c r="H244" s="5"/>
      <c r="I244" s="5"/>
      <c r="J244" s="5"/>
      <c r="K244" s="5"/>
      <c r="L244" s="5"/>
      <c r="M244" s="5"/>
      <c r="N244" s="5"/>
      <c r="O244" s="5"/>
      <c r="P244" s="5"/>
    </row>
    <row r="245" ht="12.75" customHeight="1">
      <c r="A245" s="5"/>
      <c r="C245" s="5"/>
      <c r="D245" s="5"/>
      <c r="E245" s="5"/>
      <c r="F245" s="5"/>
      <c r="G245" s="5"/>
      <c r="H245" s="5"/>
      <c r="I245" s="5"/>
      <c r="J245" s="5"/>
      <c r="K245" s="5"/>
      <c r="L245" s="5"/>
      <c r="M245" s="5"/>
      <c r="N245" s="5"/>
      <c r="O245" s="5"/>
      <c r="P245" s="5"/>
    </row>
    <row r="246" ht="12.75" customHeight="1">
      <c r="A246" s="5"/>
      <c r="C246" s="5"/>
      <c r="D246" s="5"/>
      <c r="E246" s="5"/>
      <c r="F246" s="5"/>
      <c r="G246" s="5"/>
      <c r="H246" s="5"/>
      <c r="I246" s="5"/>
      <c r="J246" s="5"/>
      <c r="K246" s="5"/>
      <c r="L246" s="5"/>
      <c r="M246" s="5"/>
      <c r="N246" s="5"/>
      <c r="O246" s="5"/>
      <c r="P246" s="5"/>
    </row>
    <row r="247" ht="12.75" customHeight="1">
      <c r="A247" s="5"/>
      <c r="C247" s="5"/>
      <c r="D247" s="5"/>
      <c r="E247" s="5"/>
      <c r="F247" s="5"/>
      <c r="G247" s="5"/>
      <c r="H247" s="5"/>
      <c r="I247" s="5"/>
      <c r="J247" s="5"/>
      <c r="K247" s="5"/>
      <c r="L247" s="5"/>
      <c r="M247" s="5"/>
      <c r="N247" s="5"/>
      <c r="O247" s="5"/>
      <c r="P247" s="5"/>
    </row>
    <row r="248" ht="12.75" customHeight="1">
      <c r="A248" s="5"/>
      <c r="C248" s="5"/>
      <c r="D248" s="5"/>
      <c r="E248" s="5"/>
      <c r="F248" s="5"/>
      <c r="G248" s="5"/>
      <c r="H248" s="5"/>
      <c r="I248" s="5"/>
      <c r="J248" s="5"/>
      <c r="K248" s="5"/>
      <c r="L248" s="5"/>
      <c r="M248" s="5"/>
      <c r="N248" s="5"/>
      <c r="O248" s="5"/>
      <c r="P248" s="5"/>
    </row>
    <row r="249" ht="12.75" customHeight="1">
      <c r="A249" s="5"/>
      <c r="C249" s="5"/>
      <c r="D249" s="5"/>
      <c r="E249" s="5"/>
      <c r="F249" s="5"/>
      <c r="G249" s="5"/>
      <c r="H249" s="5"/>
      <c r="I249" s="5"/>
      <c r="J249" s="5"/>
      <c r="K249" s="5"/>
      <c r="L249" s="5"/>
      <c r="M249" s="5"/>
      <c r="N249" s="5"/>
      <c r="O249" s="5"/>
      <c r="P249" s="5"/>
    </row>
    <row r="250" ht="12.75" customHeight="1">
      <c r="A250" s="5"/>
      <c r="C250" s="5"/>
      <c r="D250" s="5"/>
      <c r="E250" s="5"/>
      <c r="F250" s="5"/>
      <c r="G250" s="5"/>
      <c r="H250" s="5"/>
      <c r="I250" s="5"/>
      <c r="J250" s="5"/>
      <c r="K250" s="5"/>
      <c r="L250" s="5"/>
      <c r="M250" s="5"/>
      <c r="N250" s="5"/>
      <c r="O250" s="5"/>
      <c r="P250" s="5"/>
    </row>
    <row r="251" ht="12.75" customHeight="1">
      <c r="A251" s="5"/>
      <c r="C251" s="5"/>
      <c r="D251" s="5"/>
      <c r="E251" s="5"/>
      <c r="F251" s="5"/>
      <c r="G251" s="5"/>
      <c r="H251" s="5"/>
      <c r="I251" s="5"/>
      <c r="J251" s="5"/>
      <c r="K251" s="5"/>
      <c r="L251" s="5"/>
      <c r="M251" s="5"/>
      <c r="N251" s="5"/>
      <c r="O251" s="5"/>
      <c r="P251" s="5"/>
    </row>
    <row r="252" ht="12.75" customHeight="1">
      <c r="A252" s="5"/>
      <c r="C252" s="5"/>
      <c r="D252" s="5"/>
      <c r="E252" s="5"/>
      <c r="F252" s="5"/>
      <c r="G252" s="5"/>
      <c r="H252" s="5"/>
      <c r="I252" s="5"/>
      <c r="J252" s="5"/>
      <c r="K252" s="5"/>
      <c r="L252" s="5"/>
      <c r="M252" s="5"/>
      <c r="N252" s="5"/>
      <c r="O252" s="5"/>
      <c r="P252" s="5"/>
    </row>
    <row r="253" ht="12.75" customHeight="1">
      <c r="A253" s="5"/>
      <c r="C253" s="5"/>
      <c r="D253" s="5"/>
      <c r="E253" s="5"/>
      <c r="F253" s="5"/>
      <c r="G253" s="5"/>
      <c r="H253" s="5"/>
      <c r="I253" s="5"/>
      <c r="J253" s="5"/>
      <c r="K253" s="5"/>
      <c r="L253" s="5"/>
      <c r="M253" s="5"/>
      <c r="N253" s="5"/>
      <c r="O253" s="5"/>
      <c r="P253" s="5"/>
    </row>
    <row r="254" ht="12.75" customHeight="1">
      <c r="A254" s="5"/>
      <c r="C254" s="5"/>
      <c r="D254" s="5"/>
      <c r="E254" s="5"/>
      <c r="F254" s="5"/>
      <c r="G254" s="5"/>
      <c r="H254" s="5"/>
      <c r="I254" s="5"/>
      <c r="J254" s="5"/>
      <c r="K254" s="5"/>
      <c r="L254" s="5"/>
      <c r="M254" s="5"/>
      <c r="N254" s="5"/>
      <c r="O254" s="5"/>
      <c r="P254" s="5"/>
    </row>
    <row r="255" ht="12.75" customHeight="1">
      <c r="A255" s="5"/>
      <c r="C255" s="5"/>
      <c r="D255" s="5"/>
      <c r="E255" s="5"/>
      <c r="F255" s="5"/>
      <c r="G255" s="5"/>
      <c r="H255" s="5"/>
      <c r="I255" s="5"/>
      <c r="J255" s="5"/>
      <c r="K255" s="5"/>
      <c r="L255" s="5"/>
      <c r="M255" s="5"/>
      <c r="N255" s="5"/>
      <c r="O255" s="5"/>
      <c r="P255" s="5"/>
    </row>
    <row r="256" ht="12.75" customHeight="1">
      <c r="A256" s="5"/>
      <c r="C256" s="5"/>
      <c r="D256" s="5"/>
      <c r="E256" s="5"/>
      <c r="F256" s="5"/>
      <c r="G256" s="5"/>
      <c r="H256" s="5"/>
      <c r="I256" s="5"/>
      <c r="J256" s="5"/>
      <c r="K256" s="5"/>
      <c r="L256" s="5"/>
      <c r="M256" s="5"/>
      <c r="N256" s="5"/>
      <c r="O256" s="5"/>
      <c r="P256" s="5"/>
    </row>
    <row r="257" ht="12.75" customHeight="1">
      <c r="A257" s="5"/>
      <c r="C257" s="5"/>
      <c r="D257" s="5"/>
      <c r="E257" s="5"/>
      <c r="F257" s="5"/>
      <c r="G257" s="5"/>
      <c r="H257" s="5"/>
      <c r="I257" s="5"/>
      <c r="J257" s="5"/>
      <c r="K257" s="5"/>
      <c r="L257" s="5"/>
      <c r="M257" s="5"/>
      <c r="N257" s="5"/>
      <c r="O257" s="5"/>
      <c r="P257" s="5"/>
    </row>
    <row r="258" ht="12.75" customHeight="1">
      <c r="A258" s="5"/>
      <c r="C258" s="5"/>
      <c r="D258" s="5"/>
      <c r="E258" s="5"/>
      <c r="F258" s="5"/>
      <c r="G258" s="5"/>
      <c r="H258" s="5"/>
      <c r="I258" s="5"/>
      <c r="J258" s="5"/>
      <c r="K258" s="5"/>
      <c r="L258" s="5"/>
      <c r="M258" s="5"/>
      <c r="N258" s="5"/>
      <c r="O258" s="5"/>
      <c r="P258" s="5"/>
    </row>
    <row r="259" ht="12.75" customHeight="1">
      <c r="A259" s="5"/>
      <c r="C259" s="5"/>
      <c r="D259" s="5"/>
      <c r="E259" s="5"/>
      <c r="F259" s="5"/>
      <c r="G259" s="5"/>
      <c r="H259" s="5"/>
      <c r="I259" s="5"/>
      <c r="J259" s="5"/>
      <c r="K259" s="5"/>
      <c r="L259" s="5"/>
      <c r="M259" s="5"/>
      <c r="N259" s="5"/>
      <c r="O259" s="5"/>
      <c r="P259" s="5"/>
    </row>
    <row r="260" ht="12.75" customHeight="1">
      <c r="A260" s="5"/>
      <c r="C260" s="5"/>
      <c r="D260" s="5"/>
      <c r="E260" s="5"/>
      <c r="F260" s="5"/>
      <c r="G260" s="5"/>
      <c r="H260" s="5"/>
      <c r="I260" s="5"/>
      <c r="J260" s="5"/>
      <c r="K260" s="5"/>
      <c r="L260" s="5"/>
      <c r="M260" s="5"/>
      <c r="N260" s="5"/>
      <c r="O260" s="5"/>
      <c r="P260" s="5"/>
    </row>
    <row r="261" ht="12.75" customHeight="1">
      <c r="A261" s="5"/>
      <c r="C261" s="5"/>
      <c r="D261" s="5"/>
      <c r="E261" s="5"/>
      <c r="F261" s="5"/>
      <c r="G261" s="5"/>
      <c r="H261" s="5"/>
      <c r="I261" s="5"/>
      <c r="J261" s="5"/>
      <c r="K261" s="5"/>
      <c r="L261" s="5"/>
      <c r="M261" s="5"/>
      <c r="N261" s="5"/>
      <c r="O261" s="5"/>
      <c r="P261" s="5"/>
    </row>
    <row r="262" ht="12.75" customHeight="1">
      <c r="A262" s="5"/>
      <c r="C262" s="5"/>
      <c r="D262" s="5"/>
      <c r="E262" s="5"/>
      <c r="F262" s="5"/>
      <c r="G262" s="5"/>
      <c r="H262" s="5"/>
      <c r="I262" s="5"/>
      <c r="J262" s="5"/>
      <c r="K262" s="5"/>
      <c r="L262" s="5"/>
      <c r="M262" s="5"/>
      <c r="N262" s="5"/>
      <c r="O262" s="5"/>
      <c r="P262" s="5"/>
    </row>
    <row r="263" ht="12.75" customHeight="1">
      <c r="A263" s="5"/>
      <c r="C263" s="5"/>
      <c r="D263" s="5"/>
      <c r="E263" s="5"/>
      <c r="F263" s="5"/>
      <c r="G263" s="5"/>
      <c r="H263" s="5"/>
      <c r="I263" s="5"/>
      <c r="J263" s="5"/>
      <c r="K263" s="5"/>
      <c r="L263" s="5"/>
      <c r="M263" s="5"/>
      <c r="N263" s="5"/>
      <c r="O263" s="5"/>
      <c r="P263" s="5"/>
    </row>
    <row r="264" ht="12.75" customHeight="1">
      <c r="A264" s="5"/>
      <c r="C264" s="5"/>
      <c r="D264" s="5"/>
      <c r="E264" s="5"/>
      <c r="F264" s="5"/>
      <c r="G264" s="5"/>
      <c r="H264" s="5"/>
      <c r="I264" s="5"/>
      <c r="J264" s="5"/>
      <c r="K264" s="5"/>
      <c r="L264" s="5"/>
      <c r="M264" s="5"/>
      <c r="N264" s="5"/>
      <c r="O264" s="5"/>
      <c r="P264" s="5"/>
    </row>
    <row r="265" ht="12.75" customHeight="1">
      <c r="A265" s="5"/>
      <c r="C265" s="5"/>
      <c r="D265" s="5"/>
      <c r="E265" s="5"/>
      <c r="F265" s="5"/>
      <c r="G265" s="5"/>
      <c r="H265" s="5"/>
      <c r="I265" s="5"/>
      <c r="J265" s="5"/>
      <c r="K265" s="5"/>
      <c r="L265" s="5"/>
      <c r="M265" s="5"/>
      <c r="N265" s="5"/>
      <c r="O265" s="5"/>
      <c r="P265" s="5"/>
    </row>
    <row r="266" ht="12.75" customHeight="1">
      <c r="A266" s="5"/>
      <c r="C266" s="5"/>
      <c r="D266" s="5"/>
      <c r="E266" s="5"/>
      <c r="F266" s="5"/>
      <c r="G266" s="5"/>
      <c r="H266" s="5"/>
      <c r="I266" s="5"/>
      <c r="J266" s="5"/>
      <c r="K266" s="5"/>
      <c r="L266" s="5"/>
      <c r="M266" s="5"/>
      <c r="N266" s="5"/>
      <c r="O266" s="5"/>
      <c r="P266" s="5"/>
    </row>
    <row r="267" ht="12.75" customHeight="1">
      <c r="A267" s="5"/>
      <c r="C267" s="5"/>
      <c r="D267" s="5"/>
      <c r="E267" s="5"/>
      <c r="F267" s="5"/>
      <c r="G267" s="5"/>
      <c r="H267" s="5"/>
      <c r="I267" s="5"/>
      <c r="J267" s="5"/>
      <c r="K267" s="5"/>
      <c r="L267" s="5"/>
      <c r="M267" s="5"/>
      <c r="N267" s="5"/>
      <c r="O267" s="5"/>
      <c r="P267" s="5"/>
    </row>
    <row r="268" ht="12.75" customHeight="1">
      <c r="A268" s="5"/>
      <c r="C268" s="5"/>
      <c r="D268" s="5"/>
      <c r="E268" s="5"/>
      <c r="F268" s="5"/>
      <c r="G268" s="5"/>
      <c r="H268" s="5"/>
      <c r="I268" s="5"/>
      <c r="J268" s="5"/>
      <c r="K268" s="5"/>
      <c r="L268" s="5"/>
      <c r="M268" s="5"/>
      <c r="N268" s="5"/>
      <c r="O268" s="5"/>
      <c r="P268" s="5"/>
    </row>
    <row r="269" ht="12.75" customHeight="1">
      <c r="A269" s="5"/>
      <c r="C269" s="5"/>
      <c r="D269" s="5"/>
      <c r="E269" s="5"/>
      <c r="F269" s="5"/>
      <c r="G269" s="5"/>
      <c r="H269" s="5"/>
      <c r="I269" s="5"/>
      <c r="J269" s="5"/>
      <c r="K269" s="5"/>
      <c r="L269" s="5"/>
      <c r="M269" s="5"/>
      <c r="N269" s="5"/>
      <c r="O269" s="5"/>
      <c r="P269" s="5"/>
    </row>
    <row r="270" ht="12.75" customHeight="1">
      <c r="A270" s="5"/>
      <c r="C270" s="5"/>
      <c r="D270" s="5"/>
      <c r="E270" s="5"/>
      <c r="F270" s="5"/>
      <c r="G270" s="5"/>
      <c r="H270" s="5"/>
      <c r="I270" s="5"/>
      <c r="J270" s="5"/>
      <c r="K270" s="5"/>
      <c r="L270" s="5"/>
      <c r="M270" s="5"/>
      <c r="N270" s="5"/>
      <c r="O270" s="5"/>
      <c r="P270" s="5"/>
    </row>
    <row r="271" ht="12.75" customHeight="1">
      <c r="A271" s="5"/>
      <c r="C271" s="5"/>
      <c r="D271" s="5"/>
      <c r="E271" s="5"/>
      <c r="F271" s="5"/>
      <c r="G271" s="5"/>
      <c r="H271" s="5"/>
      <c r="I271" s="5"/>
      <c r="J271" s="5"/>
      <c r="K271" s="5"/>
      <c r="L271" s="5"/>
      <c r="M271" s="5"/>
      <c r="N271" s="5"/>
      <c r="O271" s="5"/>
      <c r="P271" s="5"/>
    </row>
    <row r="272" ht="12.75" customHeight="1">
      <c r="A272" s="5"/>
      <c r="C272" s="5"/>
      <c r="D272" s="5"/>
      <c r="E272" s="5"/>
      <c r="F272" s="5"/>
      <c r="G272" s="5"/>
      <c r="H272" s="5"/>
      <c r="I272" s="5"/>
      <c r="J272" s="5"/>
      <c r="K272" s="5"/>
      <c r="L272" s="5"/>
      <c r="M272" s="5"/>
      <c r="N272" s="5"/>
      <c r="O272" s="5"/>
      <c r="P272" s="5"/>
    </row>
    <row r="273" ht="12.75" customHeight="1">
      <c r="A273" s="5"/>
      <c r="C273" s="5"/>
      <c r="D273" s="5"/>
      <c r="E273" s="5"/>
      <c r="F273" s="5"/>
      <c r="G273" s="5"/>
      <c r="H273" s="5"/>
      <c r="I273" s="5"/>
      <c r="J273" s="5"/>
      <c r="K273" s="5"/>
      <c r="L273" s="5"/>
      <c r="M273" s="5"/>
      <c r="N273" s="5"/>
      <c r="O273" s="5"/>
      <c r="P273" s="5"/>
    </row>
    <row r="274" ht="12.75" customHeight="1">
      <c r="A274" s="5"/>
      <c r="C274" s="5"/>
      <c r="D274" s="5"/>
      <c r="E274" s="5"/>
      <c r="F274" s="5"/>
      <c r="G274" s="5"/>
      <c r="H274" s="5"/>
      <c r="I274" s="5"/>
      <c r="J274" s="5"/>
      <c r="K274" s="5"/>
      <c r="L274" s="5"/>
      <c r="M274" s="5"/>
      <c r="N274" s="5"/>
      <c r="O274" s="5"/>
      <c r="P274" s="5"/>
    </row>
    <row r="275" ht="12.75" customHeight="1">
      <c r="A275" s="5"/>
      <c r="C275" s="5"/>
      <c r="D275" s="5"/>
      <c r="E275" s="5"/>
      <c r="F275" s="5"/>
      <c r="G275" s="5"/>
      <c r="H275" s="5"/>
      <c r="I275" s="5"/>
      <c r="J275" s="5"/>
      <c r="K275" s="5"/>
      <c r="L275" s="5"/>
      <c r="M275" s="5"/>
      <c r="N275" s="5"/>
      <c r="O275" s="5"/>
      <c r="P275" s="5"/>
    </row>
    <row r="276" ht="12.75" customHeight="1">
      <c r="A276" s="5"/>
      <c r="C276" s="5"/>
      <c r="D276" s="5"/>
      <c r="E276" s="5"/>
      <c r="F276" s="5"/>
      <c r="G276" s="5"/>
      <c r="H276" s="5"/>
      <c r="I276" s="5"/>
      <c r="J276" s="5"/>
      <c r="K276" s="5"/>
      <c r="L276" s="5"/>
      <c r="M276" s="5"/>
      <c r="N276" s="5"/>
      <c r="O276" s="5"/>
      <c r="P276" s="5"/>
    </row>
    <row r="277" ht="12.75" customHeight="1">
      <c r="A277" s="5"/>
      <c r="C277" s="5"/>
      <c r="D277" s="5"/>
      <c r="E277" s="5"/>
      <c r="F277" s="5"/>
      <c r="G277" s="5"/>
      <c r="H277" s="5"/>
      <c r="I277" s="5"/>
      <c r="J277" s="5"/>
      <c r="K277" s="5"/>
      <c r="L277" s="5"/>
      <c r="M277" s="5"/>
      <c r="N277" s="5"/>
      <c r="O277" s="5"/>
      <c r="P277" s="5"/>
    </row>
    <row r="278" ht="12.75" customHeight="1">
      <c r="A278" s="5"/>
      <c r="C278" s="5"/>
      <c r="D278" s="5"/>
      <c r="E278" s="5"/>
      <c r="F278" s="5"/>
      <c r="G278" s="5"/>
      <c r="H278" s="5"/>
      <c r="I278" s="5"/>
      <c r="J278" s="5"/>
      <c r="K278" s="5"/>
      <c r="L278" s="5"/>
      <c r="M278" s="5"/>
      <c r="N278" s="5"/>
      <c r="O278" s="5"/>
      <c r="P278" s="5"/>
    </row>
    <row r="279" ht="12.75" customHeight="1">
      <c r="A279" s="5"/>
      <c r="C279" s="5"/>
      <c r="D279" s="5"/>
      <c r="E279" s="5"/>
      <c r="F279" s="5"/>
      <c r="G279" s="5"/>
      <c r="H279" s="5"/>
      <c r="I279" s="5"/>
      <c r="J279" s="5"/>
      <c r="K279" s="5"/>
      <c r="L279" s="5"/>
      <c r="M279" s="5"/>
      <c r="N279" s="5"/>
      <c r="O279" s="5"/>
      <c r="P279" s="5"/>
    </row>
    <row r="280" ht="12.75" customHeight="1">
      <c r="A280" s="5"/>
      <c r="C280" s="5"/>
      <c r="D280" s="5"/>
      <c r="E280" s="5"/>
      <c r="F280" s="5"/>
      <c r="G280" s="5"/>
      <c r="H280" s="5"/>
      <c r="I280" s="5"/>
      <c r="J280" s="5"/>
      <c r="K280" s="5"/>
      <c r="L280" s="5"/>
      <c r="M280" s="5"/>
      <c r="N280" s="5"/>
      <c r="O280" s="5"/>
      <c r="P280" s="5"/>
    </row>
    <row r="281" ht="12.75" customHeight="1">
      <c r="A281" s="5"/>
      <c r="C281" s="5"/>
      <c r="D281" s="5"/>
      <c r="E281" s="5"/>
      <c r="F281" s="5"/>
      <c r="G281" s="5"/>
      <c r="H281" s="5"/>
      <c r="I281" s="5"/>
      <c r="J281" s="5"/>
      <c r="K281" s="5"/>
      <c r="L281" s="5"/>
      <c r="M281" s="5"/>
      <c r="N281" s="5"/>
      <c r="O281" s="5"/>
      <c r="P281" s="5"/>
    </row>
    <row r="282" ht="12.75" customHeight="1">
      <c r="A282" s="5"/>
      <c r="C282" s="5"/>
      <c r="D282" s="5"/>
      <c r="E282" s="5"/>
      <c r="F282" s="5"/>
      <c r="G282" s="5"/>
      <c r="H282" s="5"/>
      <c r="I282" s="5"/>
      <c r="J282" s="5"/>
      <c r="K282" s="5"/>
      <c r="L282" s="5"/>
      <c r="M282" s="5"/>
      <c r="N282" s="5"/>
      <c r="O282" s="5"/>
      <c r="P282" s="5"/>
    </row>
    <row r="283" ht="12.75" customHeight="1">
      <c r="A283" s="5"/>
      <c r="C283" s="5"/>
      <c r="D283" s="5"/>
      <c r="E283" s="5"/>
      <c r="F283" s="5"/>
      <c r="G283" s="5"/>
      <c r="H283" s="5"/>
      <c r="I283" s="5"/>
      <c r="J283" s="5"/>
      <c r="K283" s="5"/>
      <c r="L283" s="5"/>
      <c r="M283" s="5"/>
      <c r="N283" s="5"/>
      <c r="O283" s="5"/>
      <c r="P283" s="5"/>
    </row>
    <row r="284" ht="12.75" customHeight="1">
      <c r="A284" s="5"/>
      <c r="C284" s="5"/>
      <c r="D284" s="5"/>
      <c r="E284" s="5"/>
      <c r="F284" s="5"/>
      <c r="G284" s="5"/>
      <c r="H284" s="5"/>
      <c r="I284" s="5"/>
      <c r="J284" s="5"/>
      <c r="K284" s="5"/>
      <c r="L284" s="5"/>
      <c r="M284" s="5"/>
      <c r="N284" s="5"/>
      <c r="O284" s="5"/>
      <c r="P284" s="5"/>
    </row>
    <row r="285" ht="12.75" customHeight="1">
      <c r="A285" s="5"/>
      <c r="C285" s="5"/>
      <c r="D285" s="5"/>
      <c r="E285" s="5"/>
      <c r="F285" s="5"/>
      <c r="G285" s="5"/>
      <c r="H285" s="5"/>
      <c r="I285" s="5"/>
      <c r="J285" s="5"/>
      <c r="K285" s="5"/>
      <c r="L285" s="5"/>
      <c r="M285" s="5"/>
      <c r="N285" s="5"/>
      <c r="O285" s="5"/>
      <c r="P285" s="5"/>
    </row>
    <row r="286" ht="12.75" customHeight="1">
      <c r="A286" s="5"/>
      <c r="C286" s="5"/>
      <c r="D286" s="5"/>
      <c r="E286" s="5"/>
      <c r="F286" s="5"/>
      <c r="G286" s="5"/>
      <c r="H286" s="5"/>
      <c r="I286" s="5"/>
      <c r="J286" s="5"/>
      <c r="K286" s="5"/>
      <c r="L286" s="5"/>
      <c r="M286" s="5"/>
      <c r="N286" s="5"/>
      <c r="O286" s="5"/>
      <c r="P286" s="5"/>
    </row>
    <row r="287" ht="12.75" customHeight="1">
      <c r="A287" s="5"/>
      <c r="C287" s="5"/>
      <c r="D287" s="5"/>
      <c r="E287" s="5"/>
      <c r="F287" s="5"/>
      <c r="G287" s="5"/>
      <c r="H287" s="5"/>
      <c r="I287" s="5"/>
      <c r="J287" s="5"/>
      <c r="K287" s="5"/>
      <c r="L287" s="5"/>
      <c r="M287" s="5"/>
      <c r="N287" s="5"/>
      <c r="O287" s="5"/>
      <c r="P287" s="5"/>
    </row>
    <row r="288" ht="12.75" customHeight="1">
      <c r="A288" s="5"/>
      <c r="C288" s="5"/>
      <c r="D288" s="5"/>
      <c r="E288" s="5"/>
      <c r="F288" s="5"/>
      <c r="G288" s="5"/>
      <c r="H288" s="5"/>
      <c r="I288" s="5"/>
      <c r="J288" s="5"/>
      <c r="K288" s="5"/>
      <c r="L288" s="5"/>
      <c r="M288" s="5"/>
      <c r="N288" s="5"/>
      <c r="O288" s="5"/>
      <c r="P288" s="5"/>
    </row>
    <row r="289" ht="12.75" customHeight="1">
      <c r="A289" s="5"/>
      <c r="C289" s="5"/>
      <c r="D289" s="5"/>
      <c r="E289" s="5"/>
      <c r="F289" s="5"/>
      <c r="G289" s="5"/>
      <c r="H289" s="5"/>
      <c r="I289" s="5"/>
      <c r="J289" s="5"/>
      <c r="K289" s="5"/>
      <c r="L289" s="5"/>
      <c r="M289" s="5"/>
      <c r="N289" s="5"/>
      <c r="O289" s="5"/>
      <c r="P289" s="5"/>
    </row>
    <row r="290" ht="12.75" customHeight="1">
      <c r="A290" s="5"/>
      <c r="C290" s="5"/>
      <c r="D290" s="5"/>
      <c r="E290" s="5"/>
      <c r="F290" s="5"/>
      <c r="G290" s="5"/>
      <c r="H290" s="5"/>
      <c r="I290" s="5"/>
      <c r="J290" s="5"/>
      <c r="K290" s="5"/>
      <c r="L290" s="5"/>
      <c r="M290" s="5"/>
      <c r="N290" s="5"/>
      <c r="O290" s="5"/>
      <c r="P290" s="5"/>
    </row>
    <row r="291" ht="12.75" customHeight="1">
      <c r="A291" s="5"/>
      <c r="C291" s="5"/>
      <c r="D291" s="5"/>
      <c r="E291" s="5"/>
      <c r="F291" s="5"/>
      <c r="G291" s="5"/>
      <c r="H291" s="5"/>
      <c r="I291" s="5"/>
      <c r="J291" s="5"/>
      <c r="K291" s="5"/>
      <c r="L291" s="5"/>
      <c r="M291" s="5"/>
      <c r="N291" s="5"/>
      <c r="O291" s="5"/>
      <c r="P291" s="5"/>
    </row>
    <row r="292" ht="12.75" customHeight="1">
      <c r="A292" s="5"/>
      <c r="C292" s="5"/>
      <c r="D292" s="5"/>
      <c r="E292" s="5"/>
      <c r="F292" s="5"/>
      <c r="G292" s="5"/>
      <c r="H292" s="5"/>
      <c r="I292" s="5"/>
      <c r="J292" s="5"/>
      <c r="K292" s="5"/>
      <c r="L292" s="5"/>
      <c r="M292" s="5"/>
      <c r="N292" s="5"/>
      <c r="O292" s="5"/>
      <c r="P292" s="5"/>
    </row>
    <row r="293" ht="12.75" customHeight="1">
      <c r="A293" s="5"/>
      <c r="C293" s="5"/>
      <c r="D293" s="5"/>
      <c r="E293" s="5"/>
      <c r="F293" s="5"/>
      <c r="G293" s="5"/>
      <c r="H293" s="5"/>
      <c r="I293" s="5"/>
      <c r="J293" s="5"/>
      <c r="K293" s="5"/>
      <c r="L293" s="5"/>
      <c r="M293" s="5"/>
      <c r="N293" s="5"/>
      <c r="O293" s="5"/>
      <c r="P293" s="5"/>
    </row>
    <row r="294" ht="12.75" customHeight="1">
      <c r="A294" s="5"/>
      <c r="C294" s="5"/>
      <c r="D294" s="5"/>
      <c r="E294" s="5"/>
      <c r="F294" s="5"/>
      <c r="G294" s="5"/>
      <c r="H294" s="5"/>
      <c r="I294" s="5"/>
      <c r="J294" s="5"/>
      <c r="K294" s="5"/>
      <c r="L294" s="5"/>
      <c r="M294" s="5"/>
      <c r="N294" s="5"/>
      <c r="O294" s="5"/>
      <c r="P294" s="5"/>
    </row>
    <row r="295" ht="12.75" customHeight="1">
      <c r="A295" s="5"/>
      <c r="C295" s="5"/>
      <c r="D295" s="5"/>
      <c r="E295" s="5"/>
      <c r="F295" s="5"/>
      <c r="G295" s="5"/>
      <c r="H295" s="5"/>
      <c r="I295" s="5"/>
      <c r="J295" s="5"/>
      <c r="K295" s="5"/>
      <c r="L295" s="5"/>
      <c r="M295" s="5"/>
      <c r="N295" s="5"/>
      <c r="O295" s="5"/>
      <c r="P295" s="5"/>
    </row>
    <row r="296" ht="12.75" customHeight="1">
      <c r="A296" s="5"/>
      <c r="C296" s="5"/>
      <c r="D296" s="5"/>
      <c r="E296" s="5"/>
      <c r="F296" s="5"/>
      <c r="G296" s="5"/>
      <c r="H296" s="5"/>
      <c r="I296" s="5"/>
      <c r="J296" s="5"/>
      <c r="K296" s="5"/>
      <c r="L296" s="5"/>
      <c r="M296" s="5"/>
      <c r="N296" s="5"/>
      <c r="O296" s="5"/>
      <c r="P296" s="5"/>
    </row>
    <row r="297" ht="12.75" customHeight="1">
      <c r="A297" s="5"/>
      <c r="C297" s="5"/>
      <c r="D297" s="5"/>
      <c r="E297" s="5"/>
      <c r="F297" s="5"/>
      <c r="G297" s="5"/>
      <c r="H297" s="5"/>
      <c r="I297" s="5"/>
      <c r="J297" s="5"/>
      <c r="K297" s="5"/>
      <c r="L297" s="5"/>
      <c r="M297" s="5"/>
      <c r="N297" s="5"/>
      <c r="O297" s="5"/>
      <c r="P297" s="5"/>
    </row>
    <row r="298" ht="12.75" customHeight="1">
      <c r="A298" s="5"/>
      <c r="C298" s="5"/>
      <c r="D298" s="5"/>
      <c r="E298" s="5"/>
      <c r="F298" s="5"/>
      <c r="G298" s="5"/>
      <c r="H298" s="5"/>
      <c r="I298" s="5"/>
      <c r="J298" s="5"/>
      <c r="K298" s="5"/>
      <c r="L298" s="5"/>
      <c r="M298" s="5"/>
      <c r="N298" s="5"/>
      <c r="O298" s="5"/>
      <c r="P298" s="5"/>
    </row>
    <row r="299" ht="12.75" customHeight="1">
      <c r="A299" s="5"/>
      <c r="C299" s="5"/>
      <c r="D299" s="5"/>
      <c r="E299" s="5"/>
      <c r="F299" s="5"/>
      <c r="G299" s="5"/>
      <c r="H299" s="5"/>
      <c r="I299" s="5"/>
      <c r="J299" s="5"/>
      <c r="K299" s="5"/>
      <c r="L299" s="5"/>
      <c r="M299" s="5"/>
      <c r="N299" s="5"/>
      <c r="O299" s="5"/>
      <c r="P299" s="5"/>
    </row>
    <row r="300" ht="12.75" customHeight="1">
      <c r="A300" s="5"/>
      <c r="C300" s="5"/>
      <c r="D300" s="5"/>
      <c r="E300" s="5"/>
      <c r="F300" s="5"/>
      <c r="G300" s="5"/>
      <c r="H300" s="5"/>
      <c r="I300" s="5"/>
      <c r="J300" s="5"/>
      <c r="K300" s="5"/>
      <c r="L300" s="5"/>
      <c r="M300" s="5"/>
      <c r="N300" s="5"/>
      <c r="O300" s="5"/>
      <c r="P300" s="5"/>
    </row>
    <row r="301" ht="12.75" customHeight="1">
      <c r="A301" s="5"/>
      <c r="C301" s="5"/>
      <c r="D301" s="5"/>
      <c r="E301" s="5"/>
      <c r="F301" s="5"/>
      <c r="G301" s="5"/>
      <c r="H301" s="5"/>
      <c r="I301" s="5"/>
      <c r="J301" s="5"/>
      <c r="K301" s="5"/>
      <c r="L301" s="5"/>
      <c r="M301" s="5"/>
      <c r="N301" s="5"/>
      <c r="O301" s="5"/>
      <c r="P301" s="5"/>
    </row>
    <row r="302" ht="12.75" customHeight="1">
      <c r="A302" s="5"/>
      <c r="C302" s="5"/>
      <c r="D302" s="5"/>
      <c r="E302" s="5"/>
      <c r="F302" s="5"/>
      <c r="G302" s="5"/>
      <c r="H302" s="5"/>
      <c r="I302" s="5"/>
      <c r="J302" s="5"/>
      <c r="K302" s="5"/>
      <c r="L302" s="5"/>
      <c r="M302" s="5"/>
      <c r="N302" s="5"/>
      <c r="O302" s="5"/>
      <c r="P302" s="5"/>
    </row>
    <row r="303" ht="12.75" customHeight="1">
      <c r="A303" s="5"/>
      <c r="C303" s="5"/>
      <c r="D303" s="5"/>
      <c r="E303" s="5"/>
      <c r="F303" s="5"/>
      <c r="G303" s="5"/>
      <c r="H303" s="5"/>
      <c r="I303" s="5"/>
      <c r="J303" s="5"/>
      <c r="K303" s="5"/>
      <c r="L303" s="5"/>
      <c r="M303" s="5"/>
      <c r="N303" s="5"/>
      <c r="O303" s="5"/>
      <c r="P303" s="5"/>
    </row>
    <row r="304" ht="12.75" customHeight="1">
      <c r="A304" s="5"/>
      <c r="C304" s="5"/>
      <c r="D304" s="5"/>
      <c r="E304" s="5"/>
      <c r="F304" s="5"/>
      <c r="G304" s="5"/>
      <c r="H304" s="5"/>
      <c r="I304" s="5"/>
      <c r="J304" s="5"/>
      <c r="K304" s="5"/>
      <c r="L304" s="5"/>
      <c r="M304" s="5"/>
      <c r="N304" s="5"/>
      <c r="O304" s="5"/>
      <c r="P304" s="5"/>
    </row>
    <row r="305" ht="12.75" customHeight="1">
      <c r="A305" s="5"/>
      <c r="C305" s="5"/>
      <c r="D305" s="5"/>
      <c r="E305" s="5"/>
      <c r="F305" s="5"/>
      <c r="G305" s="5"/>
      <c r="H305" s="5"/>
      <c r="I305" s="5"/>
      <c r="J305" s="5"/>
      <c r="K305" s="5"/>
      <c r="L305" s="5"/>
      <c r="M305" s="5"/>
      <c r="N305" s="5"/>
      <c r="O305" s="5"/>
      <c r="P305" s="5"/>
    </row>
    <row r="306" ht="12.75" customHeight="1">
      <c r="A306" s="5"/>
      <c r="C306" s="5"/>
      <c r="D306" s="5"/>
      <c r="E306" s="5"/>
      <c r="F306" s="5"/>
      <c r="G306" s="5"/>
      <c r="H306" s="5"/>
      <c r="I306" s="5"/>
      <c r="J306" s="5"/>
      <c r="K306" s="5"/>
      <c r="L306" s="5"/>
      <c r="M306" s="5"/>
      <c r="N306" s="5"/>
      <c r="O306" s="5"/>
      <c r="P306" s="5"/>
    </row>
    <row r="307" ht="12.75" customHeight="1">
      <c r="A307" s="5"/>
      <c r="C307" s="5"/>
      <c r="D307" s="5"/>
      <c r="E307" s="5"/>
      <c r="F307" s="5"/>
      <c r="G307" s="5"/>
      <c r="H307" s="5"/>
      <c r="I307" s="5"/>
      <c r="J307" s="5"/>
      <c r="K307" s="5"/>
      <c r="L307" s="5"/>
      <c r="M307" s="5"/>
      <c r="N307" s="5"/>
      <c r="O307" s="5"/>
      <c r="P307" s="5"/>
    </row>
    <row r="308" ht="12.75" customHeight="1">
      <c r="A308" s="5"/>
      <c r="C308" s="5"/>
      <c r="D308" s="5"/>
      <c r="E308" s="5"/>
      <c r="F308" s="5"/>
      <c r="G308" s="5"/>
      <c r="H308" s="5"/>
      <c r="I308" s="5"/>
      <c r="J308" s="5"/>
      <c r="K308" s="5"/>
      <c r="L308" s="5"/>
      <c r="M308" s="5"/>
      <c r="N308" s="5"/>
      <c r="O308" s="5"/>
      <c r="P308" s="5"/>
    </row>
    <row r="309" ht="12.75" customHeight="1">
      <c r="A309" s="5"/>
      <c r="C309" s="5"/>
      <c r="D309" s="5"/>
      <c r="E309" s="5"/>
      <c r="F309" s="5"/>
      <c r="G309" s="5"/>
      <c r="H309" s="5"/>
      <c r="I309" s="5"/>
      <c r="J309" s="5"/>
      <c r="K309" s="5"/>
      <c r="L309" s="5"/>
      <c r="M309" s="5"/>
      <c r="N309" s="5"/>
      <c r="O309" s="5"/>
      <c r="P309" s="5"/>
    </row>
    <row r="310" ht="12.75" customHeight="1">
      <c r="A310" s="5"/>
      <c r="C310" s="5"/>
      <c r="D310" s="5"/>
      <c r="E310" s="5"/>
      <c r="F310" s="5"/>
      <c r="G310" s="5"/>
      <c r="H310" s="5"/>
      <c r="I310" s="5"/>
      <c r="J310" s="5"/>
      <c r="K310" s="5"/>
      <c r="L310" s="5"/>
      <c r="M310" s="5"/>
      <c r="N310" s="5"/>
      <c r="O310" s="5"/>
      <c r="P310" s="5"/>
    </row>
    <row r="311" ht="12.75" customHeight="1">
      <c r="A311" s="5"/>
      <c r="C311" s="5"/>
      <c r="D311" s="5"/>
      <c r="E311" s="5"/>
      <c r="F311" s="5"/>
      <c r="G311" s="5"/>
      <c r="H311" s="5"/>
      <c r="I311" s="5"/>
      <c r="J311" s="5"/>
      <c r="K311" s="5"/>
      <c r="L311" s="5"/>
      <c r="M311" s="5"/>
      <c r="N311" s="5"/>
      <c r="O311" s="5"/>
      <c r="P311" s="5"/>
    </row>
    <row r="312" ht="12.75" customHeight="1">
      <c r="A312" s="5"/>
      <c r="C312" s="5"/>
      <c r="D312" s="5"/>
      <c r="E312" s="5"/>
      <c r="F312" s="5"/>
      <c r="G312" s="5"/>
      <c r="H312" s="5"/>
      <c r="I312" s="5"/>
      <c r="J312" s="5"/>
      <c r="K312" s="5"/>
      <c r="L312" s="5"/>
      <c r="M312" s="5"/>
      <c r="N312" s="5"/>
      <c r="O312" s="5"/>
      <c r="P312" s="5"/>
    </row>
    <row r="313" ht="12.75" customHeight="1">
      <c r="A313" s="5"/>
      <c r="C313" s="5"/>
      <c r="D313" s="5"/>
      <c r="E313" s="5"/>
      <c r="F313" s="5"/>
      <c r="G313" s="5"/>
      <c r="H313" s="5"/>
      <c r="I313" s="5"/>
      <c r="J313" s="5"/>
      <c r="K313" s="5"/>
      <c r="L313" s="5"/>
      <c r="M313" s="5"/>
      <c r="N313" s="5"/>
      <c r="O313" s="5"/>
      <c r="P313" s="5"/>
    </row>
    <row r="314" ht="12.75" customHeight="1">
      <c r="A314" s="5"/>
      <c r="C314" s="5"/>
      <c r="D314" s="5"/>
      <c r="E314" s="5"/>
      <c r="F314" s="5"/>
      <c r="G314" s="5"/>
      <c r="H314" s="5"/>
      <c r="I314" s="5"/>
      <c r="J314" s="5"/>
      <c r="K314" s="5"/>
      <c r="L314" s="5"/>
      <c r="M314" s="5"/>
      <c r="N314" s="5"/>
      <c r="O314" s="5"/>
      <c r="P314" s="5"/>
    </row>
    <row r="315" ht="12.75" customHeight="1">
      <c r="A315" s="5"/>
      <c r="C315" s="5"/>
      <c r="D315" s="5"/>
      <c r="E315" s="5"/>
      <c r="F315" s="5"/>
      <c r="G315" s="5"/>
      <c r="H315" s="5"/>
      <c r="I315" s="5"/>
      <c r="J315" s="5"/>
      <c r="K315" s="5"/>
      <c r="L315" s="5"/>
      <c r="M315" s="5"/>
      <c r="N315" s="5"/>
      <c r="O315" s="5"/>
      <c r="P315" s="5"/>
    </row>
    <row r="316" ht="12.75" customHeight="1">
      <c r="A316" s="5"/>
      <c r="C316" s="5"/>
      <c r="D316" s="5"/>
      <c r="E316" s="5"/>
      <c r="F316" s="5"/>
      <c r="G316" s="5"/>
      <c r="H316" s="5"/>
      <c r="I316" s="5"/>
      <c r="J316" s="5"/>
      <c r="K316" s="5"/>
      <c r="L316" s="5"/>
      <c r="M316" s="5"/>
      <c r="N316" s="5"/>
      <c r="O316" s="5"/>
      <c r="P316" s="5"/>
    </row>
    <row r="317" ht="12.75" customHeight="1">
      <c r="A317" s="5"/>
      <c r="C317" s="5"/>
      <c r="D317" s="5"/>
      <c r="E317" s="5"/>
      <c r="F317" s="5"/>
      <c r="G317" s="5"/>
      <c r="H317" s="5"/>
      <c r="I317" s="5"/>
      <c r="J317" s="5"/>
      <c r="K317" s="5"/>
      <c r="L317" s="5"/>
      <c r="M317" s="5"/>
      <c r="N317" s="5"/>
      <c r="O317" s="5"/>
      <c r="P317" s="5"/>
    </row>
    <row r="318" ht="12.75" customHeight="1">
      <c r="A318" s="5"/>
      <c r="C318" s="5"/>
      <c r="D318" s="5"/>
      <c r="E318" s="5"/>
      <c r="F318" s="5"/>
      <c r="G318" s="5"/>
      <c r="H318" s="5"/>
      <c r="I318" s="5"/>
      <c r="J318" s="5"/>
      <c r="K318" s="5"/>
      <c r="L318" s="5"/>
      <c r="M318" s="5"/>
      <c r="N318" s="5"/>
      <c r="O318" s="5"/>
      <c r="P318" s="5"/>
    </row>
    <row r="319" ht="12.75" customHeight="1">
      <c r="A319" s="5"/>
      <c r="C319" s="5"/>
      <c r="D319" s="5"/>
      <c r="E319" s="5"/>
      <c r="F319" s="5"/>
      <c r="G319" s="5"/>
      <c r="H319" s="5"/>
      <c r="I319" s="5"/>
      <c r="J319" s="5"/>
      <c r="K319" s="5"/>
      <c r="L319" s="5"/>
      <c r="M319" s="5"/>
      <c r="N319" s="5"/>
      <c r="O319" s="5"/>
      <c r="P319" s="5"/>
    </row>
    <row r="320" ht="12.75" customHeight="1">
      <c r="A320" s="5"/>
      <c r="C320" s="5"/>
      <c r="D320" s="5"/>
      <c r="E320" s="5"/>
      <c r="F320" s="5"/>
      <c r="G320" s="5"/>
      <c r="H320" s="5"/>
      <c r="I320" s="5"/>
      <c r="J320" s="5"/>
      <c r="K320" s="5"/>
      <c r="L320" s="5"/>
      <c r="M320" s="5"/>
      <c r="N320" s="5"/>
      <c r="O320" s="5"/>
      <c r="P320" s="5"/>
    </row>
    <row r="321" ht="12.75" customHeight="1">
      <c r="A321" s="5"/>
      <c r="C321" s="5"/>
      <c r="D321" s="5"/>
      <c r="E321" s="5"/>
      <c r="F321" s="5"/>
      <c r="G321" s="5"/>
      <c r="H321" s="5"/>
      <c r="I321" s="5"/>
      <c r="J321" s="5"/>
      <c r="K321" s="5"/>
      <c r="L321" s="5"/>
      <c r="M321" s="5"/>
      <c r="N321" s="5"/>
      <c r="O321" s="5"/>
      <c r="P321" s="5"/>
    </row>
    <row r="322" ht="12.75" customHeight="1">
      <c r="A322" s="5"/>
      <c r="C322" s="5"/>
      <c r="D322" s="5"/>
      <c r="E322" s="5"/>
      <c r="F322" s="5"/>
      <c r="G322" s="5"/>
      <c r="H322" s="5"/>
      <c r="I322" s="5"/>
      <c r="J322" s="5"/>
      <c r="K322" s="5"/>
      <c r="L322" s="5"/>
      <c r="M322" s="5"/>
      <c r="N322" s="5"/>
      <c r="O322" s="5"/>
      <c r="P322" s="5"/>
    </row>
    <row r="323" ht="12.75" customHeight="1">
      <c r="A323" s="5"/>
      <c r="C323" s="5"/>
      <c r="D323" s="5"/>
      <c r="E323" s="5"/>
      <c r="F323" s="5"/>
      <c r="G323" s="5"/>
      <c r="H323" s="5"/>
      <c r="I323" s="5"/>
      <c r="J323" s="5"/>
      <c r="K323" s="5"/>
      <c r="L323" s="5"/>
      <c r="M323" s="5"/>
      <c r="N323" s="5"/>
      <c r="O323" s="5"/>
      <c r="P323" s="5"/>
    </row>
    <row r="324" ht="12.75" customHeight="1">
      <c r="A324" s="5"/>
      <c r="C324" s="5"/>
      <c r="D324" s="5"/>
      <c r="E324" s="5"/>
      <c r="F324" s="5"/>
      <c r="G324" s="5"/>
      <c r="H324" s="5"/>
      <c r="I324" s="5"/>
      <c r="J324" s="5"/>
      <c r="K324" s="5"/>
      <c r="L324" s="5"/>
      <c r="M324" s="5"/>
      <c r="N324" s="5"/>
      <c r="O324" s="5"/>
      <c r="P324" s="5"/>
    </row>
    <row r="325" ht="12.75" customHeight="1">
      <c r="A325" s="5"/>
      <c r="C325" s="5"/>
      <c r="D325" s="5"/>
      <c r="E325" s="5"/>
      <c r="F325" s="5"/>
      <c r="G325" s="5"/>
      <c r="H325" s="5"/>
      <c r="I325" s="5"/>
      <c r="J325" s="5"/>
      <c r="K325" s="5"/>
      <c r="L325" s="5"/>
      <c r="M325" s="5"/>
      <c r="N325" s="5"/>
      <c r="O325" s="5"/>
      <c r="P325" s="5"/>
    </row>
    <row r="326" ht="12.75" customHeight="1">
      <c r="A326" s="5"/>
      <c r="C326" s="5"/>
      <c r="D326" s="5"/>
      <c r="E326" s="5"/>
      <c r="F326" s="5"/>
      <c r="G326" s="5"/>
      <c r="H326" s="5"/>
      <c r="I326" s="5"/>
      <c r="J326" s="5"/>
      <c r="K326" s="5"/>
      <c r="L326" s="5"/>
      <c r="M326" s="5"/>
      <c r="N326" s="5"/>
      <c r="O326" s="5"/>
      <c r="P326" s="5"/>
    </row>
    <row r="327" ht="12.75" customHeight="1">
      <c r="A327" s="5"/>
      <c r="C327" s="5"/>
      <c r="D327" s="5"/>
      <c r="E327" s="5"/>
      <c r="F327" s="5"/>
      <c r="G327" s="5"/>
      <c r="H327" s="5"/>
      <c r="I327" s="5"/>
      <c r="J327" s="5"/>
      <c r="K327" s="5"/>
      <c r="L327" s="5"/>
      <c r="M327" s="5"/>
      <c r="N327" s="5"/>
      <c r="O327" s="5"/>
      <c r="P327" s="5"/>
    </row>
    <row r="328" ht="12.75" customHeight="1">
      <c r="A328" s="5"/>
      <c r="C328" s="5"/>
      <c r="D328" s="5"/>
      <c r="E328" s="5"/>
      <c r="F328" s="5"/>
      <c r="G328" s="5"/>
      <c r="H328" s="5"/>
      <c r="I328" s="5"/>
      <c r="J328" s="5"/>
      <c r="K328" s="5"/>
      <c r="L328" s="5"/>
      <c r="M328" s="5"/>
      <c r="N328" s="5"/>
      <c r="O328" s="5"/>
      <c r="P328" s="5"/>
    </row>
    <row r="329" ht="12.75" customHeight="1">
      <c r="A329" s="5"/>
      <c r="C329" s="5"/>
      <c r="D329" s="5"/>
      <c r="E329" s="5"/>
      <c r="F329" s="5"/>
      <c r="G329" s="5"/>
      <c r="H329" s="5"/>
      <c r="I329" s="5"/>
      <c r="J329" s="5"/>
      <c r="K329" s="5"/>
      <c r="L329" s="5"/>
      <c r="M329" s="5"/>
      <c r="N329" s="5"/>
      <c r="O329" s="5"/>
      <c r="P329" s="5"/>
    </row>
    <row r="330" ht="12.75" customHeight="1">
      <c r="A330" s="5"/>
      <c r="C330" s="5"/>
      <c r="D330" s="5"/>
      <c r="E330" s="5"/>
      <c r="F330" s="5"/>
      <c r="G330" s="5"/>
      <c r="H330" s="5"/>
      <c r="I330" s="5"/>
      <c r="J330" s="5"/>
      <c r="K330" s="5"/>
      <c r="L330" s="5"/>
      <c r="M330" s="5"/>
      <c r="N330" s="5"/>
      <c r="O330" s="5"/>
      <c r="P330" s="5"/>
    </row>
    <row r="331" ht="12.75" customHeight="1">
      <c r="A331" s="5"/>
      <c r="C331" s="5"/>
      <c r="D331" s="5"/>
      <c r="E331" s="5"/>
      <c r="F331" s="5"/>
      <c r="G331" s="5"/>
      <c r="H331" s="5"/>
      <c r="I331" s="5"/>
      <c r="J331" s="5"/>
      <c r="K331" s="5"/>
      <c r="L331" s="5"/>
      <c r="M331" s="5"/>
      <c r="N331" s="5"/>
      <c r="O331" s="5"/>
      <c r="P331" s="5"/>
    </row>
    <row r="332" ht="12.75" customHeight="1">
      <c r="A332" s="5"/>
      <c r="C332" s="5"/>
      <c r="D332" s="5"/>
      <c r="E332" s="5"/>
      <c r="F332" s="5"/>
      <c r="G332" s="5"/>
      <c r="H332" s="5"/>
      <c r="I332" s="5"/>
      <c r="J332" s="5"/>
      <c r="K332" s="5"/>
      <c r="L332" s="5"/>
      <c r="M332" s="5"/>
      <c r="N332" s="5"/>
      <c r="O332" s="5"/>
      <c r="P332" s="5"/>
    </row>
    <row r="333" ht="12.75" customHeight="1">
      <c r="A333" s="5"/>
      <c r="C333" s="5"/>
      <c r="D333" s="5"/>
      <c r="E333" s="5"/>
      <c r="F333" s="5"/>
      <c r="G333" s="5"/>
      <c r="H333" s="5"/>
      <c r="I333" s="5"/>
      <c r="J333" s="5"/>
      <c r="K333" s="5"/>
      <c r="L333" s="5"/>
      <c r="M333" s="5"/>
      <c r="N333" s="5"/>
      <c r="O333" s="5"/>
      <c r="P333" s="5"/>
    </row>
    <row r="334" ht="12.75" customHeight="1">
      <c r="A334" s="5"/>
      <c r="C334" s="5"/>
      <c r="D334" s="5"/>
      <c r="E334" s="5"/>
      <c r="F334" s="5"/>
      <c r="G334" s="5"/>
      <c r="H334" s="5"/>
      <c r="I334" s="5"/>
      <c r="J334" s="5"/>
      <c r="K334" s="5"/>
      <c r="L334" s="5"/>
      <c r="M334" s="5"/>
      <c r="N334" s="5"/>
      <c r="O334" s="5"/>
      <c r="P334" s="5"/>
    </row>
    <row r="335" ht="12.75" customHeight="1">
      <c r="A335" s="5"/>
      <c r="C335" s="5"/>
      <c r="D335" s="5"/>
      <c r="E335" s="5"/>
      <c r="F335" s="5"/>
      <c r="G335" s="5"/>
      <c r="H335" s="5"/>
      <c r="I335" s="5"/>
      <c r="J335" s="5"/>
      <c r="K335" s="5"/>
      <c r="L335" s="5"/>
      <c r="M335" s="5"/>
      <c r="N335" s="5"/>
      <c r="O335" s="5"/>
      <c r="P335" s="5"/>
    </row>
    <row r="336" ht="12.75" customHeight="1">
      <c r="A336" s="5"/>
      <c r="C336" s="5"/>
      <c r="D336" s="5"/>
      <c r="E336" s="5"/>
      <c r="F336" s="5"/>
      <c r="G336" s="5"/>
      <c r="H336" s="5"/>
      <c r="I336" s="5"/>
      <c r="J336" s="5"/>
      <c r="K336" s="5"/>
      <c r="L336" s="5"/>
      <c r="M336" s="5"/>
      <c r="N336" s="5"/>
      <c r="O336" s="5"/>
      <c r="P336" s="5"/>
    </row>
    <row r="337" ht="12.75" customHeight="1">
      <c r="A337" s="5"/>
      <c r="C337" s="5"/>
      <c r="D337" s="5"/>
      <c r="E337" s="5"/>
      <c r="F337" s="5"/>
      <c r="G337" s="5"/>
      <c r="H337" s="5"/>
      <c r="I337" s="5"/>
      <c r="J337" s="5"/>
      <c r="K337" s="5"/>
      <c r="L337" s="5"/>
      <c r="M337" s="5"/>
      <c r="N337" s="5"/>
      <c r="O337" s="5"/>
      <c r="P337" s="5"/>
    </row>
    <row r="338" ht="12.75" customHeight="1">
      <c r="A338" s="5"/>
      <c r="C338" s="5"/>
      <c r="D338" s="5"/>
      <c r="E338" s="5"/>
      <c r="F338" s="5"/>
      <c r="G338" s="5"/>
      <c r="H338" s="5"/>
      <c r="I338" s="5"/>
      <c r="J338" s="5"/>
      <c r="K338" s="5"/>
      <c r="L338" s="5"/>
      <c r="M338" s="5"/>
      <c r="N338" s="5"/>
      <c r="O338" s="5"/>
      <c r="P338" s="5"/>
    </row>
    <row r="339" ht="12.75" customHeight="1">
      <c r="A339" s="5"/>
      <c r="C339" s="5"/>
      <c r="D339" s="5"/>
      <c r="E339" s="5"/>
      <c r="F339" s="5"/>
      <c r="G339" s="5"/>
      <c r="H339" s="5"/>
      <c r="I339" s="5"/>
      <c r="J339" s="5"/>
      <c r="K339" s="5"/>
      <c r="L339" s="5"/>
      <c r="M339" s="5"/>
      <c r="N339" s="5"/>
      <c r="O339" s="5"/>
      <c r="P339" s="5"/>
    </row>
    <row r="340" ht="12.75" customHeight="1">
      <c r="A340" s="5"/>
      <c r="C340" s="5"/>
      <c r="D340" s="5"/>
      <c r="E340" s="5"/>
      <c r="F340" s="5"/>
      <c r="G340" s="5"/>
      <c r="H340" s="5"/>
      <c r="I340" s="5"/>
      <c r="J340" s="5"/>
      <c r="K340" s="5"/>
      <c r="L340" s="5"/>
      <c r="M340" s="5"/>
      <c r="N340" s="5"/>
      <c r="O340" s="5"/>
      <c r="P340" s="5"/>
    </row>
    <row r="341" ht="12.75" customHeight="1">
      <c r="A341" s="5"/>
      <c r="C341" s="5"/>
      <c r="D341" s="5"/>
      <c r="E341" s="5"/>
      <c r="F341" s="5"/>
      <c r="G341" s="5"/>
      <c r="H341" s="5"/>
      <c r="I341" s="5"/>
      <c r="J341" s="5"/>
      <c r="K341" s="5"/>
      <c r="L341" s="5"/>
      <c r="M341" s="5"/>
      <c r="N341" s="5"/>
      <c r="O341" s="5"/>
      <c r="P341" s="5"/>
    </row>
    <row r="342" ht="12.75" customHeight="1">
      <c r="A342" s="5"/>
      <c r="C342" s="5"/>
      <c r="D342" s="5"/>
      <c r="E342" s="5"/>
      <c r="F342" s="5"/>
      <c r="G342" s="5"/>
      <c r="H342" s="5"/>
      <c r="I342" s="5"/>
      <c r="J342" s="5"/>
      <c r="K342" s="5"/>
      <c r="L342" s="5"/>
      <c r="M342" s="5"/>
      <c r="N342" s="5"/>
      <c r="O342" s="5"/>
      <c r="P342" s="5"/>
    </row>
    <row r="343" ht="12.75" customHeight="1">
      <c r="A343" s="5"/>
      <c r="C343" s="5"/>
      <c r="D343" s="5"/>
      <c r="E343" s="5"/>
      <c r="F343" s="5"/>
      <c r="G343" s="5"/>
      <c r="H343" s="5"/>
      <c r="I343" s="5"/>
      <c r="J343" s="5"/>
      <c r="K343" s="5"/>
      <c r="L343" s="5"/>
      <c r="M343" s="5"/>
      <c r="N343" s="5"/>
      <c r="O343" s="5"/>
      <c r="P343" s="5"/>
    </row>
    <row r="344" ht="12.75" customHeight="1">
      <c r="A344" s="5"/>
      <c r="C344" s="5"/>
      <c r="D344" s="5"/>
      <c r="E344" s="5"/>
      <c r="F344" s="5"/>
      <c r="G344" s="5"/>
      <c r="H344" s="5"/>
      <c r="I344" s="5"/>
      <c r="J344" s="5"/>
      <c r="K344" s="5"/>
      <c r="L344" s="5"/>
      <c r="M344" s="5"/>
      <c r="N344" s="5"/>
      <c r="O344" s="5"/>
      <c r="P344" s="5"/>
    </row>
    <row r="345" ht="12.75" customHeight="1">
      <c r="A345" s="5"/>
      <c r="C345" s="5"/>
      <c r="D345" s="5"/>
      <c r="E345" s="5"/>
      <c r="F345" s="5"/>
      <c r="G345" s="5"/>
      <c r="H345" s="5"/>
      <c r="I345" s="5"/>
      <c r="J345" s="5"/>
      <c r="K345" s="5"/>
      <c r="L345" s="5"/>
      <c r="M345" s="5"/>
      <c r="N345" s="5"/>
      <c r="O345" s="5"/>
      <c r="P345" s="5"/>
    </row>
    <row r="346" ht="12.75" customHeight="1">
      <c r="A346" s="5"/>
      <c r="C346" s="5"/>
      <c r="D346" s="5"/>
      <c r="E346" s="5"/>
      <c r="F346" s="5"/>
      <c r="G346" s="5"/>
      <c r="H346" s="5"/>
      <c r="I346" s="5"/>
      <c r="J346" s="5"/>
      <c r="K346" s="5"/>
      <c r="L346" s="5"/>
      <c r="M346" s="5"/>
      <c r="N346" s="5"/>
      <c r="O346" s="5"/>
      <c r="P346" s="5"/>
    </row>
    <row r="347" ht="12.75" customHeight="1">
      <c r="A347" s="5"/>
      <c r="C347" s="5"/>
      <c r="D347" s="5"/>
      <c r="E347" s="5"/>
      <c r="F347" s="5"/>
      <c r="G347" s="5"/>
      <c r="H347" s="5"/>
      <c r="I347" s="5"/>
      <c r="J347" s="5"/>
      <c r="K347" s="5"/>
      <c r="L347" s="5"/>
      <c r="M347" s="5"/>
      <c r="N347" s="5"/>
      <c r="O347" s="5"/>
      <c r="P347" s="5"/>
    </row>
    <row r="348" ht="12.75" customHeight="1">
      <c r="A348" s="5"/>
      <c r="C348" s="5"/>
      <c r="D348" s="5"/>
      <c r="E348" s="5"/>
      <c r="F348" s="5"/>
      <c r="G348" s="5"/>
      <c r="H348" s="5"/>
      <c r="I348" s="5"/>
      <c r="J348" s="5"/>
      <c r="K348" s="5"/>
      <c r="L348" s="5"/>
      <c r="M348" s="5"/>
      <c r="N348" s="5"/>
      <c r="O348" s="5"/>
      <c r="P348" s="5"/>
    </row>
    <row r="349" ht="12.75" customHeight="1">
      <c r="A349" s="5"/>
      <c r="C349" s="5"/>
      <c r="D349" s="5"/>
      <c r="E349" s="5"/>
      <c r="F349" s="5"/>
      <c r="G349" s="5"/>
      <c r="H349" s="5"/>
      <c r="I349" s="5"/>
      <c r="J349" s="5"/>
      <c r="K349" s="5"/>
      <c r="L349" s="5"/>
      <c r="M349" s="5"/>
      <c r="N349" s="5"/>
      <c r="O349" s="5"/>
      <c r="P349" s="5"/>
    </row>
    <row r="350" ht="12.75" customHeight="1">
      <c r="A350" s="5"/>
      <c r="C350" s="5"/>
      <c r="D350" s="5"/>
      <c r="E350" s="5"/>
      <c r="F350" s="5"/>
      <c r="G350" s="5"/>
      <c r="H350" s="5"/>
      <c r="I350" s="5"/>
      <c r="J350" s="5"/>
      <c r="K350" s="5"/>
      <c r="L350" s="5"/>
      <c r="M350" s="5"/>
      <c r="N350" s="5"/>
      <c r="O350" s="5"/>
      <c r="P350" s="5"/>
    </row>
    <row r="351" ht="12.75" customHeight="1">
      <c r="A351" s="5"/>
      <c r="C351" s="5"/>
      <c r="D351" s="5"/>
      <c r="E351" s="5"/>
      <c r="F351" s="5"/>
      <c r="G351" s="5"/>
      <c r="H351" s="5"/>
      <c r="I351" s="5"/>
      <c r="J351" s="5"/>
      <c r="K351" s="5"/>
      <c r="L351" s="5"/>
      <c r="M351" s="5"/>
      <c r="N351" s="5"/>
      <c r="O351" s="5"/>
      <c r="P351" s="5"/>
    </row>
    <row r="352" ht="12.75" customHeight="1">
      <c r="A352" s="5"/>
      <c r="C352" s="5"/>
      <c r="D352" s="5"/>
      <c r="E352" s="5"/>
      <c r="F352" s="5"/>
      <c r="G352" s="5"/>
      <c r="H352" s="5"/>
      <c r="I352" s="5"/>
      <c r="J352" s="5"/>
      <c r="K352" s="5"/>
      <c r="L352" s="5"/>
      <c r="M352" s="5"/>
      <c r="N352" s="5"/>
      <c r="O352" s="5"/>
      <c r="P352" s="5"/>
    </row>
    <row r="353" ht="12.75" customHeight="1">
      <c r="A353" s="5"/>
      <c r="C353" s="5"/>
      <c r="D353" s="5"/>
      <c r="E353" s="5"/>
      <c r="F353" s="5"/>
      <c r="G353" s="5"/>
      <c r="H353" s="5"/>
      <c r="I353" s="5"/>
      <c r="J353" s="5"/>
      <c r="K353" s="5"/>
      <c r="L353" s="5"/>
      <c r="M353" s="5"/>
      <c r="N353" s="5"/>
      <c r="O353" s="5"/>
      <c r="P353" s="5"/>
    </row>
    <row r="354" ht="12.75" customHeight="1">
      <c r="A354" s="5"/>
      <c r="C354" s="5"/>
      <c r="D354" s="5"/>
      <c r="E354" s="5"/>
      <c r="F354" s="5"/>
      <c r="G354" s="5"/>
      <c r="H354" s="5"/>
      <c r="I354" s="5"/>
      <c r="J354" s="5"/>
      <c r="K354" s="5"/>
      <c r="L354" s="5"/>
      <c r="M354" s="5"/>
      <c r="N354" s="5"/>
      <c r="O354" s="5"/>
      <c r="P354" s="5"/>
    </row>
    <row r="355" ht="12.75" customHeight="1">
      <c r="A355" s="5"/>
      <c r="C355" s="5"/>
      <c r="D355" s="5"/>
      <c r="E355" s="5"/>
      <c r="F355" s="5"/>
      <c r="G355" s="5"/>
      <c r="H355" s="5"/>
      <c r="I355" s="5"/>
      <c r="J355" s="5"/>
      <c r="K355" s="5"/>
      <c r="L355" s="5"/>
      <c r="M355" s="5"/>
      <c r="N355" s="5"/>
      <c r="O355" s="5"/>
      <c r="P355" s="5"/>
    </row>
    <row r="356" ht="12.75" customHeight="1">
      <c r="A356" s="5"/>
      <c r="C356" s="5"/>
      <c r="D356" s="5"/>
      <c r="E356" s="5"/>
      <c r="F356" s="5"/>
      <c r="G356" s="5"/>
      <c r="H356" s="5"/>
      <c r="I356" s="5"/>
      <c r="J356" s="5"/>
      <c r="K356" s="5"/>
      <c r="L356" s="5"/>
      <c r="M356" s="5"/>
      <c r="N356" s="5"/>
      <c r="O356" s="5"/>
      <c r="P356" s="5"/>
    </row>
    <row r="357" ht="12.75" customHeight="1">
      <c r="A357" s="5"/>
      <c r="C357" s="5"/>
      <c r="D357" s="5"/>
      <c r="E357" s="5"/>
      <c r="F357" s="5"/>
      <c r="G357" s="5"/>
      <c r="H357" s="5"/>
      <c r="I357" s="5"/>
      <c r="J357" s="5"/>
      <c r="K357" s="5"/>
      <c r="L357" s="5"/>
      <c r="M357" s="5"/>
      <c r="N357" s="5"/>
      <c r="O357" s="5"/>
      <c r="P357" s="5"/>
    </row>
    <row r="358" ht="12.75" customHeight="1">
      <c r="A358" s="5"/>
      <c r="C358" s="5"/>
      <c r="D358" s="5"/>
      <c r="E358" s="5"/>
      <c r="F358" s="5"/>
      <c r="G358" s="5"/>
      <c r="H358" s="5"/>
      <c r="I358" s="5"/>
      <c r="J358" s="5"/>
      <c r="K358" s="5"/>
      <c r="L358" s="5"/>
      <c r="M358" s="5"/>
      <c r="N358" s="5"/>
      <c r="O358" s="5"/>
      <c r="P358" s="5"/>
    </row>
    <row r="359" ht="12.75" customHeight="1">
      <c r="A359" s="5"/>
      <c r="C359" s="5"/>
      <c r="D359" s="5"/>
      <c r="E359" s="5"/>
      <c r="F359" s="5"/>
      <c r="G359" s="5"/>
      <c r="H359" s="5"/>
      <c r="I359" s="5"/>
      <c r="J359" s="5"/>
      <c r="K359" s="5"/>
      <c r="L359" s="5"/>
      <c r="M359" s="5"/>
      <c r="N359" s="5"/>
      <c r="O359" s="5"/>
      <c r="P359" s="5"/>
    </row>
    <row r="360" ht="12.75" customHeight="1">
      <c r="A360" s="5"/>
      <c r="C360" s="5"/>
      <c r="D360" s="5"/>
      <c r="E360" s="5"/>
      <c r="F360" s="5"/>
      <c r="G360" s="5"/>
      <c r="H360" s="5"/>
      <c r="I360" s="5"/>
      <c r="J360" s="5"/>
      <c r="K360" s="5"/>
      <c r="L360" s="5"/>
      <c r="M360" s="5"/>
      <c r="N360" s="5"/>
      <c r="O360" s="5"/>
      <c r="P360" s="5"/>
    </row>
    <row r="361" ht="12.75" customHeight="1">
      <c r="A361" s="5"/>
      <c r="C361" s="5"/>
      <c r="D361" s="5"/>
      <c r="E361" s="5"/>
      <c r="F361" s="5"/>
      <c r="G361" s="5"/>
      <c r="H361" s="5"/>
      <c r="I361" s="5"/>
      <c r="J361" s="5"/>
      <c r="K361" s="5"/>
      <c r="L361" s="5"/>
      <c r="M361" s="5"/>
      <c r="N361" s="5"/>
      <c r="O361" s="5"/>
      <c r="P361" s="5"/>
    </row>
    <row r="362" ht="12.75" customHeight="1">
      <c r="A362" s="5"/>
      <c r="C362" s="5"/>
      <c r="D362" s="5"/>
      <c r="E362" s="5"/>
      <c r="F362" s="5"/>
      <c r="G362" s="5"/>
      <c r="H362" s="5"/>
      <c r="I362" s="5"/>
      <c r="J362" s="5"/>
      <c r="K362" s="5"/>
      <c r="L362" s="5"/>
      <c r="M362" s="5"/>
      <c r="N362" s="5"/>
      <c r="O362" s="5"/>
      <c r="P362" s="5"/>
    </row>
    <row r="363" ht="12.75" customHeight="1">
      <c r="A363" s="5"/>
      <c r="C363" s="5"/>
      <c r="D363" s="5"/>
      <c r="E363" s="5"/>
      <c r="F363" s="5"/>
      <c r="G363" s="5"/>
      <c r="H363" s="5"/>
      <c r="I363" s="5"/>
      <c r="J363" s="5"/>
      <c r="K363" s="5"/>
      <c r="L363" s="5"/>
      <c r="M363" s="5"/>
      <c r="N363" s="5"/>
      <c r="O363" s="5"/>
      <c r="P363" s="5"/>
    </row>
    <row r="364" ht="12.75" customHeight="1">
      <c r="A364" s="5"/>
      <c r="C364" s="5"/>
      <c r="D364" s="5"/>
      <c r="E364" s="5"/>
      <c r="F364" s="5"/>
      <c r="G364" s="5"/>
      <c r="H364" s="5"/>
      <c r="I364" s="5"/>
      <c r="J364" s="5"/>
      <c r="K364" s="5"/>
      <c r="L364" s="5"/>
      <c r="M364" s="5"/>
      <c r="N364" s="5"/>
      <c r="O364" s="5"/>
      <c r="P364" s="5"/>
    </row>
    <row r="365" ht="12.75" customHeight="1">
      <c r="A365" s="5"/>
      <c r="C365" s="5"/>
      <c r="D365" s="5"/>
      <c r="E365" s="5"/>
      <c r="F365" s="5"/>
      <c r="G365" s="5"/>
      <c r="H365" s="5"/>
      <c r="I365" s="5"/>
      <c r="J365" s="5"/>
      <c r="K365" s="5"/>
      <c r="L365" s="5"/>
      <c r="M365" s="5"/>
      <c r="N365" s="5"/>
      <c r="O365" s="5"/>
      <c r="P365" s="5"/>
    </row>
    <row r="366" ht="12.75" customHeight="1">
      <c r="A366" s="5"/>
      <c r="C366" s="5"/>
      <c r="D366" s="5"/>
      <c r="E366" s="5"/>
      <c r="F366" s="5"/>
      <c r="G366" s="5"/>
      <c r="H366" s="5"/>
      <c r="I366" s="5"/>
      <c r="J366" s="5"/>
      <c r="K366" s="5"/>
      <c r="L366" s="5"/>
      <c r="M366" s="5"/>
      <c r="N366" s="5"/>
      <c r="O366" s="5"/>
      <c r="P366" s="5"/>
    </row>
    <row r="367" ht="12.75" customHeight="1">
      <c r="A367" s="5"/>
      <c r="C367" s="5"/>
      <c r="D367" s="5"/>
      <c r="E367" s="5"/>
      <c r="F367" s="5"/>
      <c r="G367" s="5"/>
      <c r="H367" s="5"/>
      <c r="I367" s="5"/>
      <c r="J367" s="5"/>
      <c r="K367" s="5"/>
      <c r="L367" s="5"/>
      <c r="M367" s="5"/>
      <c r="N367" s="5"/>
      <c r="O367" s="5"/>
      <c r="P367" s="5"/>
    </row>
    <row r="368" ht="12.75" customHeight="1">
      <c r="A368" s="5"/>
      <c r="C368" s="5"/>
      <c r="D368" s="5"/>
      <c r="E368" s="5"/>
      <c r="F368" s="5"/>
      <c r="G368" s="5"/>
      <c r="H368" s="5"/>
      <c r="I368" s="5"/>
      <c r="J368" s="5"/>
      <c r="K368" s="5"/>
      <c r="L368" s="5"/>
      <c r="M368" s="5"/>
      <c r="N368" s="5"/>
      <c r="O368" s="5"/>
      <c r="P368" s="5"/>
    </row>
    <row r="369" ht="12.75" customHeight="1">
      <c r="C369" s="5"/>
      <c r="D369" s="5"/>
      <c r="E369" s="5"/>
      <c r="F369" s="5"/>
      <c r="G369" s="5"/>
    </row>
    <row r="370" ht="12.75" customHeight="1">
      <c r="C370" s="5"/>
      <c r="D370" s="5"/>
      <c r="E370" s="5"/>
      <c r="F370" s="5"/>
      <c r="G370" s="5"/>
    </row>
    <row r="371" ht="12.75" customHeight="1">
      <c r="C371" s="5"/>
      <c r="D371" s="5"/>
      <c r="E371" s="5"/>
      <c r="F371" s="5"/>
      <c r="G371" s="5"/>
    </row>
    <row r="372" ht="12.75" customHeight="1">
      <c r="C372" s="5"/>
      <c r="D372" s="5"/>
      <c r="E372" s="5"/>
      <c r="F372" s="5"/>
      <c r="G372" s="5"/>
    </row>
    <row r="373" ht="12.75" customHeight="1">
      <c r="C373" s="5"/>
      <c r="D373" s="5"/>
      <c r="E373" s="5"/>
      <c r="F373" s="5"/>
      <c r="G373" s="5"/>
    </row>
    <row r="374" ht="12.75" customHeight="1">
      <c r="C374" s="5"/>
      <c r="D374" s="5"/>
      <c r="E374" s="5"/>
      <c r="F374" s="5"/>
      <c r="G374" s="5"/>
    </row>
    <row r="375" ht="12.75" customHeight="1">
      <c r="C375" s="5"/>
      <c r="D375" s="5"/>
      <c r="E375" s="5"/>
      <c r="F375" s="5"/>
      <c r="G375" s="5"/>
    </row>
    <row r="376" ht="12.75" customHeight="1">
      <c r="C376" s="5"/>
      <c r="D376" s="5"/>
      <c r="E376" s="5"/>
      <c r="F376" s="5"/>
      <c r="G376" s="5"/>
    </row>
    <row r="377" ht="12.75" customHeight="1">
      <c r="C377" s="5"/>
      <c r="D377" s="5"/>
      <c r="E377" s="5"/>
      <c r="F377" s="5"/>
      <c r="G377" s="5"/>
    </row>
    <row r="378" ht="12.75" customHeight="1">
      <c r="C378" s="5"/>
      <c r="D378" s="5"/>
      <c r="E378" s="5"/>
      <c r="F378" s="5"/>
      <c r="G378" s="5"/>
    </row>
    <row r="379" ht="12.75" customHeight="1">
      <c r="C379" s="5"/>
      <c r="D379" s="5"/>
      <c r="E379" s="5"/>
      <c r="F379" s="5"/>
      <c r="G379" s="5"/>
    </row>
    <row r="380" ht="12.75" customHeight="1">
      <c r="C380" s="5"/>
      <c r="D380" s="5"/>
      <c r="E380" s="5"/>
      <c r="F380" s="5"/>
      <c r="G380" s="5"/>
    </row>
    <row r="381" ht="12.75" customHeight="1">
      <c r="C381" s="5"/>
      <c r="D381" s="5"/>
      <c r="E381" s="5"/>
      <c r="F381" s="5"/>
      <c r="G381" s="5"/>
    </row>
    <row r="382" ht="12.75" customHeight="1">
      <c r="C382" s="5"/>
      <c r="D382" s="5"/>
      <c r="E382" s="5"/>
      <c r="F382" s="5"/>
      <c r="G382" s="5"/>
    </row>
    <row r="383" ht="12.75" customHeight="1">
      <c r="C383" s="5"/>
      <c r="D383" s="5"/>
      <c r="E383" s="5"/>
      <c r="F383" s="5"/>
      <c r="G383" s="5"/>
    </row>
    <row r="384" ht="12.75" customHeight="1">
      <c r="C384" s="5"/>
      <c r="D384" s="5"/>
      <c r="E384" s="5"/>
      <c r="F384" s="5"/>
      <c r="G384" s="5"/>
    </row>
    <row r="385" ht="12.75" customHeight="1">
      <c r="C385" s="5"/>
      <c r="D385" s="5"/>
      <c r="E385" s="5"/>
      <c r="F385" s="5"/>
      <c r="G385" s="5"/>
    </row>
    <row r="386" ht="12.75" customHeight="1">
      <c r="C386" s="5"/>
      <c r="D386" s="5"/>
      <c r="E386" s="5"/>
      <c r="F386" s="5"/>
      <c r="G386" s="5"/>
    </row>
    <row r="387" ht="12.75" customHeight="1">
      <c r="C387" s="5"/>
      <c r="D387" s="5"/>
      <c r="E387" s="5"/>
      <c r="F387" s="5"/>
      <c r="G387" s="5"/>
    </row>
    <row r="388" ht="12.75" customHeight="1">
      <c r="C388" s="5"/>
      <c r="D388" s="5"/>
      <c r="E388" s="5"/>
      <c r="F388" s="5"/>
      <c r="G388" s="5"/>
    </row>
    <row r="389" ht="12.75" customHeight="1">
      <c r="C389" s="5"/>
      <c r="D389" s="5"/>
      <c r="E389" s="5"/>
      <c r="F389" s="5"/>
      <c r="G389" s="5"/>
    </row>
    <row r="390" ht="12.75" customHeight="1">
      <c r="C390" s="5"/>
      <c r="D390" s="5"/>
      <c r="E390" s="5"/>
      <c r="F390" s="5"/>
      <c r="G390" s="5"/>
    </row>
    <row r="391" ht="12.75" customHeight="1">
      <c r="C391" s="5"/>
      <c r="D391" s="5"/>
      <c r="E391" s="5"/>
      <c r="F391" s="5"/>
      <c r="G391" s="5"/>
    </row>
    <row r="392" ht="12.75" customHeight="1">
      <c r="C392" s="5"/>
      <c r="D392" s="5"/>
      <c r="E392" s="5"/>
      <c r="F392" s="5"/>
      <c r="G392" s="5"/>
    </row>
    <row r="393" ht="12.75" customHeight="1">
      <c r="C393" s="5"/>
      <c r="D393" s="5"/>
      <c r="E393" s="5"/>
      <c r="F393" s="5"/>
      <c r="G393" s="5"/>
    </row>
    <row r="394" ht="12.75" customHeight="1">
      <c r="C394" s="5"/>
      <c r="D394" s="5"/>
      <c r="E394" s="5"/>
      <c r="F394" s="5"/>
      <c r="G394" s="5"/>
    </row>
    <row r="395" ht="12.75" customHeight="1">
      <c r="C395" s="5"/>
      <c r="D395" s="5"/>
      <c r="E395" s="5"/>
      <c r="F395" s="5"/>
      <c r="G395" s="5"/>
    </row>
    <row r="396" ht="12.75" customHeight="1">
      <c r="C396" s="5"/>
      <c r="D396" s="5"/>
      <c r="E396" s="5"/>
      <c r="F396" s="5"/>
      <c r="G396" s="5"/>
    </row>
    <row r="397" ht="12.75" customHeight="1">
      <c r="C397" s="5"/>
      <c r="D397" s="5"/>
      <c r="E397" s="5"/>
      <c r="F397" s="5"/>
      <c r="G397" s="5"/>
    </row>
    <row r="398" ht="12.75" customHeight="1">
      <c r="C398" s="5"/>
      <c r="D398" s="5"/>
      <c r="E398" s="5"/>
      <c r="F398" s="5"/>
      <c r="G398" s="5"/>
    </row>
    <row r="399" ht="12.75" customHeight="1">
      <c r="C399" s="5"/>
      <c r="D399" s="5"/>
      <c r="E399" s="5"/>
      <c r="F399" s="5"/>
      <c r="G399" s="5"/>
    </row>
    <row r="400" ht="12.75" customHeight="1">
      <c r="C400" s="5"/>
      <c r="D400" s="5"/>
      <c r="E400" s="5"/>
      <c r="F400" s="5"/>
      <c r="G400" s="5"/>
    </row>
    <row r="401" ht="12.75" customHeight="1">
      <c r="C401" s="5"/>
      <c r="D401" s="5"/>
      <c r="E401" s="5"/>
      <c r="F401" s="5"/>
      <c r="G401" s="5"/>
    </row>
    <row r="402" ht="12.75" customHeight="1">
      <c r="C402" s="5"/>
      <c r="D402" s="5"/>
      <c r="E402" s="5"/>
      <c r="F402" s="5"/>
      <c r="G402" s="5"/>
    </row>
    <row r="403" ht="12.75" customHeight="1">
      <c r="C403" s="5"/>
      <c r="D403" s="5"/>
      <c r="E403" s="5"/>
      <c r="F403" s="5"/>
      <c r="G403" s="5"/>
    </row>
    <row r="404" ht="12.75" customHeight="1">
      <c r="C404" s="5"/>
      <c r="D404" s="5"/>
      <c r="E404" s="5"/>
      <c r="F404" s="5"/>
      <c r="G404" s="5"/>
    </row>
    <row r="405" ht="12.75" customHeight="1">
      <c r="C405" s="5"/>
      <c r="D405" s="5"/>
      <c r="E405" s="5"/>
      <c r="F405" s="5"/>
      <c r="G405" s="5"/>
    </row>
    <row r="406" ht="12.75" customHeight="1">
      <c r="C406" s="5"/>
      <c r="D406" s="5"/>
      <c r="E406" s="5"/>
      <c r="F406" s="5"/>
      <c r="G406" s="5"/>
    </row>
    <row r="407" ht="12.75" customHeight="1">
      <c r="C407" s="5"/>
      <c r="D407" s="5"/>
      <c r="E407" s="5"/>
      <c r="F407" s="5"/>
      <c r="G407" s="5"/>
    </row>
    <row r="408" ht="12.75" customHeight="1">
      <c r="C408" s="5"/>
      <c r="D408" s="5"/>
      <c r="E408" s="5"/>
      <c r="F408" s="5"/>
      <c r="G408" s="5"/>
    </row>
    <row r="409" ht="12.75" customHeight="1">
      <c r="C409" s="5"/>
      <c r="D409" s="5"/>
      <c r="E409" s="5"/>
      <c r="F409" s="5"/>
      <c r="G409" s="5"/>
    </row>
    <row r="410" ht="12.75" customHeight="1">
      <c r="C410" s="5"/>
      <c r="D410" s="5"/>
      <c r="E410" s="5"/>
      <c r="F410" s="5"/>
      <c r="G410" s="5"/>
    </row>
    <row r="411" ht="12.75" customHeight="1">
      <c r="C411" s="5"/>
      <c r="D411" s="5"/>
      <c r="E411" s="5"/>
      <c r="F411" s="5"/>
      <c r="G411" s="5"/>
    </row>
    <row r="412" ht="12.75" customHeight="1">
      <c r="C412" s="5"/>
      <c r="D412" s="5"/>
      <c r="E412" s="5"/>
      <c r="F412" s="5"/>
      <c r="G412" s="5"/>
    </row>
    <row r="413" ht="12.75" customHeight="1">
      <c r="C413" s="5"/>
      <c r="D413" s="5"/>
      <c r="E413" s="5"/>
      <c r="F413" s="5"/>
      <c r="G413" s="5"/>
    </row>
    <row r="414" ht="12.75" customHeight="1">
      <c r="C414" s="5"/>
      <c r="D414" s="5"/>
      <c r="E414" s="5"/>
      <c r="F414" s="5"/>
      <c r="G414" s="5"/>
    </row>
    <row r="415" ht="12.75" customHeight="1">
      <c r="C415" s="5"/>
      <c r="D415" s="5"/>
      <c r="E415" s="5"/>
      <c r="F415" s="5"/>
      <c r="G415" s="5"/>
    </row>
    <row r="416" ht="12.75" customHeight="1">
      <c r="C416" s="5"/>
      <c r="D416" s="5"/>
      <c r="E416" s="5"/>
      <c r="F416" s="5"/>
      <c r="G416" s="5"/>
    </row>
    <row r="417" ht="12.75" customHeight="1">
      <c r="C417" s="5"/>
      <c r="D417" s="5"/>
      <c r="E417" s="5"/>
      <c r="F417" s="5"/>
      <c r="G417" s="5"/>
    </row>
    <row r="418" ht="12.75" customHeight="1">
      <c r="C418" s="5"/>
      <c r="D418" s="5"/>
      <c r="E418" s="5"/>
      <c r="F418" s="5"/>
      <c r="G418" s="5"/>
    </row>
    <row r="419" ht="12.75" customHeight="1">
      <c r="C419" s="5"/>
      <c r="D419" s="5"/>
      <c r="E419" s="5"/>
      <c r="F419" s="5"/>
      <c r="G419" s="5"/>
    </row>
    <row r="420" ht="12.75" customHeight="1">
      <c r="C420" s="5"/>
      <c r="D420" s="5"/>
      <c r="E420" s="5"/>
      <c r="F420" s="5"/>
      <c r="G420" s="5"/>
    </row>
    <row r="421" ht="12.75" customHeight="1">
      <c r="C421" s="5"/>
      <c r="D421" s="5"/>
      <c r="E421" s="5"/>
      <c r="F421" s="5"/>
      <c r="G421" s="5"/>
    </row>
    <row r="422" ht="12.75" customHeight="1">
      <c r="C422" s="5"/>
      <c r="D422" s="5"/>
      <c r="E422" s="5"/>
      <c r="F422" s="5"/>
      <c r="G422" s="5"/>
    </row>
    <row r="423" ht="12.75" customHeight="1">
      <c r="C423" s="5"/>
      <c r="D423" s="5"/>
      <c r="E423" s="5"/>
      <c r="F423" s="5"/>
      <c r="G423" s="5"/>
    </row>
    <row r="424" ht="12.75" customHeight="1">
      <c r="C424" s="5"/>
      <c r="D424" s="5"/>
      <c r="E424" s="5"/>
      <c r="F424" s="5"/>
      <c r="G424" s="5"/>
    </row>
    <row r="425" ht="12.75" customHeight="1">
      <c r="C425" s="5"/>
      <c r="D425" s="5"/>
      <c r="E425" s="5"/>
      <c r="F425" s="5"/>
      <c r="G425" s="5"/>
    </row>
    <row r="426" ht="12.75" customHeight="1">
      <c r="C426" s="5"/>
      <c r="D426" s="5"/>
      <c r="E426" s="5"/>
      <c r="F426" s="5"/>
      <c r="G426" s="5"/>
    </row>
    <row r="427" ht="12.75" customHeight="1">
      <c r="C427" s="5"/>
      <c r="D427" s="5"/>
      <c r="E427" s="5"/>
      <c r="F427" s="5"/>
      <c r="G427" s="5"/>
    </row>
    <row r="428" ht="12.75" customHeight="1">
      <c r="C428" s="5"/>
      <c r="D428" s="5"/>
      <c r="E428" s="5"/>
      <c r="F428" s="5"/>
      <c r="G428" s="5"/>
    </row>
    <row r="429" ht="12.75" customHeight="1">
      <c r="C429" s="5"/>
      <c r="D429" s="5"/>
      <c r="E429" s="5"/>
      <c r="F429" s="5"/>
      <c r="G429" s="5"/>
    </row>
    <row r="430" ht="12.75" customHeight="1">
      <c r="C430" s="5"/>
      <c r="D430" s="5"/>
      <c r="E430" s="5"/>
      <c r="F430" s="5"/>
      <c r="G430" s="5"/>
    </row>
    <row r="431" ht="12.75" customHeight="1">
      <c r="C431" s="5"/>
      <c r="D431" s="5"/>
      <c r="E431" s="5"/>
      <c r="F431" s="5"/>
      <c r="G431" s="5"/>
    </row>
    <row r="432" ht="12.75" customHeight="1">
      <c r="C432" s="5"/>
      <c r="D432" s="5"/>
      <c r="E432" s="5"/>
      <c r="F432" s="5"/>
      <c r="G432" s="5"/>
    </row>
    <row r="433" ht="12.75" customHeight="1">
      <c r="C433" s="5"/>
      <c r="D433" s="5"/>
      <c r="E433" s="5"/>
      <c r="F433" s="5"/>
      <c r="G433" s="5"/>
    </row>
    <row r="434" ht="12.75" customHeight="1">
      <c r="C434" s="5"/>
      <c r="D434" s="5"/>
      <c r="E434" s="5"/>
      <c r="F434" s="5"/>
      <c r="G434" s="5"/>
    </row>
    <row r="435" ht="12.75" customHeight="1">
      <c r="C435" s="5"/>
      <c r="D435" s="5"/>
      <c r="E435" s="5"/>
      <c r="F435" s="5"/>
      <c r="G435" s="5"/>
    </row>
    <row r="436" ht="12.75" customHeight="1">
      <c r="C436" s="5"/>
      <c r="D436" s="5"/>
      <c r="E436" s="5"/>
      <c r="F436" s="5"/>
      <c r="G436" s="5"/>
    </row>
    <row r="437" ht="12.75" customHeight="1">
      <c r="C437" s="5"/>
      <c r="D437" s="5"/>
      <c r="E437" s="5"/>
      <c r="F437" s="5"/>
      <c r="G437" s="5"/>
    </row>
    <row r="438" ht="12.75" customHeight="1">
      <c r="C438" s="5"/>
      <c r="D438" s="5"/>
      <c r="E438" s="5"/>
      <c r="F438" s="5"/>
      <c r="G438" s="5"/>
    </row>
    <row r="439" ht="12.75" customHeight="1">
      <c r="C439" s="5"/>
      <c r="D439" s="5"/>
      <c r="E439" s="5"/>
      <c r="F439" s="5"/>
      <c r="G439" s="5"/>
    </row>
    <row r="440" ht="12.75" customHeight="1">
      <c r="C440" s="5"/>
      <c r="D440" s="5"/>
      <c r="E440" s="5"/>
      <c r="F440" s="5"/>
      <c r="G440" s="5"/>
    </row>
    <row r="441" ht="12.75" customHeight="1">
      <c r="C441" s="5"/>
      <c r="D441" s="5"/>
      <c r="E441" s="5"/>
      <c r="F441" s="5"/>
      <c r="G441" s="5"/>
    </row>
    <row r="442" ht="12.75" customHeight="1">
      <c r="C442" s="5"/>
      <c r="D442" s="5"/>
      <c r="E442" s="5"/>
      <c r="F442" s="5"/>
      <c r="G442" s="5"/>
    </row>
    <row r="443" ht="12.75" customHeight="1">
      <c r="C443" s="5"/>
      <c r="D443" s="5"/>
      <c r="E443" s="5"/>
      <c r="F443" s="5"/>
      <c r="G443" s="5"/>
    </row>
    <row r="444" ht="12.75" customHeight="1">
      <c r="C444" s="5"/>
      <c r="D444" s="5"/>
      <c r="E444" s="5"/>
      <c r="F444" s="5"/>
      <c r="G444" s="5"/>
    </row>
    <row r="445" ht="12.75" customHeight="1">
      <c r="C445" s="5"/>
      <c r="D445" s="5"/>
      <c r="E445" s="5"/>
      <c r="F445" s="5"/>
      <c r="G445" s="5"/>
    </row>
    <row r="446" ht="12.75" customHeight="1">
      <c r="C446" s="5"/>
      <c r="D446" s="5"/>
      <c r="E446" s="5"/>
      <c r="F446" s="5"/>
      <c r="G446" s="5"/>
    </row>
    <row r="447" ht="12.75" customHeight="1">
      <c r="C447" s="5"/>
      <c r="D447" s="5"/>
      <c r="E447" s="5"/>
      <c r="F447" s="5"/>
      <c r="G447" s="5"/>
    </row>
    <row r="448" ht="12.75" customHeight="1">
      <c r="C448" s="5"/>
      <c r="D448" s="5"/>
      <c r="E448" s="5"/>
      <c r="F448" s="5"/>
      <c r="G448" s="5"/>
    </row>
    <row r="449" ht="12.75" customHeight="1">
      <c r="C449" s="5"/>
      <c r="D449" s="5"/>
      <c r="E449" s="5"/>
      <c r="F449" s="5"/>
      <c r="G449" s="5"/>
    </row>
    <row r="450" ht="12.75" customHeight="1">
      <c r="C450" s="5"/>
      <c r="D450" s="5"/>
      <c r="E450" s="5"/>
      <c r="F450" s="5"/>
      <c r="G450" s="5"/>
    </row>
    <row r="451" ht="12.75" customHeight="1">
      <c r="C451" s="5"/>
      <c r="D451" s="5"/>
      <c r="E451" s="5"/>
      <c r="F451" s="5"/>
      <c r="G451" s="5"/>
    </row>
    <row r="452" ht="12.75" customHeight="1">
      <c r="C452" s="5"/>
      <c r="D452" s="5"/>
      <c r="E452" s="5"/>
      <c r="F452" s="5"/>
      <c r="G452" s="5"/>
    </row>
    <row r="453" ht="12.75" customHeight="1">
      <c r="C453" s="5"/>
      <c r="D453" s="5"/>
      <c r="E453" s="5"/>
      <c r="F453" s="5"/>
      <c r="G453" s="5"/>
    </row>
    <row r="454" ht="12.75" customHeight="1">
      <c r="C454" s="5"/>
      <c r="D454" s="5"/>
      <c r="E454" s="5"/>
      <c r="F454" s="5"/>
      <c r="G454" s="5"/>
    </row>
    <row r="455" ht="12.75" customHeight="1">
      <c r="C455" s="5"/>
      <c r="D455" s="5"/>
      <c r="E455" s="5"/>
      <c r="F455" s="5"/>
      <c r="G455" s="5"/>
    </row>
    <row r="456" ht="12.75" customHeight="1">
      <c r="C456" s="5"/>
      <c r="D456" s="5"/>
      <c r="E456" s="5"/>
      <c r="F456" s="5"/>
      <c r="G456" s="5"/>
    </row>
    <row r="457" ht="12.75" customHeight="1">
      <c r="C457" s="5"/>
      <c r="D457" s="5"/>
      <c r="E457" s="5"/>
      <c r="F457" s="5"/>
      <c r="G457" s="5"/>
    </row>
    <row r="458" ht="12.75" customHeight="1">
      <c r="C458" s="5"/>
      <c r="D458" s="5"/>
      <c r="E458" s="5"/>
      <c r="F458" s="5"/>
      <c r="G458" s="5"/>
    </row>
    <row r="459" ht="12.75" customHeight="1">
      <c r="C459" s="5"/>
      <c r="D459" s="5"/>
      <c r="E459" s="5"/>
      <c r="F459" s="5"/>
      <c r="G459" s="5"/>
    </row>
    <row r="460" ht="12.75" customHeight="1">
      <c r="C460" s="5"/>
      <c r="D460" s="5"/>
      <c r="E460" s="5"/>
      <c r="F460" s="5"/>
      <c r="G460" s="5"/>
    </row>
    <row r="461" ht="12.75" customHeight="1">
      <c r="C461" s="5"/>
      <c r="D461" s="5"/>
      <c r="E461" s="5"/>
      <c r="F461" s="5"/>
      <c r="G461" s="5"/>
    </row>
    <row r="462" ht="12.75" customHeight="1">
      <c r="C462" s="5"/>
      <c r="D462" s="5"/>
      <c r="E462" s="5"/>
      <c r="F462" s="5"/>
      <c r="G462" s="5"/>
    </row>
    <row r="463" ht="12.75" customHeight="1">
      <c r="C463" s="5"/>
      <c r="D463" s="5"/>
      <c r="E463" s="5"/>
      <c r="F463" s="5"/>
      <c r="G463" s="5"/>
    </row>
    <row r="464" ht="12.75" customHeight="1">
      <c r="C464" s="5"/>
      <c r="D464" s="5"/>
      <c r="E464" s="5"/>
      <c r="F464" s="5"/>
      <c r="G464" s="5"/>
    </row>
    <row r="465" ht="12.75" customHeight="1">
      <c r="C465" s="5"/>
      <c r="D465" s="5"/>
      <c r="E465" s="5"/>
      <c r="F465" s="5"/>
      <c r="G465" s="5"/>
    </row>
    <row r="466" ht="12.75" customHeight="1">
      <c r="C466" s="5"/>
      <c r="D466" s="5"/>
      <c r="E466" s="5"/>
      <c r="F466" s="5"/>
      <c r="G466" s="5"/>
    </row>
    <row r="467" ht="12.75" customHeight="1">
      <c r="C467" s="5"/>
      <c r="D467" s="5"/>
      <c r="E467" s="5"/>
      <c r="F467" s="5"/>
      <c r="G467" s="5"/>
    </row>
    <row r="468" ht="12.75" customHeight="1">
      <c r="C468" s="5"/>
      <c r="D468" s="5"/>
      <c r="E468" s="5"/>
      <c r="F468" s="5"/>
      <c r="G468" s="5"/>
    </row>
    <row r="469" ht="12.75" customHeight="1">
      <c r="C469" s="5"/>
      <c r="D469" s="5"/>
      <c r="E469" s="5"/>
      <c r="F469" s="5"/>
      <c r="G469" s="5"/>
    </row>
    <row r="470" ht="12.75" customHeight="1">
      <c r="C470" s="5"/>
      <c r="D470" s="5"/>
      <c r="E470" s="5"/>
      <c r="F470" s="5"/>
      <c r="G470" s="5"/>
    </row>
    <row r="471" ht="12.75" customHeight="1">
      <c r="C471" s="5"/>
      <c r="D471" s="5"/>
      <c r="E471" s="5"/>
      <c r="F471" s="5"/>
      <c r="G471" s="5"/>
    </row>
    <row r="472" ht="12.75" customHeight="1">
      <c r="C472" s="5"/>
      <c r="D472" s="5"/>
      <c r="E472" s="5"/>
      <c r="F472" s="5"/>
      <c r="G472" s="5"/>
    </row>
    <row r="473" ht="12.75" customHeight="1">
      <c r="C473" s="5"/>
      <c r="D473" s="5"/>
      <c r="E473" s="5"/>
      <c r="F473" s="5"/>
      <c r="G473" s="5"/>
    </row>
    <row r="474" ht="12.75" customHeight="1">
      <c r="C474" s="5"/>
      <c r="D474" s="5"/>
      <c r="E474" s="5"/>
      <c r="F474" s="5"/>
      <c r="G474" s="5"/>
    </row>
    <row r="475" ht="12.75" customHeight="1">
      <c r="C475" s="5"/>
      <c r="D475" s="5"/>
      <c r="E475" s="5"/>
      <c r="F475" s="5"/>
      <c r="G475" s="5"/>
    </row>
    <row r="476" ht="12.75" customHeight="1">
      <c r="C476" s="5"/>
      <c r="D476" s="5"/>
      <c r="E476" s="5"/>
      <c r="F476" s="5"/>
      <c r="G476" s="5"/>
    </row>
    <row r="477" ht="12.75" customHeight="1">
      <c r="C477" s="5"/>
      <c r="D477" s="5"/>
      <c r="E477" s="5"/>
      <c r="F477" s="5"/>
      <c r="G477" s="5"/>
    </row>
    <row r="478" ht="12.75" customHeight="1">
      <c r="C478" s="5"/>
      <c r="D478" s="5"/>
      <c r="E478" s="5"/>
      <c r="F478" s="5"/>
      <c r="G478" s="5"/>
    </row>
    <row r="479" ht="12.75" customHeight="1">
      <c r="C479" s="5"/>
      <c r="D479" s="5"/>
      <c r="E479" s="5"/>
      <c r="F479" s="5"/>
      <c r="G479" s="5"/>
    </row>
    <row r="480" ht="12.75" customHeight="1">
      <c r="C480" s="5"/>
      <c r="D480" s="5"/>
      <c r="E480" s="5"/>
      <c r="F480" s="5"/>
      <c r="G480" s="5"/>
    </row>
    <row r="481" ht="12.75" customHeight="1">
      <c r="C481" s="5"/>
      <c r="D481" s="5"/>
      <c r="E481" s="5"/>
      <c r="F481" s="5"/>
      <c r="G481" s="5"/>
    </row>
    <row r="482" ht="12.75" customHeight="1">
      <c r="C482" s="5"/>
      <c r="D482" s="5"/>
      <c r="E482" s="5"/>
      <c r="F482" s="5"/>
      <c r="G482" s="5"/>
    </row>
    <row r="483" ht="12.75" customHeight="1">
      <c r="C483" s="5"/>
      <c r="D483" s="5"/>
      <c r="E483" s="5"/>
      <c r="F483" s="5"/>
      <c r="G483" s="5"/>
    </row>
    <row r="484" ht="12.75" customHeight="1">
      <c r="C484" s="5"/>
      <c r="D484" s="5"/>
      <c r="E484" s="5"/>
      <c r="F484" s="5"/>
      <c r="G484" s="5"/>
    </row>
    <row r="485" ht="12.75" customHeight="1">
      <c r="C485" s="5"/>
      <c r="D485" s="5"/>
      <c r="E485" s="5"/>
      <c r="F485" s="5"/>
      <c r="G485" s="5"/>
    </row>
    <row r="486" ht="12.75" customHeight="1">
      <c r="C486" s="5"/>
      <c r="D486" s="5"/>
      <c r="E486" s="5"/>
      <c r="F486" s="5"/>
      <c r="G486" s="5"/>
    </row>
    <row r="487" ht="12.75" customHeight="1">
      <c r="C487" s="5"/>
      <c r="D487" s="5"/>
      <c r="E487" s="5"/>
      <c r="F487" s="5"/>
      <c r="G487" s="5"/>
    </row>
    <row r="488" ht="12.75" customHeight="1">
      <c r="C488" s="5"/>
      <c r="D488" s="5"/>
      <c r="E488" s="5"/>
      <c r="F488" s="5"/>
      <c r="G488" s="5"/>
    </row>
    <row r="489" ht="12.75" customHeight="1">
      <c r="C489" s="5"/>
      <c r="D489" s="5"/>
      <c r="E489" s="5"/>
      <c r="F489" s="5"/>
      <c r="G489" s="5"/>
    </row>
    <row r="490" ht="12.75" customHeight="1">
      <c r="C490" s="5"/>
      <c r="D490" s="5"/>
      <c r="E490" s="5"/>
      <c r="F490" s="5"/>
      <c r="G490" s="5"/>
    </row>
    <row r="491" ht="12.75" customHeight="1">
      <c r="C491" s="5"/>
      <c r="D491" s="5"/>
      <c r="E491" s="5"/>
      <c r="F491" s="5"/>
      <c r="G491" s="5"/>
    </row>
    <row r="492" ht="12.75" customHeight="1">
      <c r="C492" s="5"/>
      <c r="D492" s="5"/>
      <c r="E492" s="5"/>
      <c r="F492" s="5"/>
      <c r="G492" s="5"/>
    </row>
    <row r="493" ht="12.75" customHeight="1">
      <c r="C493" s="5"/>
      <c r="D493" s="5"/>
      <c r="E493" s="5"/>
      <c r="F493" s="5"/>
      <c r="G493" s="5"/>
    </row>
    <row r="494" ht="12.75" customHeight="1">
      <c r="C494" s="5"/>
      <c r="D494" s="5"/>
      <c r="E494" s="5"/>
      <c r="F494" s="5"/>
      <c r="G494" s="5"/>
    </row>
    <row r="495" ht="12.75" customHeight="1">
      <c r="C495" s="5"/>
      <c r="D495" s="5"/>
      <c r="E495" s="5"/>
      <c r="F495" s="5"/>
      <c r="G495" s="5"/>
    </row>
    <row r="496" ht="12.75" customHeight="1">
      <c r="C496" s="5"/>
      <c r="D496" s="5"/>
      <c r="E496" s="5"/>
      <c r="F496" s="5"/>
      <c r="G496" s="5"/>
    </row>
    <row r="497" ht="12.75" customHeight="1">
      <c r="C497" s="5"/>
      <c r="D497" s="5"/>
      <c r="E497" s="5"/>
      <c r="F497" s="5"/>
      <c r="G497" s="5"/>
    </row>
    <row r="498" ht="12.75" customHeight="1">
      <c r="C498" s="5"/>
      <c r="D498" s="5"/>
      <c r="E498" s="5"/>
      <c r="F498" s="5"/>
      <c r="G498" s="5"/>
    </row>
    <row r="499" ht="12.75" customHeight="1">
      <c r="C499" s="5"/>
      <c r="D499" s="5"/>
      <c r="E499" s="5"/>
      <c r="F499" s="5"/>
      <c r="G499" s="5"/>
    </row>
    <row r="500" ht="12.75" customHeight="1">
      <c r="C500" s="5"/>
      <c r="D500" s="5"/>
      <c r="E500" s="5"/>
      <c r="F500" s="5"/>
      <c r="G500" s="5"/>
    </row>
    <row r="501" ht="12.75" customHeight="1">
      <c r="C501" s="5"/>
      <c r="D501" s="5"/>
      <c r="E501" s="5"/>
      <c r="F501" s="5"/>
      <c r="G501" s="5"/>
    </row>
    <row r="502" ht="12.75" customHeight="1">
      <c r="C502" s="5"/>
      <c r="D502" s="5"/>
      <c r="E502" s="5"/>
      <c r="F502" s="5"/>
      <c r="G502" s="5"/>
    </row>
    <row r="503" ht="12.75" customHeight="1">
      <c r="C503" s="5"/>
      <c r="D503" s="5"/>
      <c r="E503" s="5"/>
      <c r="F503" s="5"/>
      <c r="G503" s="5"/>
    </row>
    <row r="504" ht="12.75" customHeight="1">
      <c r="C504" s="5"/>
      <c r="D504" s="5"/>
      <c r="E504" s="5"/>
      <c r="F504" s="5"/>
      <c r="G504" s="5"/>
    </row>
    <row r="505" ht="12.75" customHeight="1">
      <c r="C505" s="5"/>
      <c r="D505" s="5"/>
      <c r="E505" s="5"/>
      <c r="F505" s="5"/>
      <c r="G505" s="5"/>
    </row>
    <row r="506" ht="12.75" customHeight="1">
      <c r="C506" s="5"/>
      <c r="D506" s="5"/>
      <c r="E506" s="5"/>
      <c r="F506" s="5"/>
      <c r="G506" s="5"/>
    </row>
    <row r="507" ht="12.75" customHeight="1">
      <c r="C507" s="5"/>
      <c r="D507" s="5"/>
      <c r="E507" s="5"/>
      <c r="F507" s="5"/>
      <c r="G507" s="5"/>
    </row>
    <row r="508" ht="12.75" customHeight="1">
      <c r="C508" s="5"/>
      <c r="D508" s="5"/>
      <c r="E508" s="5"/>
      <c r="F508" s="5"/>
      <c r="G508" s="5"/>
    </row>
    <row r="509" ht="12.75" customHeight="1">
      <c r="C509" s="5"/>
      <c r="D509" s="5"/>
      <c r="E509" s="5"/>
      <c r="F509" s="5"/>
      <c r="G509" s="5"/>
    </row>
    <row r="510" ht="12.75" customHeight="1">
      <c r="C510" s="5"/>
      <c r="D510" s="5"/>
      <c r="E510" s="5"/>
      <c r="F510" s="5"/>
      <c r="G510" s="5"/>
    </row>
    <row r="511" ht="12.75" customHeight="1">
      <c r="C511" s="5"/>
      <c r="D511" s="5"/>
      <c r="E511" s="5"/>
      <c r="F511" s="5"/>
      <c r="G511" s="5"/>
    </row>
    <row r="512" ht="12.75" customHeight="1">
      <c r="C512" s="5"/>
      <c r="D512" s="5"/>
      <c r="E512" s="5"/>
      <c r="F512" s="5"/>
      <c r="G512" s="5"/>
    </row>
    <row r="513" ht="12.75" customHeight="1">
      <c r="C513" s="5"/>
      <c r="D513" s="5"/>
      <c r="E513" s="5"/>
      <c r="F513" s="5"/>
      <c r="G513" s="5"/>
    </row>
    <row r="514" ht="12.75" customHeight="1">
      <c r="C514" s="5"/>
      <c r="D514" s="5"/>
      <c r="E514" s="5"/>
      <c r="F514" s="5"/>
      <c r="G514" s="5"/>
    </row>
    <row r="515" ht="12.75" customHeight="1">
      <c r="C515" s="5"/>
      <c r="D515" s="5"/>
      <c r="E515" s="5"/>
      <c r="F515" s="5"/>
      <c r="G515" s="5"/>
    </row>
    <row r="516" ht="12.75" customHeight="1">
      <c r="C516" s="5"/>
      <c r="D516" s="5"/>
      <c r="E516" s="5"/>
      <c r="F516" s="5"/>
      <c r="G516" s="5"/>
    </row>
    <row r="517" ht="12.75" customHeight="1">
      <c r="C517" s="5"/>
      <c r="D517" s="5"/>
      <c r="E517" s="5"/>
      <c r="F517" s="5"/>
      <c r="G517" s="5"/>
    </row>
    <row r="518" ht="12.75" customHeight="1">
      <c r="C518" s="5"/>
      <c r="D518" s="5"/>
      <c r="E518" s="5"/>
      <c r="F518" s="5"/>
      <c r="G518" s="5"/>
    </row>
    <row r="519" ht="12.75" customHeight="1">
      <c r="C519" s="5"/>
      <c r="D519" s="5"/>
      <c r="E519" s="5"/>
      <c r="F519" s="5"/>
      <c r="G519" s="5"/>
    </row>
    <row r="520" ht="12.75" customHeight="1">
      <c r="C520" s="5"/>
      <c r="D520" s="5"/>
      <c r="E520" s="5"/>
      <c r="F520" s="5"/>
      <c r="G520" s="5"/>
    </row>
    <row r="521" ht="12.75" customHeight="1">
      <c r="C521" s="5"/>
      <c r="D521" s="5"/>
      <c r="E521" s="5"/>
      <c r="F521" s="5"/>
      <c r="G521" s="5"/>
    </row>
    <row r="522" ht="12.75" customHeight="1">
      <c r="C522" s="5"/>
      <c r="D522" s="5"/>
      <c r="E522" s="5"/>
      <c r="F522" s="5"/>
      <c r="G522" s="5"/>
    </row>
    <row r="523" ht="12.75" customHeight="1">
      <c r="C523" s="5"/>
      <c r="D523" s="5"/>
      <c r="E523" s="5"/>
      <c r="F523" s="5"/>
      <c r="G523" s="5"/>
    </row>
    <row r="524" ht="12.75" customHeight="1">
      <c r="C524" s="5"/>
      <c r="D524" s="5"/>
      <c r="E524" s="5"/>
      <c r="F524" s="5"/>
      <c r="G524" s="5"/>
    </row>
    <row r="525" ht="12.75" customHeight="1">
      <c r="C525" s="5"/>
      <c r="D525" s="5"/>
      <c r="E525" s="5"/>
      <c r="F525" s="5"/>
      <c r="G525" s="5"/>
    </row>
    <row r="526" ht="12.75" customHeight="1">
      <c r="C526" s="5"/>
      <c r="D526" s="5"/>
      <c r="E526" s="5"/>
      <c r="F526" s="5"/>
      <c r="G526" s="5"/>
    </row>
    <row r="527" ht="12.75" customHeight="1">
      <c r="C527" s="5"/>
      <c r="D527" s="5"/>
      <c r="E527" s="5"/>
      <c r="F527" s="5"/>
      <c r="G527" s="5"/>
    </row>
    <row r="528" ht="12.75" customHeight="1">
      <c r="C528" s="5"/>
      <c r="D528" s="5"/>
      <c r="E528" s="5"/>
      <c r="F528" s="5"/>
      <c r="G528" s="5"/>
    </row>
    <row r="529" ht="12.75" customHeight="1">
      <c r="C529" s="5"/>
      <c r="D529" s="5"/>
      <c r="E529" s="5"/>
      <c r="F529" s="5"/>
      <c r="G529" s="5"/>
    </row>
    <row r="530" ht="12.75" customHeight="1">
      <c r="C530" s="5"/>
      <c r="D530" s="5"/>
      <c r="E530" s="5"/>
      <c r="F530" s="5"/>
      <c r="G530" s="5"/>
    </row>
    <row r="531" ht="12.75" customHeight="1">
      <c r="C531" s="5"/>
      <c r="D531" s="5"/>
      <c r="E531" s="5"/>
      <c r="F531" s="5"/>
      <c r="G531" s="5"/>
    </row>
    <row r="532" ht="12.75" customHeight="1">
      <c r="C532" s="5"/>
      <c r="D532" s="5"/>
      <c r="E532" s="5"/>
      <c r="F532" s="5"/>
      <c r="G532" s="5"/>
    </row>
    <row r="533" ht="12.75" customHeight="1">
      <c r="C533" s="5"/>
      <c r="D533" s="5"/>
      <c r="E533" s="5"/>
      <c r="F533" s="5"/>
      <c r="G533" s="5"/>
    </row>
    <row r="534" ht="12.75" customHeight="1">
      <c r="C534" s="5"/>
      <c r="D534" s="5"/>
      <c r="E534" s="5"/>
      <c r="F534" s="5"/>
      <c r="G534" s="5"/>
    </row>
    <row r="535" ht="12.75" customHeight="1">
      <c r="C535" s="5"/>
      <c r="D535" s="5"/>
      <c r="E535" s="5"/>
      <c r="F535" s="5"/>
      <c r="G535" s="5"/>
    </row>
    <row r="536" ht="12.75" customHeight="1">
      <c r="C536" s="5"/>
      <c r="D536" s="5"/>
      <c r="E536" s="5"/>
      <c r="F536" s="5"/>
      <c r="G536" s="5"/>
    </row>
    <row r="537" ht="12.75" customHeight="1">
      <c r="C537" s="5"/>
      <c r="D537" s="5"/>
      <c r="E537" s="5"/>
      <c r="F537" s="5"/>
      <c r="G537" s="5"/>
    </row>
    <row r="538" ht="12.75" customHeight="1">
      <c r="C538" s="5"/>
      <c r="D538" s="5"/>
      <c r="E538" s="5"/>
      <c r="F538" s="5"/>
      <c r="G538" s="5"/>
    </row>
    <row r="539" ht="12.75" customHeight="1">
      <c r="C539" s="5"/>
      <c r="D539" s="5"/>
      <c r="E539" s="5"/>
      <c r="F539" s="5"/>
      <c r="G539" s="5"/>
    </row>
    <row r="540" ht="12.75" customHeight="1">
      <c r="C540" s="5"/>
      <c r="D540" s="5"/>
      <c r="E540" s="5"/>
      <c r="F540" s="5"/>
      <c r="G540" s="5"/>
    </row>
    <row r="541" ht="12.75" customHeight="1">
      <c r="C541" s="5"/>
      <c r="D541" s="5"/>
      <c r="E541" s="5"/>
      <c r="F541" s="5"/>
      <c r="G541" s="5"/>
    </row>
    <row r="542" ht="12.75" customHeight="1">
      <c r="C542" s="5"/>
      <c r="D542" s="5"/>
      <c r="E542" s="5"/>
      <c r="F542" s="5"/>
      <c r="G542" s="5"/>
    </row>
    <row r="543" ht="12.75" customHeight="1">
      <c r="C543" s="5"/>
      <c r="D543" s="5"/>
      <c r="E543" s="5"/>
      <c r="F543" s="5"/>
      <c r="G543" s="5"/>
    </row>
    <row r="544" ht="12.75" customHeight="1">
      <c r="C544" s="5"/>
      <c r="D544" s="5"/>
      <c r="E544" s="5"/>
      <c r="F544" s="5"/>
      <c r="G544" s="5"/>
    </row>
    <row r="545" ht="12.75" customHeight="1">
      <c r="C545" s="5"/>
      <c r="D545" s="5"/>
      <c r="E545" s="5"/>
      <c r="F545" s="5"/>
      <c r="G545" s="5"/>
    </row>
    <row r="546" ht="12.75" customHeight="1">
      <c r="C546" s="5"/>
      <c r="D546" s="5"/>
      <c r="E546" s="5"/>
      <c r="F546" s="5"/>
      <c r="G546" s="5"/>
    </row>
    <row r="547" ht="12.75" customHeight="1">
      <c r="C547" s="5"/>
      <c r="D547" s="5"/>
      <c r="E547" s="5"/>
      <c r="F547" s="5"/>
      <c r="G547" s="5"/>
    </row>
    <row r="548" ht="12.75" customHeight="1">
      <c r="C548" s="5"/>
      <c r="D548" s="5"/>
      <c r="E548" s="5"/>
      <c r="F548" s="5"/>
      <c r="G548" s="5"/>
    </row>
    <row r="549" ht="12.75" customHeight="1">
      <c r="C549" s="5"/>
      <c r="D549" s="5"/>
      <c r="E549" s="5"/>
      <c r="F549" s="5"/>
      <c r="G549" s="5"/>
    </row>
    <row r="550" ht="12.75" customHeight="1">
      <c r="C550" s="5"/>
      <c r="D550" s="5"/>
      <c r="E550" s="5"/>
      <c r="F550" s="5"/>
      <c r="G550" s="5"/>
    </row>
    <row r="551" ht="12.75" customHeight="1">
      <c r="C551" s="5"/>
      <c r="D551" s="5"/>
      <c r="E551" s="5"/>
      <c r="F551" s="5"/>
      <c r="G551" s="5"/>
    </row>
    <row r="552" ht="12.75" customHeight="1">
      <c r="C552" s="5"/>
      <c r="D552" s="5"/>
      <c r="E552" s="5"/>
      <c r="F552" s="5"/>
      <c r="G552" s="5"/>
    </row>
    <row r="553" ht="12.75" customHeight="1">
      <c r="C553" s="5"/>
      <c r="D553" s="5"/>
      <c r="E553" s="5"/>
      <c r="F553" s="5"/>
      <c r="G553" s="5"/>
    </row>
    <row r="554" ht="12.75" customHeight="1">
      <c r="C554" s="5"/>
      <c r="D554" s="5"/>
      <c r="E554" s="5"/>
      <c r="F554" s="5"/>
      <c r="G554" s="5"/>
    </row>
    <row r="555" ht="12.75" customHeight="1">
      <c r="C555" s="5"/>
      <c r="D555" s="5"/>
      <c r="E555" s="5"/>
      <c r="F555" s="5"/>
      <c r="G555" s="5"/>
    </row>
    <row r="556" ht="12.75" customHeight="1">
      <c r="C556" s="5"/>
      <c r="D556" s="5"/>
      <c r="E556" s="5"/>
      <c r="F556" s="5"/>
      <c r="G556" s="5"/>
    </row>
    <row r="557" ht="12.75" customHeight="1">
      <c r="C557" s="5"/>
      <c r="D557" s="5"/>
      <c r="E557" s="5"/>
      <c r="F557" s="5"/>
      <c r="G557" s="5"/>
    </row>
    <row r="558" ht="12.75" customHeight="1">
      <c r="C558" s="5"/>
      <c r="D558" s="5"/>
      <c r="E558" s="5"/>
      <c r="F558" s="5"/>
      <c r="G558" s="5"/>
    </row>
    <row r="559" ht="12.75" customHeight="1">
      <c r="C559" s="5"/>
      <c r="D559" s="5"/>
      <c r="E559" s="5"/>
      <c r="F559" s="5"/>
      <c r="G559" s="5"/>
    </row>
    <row r="560" ht="12.75" customHeight="1">
      <c r="C560" s="5"/>
      <c r="D560" s="5"/>
      <c r="E560" s="5"/>
      <c r="F560" s="5"/>
      <c r="G560" s="5"/>
    </row>
    <row r="561" ht="12.75" customHeight="1">
      <c r="C561" s="5"/>
      <c r="D561" s="5"/>
      <c r="E561" s="5"/>
      <c r="F561" s="5"/>
      <c r="G561" s="5"/>
    </row>
    <row r="562" ht="12.75" customHeight="1">
      <c r="C562" s="5"/>
      <c r="D562" s="5"/>
      <c r="E562" s="5"/>
      <c r="F562" s="5"/>
      <c r="G562" s="5"/>
    </row>
    <row r="563" ht="12.75" customHeight="1">
      <c r="C563" s="5"/>
      <c r="D563" s="5"/>
      <c r="E563" s="5"/>
      <c r="F563" s="5"/>
      <c r="G563" s="5"/>
    </row>
    <row r="564" ht="12.75" customHeight="1">
      <c r="C564" s="5"/>
      <c r="D564" s="5"/>
      <c r="E564" s="5"/>
      <c r="F564" s="5"/>
      <c r="G564" s="5"/>
    </row>
    <row r="565" ht="12.75" customHeight="1">
      <c r="C565" s="5"/>
      <c r="D565" s="5"/>
      <c r="E565" s="5"/>
      <c r="F565" s="5"/>
      <c r="G565" s="5"/>
    </row>
    <row r="566" ht="12.75" customHeight="1">
      <c r="C566" s="5"/>
      <c r="D566" s="5"/>
      <c r="E566" s="5"/>
      <c r="F566" s="5"/>
      <c r="G566" s="5"/>
    </row>
    <row r="567" ht="12.75" customHeight="1">
      <c r="C567" s="5"/>
      <c r="D567" s="5"/>
      <c r="E567" s="5"/>
      <c r="F567" s="5"/>
      <c r="G567" s="5"/>
    </row>
    <row r="568" ht="12.75" customHeight="1">
      <c r="C568" s="5"/>
      <c r="D568" s="5"/>
      <c r="E568" s="5"/>
      <c r="F568" s="5"/>
      <c r="G568" s="5"/>
    </row>
    <row r="569" ht="12.75" customHeight="1">
      <c r="C569" s="5"/>
      <c r="D569" s="5"/>
      <c r="E569" s="5"/>
      <c r="F569" s="5"/>
      <c r="G569" s="5"/>
    </row>
    <row r="570" ht="12.75" customHeight="1">
      <c r="C570" s="5"/>
      <c r="D570" s="5"/>
      <c r="E570" s="5"/>
      <c r="F570" s="5"/>
      <c r="G570" s="5"/>
    </row>
    <row r="571" ht="12.75" customHeight="1">
      <c r="C571" s="5"/>
      <c r="D571" s="5"/>
      <c r="E571" s="5"/>
      <c r="F571" s="5"/>
      <c r="G571" s="5"/>
    </row>
    <row r="572" ht="12.75" customHeight="1">
      <c r="C572" s="5"/>
      <c r="D572" s="5"/>
      <c r="E572" s="5"/>
      <c r="F572" s="5"/>
      <c r="G572" s="5"/>
    </row>
    <row r="573" ht="12.75" customHeight="1">
      <c r="C573" s="5"/>
      <c r="D573" s="5"/>
      <c r="E573" s="5"/>
      <c r="F573" s="5"/>
      <c r="G573" s="5"/>
    </row>
    <row r="574" ht="12.75" customHeight="1">
      <c r="C574" s="5"/>
      <c r="D574" s="5"/>
      <c r="E574" s="5"/>
      <c r="F574" s="5"/>
      <c r="G574" s="5"/>
    </row>
    <row r="575" ht="12.75" customHeight="1">
      <c r="C575" s="5"/>
      <c r="D575" s="5"/>
      <c r="E575" s="5"/>
      <c r="F575" s="5"/>
      <c r="G575" s="5"/>
    </row>
    <row r="576" ht="12.75" customHeight="1">
      <c r="C576" s="5"/>
      <c r="D576" s="5"/>
      <c r="E576" s="5"/>
      <c r="F576" s="5"/>
      <c r="G576" s="5"/>
    </row>
    <row r="577" ht="12.75" customHeight="1">
      <c r="C577" s="5"/>
      <c r="D577" s="5"/>
      <c r="E577" s="5"/>
      <c r="F577" s="5"/>
      <c r="G577" s="5"/>
    </row>
    <row r="578" ht="12.75" customHeight="1">
      <c r="C578" s="5"/>
      <c r="D578" s="5"/>
      <c r="E578" s="5"/>
      <c r="F578" s="5"/>
      <c r="G578" s="5"/>
    </row>
    <row r="579" ht="12.75" customHeight="1">
      <c r="C579" s="5"/>
      <c r="D579" s="5"/>
      <c r="E579" s="5"/>
      <c r="F579" s="5"/>
      <c r="G579" s="5"/>
    </row>
    <row r="580" ht="12.75" customHeight="1">
      <c r="C580" s="5"/>
      <c r="D580" s="5"/>
      <c r="E580" s="5"/>
      <c r="F580" s="5"/>
      <c r="G580" s="5"/>
    </row>
    <row r="581" ht="12.75" customHeight="1">
      <c r="C581" s="5"/>
      <c r="D581" s="5"/>
      <c r="E581" s="5"/>
      <c r="F581" s="5"/>
      <c r="G581" s="5"/>
    </row>
    <row r="582" ht="12.75" customHeight="1">
      <c r="C582" s="5"/>
      <c r="D582" s="5"/>
      <c r="E582" s="5"/>
      <c r="F582" s="5"/>
      <c r="G582" s="5"/>
    </row>
    <row r="583" ht="12.75" customHeight="1">
      <c r="C583" s="5"/>
      <c r="D583" s="5"/>
      <c r="E583" s="5"/>
      <c r="F583" s="5"/>
      <c r="G583" s="5"/>
    </row>
    <row r="584" ht="12.75" customHeight="1">
      <c r="C584" s="5"/>
      <c r="D584" s="5"/>
      <c r="E584" s="5"/>
      <c r="F584" s="5"/>
      <c r="G584" s="5"/>
    </row>
    <row r="585" ht="12.75" customHeight="1">
      <c r="C585" s="5"/>
      <c r="D585" s="5"/>
      <c r="E585" s="5"/>
      <c r="F585" s="5"/>
      <c r="G585" s="5"/>
    </row>
    <row r="586" ht="12.75" customHeight="1">
      <c r="C586" s="5"/>
      <c r="D586" s="5"/>
      <c r="E586" s="5"/>
      <c r="F586" s="5"/>
      <c r="G586" s="5"/>
    </row>
    <row r="587" ht="12.75" customHeight="1">
      <c r="C587" s="5"/>
      <c r="D587" s="5"/>
      <c r="E587" s="5"/>
      <c r="F587" s="5"/>
      <c r="G587" s="5"/>
    </row>
    <row r="588" ht="12.75" customHeight="1">
      <c r="C588" s="5"/>
      <c r="D588" s="5"/>
      <c r="E588" s="5"/>
      <c r="F588" s="5"/>
      <c r="G588" s="5"/>
    </row>
    <row r="589" ht="12.75" customHeight="1">
      <c r="C589" s="5"/>
      <c r="D589" s="5"/>
      <c r="E589" s="5"/>
      <c r="F589" s="5"/>
      <c r="G589" s="5"/>
    </row>
    <row r="590" ht="12.75" customHeight="1">
      <c r="C590" s="5"/>
      <c r="D590" s="5"/>
      <c r="E590" s="5"/>
      <c r="F590" s="5"/>
      <c r="G590" s="5"/>
    </row>
    <row r="591" ht="12.75" customHeight="1">
      <c r="C591" s="5"/>
      <c r="D591" s="5"/>
      <c r="E591" s="5"/>
      <c r="F591" s="5"/>
      <c r="G591" s="5"/>
    </row>
    <row r="592" ht="12.75" customHeight="1">
      <c r="C592" s="5"/>
      <c r="D592" s="5"/>
      <c r="E592" s="5"/>
      <c r="F592" s="5"/>
      <c r="G592" s="5"/>
    </row>
    <row r="593" ht="12.75" customHeight="1">
      <c r="C593" s="5"/>
      <c r="D593" s="5"/>
      <c r="E593" s="5"/>
      <c r="F593" s="5"/>
      <c r="G593" s="5"/>
    </row>
    <row r="594" ht="12.75" customHeight="1">
      <c r="C594" s="5"/>
      <c r="D594" s="5"/>
      <c r="E594" s="5"/>
      <c r="F594" s="5"/>
      <c r="G594" s="5"/>
    </row>
    <row r="595" ht="12.75" customHeight="1">
      <c r="C595" s="5"/>
      <c r="D595" s="5"/>
      <c r="E595" s="5"/>
      <c r="F595" s="5"/>
      <c r="G595" s="5"/>
    </row>
    <row r="596" ht="12.75" customHeight="1">
      <c r="C596" s="5"/>
      <c r="D596" s="5"/>
      <c r="E596" s="5"/>
      <c r="F596" s="5"/>
      <c r="G596" s="5"/>
    </row>
    <row r="597" ht="12.75" customHeight="1">
      <c r="C597" s="5"/>
      <c r="D597" s="5"/>
      <c r="E597" s="5"/>
      <c r="F597" s="5"/>
      <c r="G597" s="5"/>
    </row>
    <row r="598" ht="12.75" customHeight="1">
      <c r="C598" s="5"/>
      <c r="D598" s="5"/>
      <c r="E598" s="5"/>
      <c r="F598" s="5"/>
      <c r="G598" s="5"/>
    </row>
    <row r="599" ht="12.75" customHeight="1">
      <c r="C599" s="5"/>
      <c r="D599" s="5"/>
      <c r="E599" s="5"/>
      <c r="F599" s="5"/>
      <c r="G599" s="5"/>
    </row>
    <row r="600" ht="12.75" customHeight="1">
      <c r="C600" s="5"/>
      <c r="D600" s="5"/>
      <c r="E600" s="5"/>
      <c r="F600" s="5"/>
      <c r="G600" s="5"/>
    </row>
    <row r="601" ht="12.75" customHeight="1">
      <c r="C601" s="5"/>
      <c r="D601" s="5"/>
      <c r="E601" s="5"/>
      <c r="F601" s="5"/>
      <c r="G601" s="5"/>
    </row>
    <row r="602" ht="12.75" customHeight="1">
      <c r="C602" s="5"/>
      <c r="D602" s="5"/>
      <c r="E602" s="5"/>
      <c r="F602" s="5"/>
      <c r="G602" s="5"/>
    </row>
    <row r="603" ht="12.75" customHeight="1">
      <c r="C603" s="5"/>
      <c r="D603" s="5"/>
      <c r="E603" s="5"/>
      <c r="F603" s="5"/>
      <c r="G603" s="5"/>
    </row>
    <row r="604" ht="12.75" customHeight="1">
      <c r="C604" s="5"/>
      <c r="D604" s="5"/>
      <c r="E604" s="5"/>
      <c r="F604" s="5"/>
      <c r="G604" s="5"/>
    </row>
    <row r="605" ht="12.75" customHeight="1">
      <c r="C605" s="5"/>
      <c r="D605" s="5"/>
      <c r="E605" s="5"/>
      <c r="F605" s="5"/>
      <c r="G605" s="5"/>
    </row>
    <row r="606" ht="12.75" customHeight="1">
      <c r="C606" s="5"/>
      <c r="D606" s="5"/>
      <c r="E606" s="5"/>
      <c r="F606" s="5"/>
      <c r="G606" s="5"/>
    </row>
    <row r="607" ht="12.75" customHeight="1">
      <c r="C607" s="5"/>
      <c r="D607" s="5"/>
      <c r="E607" s="5"/>
      <c r="F607" s="5"/>
      <c r="G607" s="5"/>
    </row>
    <row r="608" ht="12.75" customHeight="1">
      <c r="C608" s="5"/>
      <c r="D608" s="5"/>
      <c r="E608" s="5"/>
      <c r="F608" s="5"/>
      <c r="G608" s="5"/>
    </row>
    <row r="609" ht="12.75" customHeight="1">
      <c r="C609" s="5"/>
      <c r="D609" s="5"/>
      <c r="E609" s="5"/>
      <c r="F609" s="5"/>
      <c r="G609" s="5"/>
    </row>
    <row r="610" ht="12.75" customHeight="1">
      <c r="C610" s="5"/>
      <c r="D610" s="5"/>
      <c r="E610" s="5"/>
      <c r="F610" s="5"/>
      <c r="G610" s="5"/>
    </row>
    <row r="611" ht="12.75" customHeight="1">
      <c r="C611" s="5"/>
      <c r="D611" s="5"/>
      <c r="E611" s="5"/>
      <c r="F611" s="5"/>
      <c r="G611" s="5"/>
    </row>
    <row r="612" ht="12.75" customHeight="1">
      <c r="C612" s="5"/>
      <c r="D612" s="5"/>
      <c r="E612" s="5"/>
      <c r="F612" s="5"/>
      <c r="G612" s="5"/>
    </row>
    <row r="613" ht="12.75" customHeight="1">
      <c r="C613" s="5"/>
      <c r="D613" s="5"/>
      <c r="E613" s="5"/>
      <c r="F613" s="5"/>
      <c r="G613" s="5"/>
    </row>
    <row r="614" ht="12.75" customHeight="1">
      <c r="C614" s="5"/>
      <c r="D614" s="5"/>
      <c r="E614" s="5"/>
      <c r="F614" s="5"/>
      <c r="G614" s="5"/>
    </row>
    <row r="615" ht="12.75" customHeight="1">
      <c r="C615" s="5"/>
      <c r="D615" s="5"/>
      <c r="E615" s="5"/>
      <c r="F615" s="5"/>
      <c r="G615" s="5"/>
    </row>
    <row r="616" ht="12.75" customHeight="1">
      <c r="C616" s="5"/>
      <c r="D616" s="5"/>
      <c r="E616" s="5"/>
      <c r="F616" s="5"/>
      <c r="G616" s="5"/>
    </row>
    <row r="617" ht="12.75" customHeight="1">
      <c r="C617" s="5"/>
      <c r="D617" s="5"/>
      <c r="E617" s="5"/>
      <c r="F617" s="5"/>
      <c r="G617" s="5"/>
    </row>
    <row r="618" ht="12.75" customHeight="1">
      <c r="C618" s="5"/>
      <c r="D618" s="5"/>
      <c r="E618" s="5"/>
      <c r="F618" s="5"/>
      <c r="G618" s="5"/>
    </row>
    <row r="619" ht="12.75" customHeight="1">
      <c r="C619" s="5"/>
      <c r="D619" s="5"/>
      <c r="E619" s="5"/>
      <c r="F619" s="5"/>
      <c r="G619" s="5"/>
    </row>
    <row r="620" ht="12.75" customHeight="1">
      <c r="C620" s="5"/>
      <c r="D620" s="5"/>
      <c r="E620" s="5"/>
      <c r="F620" s="5"/>
      <c r="G620" s="5"/>
    </row>
    <row r="621" ht="12.75" customHeight="1">
      <c r="C621" s="5"/>
      <c r="D621" s="5"/>
      <c r="E621" s="5"/>
      <c r="F621" s="5"/>
      <c r="G621" s="5"/>
    </row>
    <row r="622" ht="12.75" customHeight="1">
      <c r="C622" s="5"/>
      <c r="D622" s="5"/>
      <c r="E622" s="5"/>
      <c r="F622" s="5"/>
      <c r="G622" s="5"/>
    </row>
    <row r="623" ht="12.75" customHeight="1">
      <c r="C623" s="5"/>
      <c r="D623" s="5"/>
      <c r="E623" s="5"/>
      <c r="F623" s="5"/>
      <c r="G623" s="5"/>
    </row>
    <row r="624" ht="12.75" customHeight="1">
      <c r="C624" s="5"/>
      <c r="D624" s="5"/>
      <c r="E624" s="5"/>
      <c r="F624" s="5"/>
      <c r="G624" s="5"/>
    </row>
    <row r="625" ht="12.75" customHeight="1">
      <c r="C625" s="5"/>
      <c r="D625" s="5"/>
      <c r="E625" s="5"/>
      <c r="F625" s="5"/>
      <c r="G625" s="5"/>
    </row>
    <row r="626" ht="12.75" customHeight="1">
      <c r="C626" s="5"/>
      <c r="D626" s="5"/>
      <c r="E626" s="5"/>
      <c r="F626" s="5"/>
      <c r="G626" s="5"/>
    </row>
    <row r="627" ht="12.75" customHeight="1">
      <c r="C627" s="5"/>
      <c r="D627" s="5"/>
      <c r="E627" s="5"/>
      <c r="F627" s="5"/>
      <c r="G627" s="5"/>
    </row>
    <row r="628" ht="12.75" customHeight="1">
      <c r="C628" s="5"/>
      <c r="D628" s="5"/>
      <c r="E628" s="5"/>
      <c r="F628" s="5"/>
      <c r="G628" s="5"/>
    </row>
    <row r="629" ht="12.75" customHeight="1">
      <c r="C629" s="5"/>
      <c r="D629" s="5"/>
      <c r="E629" s="5"/>
      <c r="F629" s="5"/>
      <c r="G629" s="5"/>
    </row>
    <row r="630" ht="12.75" customHeight="1">
      <c r="C630" s="5"/>
      <c r="D630" s="5"/>
      <c r="E630" s="5"/>
      <c r="F630" s="5"/>
      <c r="G630" s="5"/>
    </row>
    <row r="631" ht="12.75" customHeight="1">
      <c r="C631" s="5"/>
      <c r="D631" s="5"/>
      <c r="E631" s="5"/>
      <c r="F631" s="5"/>
      <c r="G631" s="5"/>
    </row>
    <row r="632" ht="12.75" customHeight="1">
      <c r="C632" s="5"/>
      <c r="D632" s="5"/>
      <c r="E632" s="5"/>
      <c r="F632" s="5"/>
      <c r="G632" s="5"/>
    </row>
    <row r="633" ht="12.75" customHeight="1">
      <c r="C633" s="5"/>
      <c r="D633" s="5"/>
      <c r="E633" s="5"/>
      <c r="F633" s="5"/>
      <c r="G633" s="5"/>
    </row>
    <row r="634" ht="12.75" customHeight="1">
      <c r="C634" s="5"/>
      <c r="D634" s="5"/>
      <c r="E634" s="5"/>
      <c r="F634" s="5"/>
      <c r="G634" s="5"/>
    </row>
    <row r="635" ht="12.75" customHeight="1">
      <c r="C635" s="5"/>
      <c r="D635" s="5"/>
      <c r="E635" s="5"/>
      <c r="F635" s="5"/>
      <c r="G635" s="5"/>
    </row>
    <row r="636" ht="12.75" customHeight="1">
      <c r="C636" s="5"/>
      <c r="D636" s="5"/>
      <c r="E636" s="5"/>
      <c r="F636" s="5"/>
      <c r="G636" s="5"/>
    </row>
    <row r="637" ht="12.75" customHeight="1">
      <c r="C637" s="5"/>
      <c r="D637" s="5"/>
      <c r="E637" s="5"/>
      <c r="F637" s="5"/>
      <c r="G637" s="5"/>
    </row>
    <row r="638" ht="12.75" customHeight="1">
      <c r="C638" s="5"/>
      <c r="D638" s="5"/>
      <c r="E638" s="5"/>
      <c r="F638" s="5"/>
      <c r="G638" s="5"/>
    </row>
    <row r="639" ht="12.75" customHeight="1">
      <c r="C639" s="5"/>
      <c r="D639" s="5"/>
      <c r="E639" s="5"/>
      <c r="F639" s="5"/>
      <c r="G639" s="5"/>
    </row>
    <row r="640" ht="12.75" customHeight="1">
      <c r="C640" s="5"/>
      <c r="D640" s="5"/>
      <c r="E640" s="5"/>
      <c r="F640" s="5"/>
      <c r="G640" s="5"/>
    </row>
    <row r="641" ht="12.75" customHeight="1">
      <c r="C641" s="5"/>
      <c r="D641" s="5"/>
      <c r="E641" s="5"/>
      <c r="F641" s="5"/>
      <c r="G641" s="5"/>
    </row>
    <row r="642" ht="12.75" customHeight="1">
      <c r="C642" s="5"/>
      <c r="D642" s="5"/>
      <c r="E642" s="5"/>
      <c r="F642" s="5"/>
      <c r="G642" s="5"/>
    </row>
    <row r="643" ht="12.75" customHeight="1">
      <c r="C643" s="5"/>
      <c r="D643" s="5"/>
      <c r="E643" s="5"/>
      <c r="F643" s="5"/>
      <c r="G643" s="5"/>
    </row>
    <row r="644" ht="12.75" customHeight="1">
      <c r="C644" s="5"/>
      <c r="D644" s="5"/>
      <c r="E644" s="5"/>
      <c r="F644" s="5"/>
      <c r="G644" s="5"/>
    </row>
    <row r="645" ht="12.75" customHeight="1">
      <c r="C645" s="5"/>
      <c r="D645" s="5"/>
      <c r="E645" s="5"/>
      <c r="F645" s="5"/>
      <c r="G645" s="5"/>
    </row>
    <row r="646" ht="12.75" customHeight="1">
      <c r="C646" s="5"/>
      <c r="D646" s="5"/>
      <c r="E646" s="5"/>
      <c r="F646" s="5"/>
      <c r="G646" s="5"/>
    </row>
    <row r="647" ht="12.75" customHeight="1">
      <c r="C647" s="5"/>
      <c r="D647" s="5"/>
      <c r="E647" s="5"/>
      <c r="F647" s="5"/>
      <c r="G647" s="5"/>
    </row>
    <row r="648" ht="12.75" customHeight="1">
      <c r="C648" s="5"/>
      <c r="D648" s="5"/>
      <c r="E648" s="5"/>
      <c r="F648" s="5"/>
      <c r="G648" s="5"/>
    </row>
    <row r="649" ht="12.75" customHeight="1">
      <c r="C649" s="5"/>
      <c r="D649" s="5"/>
      <c r="E649" s="5"/>
      <c r="F649" s="5"/>
      <c r="G649" s="5"/>
    </row>
    <row r="650" ht="12.75" customHeight="1">
      <c r="C650" s="5"/>
      <c r="D650" s="5"/>
      <c r="E650" s="5"/>
      <c r="F650" s="5"/>
      <c r="G650" s="5"/>
    </row>
    <row r="651" ht="12.75" customHeight="1">
      <c r="C651" s="5"/>
      <c r="D651" s="5"/>
      <c r="E651" s="5"/>
      <c r="F651" s="5"/>
      <c r="G651" s="5"/>
    </row>
    <row r="652" ht="12.75" customHeight="1">
      <c r="C652" s="5"/>
      <c r="D652" s="5"/>
      <c r="E652" s="5"/>
      <c r="F652" s="5"/>
      <c r="G652" s="5"/>
    </row>
    <row r="653" ht="12.75" customHeight="1">
      <c r="C653" s="5"/>
      <c r="D653" s="5"/>
      <c r="E653" s="5"/>
      <c r="F653" s="5"/>
      <c r="G653" s="5"/>
    </row>
    <row r="654" ht="12.75" customHeight="1">
      <c r="C654" s="5"/>
      <c r="D654" s="5"/>
      <c r="E654" s="5"/>
      <c r="F654" s="5"/>
      <c r="G654" s="5"/>
    </row>
    <row r="655" ht="12.75" customHeight="1">
      <c r="C655" s="5"/>
      <c r="D655" s="5"/>
      <c r="E655" s="5"/>
      <c r="F655" s="5"/>
      <c r="G655" s="5"/>
    </row>
    <row r="656" ht="12.75" customHeight="1">
      <c r="C656" s="5"/>
      <c r="D656" s="5"/>
      <c r="E656" s="5"/>
      <c r="F656" s="5"/>
      <c r="G656" s="5"/>
    </row>
    <row r="657" ht="12.75" customHeight="1">
      <c r="C657" s="5"/>
      <c r="D657" s="5"/>
      <c r="E657" s="5"/>
      <c r="F657" s="5"/>
      <c r="G657" s="5"/>
    </row>
    <row r="658" ht="12.75" customHeight="1">
      <c r="C658" s="5"/>
      <c r="D658" s="5"/>
      <c r="E658" s="5"/>
      <c r="F658" s="5"/>
      <c r="G658" s="5"/>
    </row>
    <row r="659" ht="12.75" customHeight="1">
      <c r="C659" s="5"/>
      <c r="D659" s="5"/>
      <c r="E659" s="5"/>
      <c r="F659" s="5"/>
      <c r="G659" s="5"/>
    </row>
    <row r="660" ht="12.75" customHeight="1">
      <c r="C660" s="5"/>
      <c r="D660" s="5"/>
      <c r="E660" s="5"/>
      <c r="F660" s="5"/>
      <c r="G660" s="5"/>
    </row>
    <row r="661" ht="12.75" customHeight="1">
      <c r="C661" s="5"/>
      <c r="D661" s="5"/>
      <c r="E661" s="5"/>
      <c r="F661" s="5"/>
      <c r="G661" s="5"/>
    </row>
    <row r="662" ht="12.75" customHeight="1">
      <c r="C662" s="5"/>
      <c r="D662" s="5"/>
      <c r="E662" s="5"/>
      <c r="F662" s="5"/>
      <c r="G662" s="5"/>
    </row>
    <row r="663" ht="12.75" customHeight="1">
      <c r="C663" s="5"/>
      <c r="D663" s="5"/>
      <c r="E663" s="5"/>
      <c r="F663" s="5"/>
      <c r="G663" s="5"/>
    </row>
    <row r="664" ht="12.75" customHeight="1">
      <c r="C664" s="5"/>
      <c r="D664" s="5"/>
      <c r="E664" s="5"/>
      <c r="F664" s="5"/>
      <c r="G664" s="5"/>
    </row>
    <row r="665" ht="12.75" customHeight="1">
      <c r="C665" s="5"/>
      <c r="D665" s="5"/>
      <c r="E665" s="5"/>
      <c r="F665" s="5"/>
      <c r="G665" s="5"/>
    </row>
    <row r="666" ht="12.75" customHeight="1">
      <c r="C666" s="5"/>
      <c r="D666" s="5"/>
      <c r="E666" s="5"/>
      <c r="F666" s="5"/>
      <c r="G666" s="5"/>
    </row>
    <row r="667" ht="12.75" customHeight="1">
      <c r="C667" s="5"/>
      <c r="D667" s="5"/>
      <c r="E667" s="5"/>
      <c r="F667" s="5"/>
      <c r="G667" s="5"/>
    </row>
    <row r="668" ht="12.75" customHeight="1">
      <c r="C668" s="5"/>
      <c r="D668" s="5"/>
      <c r="E668" s="5"/>
      <c r="F668" s="5"/>
      <c r="G668" s="5"/>
    </row>
    <row r="669" ht="12.75" customHeight="1">
      <c r="C669" s="5"/>
      <c r="D669" s="5"/>
      <c r="E669" s="5"/>
      <c r="F669" s="5"/>
      <c r="G669" s="5"/>
    </row>
    <row r="670" ht="12.75" customHeight="1">
      <c r="C670" s="5"/>
      <c r="D670" s="5"/>
      <c r="E670" s="5"/>
      <c r="F670" s="5"/>
      <c r="G670" s="5"/>
    </row>
    <row r="671" ht="12.75" customHeight="1">
      <c r="C671" s="5"/>
      <c r="D671" s="5"/>
      <c r="E671" s="5"/>
      <c r="F671" s="5"/>
      <c r="G671" s="5"/>
    </row>
    <row r="672" ht="12.75" customHeight="1">
      <c r="C672" s="5"/>
      <c r="D672" s="5"/>
      <c r="E672" s="5"/>
      <c r="F672" s="5"/>
      <c r="G672" s="5"/>
    </row>
    <row r="673" ht="12.75" customHeight="1">
      <c r="C673" s="5"/>
      <c r="D673" s="5"/>
      <c r="E673" s="5"/>
      <c r="F673" s="5"/>
      <c r="G673" s="5"/>
    </row>
    <row r="674" ht="12.75" customHeight="1">
      <c r="C674" s="5"/>
      <c r="D674" s="5"/>
      <c r="E674" s="5"/>
      <c r="F674" s="5"/>
      <c r="G674" s="5"/>
    </row>
    <row r="675" ht="12.75" customHeight="1">
      <c r="C675" s="5"/>
      <c r="D675" s="5"/>
      <c r="E675" s="5"/>
      <c r="F675" s="5"/>
      <c r="G675" s="5"/>
    </row>
    <row r="676" ht="12.75" customHeight="1">
      <c r="C676" s="5"/>
      <c r="D676" s="5"/>
      <c r="E676" s="5"/>
      <c r="F676" s="5"/>
      <c r="G676" s="5"/>
    </row>
    <row r="677" ht="12.75" customHeight="1">
      <c r="C677" s="5"/>
      <c r="D677" s="5"/>
      <c r="E677" s="5"/>
      <c r="F677" s="5"/>
      <c r="G677" s="5"/>
    </row>
    <row r="678" ht="12.75" customHeight="1">
      <c r="C678" s="5"/>
      <c r="D678" s="5"/>
      <c r="E678" s="5"/>
      <c r="F678" s="5"/>
      <c r="G678" s="5"/>
    </row>
    <row r="679" ht="12.75" customHeight="1">
      <c r="C679" s="5"/>
      <c r="D679" s="5"/>
      <c r="E679" s="5"/>
      <c r="F679" s="5"/>
      <c r="G679" s="5"/>
    </row>
    <row r="680" ht="12.75" customHeight="1">
      <c r="C680" s="5"/>
      <c r="D680" s="5"/>
      <c r="E680" s="5"/>
      <c r="F680" s="5"/>
      <c r="G680" s="5"/>
    </row>
    <row r="681" ht="12.75" customHeight="1">
      <c r="C681" s="5"/>
      <c r="D681" s="5"/>
      <c r="E681" s="5"/>
      <c r="F681" s="5"/>
      <c r="G681" s="5"/>
    </row>
    <row r="682" ht="12.75" customHeight="1">
      <c r="C682" s="5"/>
      <c r="D682" s="5"/>
      <c r="E682" s="5"/>
      <c r="F682" s="5"/>
      <c r="G682" s="5"/>
    </row>
    <row r="683" ht="12.75" customHeight="1">
      <c r="C683" s="5"/>
      <c r="D683" s="5"/>
      <c r="E683" s="5"/>
      <c r="F683" s="5"/>
      <c r="G683" s="5"/>
    </row>
    <row r="684" ht="12.75" customHeight="1">
      <c r="C684" s="5"/>
      <c r="D684" s="5"/>
      <c r="E684" s="5"/>
      <c r="F684" s="5"/>
      <c r="G684" s="5"/>
    </row>
    <row r="685" ht="12.75" customHeight="1">
      <c r="C685" s="5"/>
      <c r="D685" s="5"/>
      <c r="E685" s="5"/>
      <c r="F685" s="5"/>
      <c r="G685" s="5"/>
    </row>
    <row r="686" ht="12.75" customHeight="1">
      <c r="C686" s="5"/>
      <c r="D686" s="5"/>
      <c r="E686" s="5"/>
      <c r="F686" s="5"/>
      <c r="G686" s="5"/>
    </row>
    <row r="687" ht="12.75" customHeight="1">
      <c r="C687" s="5"/>
      <c r="D687" s="5"/>
      <c r="E687" s="5"/>
      <c r="F687" s="5"/>
      <c r="G687" s="5"/>
    </row>
    <row r="688" ht="12.75" customHeight="1">
      <c r="C688" s="5"/>
      <c r="D688" s="5"/>
      <c r="E688" s="5"/>
      <c r="F688" s="5"/>
      <c r="G688" s="5"/>
    </row>
    <row r="689" ht="12.75" customHeight="1">
      <c r="C689" s="5"/>
      <c r="D689" s="5"/>
      <c r="E689" s="5"/>
      <c r="F689" s="5"/>
      <c r="G689" s="5"/>
    </row>
    <row r="690" ht="12.75" customHeight="1">
      <c r="C690" s="5"/>
      <c r="D690" s="5"/>
      <c r="E690" s="5"/>
      <c r="F690" s="5"/>
      <c r="G690" s="5"/>
    </row>
    <row r="691" ht="12.75" customHeight="1">
      <c r="C691" s="5"/>
      <c r="D691" s="5"/>
      <c r="E691" s="5"/>
      <c r="F691" s="5"/>
      <c r="G691" s="5"/>
    </row>
    <row r="692" ht="12.75" customHeight="1">
      <c r="C692" s="5"/>
      <c r="D692" s="5"/>
      <c r="E692" s="5"/>
      <c r="F692" s="5"/>
      <c r="G692" s="5"/>
    </row>
    <row r="693" ht="12.75" customHeight="1">
      <c r="C693" s="5"/>
      <c r="D693" s="5"/>
      <c r="E693" s="5"/>
      <c r="F693" s="5"/>
      <c r="G693" s="5"/>
    </row>
    <row r="694" ht="12.75" customHeight="1">
      <c r="C694" s="5"/>
      <c r="D694" s="5"/>
      <c r="E694" s="5"/>
      <c r="F694" s="5"/>
      <c r="G694" s="5"/>
    </row>
    <row r="695" ht="12.75" customHeight="1">
      <c r="C695" s="5"/>
      <c r="D695" s="5"/>
      <c r="E695" s="5"/>
      <c r="F695" s="5"/>
      <c r="G695" s="5"/>
    </row>
    <row r="696" ht="12.75" customHeight="1">
      <c r="C696" s="5"/>
      <c r="D696" s="5"/>
      <c r="E696" s="5"/>
      <c r="F696" s="5"/>
      <c r="G696" s="5"/>
    </row>
    <row r="697" ht="12.75" customHeight="1">
      <c r="C697" s="5"/>
      <c r="D697" s="5"/>
      <c r="E697" s="5"/>
      <c r="F697" s="5"/>
      <c r="G697" s="5"/>
    </row>
    <row r="698" ht="12.75" customHeight="1">
      <c r="C698" s="5"/>
      <c r="D698" s="5"/>
      <c r="E698" s="5"/>
      <c r="F698" s="5"/>
      <c r="G698" s="5"/>
    </row>
    <row r="699" ht="12.75" customHeight="1">
      <c r="C699" s="5"/>
      <c r="D699" s="5"/>
      <c r="E699" s="5"/>
      <c r="F699" s="5"/>
      <c r="G699" s="5"/>
    </row>
    <row r="700" ht="12.75" customHeight="1">
      <c r="C700" s="5"/>
      <c r="D700" s="5"/>
      <c r="E700" s="5"/>
      <c r="F700" s="5"/>
      <c r="G700" s="5"/>
    </row>
    <row r="701" ht="12.75" customHeight="1">
      <c r="C701" s="5"/>
      <c r="D701" s="5"/>
      <c r="E701" s="5"/>
      <c r="F701" s="5"/>
      <c r="G701" s="5"/>
    </row>
    <row r="702" ht="12.75" customHeight="1">
      <c r="C702" s="5"/>
      <c r="D702" s="5"/>
      <c r="E702" s="5"/>
      <c r="F702" s="5"/>
      <c r="G702" s="5"/>
    </row>
    <row r="703" ht="12.75" customHeight="1">
      <c r="C703" s="5"/>
      <c r="D703" s="5"/>
      <c r="E703" s="5"/>
      <c r="F703" s="5"/>
      <c r="G703" s="5"/>
    </row>
    <row r="704" ht="12.75" customHeight="1">
      <c r="C704" s="5"/>
      <c r="D704" s="5"/>
      <c r="E704" s="5"/>
      <c r="F704" s="5"/>
      <c r="G704" s="5"/>
    </row>
    <row r="705" ht="12.75" customHeight="1">
      <c r="C705" s="5"/>
      <c r="D705" s="5"/>
      <c r="E705" s="5"/>
      <c r="F705" s="5"/>
      <c r="G705" s="5"/>
    </row>
    <row r="706" ht="12.75" customHeight="1">
      <c r="C706" s="5"/>
      <c r="D706" s="5"/>
      <c r="E706" s="5"/>
      <c r="F706" s="5"/>
      <c r="G706" s="5"/>
    </row>
    <row r="707" ht="12.75" customHeight="1">
      <c r="C707" s="5"/>
      <c r="D707" s="5"/>
      <c r="E707" s="5"/>
      <c r="F707" s="5"/>
      <c r="G707" s="5"/>
    </row>
    <row r="708" ht="12.75" customHeight="1">
      <c r="C708" s="5"/>
      <c r="D708" s="5"/>
      <c r="E708" s="5"/>
      <c r="F708" s="5"/>
      <c r="G708" s="5"/>
    </row>
    <row r="709" ht="12.75" customHeight="1">
      <c r="C709" s="5"/>
      <c r="D709" s="5"/>
      <c r="E709" s="5"/>
      <c r="F709" s="5"/>
      <c r="G709" s="5"/>
    </row>
    <row r="710" ht="12.75" customHeight="1">
      <c r="C710" s="5"/>
      <c r="D710" s="5"/>
      <c r="E710" s="5"/>
      <c r="F710" s="5"/>
      <c r="G710" s="5"/>
    </row>
    <row r="711" ht="12.75" customHeight="1">
      <c r="C711" s="5"/>
      <c r="D711" s="5"/>
      <c r="E711" s="5"/>
      <c r="F711" s="5"/>
      <c r="G711" s="5"/>
    </row>
    <row r="712" ht="12.75" customHeight="1">
      <c r="C712" s="5"/>
      <c r="D712" s="5"/>
      <c r="E712" s="5"/>
      <c r="F712" s="5"/>
      <c r="G712" s="5"/>
    </row>
    <row r="713" ht="12.75" customHeight="1">
      <c r="C713" s="5"/>
      <c r="D713" s="5"/>
      <c r="E713" s="5"/>
      <c r="F713" s="5"/>
      <c r="G713" s="5"/>
    </row>
    <row r="714" ht="12.75" customHeight="1">
      <c r="C714" s="5"/>
      <c r="D714" s="5"/>
      <c r="E714" s="5"/>
      <c r="F714" s="5"/>
      <c r="G714" s="5"/>
    </row>
    <row r="715" ht="12.75" customHeight="1">
      <c r="C715" s="5"/>
      <c r="D715" s="5"/>
      <c r="E715" s="5"/>
      <c r="F715" s="5"/>
      <c r="G715" s="5"/>
    </row>
    <row r="716" ht="12.75" customHeight="1">
      <c r="C716" s="5"/>
      <c r="D716" s="5"/>
      <c r="E716" s="5"/>
      <c r="F716" s="5"/>
      <c r="G716" s="5"/>
    </row>
    <row r="717" ht="12.75" customHeight="1">
      <c r="C717" s="5"/>
      <c r="D717" s="5"/>
      <c r="E717" s="5"/>
      <c r="F717" s="5"/>
      <c r="G717" s="5"/>
    </row>
    <row r="718" ht="12.75" customHeight="1">
      <c r="C718" s="5"/>
      <c r="D718" s="5"/>
      <c r="E718" s="5"/>
      <c r="F718" s="5"/>
      <c r="G718" s="5"/>
    </row>
    <row r="719" ht="12.75" customHeight="1">
      <c r="C719" s="5"/>
      <c r="D719" s="5"/>
      <c r="E719" s="5"/>
      <c r="F719" s="5"/>
      <c r="G719" s="5"/>
    </row>
    <row r="720" ht="12.75" customHeight="1">
      <c r="C720" s="5"/>
      <c r="D720" s="5"/>
      <c r="E720" s="5"/>
      <c r="F720" s="5"/>
      <c r="G720" s="5"/>
    </row>
    <row r="721" ht="12.75" customHeight="1">
      <c r="C721" s="5"/>
      <c r="D721" s="5"/>
      <c r="E721" s="5"/>
      <c r="F721" s="5"/>
      <c r="G721" s="5"/>
    </row>
    <row r="722" ht="12.75" customHeight="1">
      <c r="C722" s="5"/>
      <c r="D722" s="5"/>
      <c r="E722" s="5"/>
      <c r="F722" s="5"/>
      <c r="G722" s="5"/>
    </row>
    <row r="723" ht="12.75" customHeight="1">
      <c r="C723" s="5"/>
      <c r="D723" s="5"/>
      <c r="E723" s="5"/>
      <c r="F723" s="5"/>
      <c r="G723" s="5"/>
    </row>
    <row r="724" ht="12.75" customHeight="1">
      <c r="C724" s="5"/>
      <c r="D724" s="5"/>
      <c r="E724" s="5"/>
      <c r="F724" s="5"/>
      <c r="G724" s="5"/>
    </row>
    <row r="725" ht="12.75" customHeight="1">
      <c r="C725" s="5"/>
      <c r="D725" s="5"/>
      <c r="E725" s="5"/>
      <c r="F725" s="5"/>
      <c r="G725" s="5"/>
    </row>
    <row r="726" ht="12.75" customHeight="1">
      <c r="C726" s="5"/>
      <c r="D726" s="5"/>
      <c r="E726" s="5"/>
      <c r="F726" s="5"/>
      <c r="G726" s="5"/>
    </row>
    <row r="727" ht="12.75" customHeight="1">
      <c r="C727" s="5"/>
      <c r="D727" s="5"/>
      <c r="E727" s="5"/>
      <c r="F727" s="5"/>
      <c r="G727" s="5"/>
    </row>
    <row r="728" ht="12.75" customHeight="1">
      <c r="C728" s="5"/>
      <c r="D728" s="5"/>
      <c r="E728" s="5"/>
      <c r="F728" s="5"/>
      <c r="G728" s="5"/>
    </row>
    <row r="729" ht="12.75" customHeight="1">
      <c r="C729" s="5"/>
      <c r="D729" s="5"/>
      <c r="E729" s="5"/>
      <c r="F729" s="5"/>
      <c r="G729" s="5"/>
    </row>
    <row r="730" ht="12.75" customHeight="1">
      <c r="C730" s="5"/>
      <c r="D730" s="5"/>
      <c r="E730" s="5"/>
      <c r="F730" s="5"/>
      <c r="G730" s="5"/>
    </row>
    <row r="731" ht="12.75" customHeight="1">
      <c r="C731" s="5"/>
      <c r="D731" s="5"/>
      <c r="E731" s="5"/>
      <c r="F731" s="5"/>
      <c r="G731" s="5"/>
    </row>
    <row r="732" ht="12.75" customHeight="1">
      <c r="C732" s="5"/>
      <c r="D732" s="5"/>
      <c r="E732" s="5"/>
      <c r="F732" s="5"/>
      <c r="G732" s="5"/>
    </row>
    <row r="733" ht="12.75" customHeight="1">
      <c r="C733" s="5"/>
      <c r="D733" s="5"/>
      <c r="E733" s="5"/>
      <c r="F733" s="5"/>
      <c r="G733" s="5"/>
    </row>
    <row r="734" ht="12.75" customHeight="1">
      <c r="C734" s="5"/>
      <c r="D734" s="5"/>
      <c r="E734" s="5"/>
      <c r="F734" s="5"/>
      <c r="G734" s="5"/>
    </row>
    <row r="735" ht="12.75" customHeight="1">
      <c r="C735" s="5"/>
      <c r="D735" s="5"/>
      <c r="E735" s="5"/>
      <c r="F735" s="5"/>
      <c r="G735" s="5"/>
    </row>
    <row r="736" ht="12.75" customHeight="1">
      <c r="C736" s="5"/>
      <c r="D736" s="5"/>
      <c r="E736" s="5"/>
      <c r="F736" s="5"/>
      <c r="G736" s="5"/>
    </row>
    <row r="737" ht="12.75" customHeight="1">
      <c r="C737" s="5"/>
      <c r="D737" s="5"/>
      <c r="E737" s="5"/>
      <c r="F737" s="5"/>
      <c r="G737" s="5"/>
    </row>
    <row r="738" ht="12.75" customHeight="1">
      <c r="C738" s="5"/>
      <c r="D738" s="5"/>
      <c r="E738" s="5"/>
      <c r="F738" s="5"/>
      <c r="G738" s="5"/>
    </row>
    <row r="739" ht="12.75" customHeight="1">
      <c r="C739" s="5"/>
      <c r="D739" s="5"/>
      <c r="E739" s="5"/>
      <c r="F739" s="5"/>
      <c r="G739" s="5"/>
    </row>
    <row r="740" ht="12.75" customHeight="1">
      <c r="C740" s="5"/>
      <c r="D740" s="5"/>
      <c r="E740" s="5"/>
      <c r="F740" s="5"/>
      <c r="G740" s="5"/>
    </row>
    <row r="741" ht="12.75" customHeight="1">
      <c r="C741" s="5"/>
      <c r="D741" s="5"/>
      <c r="E741" s="5"/>
      <c r="F741" s="5"/>
      <c r="G741" s="5"/>
    </row>
    <row r="742" ht="12.75" customHeight="1">
      <c r="C742" s="5"/>
      <c r="D742" s="5"/>
      <c r="E742" s="5"/>
      <c r="F742" s="5"/>
      <c r="G742" s="5"/>
    </row>
    <row r="743" ht="12.75" customHeight="1">
      <c r="C743" s="5"/>
      <c r="D743" s="5"/>
      <c r="E743" s="5"/>
      <c r="F743" s="5"/>
      <c r="G743" s="5"/>
    </row>
    <row r="744" ht="12.75" customHeight="1">
      <c r="C744" s="5"/>
      <c r="D744" s="5"/>
      <c r="E744" s="5"/>
      <c r="F744" s="5"/>
      <c r="G744" s="5"/>
    </row>
    <row r="745" ht="12.75" customHeight="1">
      <c r="C745" s="5"/>
      <c r="D745" s="5"/>
      <c r="E745" s="5"/>
      <c r="F745" s="5"/>
      <c r="G745" s="5"/>
    </row>
    <row r="746" ht="12.75" customHeight="1">
      <c r="C746" s="5"/>
      <c r="D746" s="5"/>
      <c r="E746" s="5"/>
      <c r="F746" s="5"/>
      <c r="G746" s="5"/>
    </row>
    <row r="747" ht="12.75" customHeight="1">
      <c r="C747" s="5"/>
      <c r="D747" s="5"/>
      <c r="E747" s="5"/>
      <c r="F747" s="5"/>
      <c r="G747" s="5"/>
    </row>
    <row r="748" ht="12.75" customHeight="1">
      <c r="C748" s="5"/>
      <c r="D748" s="5"/>
      <c r="E748" s="5"/>
      <c r="F748" s="5"/>
      <c r="G748" s="5"/>
    </row>
    <row r="749" ht="12.75" customHeight="1">
      <c r="C749" s="5"/>
      <c r="D749" s="5"/>
      <c r="E749" s="5"/>
      <c r="F749" s="5"/>
      <c r="G749" s="5"/>
    </row>
    <row r="750" ht="12.75" customHeight="1">
      <c r="C750" s="5"/>
      <c r="D750" s="5"/>
      <c r="E750" s="5"/>
      <c r="F750" s="5"/>
      <c r="G750" s="5"/>
    </row>
    <row r="751" ht="12.75" customHeight="1">
      <c r="C751" s="5"/>
      <c r="D751" s="5"/>
      <c r="E751" s="5"/>
      <c r="F751" s="5"/>
      <c r="G751" s="5"/>
    </row>
    <row r="752" ht="12.75" customHeight="1">
      <c r="C752" s="5"/>
      <c r="D752" s="5"/>
      <c r="E752" s="5"/>
      <c r="F752" s="5"/>
      <c r="G752" s="5"/>
    </row>
    <row r="753" ht="12.75" customHeight="1">
      <c r="C753" s="5"/>
      <c r="D753" s="5"/>
      <c r="E753" s="5"/>
      <c r="F753" s="5"/>
      <c r="G753" s="5"/>
    </row>
    <row r="754" ht="12.75" customHeight="1">
      <c r="C754" s="5"/>
      <c r="D754" s="5"/>
      <c r="E754" s="5"/>
      <c r="F754" s="5"/>
      <c r="G754" s="5"/>
    </row>
    <row r="755" ht="12.75" customHeight="1">
      <c r="C755" s="5"/>
      <c r="D755" s="5"/>
      <c r="E755" s="5"/>
      <c r="F755" s="5"/>
      <c r="G755" s="5"/>
    </row>
    <row r="756" ht="12.75" customHeight="1">
      <c r="C756" s="5"/>
      <c r="D756" s="5"/>
      <c r="E756" s="5"/>
      <c r="F756" s="5"/>
      <c r="G756" s="5"/>
    </row>
    <row r="757" ht="12.75" customHeight="1">
      <c r="C757" s="5"/>
      <c r="D757" s="5"/>
      <c r="E757" s="5"/>
      <c r="F757" s="5"/>
      <c r="G757" s="5"/>
    </row>
    <row r="758" ht="12.75" customHeight="1">
      <c r="C758" s="5"/>
      <c r="D758" s="5"/>
      <c r="E758" s="5"/>
      <c r="F758" s="5"/>
      <c r="G758" s="5"/>
    </row>
    <row r="759" ht="12.75" customHeight="1">
      <c r="C759" s="5"/>
      <c r="D759" s="5"/>
      <c r="E759" s="5"/>
      <c r="F759" s="5"/>
      <c r="G759" s="5"/>
    </row>
    <row r="760" ht="12.75" customHeight="1">
      <c r="C760" s="5"/>
      <c r="D760" s="5"/>
      <c r="E760" s="5"/>
      <c r="F760" s="5"/>
      <c r="G760" s="5"/>
    </row>
    <row r="761" ht="12.75" customHeight="1">
      <c r="C761" s="5"/>
      <c r="D761" s="5"/>
      <c r="E761" s="5"/>
      <c r="F761" s="5"/>
      <c r="G761" s="5"/>
    </row>
    <row r="762" ht="12.75" customHeight="1">
      <c r="C762" s="5"/>
      <c r="D762" s="5"/>
      <c r="E762" s="5"/>
      <c r="F762" s="5"/>
      <c r="G762" s="5"/>
    </row>
    <row r="763" ht="12.75" customHeight="1">
      <c r="C763" s="5"/>
      <c r="D763" s="5"/>
      <c r="E763" s="5"/>
      <c r="F763" s="5"/>
      <c r="G763" s="5"/>
    </row>
    <row r="764" ht="12.75" customHeight="1">
      <c r="C764" s="5"/>
      <c r="D764" s="5"/>
      <c r="E764" s="5"/>
      <c r="F764" s="5"/>
      <c r="G764" s="5"/>
    </row>
    <row r="765" ht="12.75" customHeight="1">
      <c r="C765" s="5"/>
      <c r="D765" s="5"/>
      <c r="E765" s="5"/>
      <c r="F765" s="5"/>
      <c r="G765" s="5"/>
    </row>
    <row r="766" ht="12.75" customHeight="1">
      <c r="C766" s="5"/>
      <c r="D766" s="5"/>
      <c r="E766" s="5"/>
      <c r="F766" s="5"/>
      <c r="G766" s="5"/>
    </row>
    <row r="767" ht="12.75" customHeight="1">
      <c r="C767" s="5"/>
      <c r="D767" s="5"/>
      <c r="E767" s="5"/>
      <c r="F767" s="5"/>
      <c r="G767" s="5"/>
    </row>
    <row r="768" ht="12.75" customHeight="1">
      <c r="C768" s="5"/>
      <c r="D768" s="5"/>
      <c r="E768" s="5"/>
      <c r="F768" s="5"/>
      <c r="G768" s="5"/>
    </row>
    <row r="769" ht="12.75" customHeight="1">
      <c r="C769" s="5"/>
      <c r="D769" s="5"/>
      <c r="E769" s="5"/>
      <c r="F769" s="5"/>
      <c r="G769" s="5"/>
    </row>
    <row r="770" ht="12.75" customHeight="1">
      <c r="C770" s="5"/>
      <c r="D770" s="5"/>
      <c r="E770" s="5"/>
      <c r="F770" s="5"/>
      <c r="G770" s="5"/>
    </row>
    <row r="771" ht="12.75" customHeight="1">
      <c r="C771" s="5"/>
      <c r="D771" s="5"/>
      <c r="E771" s="5"/>
      <c r="F771" s="5"/>
      <c r="G771" s="5"/>
    </row>
    <row r="772" ht="12.75" customHeight="1">
      <c r="C772" s="5"/>
      <c r="D772" s="5"/>
      <c r="E772" s="5"/>
      <c r="F772" s="5"/>
      <c r="G772" s="5"/>
    </row>
    <row r="773" ht="12.75" customHeight="1">
      <c r="C773" s="5"/>
      <c r="D773" s="5"/>
      <c r="E773" s="5"/>
      <c r="F773" s="5"/>
      <c r="G773" s="5"/>
    </row>
    <row r="774" ht="12.75" customHeight="1">
      <c r="C774" s="5"/>
      <c r="D774" s="5"/>
      <c r="E774" s="5"/>
      <c r="F774" s="5"/>
      <c r="G774" s="5"/>
    </row>
    <row r="775" ht="12.75" customHeight="1">
      <c r="C775" s="5"/>
      <c r="D775" s="5"/>
      <c r="E775" s="5"/>
      <c r="F775" s="5"/>
      <c r="G775" s="5"/>
    </row>
    <row r="776" ht="12.75" customHeight="1">
      <c r="C776" s="5"/>
      <c r="D776" s="5"/>
      <c r="E776" s="5"/>
      <c r="F776" s="5"/>
      <c r="G776" s="5"/>
    </row>
    <row r="777" ht="12.75" customHeight="1">
      <c r="C777" s="5"/>
      <c r="D777" s="5"/>
      <c r="E777" s="5"/>
      <c r="F777" s="5"/>
      <c r="G777" s="5"/>
    </row>
    <row r="778" ht="12.75" customHeight="1">
      <c r="C778" s="5"/>
      <c r="D778" s="5"/>
      <c r="E778" s="5"/>
      <c r="F778" s="5"/>
      <c r="G778" s="5"/>
    </row>
    <row r="779" ht="12.75" customHeight="1">
      <c r="C779" s="5"/>
      <c r="D779" s="5"/>
      <c r="E779" s="5"/>
      <c r="F779" s="5"/>
      <c r="G779" s="5"/>
    </row>
    <row r="780" ht="12.75" customHeight="1">
      <c r="C780" s="5"/>
      <c r="D780" s="5"/>
      <c r="E780" s="5"/>
      <c r="F780" s="5"/>
      <c r="G780" s="5"/>
    </row>
    <row r="781" ht="12.75" customHeight="1">
      <c r="C781" s="5"/>
      <c r="D781" s="5"/>
      <c r="E781" s="5"/>
      <c r="F781" s="5"/>
      <c r="G781" s="5"/>
    </row>
    <row r="782" ht="12.75" customHeight="1">
      <c r="C782" s="5"/>
      <c r="D782" s="5"/>
      <c r="E782" s="5"/>
      <c r="F782" s="5"/>
      <c r="G782" s="5"/>
    </row>
    <row r="783" ht="12.75" customHeight="1">
      <c r="C783" s="5"/>
      <c r="D783" s="5"/>
      <c r="E783" s="5"/>
      <c r="F783" s="5"/>
      <c r="G783" s="5"/>
    </row>
    <row r="784" ht="12.75" customHeight="1">
      <c r="C784" s="5"/>
      <c r="D784" s="5"/>
      <c r="E784" s="5"/>
      <c r="F784" s="5"/>
      <c r="G784" s="5"/>
    </row>
    <row r="785" ht="12.75" customHeight="1">
      <c r="C785" s="5"/>
      <c r="D785" s="5"/>
      <c r="E785" s="5"/>
      <c r="F785" s="5"/>
      <c r="G785" s="5"/>
    </row>
    <row r="786" ht="12.75" customHeight="1">
      <c r="C786" s="5"/>
      <c r="D786" s="5"/>
      <c r="E786" s="5"/>
      <c r="F786" s="5"/>
      <c r="G786" s="5"/>
    </row>
    <row r="787" ht="12.75" customHeight="1">
      <c r="C787" s="5"/>
      <c r="D787" s="5"/>
      <c r="E787" s="5"/>
      <c r="F787" s="5"/>
      <c r="G787" s="5"/>
    </row>
    <row r="788" ht="12.75" customHeight="1">
      <c r="C788" s="5"/>
      <c r="D788" s="5"/>
      <c r="E788" s="5"/>
      <c r="F788" s="5"/>
      <c r="G788" s="5"/>
    </row>
    <row r="789" ht="12.75" customHeight="1">
      <c r="C789" s="5"/>
      <c r="D789" s="5"/>
      <c r="E789" s="5"/>
      <c r="F789" s="5"/>
      <c r="G789" s="5"/>
    </row>
    <row r="790" ht="12.75" customHeight="1">
      <c r="C790" s="5"/>
      <c r="D790" s="5"/>
      <c r="E790" s="5"/>
      <c r="F790" s="5"/>
      <c r="G790" s="5"/>
    </row>
    <row r="791" ht="12.75" customHeight="1">
      <c r="C791" s="5"/>
      <c r="D791" s="5"/>
      <c r="E791" s="5"/>
      <c r="F791" s="5"/>
      <c r="G791" s="5"/>
    </row>
    <row r="792" ht="12.75" customHeight="1">
      <c r="C792" s="5"/>
      <c r="D792" s="5"/>
      <c r="E792" s="5"/>
      <c r="F792" s="5"/>
      <c r="G792" s="5"/>
    </row>
    <row r="793" ht="12.75" customHeight="1">
      <c r="C793" s="5"/>
      <c r="D793" s="5"/>
      <c r="E793" s="5"/>
      <c r="F793" s="5"/>
      <c r="G793" s="5"/>
    </row>
    <row r="794" ht="12.75" customHeight="1">
      <c r="C794" s="5"/>
      <c r="D794" s="5"/>
      <c r="E794" s="5"/>
      <c r="F794" s="5"/>
      <c r="G794" s="5"/>
    </row>
    <row r="795" ht="12.75" customHeight="1">
      <c r="C795" s="5"/>
      <c r="D795" s="5"/>
      <c r="E795" s="5"/>
      <c r="F795" s="5"/>
      <c r="G795" s="5"/>
    </row>
    <row r="796" ht="12.75" customHeight="1">
      <c r="C796" s="5"/>
      <c r="D796" s="5"/>
      <c r="E796" s="5"/>
      <c r="F796" s="5"/>
      <c r="G796" s="5"/>
    </row>
    <row r="797" ht="12.75" customHeight="1">
      <c r="C797" s="5"/>
      <c r="D797" s="5"/>
      <c r="E797" s="5"/>
      <c r="F797" s="5"/>
      <c r="G797" s="5"/>
    </row>
    <row r="798" ht="12.75" customHeight="1">
      <c r="C798" s="5"/>
      <c r="D798" s="5"/>
      <c r="E798" s="5"/>
      <c r="F798" s="5"/>
      <c r="G798" s="5"/>
    </row>
    <row r="799" ht="12.75" customHeight="1">
      <c r="C799" s="5"/>
      <c r="D799" s="5"/>
      <c r="E799" s="5"/>
      <c r="F799" s="5"/>
      <c r="G799" s="5"/>
    </row>
    <row r="800" ht="12.75" customHeight="1">
      <c r="C800" s="5"/>
      <c r="D800" s="5"/>
      <c r="E800" s="5"/>
      <c r="F800" s="5"/>
      <c r="G800" s="5"/>
    </row>
    <row r="801" ht="12.75" customHeight="1">
      <c r="C801" s="5"/>
      <c r="D801" s="5"/>
      <c r="E801" s="5"/>
      <c r="F801" s="5"/>
      <c r="G801" s="5"/>
    </row>
    <row r="802" ht="12.75" customHeight="1">
      <c r="C802" s="5"/>
      <c r="D802" s="5"/>
      <c r="E802" s="5"/>
      <c r="F802" s="5"/>
      <c r="G802" s="5"/>
    </row>
    <row r="803" ht="12.75" customHeight="1">
      <c r="C803" s="5"/>
      <c r="D803" s="5"/>
      <c r="E803" s="5"/>
      <c r="F803" s="5"/>
      <c r="G803" s="5"/>
    </row>
    <row r="804" ht="12.75" customHeight="1">
      <c r="C804" s="5"/>
      <c r="D804" s="5"/>
      <c r="E804" s="5"/>
      <c r="F804" s="5"/>
      <c r="G804" s="5"/>
    </row>
    <row r="805" ht="12.75" customHeight="1">
      <c r="C805" s="5"/>
      <c r="D805" s="5"/>
      <c r="E805" s="5"/>
      <c r="F805" s="5"/>
      <c r="G805" s="5"/>
    </row>
    <row r="806" ht="12.75" customHeight="1">
      <c r="C806" s="5"/>
      <c r="D806" s="5"/>
      <c r="E806" s="5"/>
      <c r="F806" s="5"/>
      <c r="G806" s="5"/>
    </row>
    <row r="807" ht="12.75" customHeight="1">
      <c r="C807" s="5"/>
      <c r="D807" s="5"/>
      <c r="E807" s="5"/>
      <c r="F807" s="5"/>
      <c r="G807" s="5"/>
    </row>
    <row r="808" ht="12.75" customHeight="1">
      <c r="C808" s="5"/>
      <c r="D808" s="5"/>
      <c r="E808" s="5"/>
      <c r="F808" s="5"/>
      <c r="G808" s="5"/>
    </row>
    <row r="809" ht="12.75" customHeight="1">
      <c r="C809" s="5"/>
      <c r="D809" s="5"/>
      <c r="E809" s="5"/>
      <c r="F809" s="5"/>
      <c r="G809" s="5"/>
    </row>
    <row r="810" ht="12.75" customHeight="1">
      <c r="C810" s="5"/>
      <c r="D810" s="5"/>
      <c r="E810" s="5"/>
      <c r="F810" s="5"/>
      <c r="G810" s="5"/>
    </row>
    <row r="811" ht="12.75" customHeight="1">
      <c r="C811" s="5"/>
      <c r="D811" s="5"/>
      <c r="E811" s="5"/>
      <c r="F811" s="5"/>
      <c r="G811" s="5"/>
    </row>
    <row r="812" ht="12.75" customHeight="1">
      <c r="C812" s="5"/>
      <c r="D812" s="5"/>
      <c r="E812" s="5"/>
      <c r="F812" s="5"/>
      <c r="G812" s="5"/>
    </row>
    <row r="813" ht="12.75" customHeight="1">
      <c r="C813" s="5"/>
      <c r="D813" s="5"/>
      <c r="E813" s="5"/>
      <c r="F813" s="5"/>
      <c r="G813" s="5"/>
    </row>
    <row r="814" ht="12.75" customHeight="1">
      <c r="C814" s="5"/>
      <c r="D814" s="5"/>
      <c r="E814" s="5"/>
      <c r="F814" s="5"/>
      <c r="G814" s="5"/>
    </row>
    <row r="815" ht="12.75" customHeight="1">
      <c r="C815" s="5"/>
      <c r="D815" s="5"/>
      <c r="E815" s="5"/>
      <c r="F815" s="5"/>
      <c r="G815" s="5"/>
    </row>
    <row r="816" ht="12.75" customHeight="1">
      <c r="C816" s="5"/>
      <c r="D816" s="5"/>
      <c r="E816" s="5"/>
      <c r="F816" s="5"/>
      <c r="G816" s="5"/>
    </row>
    <row r="817" ht="12.75" customHeight="1">
      <c r="C817" s="5"/>
      <c r="D817" s="5"/>
      <c r="E817" s="5"/>
      <c r="F817" s="5"/>
      <c r="G817" s="5"/>
    </row>
    <row r="818" ht="12.75" customHeight="1">
      <c r="C818" s="5"/>
      <c r="D818" s="5"/>
      <c r="E818" s="5"/>
      <c r="F818" s="5"/>
      <c r="G818" s="5"/>
    </row>
    <row r="819" ht="12.75" customHeight="1">
      <c r="C819" s="5"/>
      <c r="D819" s="5"/>
      <c r="E819" s="5"/>
      <c r="F819" s="5"/>
      <c r="G819" s="5"/>
    </row>
    <row r="820" ht="12.75" customHeight="1">
      <c r="C820" s="5"/>
      <c r="D820" s="5"/>
      <c r="E820" s="5"/>
      <c r="F820" s="5"/>
      <c r="G820" s="5"/>
    </row>
    <row r="821" ht="12.75" customHeight="1">
      <c r="C821" s="5"/>
      <c r="D821" s="5"/>
      <c r="E821" s="5"/>
      <c r="F821" s="5"/>
      <c r="G821" s="5"/>
    </row>
    <row r="822" ht="12.75" customHeight="1">
      <c r="C822" s="5"/>
      <c r="D822" s="5"/>
      <c r="E822" s="5"/>
      <c r="F822" s="5"/>
      <c r="G822" s="5"/>
    </row>
    <row r="823" ht="12.75" customHeight="1">
      <c r="C823" s="5"/>
      <c r="D823" s="5"/>
      <c r="E823" s="5"/>
      <c r="F823" s="5"/>
      <c r="G823" s="5"/>
    </row>
    <row r="824" ht="12.75" customHeight="1">
      <c r="C824" s="5"/>
      <c r="D824" s="5"/>
      <c r="E824" s="5"/>
      <c r="F824" s="5"/>
      <c r="G824" s="5"/>
    </row>
    <row r="825" ht="12.75" customHeight="1">
      <c r="C825" s="5"/>
      <c r="D825" s="5"/>
      <c r="E825" s="5"/>
      <c r="F825" s="5"/>
      <c r="G825" s="5"/>
    </row>
    <row r="826" ht="12.75" customHeight="1">
      <c r="C826" s="5"/>
      <c r="D826" s="5"/>
      <c r="E826" s="5"/>
      <c r="F826" s="5"/>
      <c r="G826" s="5"/>
    </row>
    <row r="827" ht="12.75" customHeight="1">
      <c r="C827" s="5"/>
      <c r="D827" s="5"/>
      <c r="E827" s="5"/>
      <c r="F827" s="5"/>
      <c r="G827" s="5"/>
    </row>
    <row r="828" ht="12.75" customHeight="1">
      <c r="C828" s="5"/>
      <c r="D828" s="5"/>
      <c r="E828" s="5"/>
      <c r="F828" s="5"/>
      <c r="G828" s="5"/>
    </row>
    <row r="829" ht="12.75" customHeight="1">
      <c r="C829" s="5"/>
      <c r="D829" s="5"/>
      <c r="E829" s="5"/>
      <c r="F829" s="5"/>
      <c r="G829" s="5"/>
    </row>
    <row r="830" ht="12.75" customHeight="1">
      <c r="C830" s="5"/>
      <c r="D830" s="5"/>
      <c r="E830" s="5"/>
      <c r="F830" s="5"/>
      <c r="G830" s="5"/>
    </row>
    <row r="831" ht="12.75" customHeight="1">
      <c r="C831" s="5"/>
      <c r="D831" s="5"/>
      <c r="E831" s="5"/>
      <c r="F831" s="5"/>
      <c r="G831" s="5"/>
    </row>
    <row r="832" ht="12.75" customHeight="1">
      <c r="C832" s="5"/>
      <c r="D832" s="5"/>
      <c r="E832" s="5"/>
      <c r="F832" s="5"/>
      <c r="G832" s="5"/>
    </row>
    <row r="833" ht="12.75" customHeight="1">
      <c r="C833" s="5"/>
      <c r="D833" s="5"/>
      <c r="E833" s="5"/>
      <c r="F833" s="5"/>
      <c r="G833" s="5"/>
    </row>
    <row r="834" ht="12.75" customHeight="1">
      <c r="C834" s="5"/>
      <c r="D834" s="5"/>
      <c r="E834" s="5"/>
      <c r="F834" s="5"/>
      <c r="G834" s="5"/>
    </row>
    <row r="835" ht="12.75" customHeight="1">
      <c r="C835" s="5"/>
      <c r="D835" s="5"/>
      <c r="E835" s="5"/>
      <c r="F835" s="5"/>
      <c r="G835" s="5"/>
    </row>
    <row r="836" ht="12.75" customHeight="1">
      <c r="C836" s="5"/>
      <c r="D836" s="5"/>
      <c r="E836" s="5"/>
      <c r="F836" s="5"/>
      <c r="G836" s="5"/>
    </row>
    <row r="837" ht="12.75" customHeight="1">
      <c r="C837" s="5"/>
      <c r="D837" s="5"/>
      <c r="E837" s="5"/>
      <c r="F837" s="5"/>
      <c r="G837" s="5"/>
    </row>
    <row r="838" ht="12.75" customHeight="1">
      <c r="C838" s="5"/>
      <c r="D838" s="5"/>
      <c r="E838" s="5"/>
      <c r="F838" s="5"/>
      <c r="G838" s="5"/>
    </row>
    <row r="839" ht="12.75" customHeight="1">
      <c r="C839" s="5"/>
      <c r="D839" s="5"/>
      <c r="E839" s="5"/>
      <c r="F839" s="5"/>
      <c r="G839" s="5"/>
    </row>
    <row r="840" ht="12.75" customHeight="1">
      <c r="C840" s="5"/>
      <c r="D840" s="5"/>
      <c r="E840" s="5"/>
      <c r="F840" s="5"/>
      <c r="G840" s="5"/>
    </row>
    <row r="841" ht="12.75" customHeight="1">
      <c r="C841" s="5"/>
      <c r="D841" s="5"/>
      <c r="E841" s="5"/>
      <c r="F841" s="5"/>
      <c r="G841" s="5"/>
    </row>
    <row r="842" ht="12.75" customHeight="1">
      <c r="C842" s="5"/>
      <c r="D842" s="5"/>
      <c r="E842" s="5"/>
      <c r="F842" s="5"/>
      <c r="G842" s="5"/>
    </row>
    <row r="843" ht="12.75" customHeight="1">
      <c r="C843" s="5"/>
      <c r="D843" s="5"/>
      <c r="E843" s="5"/>
      <c r="F843" s="5"/>
      <c r="G843" s="5"/>
    </row>
    <row r="844" ht="12.75" customHeight="1">
      <c r="C844" s="5"/>
      <c r="D844" s="5"/>
      <c r="E844" s="5"/>
      <c r="F844" s="5"/>
      <c r="G844" s="5"/>
    </row>
    <row r="845" ht="12.75" customHeight="1">
      <c r="C845" s="5"/>
      <c r="D845" s="5"/>
      <c r="E845" s="5"/>
      <c r="F845" s="5"/>
      <c r="G845" s="5"/>
    </row>
    <row r="846" ht="12.75" customHeight="1">
      <c r="C846" s="5"/>
      <c r="D846" s="5"/>
      <c r="E846" s="5"/>
      <c r="F846" s="5"/>
      <c r="G846" s="5"/>
    </row>
    <row r="847" ht="12.75" customHeight="1">
      <c r="C847" s="5"/>
      <c r="D847" s="5"/>
      <c r="E847" s="5"/>
      <c r="F847" s="5"/>
      <c r="G847" s="5"/>
    </row>
    <row r="848" ht="12.75" customHeight="1">
      <c r="C848" s="5"/>
      <c r="D848" s="5"/>
      <c r="E848" s="5"/>
      <c r="F848" s="5"/>
      <c r="G848" s="5"/>
    </row>
    <row r="849" ht="12.75" customHeight="1">
      <c r="C849" s="5"/>
      <c r="D849" s="5"/>
      <c r="E849" s="5"/>
      <c r="F849" s="5"/>
      <c r="G849" s="5"/>
    </row>
    <row r="850" ht="12.75" customHeight="1">
      <c r="C850" s="5"/>
      <c r="D850" s="5"/>
      <c r="E850" s="5"/>
      <c r="F850" s="5"/>
      <c r="G850" s="5"/>
    </row>
    <row r="851" ht="12.75" customHeight="1">
      <c r="C851" s="5"/>
      <c r="D851" s="5"/>
      <c r="E851" s="5"/>
      <c r="F851" s="5"/>
      <c r="G851" s="5"/>
    </row>
    <row r="852" ht="12.75" customHeight="1">
      <c r="C852" s="5"/>
      <c r="D852" s="5"/>
      <c r="E852" s="5"/>
      <c r="F852" s="5"/>
      <c r="G852" s="5"/>
    </row>
    <row r="853" ht="12.75" customHeight="1">
      <c r="C853" s="5"/>
      <c r="D853" s="5"/>
      <c r="E853" s="5"/>
      <c r="F853" s="5"/>
      <c r="G853" s="5"/>
    </row>
    <row r="854" ht="12.75" customHeight="1">
      <c r="C854" s="5"/>
      <c r="D854" s="5"/>
      <c r="E854" s="5"/>
      <c r="F854" s="5"/>
      <c r="G854" s="5"/>
    </row>
    <row r="855" ht="12.75" customHeight="1">
      <c r="C855" s="5"/>
      <c r="D855" s="5"/>
      <c r="E855" s="5"/>
      <c r="F855" s="5"/>
      <c r="G855" s="5"/>
    </row>
    <row r="856" ht="12.75" customHeight="1">
      <c r="C856" s="5"/>
      <c r="D856" s="5"/>
      <c r="E856" s="5"/>
      <c r="F856" s="5"/>
      <c r="G856" s="5"/>
    </row>
    <row r="857" ht="12.75" customHeight="1">
      <c r="C857" s="5"/>
      <c r="D857" s="5"/>
      <c r="E857" s="5"/>
      <c r="F857" s="5"/>
      <c r="G857" s="5"/>
    </row>
    <row r="858" ht="12.75" customHeight="1">
      <c r="C858" s="5"/>
      <c r="D858" s="5"/>
      <c r="E858" s="5"/>
      <c r="F858" s="5"/>
      <c r="G858" s="5"/>
    </row>
    <row r="859" ht="12.75" customHeight="1">
      <c r="C859" s="5"/>
      <c r="D859" s="5"/>
      <c r="E859" s="5"/>
      <c r="F859" s="5"/>
      <c r="G859" s="5"/>
    </row>
    <row r="860" ht="12.75" customHeight="1">
      <c r="C860" s="5"/>
      <c r="D860" s="5"/>
      <c r="E860" s="5"/>
      <c r="F860" s="5"/>
      <c r="G860" s="5"/>
    </row>
    <row r="861" ht="12.75" customHeight="1">
      <c r="C861" s="5"/>
      <c r="D861" s="5"/>
      <c r="E861" s="5"/>
      <c r="F861" s="5"/>
      <c r="G861" s="5"/>
    </row>
    <row r="862" ht="12.75" customHeight="1">
      <c r="C862" s="5"/>
      <c r="D862" s="5"/>
      <c r="E862" s="5"/>
      <c r="F862" s="5"/>
      <c r="G862" s="5"/>
    </row>
    <row r="863" ht="12.75" customHeight="1">
      <c r="C863" s="5"/>
      <c r="D863" s="5"/>
      <c r="E863" s="5"/>
      <c r="F863" s="5"/>
      <c r="G863" s="5"/>
    </row>
    <row r="864" ht="12.75" customHeight="1">
      <c r="C864" s="5"/>
      <c r="D864" s="5"/>
      <c r="E864" s="5"/>
      <c r="F864" s="5"/>
      <c r="G864" s="5"/>
    </row>
    <row r="865" ht="12.75" customHeight="1">
      <c r="C865" s="5"/>
      <c r="D865" s="5"/>
      <c r="E865" s="5"/>
      <c r="F865" s="5"/>
      <c r="G865" s="5"/>
    </row>
    <row r="866" ht="12.75" customHeight="1">
      <c r="C866" s="5"/>
      <c r="D866" s="5"/>
      <c r="E866" s="5"/>
      <c r="F866" s="5"/>
      <c r="G866" s="5"/>
    </row>
    <row r="867" ht="12.75" customHeight="1">
      <c r="C867" s="5"/>
      <c r="D867" s="5"/>
      <c r="E867" s="5"/>
      <c r="F867" s="5"/>
      <c r="G867" s="5"/>
    </row>
    <row r="868" ht="12.75" customHeight="1">
      <c r="C868" s="5"/>
      <c r="D868" s="5"/>
      <c r="E868" s="5"/>
      <c r="F868" s="5"/>
      <c r="G868" s="5"/>
    </row>
    <row r="869" ht="12.75" customHeight="1">
      <c r="C869" s="5"/>
      <c r="D869" s="5"/>
      <c r="E869" s="5"/>
      <c r="F869" s="5"/>
      <c r="G869" s="5"/>
    </row>
    <row r="870" ht="12.75" customHeight="1">
      <c r="C870" s="5"/>
      <c r="D870" s="5"/>
      <c r="E870" s="5"/>
      <c r="F870" s="5"/>
      <c r="G870" s="5"/>
    </row>
    <row r="871" ht="12.75" customHeight="1">
      <c r="C871" s="5"/>
      <c r="D871" s="5"/>
      <c r="E871" s="5"/>
      <c r="F871" s="5"/>
      <c r="G871" s="5"/>
    </row>
    <row r="872" ht="12.75" customHeight="1">
      <c r="C872" s="5"/>
      <c r="D872" s="5"/>
      <c r="E872" s="5"/>
      <c r="F872" s="5"/>
      <c r="G872" s="5"/>
    </row>
    <row r="873" ht="12.75" customHeight="1">
      <c r="C873" s="5"/>
      <c r="D873" s="5"/>
      <c r="E873" s="5"/>
      <c r="F873" s="5"/>
      <c r="G873" s="5"/>
    </row>
    <row r="874" ht="12.75" customHeight="1">
      <c r="C874" s="5"/>
      <c r="D874" s="5"/>
      <c r="E874" s="5"/>
      <c r="F874" s="5"/>
      <c r="G874" s="5"/>
    </row>
    <row r="875" ht="12.75" customHeight="1">
      <c r="C875" s="5"/>
      <c r="D875" s="5"/>
      <c r="E875" s="5"/>
      <c r="F875" s="5"/>
      <c r="G875" s="5"/>
    </row>
    <row r="876" ht="12.75" customHeight="1">
      <c r="C876" s="5"/>
      <c r="D876" s="5"/>
      <c r="E876" s="5"/>
      <c r="F876" s="5"/>
      <c r="G876" s="5"/>
    </row>
    <row r="877" ht="12.75" customHeight="1">
      <c r="C877" s="5"/>
      <c r="D877" s="5"/>
      <c r="E877" s="5"/>
      <c r="F877" s="5"/>
      <c r="G877" s="5"/>
    </row>
    <row r="878" ht="12.75" customHeight="1">
      <c r="C878" s="5"/>
      <c r="D878" s="5"/>
      <c r="E878" s="5"/>
      <c r="F878" s="5"/>
      <c r="G878" s="5"/>
    </row>
    <row r="879" ht="12.75" customHeight="1">
      <c r="C879" s="5"/>
      <c r="D879" s="5"/>
      <c r="E879" s="5"/>
      <c r="F879" s="5"/>
      <c r="G879" s="5"/>
    </row>
    <row r="880" ht="12.75" customHeight="1">
      <c r="C880" s="5"/>
      <c r="D880" s="5"/>
      <c r="E880" s="5"/>
      <c r="F880" s="5"/>
      <c r="G880" s="5"/>
    </row>
    <row r="881" ht="12.75" customHeight="1">
      <c r="C881" s="5"/>
      <c r="D881" s="5"/>
      <c r="E881" s="5"/>
      <c r="F881" s="5"/>
      <c r="G881" s="5"/>
    </row>
    <row r="882" ht="12.75" customHeight="1">
      <c r="C882" s="5"/>
      <c r="D882" s="5"/>
      <c r="E882" s="5"/>
      <c r="F882" s="5"/>
      <c r="G882" s="5"/>
    </row>
    <row r="883" ht="12.75" customHeight="1">
      <c r="C883" s="5"/>
      <c r="D883" s="5"/>
      <c r="E883" s="5"/>
      <c r="F883" s="5"/>
      <c r="G883" s="5"/>
    </row>
    <row r="884" ht="12.75" customHeight="1">
      <c r="C884" s="5"/>
      <c r="D884" s="5"/>
      <c r="E884" s="5"/>
      <c r="F884" s="5"/>
      <c r="G884" s="5"/>
    </row>
    <row r="885" ht="12.75" customHeight="1">
      <c r="C885" s="5"/>
      <c r="D885" s="5"/>
      <c r="E885" s="5"/>
      <c r="F885" s="5"/>
      <c r="G885" s="5"/>
    </row>
    <row r="886" ht="12.75" customHeight="1">
      <c r="C886" s="5"/>
      <c r="D886" s="5"/>
      <c r="E886" s="5"/>
      <c r="F886" s="5"/>
      <c r="G886" s="5"/>
    </row>
    <row r="887" ht="12.75" customHeight="1">
      <c r="C887" s="5"/>
      <c r="D887" s="5"/>
      <c r="E887" s="5"/>
      <c r="F887" s="5"/>
      <c r="G887" s="5"/>
    </row>
    <row r="888" ht="12.75" customHeight="1">
      <c r="C888" s="5"/>
      <c r="D888" s="5"/>
      <c r="E888" s="5"/>
      <c r="F888" s="5"/>
      <c r="G888" s="5"/>
    </row>
    <row r="889" ht="12.75" customHeight="1">
      <c r="C889" s="5"/>
      <c r="D889" s="5"/>
      <c r="E889" s="5"/>
      <c r="F889" s="5"/>
      <c r="G889" s="5"/>
    </row>
    <row r="890" ht="12.75" customHeight="1">
      <c r="C890" s="5"/>
      <c r="D890" s="5"/>
      <c r="E890" s="5"/>
      <c r="F890" s="5"/>
      <c r="G890" s="5"/>
    </row>
    <row r="891" ht="12.75" customHeight="1">
      <c r="C891" s="5"/>
      <c r="D891" s="5"/>
      <c r="E891" s="5"/>
      <c r="F891" s="5"/>
      <c r="G891" s="5"/>
    </row>
    <row r="892" ht="12.75" customHeight="1">
      <c r="C892" s="5"/>
      <c r="D892" s="5"/>
      <c r="E892" s="5"/>
      <c r="F892" s="5"/>
      <c r="G892" s="5"/>
    </row>
    <row r="893" ht="12.75" customHeight="1">
      <c r="C893" s="5"/>
      <c r="D893" s="5"/>
      <c r="E893" s="5"/>
      <c r="F893" s="5"/>
      <c r="G893" s="5"/>
    </row>
    <row r="894" ht="12.75" customHeight="1">
      <c r="C894" s="5"/>
      <c r="D894" s="5"/>
      <c r="E894" s="5"/>
      <c r="F894" s="5"/>
      <c r="G894" s="5"/>
    </row>
    <row r="895" ht="12.75" customHeight="1">
      <c r="C895" s="5"/>
      <c r="D895" s="5"/>
      <c r="E895" s="5"/>
      <c r="F895" s="5"/>
      <c r="G895" s="5"/>
    </row>
    <row r="896" ht="12.75" customHeight="1">
      <c r="C896" s="5"/>
      <c r="D896" s="5"/>
      <c r="E896" s="5"/>
      <c r="F896" s="5"/>
      <c r="G896" s="5"/>
    </row>
    <row r="897" ht="12.75" customHeight="1">
      <c r="C897" s="5"/>
      <c r="D897" s="5"/>
      <c r="E897" s="5"/>
      <c r="F897" s="5"/>
      <c r="G897" s="5"/>
    </row>
    <row r="898" ht="12.75" customHeight="1">
      <c r="C898" s="5"/>
      <c r="D898" s="5"/>
      <c r="E898" s="5"/>
      <c r="F898" s="5"/>
      <c r="G898" s="5"/>
    </row>
    <row r="899" ht="12.75" customHeight="1">
      <c r="C899" s="5"/>
      <c r="D899" s="5"/>
      <c r="E899" s="5"/>
      <c r="F899" s="5"/>
      <c r="G899" s="5"/>
    </row>
    <row r="900" ht="12.75" customHeight="1">
      <c r="C900" s="5"/>
      <c r="D900" s="5"/>
      <c r="E900" s="5"/>
      <c r="F900" s="5"/>
      <c r="G900" s="5"/>
    </row>
    <row r="901" ht="12.75" customHeight="1">
      <c r="C901" s="5"/>
      <c r="D901" s="5"/>
      <c r="E901" s="5"/>
      <c r="F901" s="5"/>
      <c r="G901" s="5"/>
    </row>
    <row r="902" ht="12.75" customHeight="1">
      <c r="C902" s="5"/>
      <c r="D902" s="5"/>
      <c r="E902" s="5"/>
      <c r="F902" s="5"/>
      <c r="G902" s="5"/>
    </row>
    <row r="903" ht="12.75" customHeight="1">
      <c r="C903" s="5"/>
      <c r="D903" s="5"/>
      <c r="E903" s="5"/>
      <c r="F903" s="5"/>
      <c r="G903" s="5"/>
    </row>
    <row r="904" ht="12.75" customHeight="1">
      <c r="C904" s="5"/>
      <c r="D904" s="5"/>
      <c r="E904" s="5"/>
      <c r="F904" s="5"/>
      <c r="G904" s="5"/>
    </row>
    <row r="905" ht="12.75" customHeight="1">
      <c r="C905" s="5"/>
      <c r="D905" s="5"/>
      <c r="E905" s="5"/>
      <c r="F905" s="5"/>
      <c r="G905" s="5"/>
    </row>
    <row r="906" ht="12.75" customHeight="1">
      <c r="C906" s="5"/>
      <c r="D906" s="5"/>
      <c r="E906" s="5"/>
      <c r="F906" s="5"/>
      <c r="G906" s="5"/>
    </row>
    <row r="907" ht="12.75" customHeight="1">
      <c r="C907" s="5"/>
      <c r="D907" s="5"/>
      <c r="E907" s="5"/>
      <c r="F907" s="5"/>
      <c r="G907" s="5"/>
    </row>
    <row r="908" ht="12.75" customHeight="1">
      <c r="C908" s="5"/>
      <c r="D908" s="5"/>
      <c r="E908" s="5"/>
      <c r="F908" s="5"/>
      <c r="G908" s="5"/>
    </row>
    <row r="909" ht="12.75" customHeight="1">
      <c r="C909" s="5"/>
      <c r="D909" s="5"/>
      <c r="E909" s="5"/>
      <c r="F909" s="5"/>
      <c r="G909" s="5"/>
    </row>
    <row r="910" ht="12.75" customHeight="1">
      <c r="C910" s="5"/>
      <c r="D910" s="5"/>
      <c r="E910" s="5"/>
      <c r="F910" s="5"/>
      <c r="G910" s="5"/>
    </row>
    <row r="911" ht="12.75" customHeight="1">
      <c r="C911" s="5"/>
      <c r="D911" s="5"/>
      <c r="E911" s="5"/>
      <c r="F911" s="5"/>
      <c r="G911" s="5"/>
    </row>
    <row r="912" ht="12.75" customHeight="1">
      <c r="C912" s="5"/>
      <c r="D912" s="5"/>
      <c r="E912" s="5"/>
      <c r="F912" s="5"/>
      <c r="G912" s="5"/>
    </row>
    <row r="913" ht="12.75" customHeight="1">
      <c r="C913" s="5"/>
      <c r="D913" s="5"/>
      <c r="E913" s="5"/>
      <c r="F913" s="5"/>
      <c r="G913" s="5"/>
    </row>
    <row r="914" ht="12.75" customHeight="1">
      <c r="C914" s="5"/>
      <c r="D914" s="5"/>
      <c r="E914" s="5"/>
      <c r="F914" s="5"/>
      <c r="G914" s="5"/>
    </row>
    <row r="915" ht="12.75" customHeight="1">
      <c r="C915" s="5"/>
      <c r="D915" s="5"/>
      <c r="E915" s="5"/>
      <c r="F915" s="5"/>
      <c r="G915" s="5"/>
    </row>
    <row r="916" ht="12.75" customHeight="1">
      <c r="C916" s="5"/>
      <c r="D916" s="5"/>
      <c r="E916" s="5"/>
      <c r="F916" s="5"/>
      <c r="G916" s="5"/>
    </row>
    <row r="917" ht="12.75" customHeight="1">
      <c r="C917" s="5"/>
      <c r="D917" s="5"/>
      <c r="E917" s="5"/>
      <c r="F917" s="5"/>
      <c r="G917" s="5"/>
    </row>
    <row r="918" ht="12.75" customHeight="1">
      <c r="C918" s="5"/>
      <c r="D918" s="5"/>
      <c r="E918" s="5"/>
      <c r="F918" s="5"/>
      <c r="G918" s="5"/>
    </row>
    <row r="919" ht="12.75" customHeight="1">
      <c r="C919" s="5"/>
      <c r="D919" s="5"/>
      <c r="E919" s="5"/>
      <c r="F919" s="5"/>
      <c r="G919" s="5"/>
    </row>
    <row r="920" ht="12.75" customHeight="1">
      <c r="C920" s="5"/>
      <c r="D920" s="5"/>
      <c r="E920" s="5"/>
      <c r="F920" s="5"/>
      <c r="G920" s="5"/>
    </row>
    <row r="921" ht="12.75" customHeight="1">
      <c r="C921" s="5"/>
      <c r="D921" s="5"/>
      <c r="E921" s="5"/>
      <c r="F921" s="5"/>
      <c r="G921" s="5"/>
    </row>
    <row r="922" ht="12.75" customHeight="1">
      <c r="C922" s="5"/>
      <c r="D922" s="5"/>
      <c r="E922" s="5"/>
      <c r="F922" s="5"/>
      <c r="G922" s="5"/>
    </row>
    <row r="923" ht="12.75" customHeight="1">
      <c r="C923" s="5"/>
      <c r="D923" s="5"/>
      <c r="E923" s="5"/>
      <c r="F923" s="5"/>
      <c r="G923" s="5"/>
    </row>
    <row r="924" ht="12.75" customHeight="1">
      <c r="C924" s="5"/>
      <c r="D924" s="5"/>
      <c r="E924" s="5"/>
      <c r="F924" s="5"/>
      <c r="G924" s="5"/>
    </row>
    <row r="925" ht="12.75" customHeight="1">
      <c r="C925" s="5"/>
      <c r="D925" s="5"/>
      <c r="E925" s="5"/>
      <c r="F925" s="5"/>
      <c r="G925" s="5"/>
    </row>
    <row r="926" ht="12.75" customHeight="1">
      <c r="C926" s="5"/>
      <c r="D926" s="5"/>
      <c r="E926" s="5"/>
      <c r="F926" s="5"/>
      <c r="G926" s="5"/>
    </row>
    <row r="927" ht="12.75" customHeight="1">
      <c r="C927" s="5"/>
      <c r="D927" s="5"/>
      <c r="E927" s="5"/>
      <c r="F927" s="5"/>
      <c r="G927" s="5"/>
    </row>
    <row r="928" ht="12.75" customHeight="1">
      <c r="C928" s="5"/>
      <c r="D928" s="5"/>
      <c r="E928" s="5"/>
      <c r="F928" s="5"/>
      <c r="G928" s="5"/>
    </row>
    <row r="929" ht="12.75" customHeight="1">
      <c r="C929" s="5"/>
      <c r="D929" s="5"/>
      <c r="E929" s="5"/>
      <c r="F929" s="5"/>
      <c r="G929" s="5"/>
    </row>
    <row r="930" ht="12.75" customHeight="1">
      <c r="C930" s="5"/>
      <c r="D930" s="5"/>
      <c r="E930" s="5"/>
      <c r="F930" s="5"/>
      <c r="G930" s="5"/>
    </row>
    <row r="931" ht="12.75" customHeight="1">
      <c r="C931" s="5"/>
      <c r="D931" s="5"/>
      <c r="E931" s="5"/>
      <c r="F931" s="5"/>
      <c r="G931" s="5"/>
    </row>
    <row r="932" ht="12.75" customHeight="1">
      <c r="C932" s="5"/>
      <c r="D932" s="5"/>
      <c r="E932" s="5"/>
      <c r="F932" s="5"/>
      <c r="G932" s="5"/>
    </row>
    <row r="933" ht="12.75" customHeight="1">
      <c r="C933" s="5"/>
      <c r="D933" s="5"/>
      <c r="E933" s="5"/>
      <c r="F933" s="5"/>
      <c r="G933" s="5"/>
    </row>
    <row r="934" ht="12.75" customHeight="1">
      <c r="C934" s="5"/>
      <c r="D934" s="5"/>
      <c r="E934" s="5"/>
      <c r="F934" s="5"/>
      <c r="G934" s="5"/>
    </row>
    <row r="935" ht="12.75" customHeight="1">
      <c r="C935" s="5"/>
      <c r="D935" s="5"/>
      <c r="E935" s="5"/>
      <c r="F935" s="5"/>
      <c r="G935" s="5"/>
    </row>
    <row r="936" ht="12.75" customHeight="1">
      <c r="C936" s="5"/>
      <c r="D936" s="5"/>
      <c r="E936" s="5"/>
      <c r="F936" s="5"/>
      <c r="G936" s="5"/>
    </row>
    <row r="937" ht="12.75" customHeight="1">
      <c r="C937" s="5"/>
      <c r="D937" s="5"/>
      <c r="E937" s="5"/>
      <c r="F937" s="5"/>
      <c r="G937" s="5"/>
    </row>
    <row r="938" ht="12.75" customHeight="1">
      <c r="C938" s="5"/>
      <c r="D938" s="5"/>
      <c r="E938" s="5"/>
      <c r="F938" s="5"/>
      <c r="G938" s="5"/>
    </row>
    <row r="939" ht="12.75" customHeight="1">
      <c r="C939" s="5"/>
      <c r="D939" s="5"/>
      <c r="E939" s="5"/>
      <c r="F939" s="5"/>
      <c r="G939" s="5"/>
    </row>
    <row r="940" ht="12.75" customHeight="1">
      <c r="C940" s="5"/>
      <c r="D940" s="5"/>
      <c r="E940" s="5"/>
      <c r="F940" s="5"/>
      <c r="G940" s="5"/>
    </row>
    <row r="941" ht="12.75" customHeight="1">
      <c r="C941" s="5"/>
      <c r="D941" s="5"/>
      <c r="E941" s="5"/>
      <c r="F941" s="5"/>
      <c r="G941" s="5"/>
    </row>
    <row r="942" ht="12.75" customHeight="1">
      <c r="C942" s="5"/>
      <c r="D942" s="5"/>
      <c r="E942" s="5"/>
      <c r="F942" s="5"/>
      <c r="G942" s="5"/>
    </row>
    <row r="943" ht="12.75" customHeight="1">
      <c r="C943" s="5"/>
      <c r="D943" s="5"/>
      <c r="E943" s="5"/>
      <c r="F943" s="5"/>
      <c r="G943" s="5"/>
    </row>
    <row r="944" ht="12.75" customHeight="1">
      <c r="C944" s="5"/>
      <c r="D944" s="5"/>
      <c r="E944" s="5"/>
      <c r="F944" s="5"/>
      <c r="G944" s="5"/>
    </row>
    <row r="945" ht="12.75" customHeight="1">
      <c r="C945" s="5"/>
      <c r="D945" s="5"/>
      <c r="E945" s="5"/>
      <c r="F945" s="5"/>
      <c r="G945" s="5"/>
    </row>
    <row r="946" ht="12.75" customHeight="1">
      <c r="C946" s="5"/>
      <c r="D946" s="5"/>
      <c r="E946" s="5"/>
      <c r="F946" s="5"/>
      <c r="G946" s="5"/>
    </row>
    <row r="947" ht="12.75" customHeight="1">
      <c r="C947" s="5"/>
      <c r="D947" s="5"/>
      <c r="E947" s="5"/>
      <c r="F947" s="5"/>
      <c r="G947" s="5"/>
    </row>
    <row r="948" ht="12.75" customHeight="1">
      <c r="C948" s="5"/>
      <c r="D948" s="5"/>
      <c r="E948" s="5"/>
      <c r="F948" s="5"/>
      <c r="G948" s="5"/>
    </row>
    <row r="949" ht="12.75" customHeight="1">
      <c r="C949" s="5"/>
      <c r="D949" s="5"/>
      <c r="E949" s="5"/>
      <c r="F949" s="5"/>
      <c r="G949" s="5"/>
    </row>
    <row r="950" ht="12.75" customHeight="1">
      <c r="C950" s="5"/>
      <c r="D950" s="5"/>
      <c r="E950" s="5"/>
      <c r="F950" s="5"/>
      <c r="G950" s="5"/>
    </row>
    <row r="951" ht="12.75" customHeight="1">
      <c r="C951" s="5"/>
      <c r="D951" s="5"/>
      <c r="E951" s="5"/>
      <c r="F951" s="5"/>
      <c r="G951" s="5"/>
    </row>
    <row r="952" ht="12.75" customHeight="1">
      <c r="C952" s="5"/>
      <c r="D952" s="5"/>
      <c r="E952" s="5"/>
      <c r="F952" s="5"/>
      <c r="G952" s="5"/>
    </row>
    <row r="953" ht="12.75" customHeight="1">
      <c r="C953" s="5"/>
      <c r="D953" s="5"/>
      <c r="E953" s="5"/>
      <c r="F953" s="5"/>
      <c r="G953" s="5"/>
    </row>
    <row r="954" ht="12.75" customHeight="1">
      <c r="C954" s="5"/>
      <c r="D954" s="5"/>
      <c r="E954" s="5"/>
      <c r="F954" s="5"/>
      <c r="G954" s="5"/>
    </row>
    <row r="955" ht="12.75" customHeight="1">
      <c r="C955" s="5"/>
      <c r="D955" s="5"/>
      <c r="E955" s="5"/>
      <c r="F955" s="5"/>
      <c r="G955" s="5"/>
    </row>
    <row r="956" ht="12.75" customHeight="1">
      <c r="C956" s="5"/>
      <c r="D956" s="5"/>
      <c r="E956" s="5"/>
      <c r="F956" s="5"/>
      <c r="G956" s="5"/>
    </row>
    <row r="957" ht="12.75" customHeight="1">
      <c r="C957" s="5"/>
      <c r="D957" s="5"/>
      <c r="E957" s="5"/>
      <c r="F957" s="5"/>
      <c r="G957" s="5"/>
    </row>
    <row r="958" ht="12.75" customHeight="1">
      <c r="C958" s="5"/>
      <c r="D958" s="5"/>
      <c r="E958" s="5"/>
      <c r="F958" s="5"/>
      <c r="G958" s="5"/>
    </row>
    <row r="959" ht="12.75" customHeight="1">
      <c r="C959" s="5"/>
      <c r="D959" s="5"/>
      <c r="E959" s="5"/>
      <c r="F959" s="5"/>
      <c r="G959" s="5"/>
    </row>
    <row r="960" ht="12.75" customHeight="1">
      <c r="C960" s="5"/>
      <c r="D960" s="5"/>
      <c r="E960" s="5"/>
      <c r="F960" s="5"/>
      <c r="G960" s="5"/>
    </row>
    <row r="961" ht="12.75" customHeight="1">
      <c r="C961" s="5"/>
      <c r="D961" s="5"/>
      <c r="E961" s="5"/>
      <c r="F961" s="5"/>
      <c r="G961" s="5"/>
    </row>
    <row r="962" ht="12.75" customHeight="1">
      <c r="C962" s="5"/>
      <c r="D962" s="5"/>
      <c r="E962" s="5"/>
      <c r="F962" s="5"/>
      <c r="G962" s="5"/>
    </row>
    <row r="963" ht="12.75" customHeight="1">
      <c r="C963" s="5"/>
      <c r="D963" s="5"/>
      <c r="E963" s="5"/>
      <c r="F963" s="5"/>
      <c r="G963" s="5"/>
    </row>
    <row r="964" ht="12.75" customHeight="1">
      <c r="C964" s="5"/>
      <c r="D964" s="5"/>
      <c r="E964" s="5"/>
      <c r="F964" s="5"/>
      <c r="G964" s="5"/>
    </row>
    <row r="965" ht="12.75" customHeight="1">
      <c r="C965" s="5"/>
      <c r="D965" s="5"/>
      <c r="E965" s="5"/>
      <c r="F965" s="5"/>
      <c r="G965" s="5"/>
    </row>
    <row r="966" ht="12.75" customHeight="1">
      <c r="C966" s="5"/>
      <c r="D966" s="5"/>
      <c r="E966" s="5"/>
      <c r="F966" s="5"/>
      <c r="G966" s="5"/>
    </row>
    <row r="967" ht="12.75" customHeight="1">
      <c r="C967" s="5"/>
      <c r="D967" s="5"/>
      <c r="E967" s="5"/>
      <c r="F967" s="5"/>
      <c r="G967" s="5"/>
    </row>
    <row r="968" ht="12.75" customHeight="1">
      <c r="C968" s="5"/>
      <c r="D968" s="5"/>
      <c r="E968" s="5"/>
      <c r="F968" s="5"/>
      <c r="G968" s="5"/>
    </row>
    <row r="969" ht="12.75" customHeight="1">
      <c r="C969" s="5"/>
      <c r="D969" s="5"/>
      <c r="E969" s="5"/>
      <c r="F969" s="5"/>
      <c r="G969" s="5"/>
    </row>
    <row r="970" ht="12.75" customHeight="1">
      <c r="C970" s="5"/>
      <c r="D970" s="5"/>
      <c r="E970" s="5"/>
      <c r="F970" s="5"/>
      <c r="G970" s="5"/>
    </row>
    <row r="971" ht="12.75" customHeight="1">
      <c r="C971" s="5"/>
      <c r="D971" s="5"/>
      <c r="E971" s="5"/>
      <c r="F971" s="5"/>
      <c r="G971" s="5"/>
    </row>
    <row r="972" ht="12.75" customHeight="1">
      <c r="C972" s="5"/>
      <c r="D972" s="5"/>
      <c r="E972" s="5"/>
      <c r="F972" s="5"/>
      <c r="G972" s="5"/>
    </row>
    <row r="973" ht="12.75" customHeight="1">
      <c r="C973" s="5"/>
      <c r="D973" s="5"/>
      <c r="E973" s="5"/>
      <c r="F973" s="5"/>
      <c r="G973" s="5"/>
    </row>
    <row r="974" ht="12.75" customHeight="1">
      <c r="C974" s="5"/>
      <c r="D974" s="5"/>
      <c r="E974" s="5"/>
      <c r="F974" s="5"/>
      <c r="G974" s="5"/>
    </row>
    <row r="975" ht="12.75" customHeight="1">
      <c r="C975" s="5"/>
      <c r="D975" s="5"/>
      <c r="E975" s="5"/>
      <c r="F975" s="5"/>
      <c r="G975" s="5"/>
    </row>
    <row r="976" ht="12.75" customHeight="1">
      <c r="C976" s="5"/>
      <c r="D976" s="5"/>
      <c r="E976" s="5"/>
      <c r="F976" s="5"/>
      <c r="G976" s="5"/>
    </row>
    <row r="977" ht="12.75" customHeight="1">
      <c r="C977" s="5"/>
      <c r="D977" s="5"/>
      <c r="E977" s="5"/>
      <c r="F977" s="5"/>
      <c r="G977" s="5"/>
    </row>
    <row r="978" ht="12.75" customHeight="1">
      <c r="C978" s="5"/>
      <c r="D978" s="5"/>
      <c r="E978" s="5"/>
      <c r="F978" s="5"/>
      <c r="G978" s="5"/>
    </row>
    <row r="979" ht="12.75" customHeight="1">
      <c r="C979" s="5"/>
      <c r="D979" s="5"/>
      <c r="E979" s="5"/>
      <c r="F979" s="5"/>
      <c r="G979" s="5"/>
    </row>
    <row r="980" ht="12.75" customHeight="1">
      <c r="C980" s="5"/>
      <c r="D980" s="5"/>
      <c r="E980" s="5"/>
      <c r="F980" s="5"/>
      <c r="G980" s="5"/>
    </row>
    <row r="981" ht="12.75" customHeight="1">
      <c r="C981" s="5"/>
      <c r="D981" s="5"/>
      <c r="E981" s="5"/>
      <c r="F981" s="5"/>
      <c r="G981" s="5"/>
    </row>
    <row r="982" ht="12.75" customHeight="1">
      <c r="C982" s="5"/>
      <c r="D982" s="5"/>
      <c r="E982" s="5"/>
      <c r="F982" s="5"/>
      <c r="G982" s="5"/>
    </row>
    <row r="983" ht="12.75" customHeight="1">
      <c r="C983" s="5"/>
      <c r="D983" s="5"/>
      <c r="E983" s="5"/>
      <c r="F983" s="5"/>
      <c r="G983" s="5"/>
    </row>
    <row r="984" ht="12.75" customHeight="1">
      <c r="C984" s="5"/>
      <c r="D984" s="5"/>
      <c r="E984" s="5"/>
      <c r="F984" s="5"/>
      <c r="G984" s="5"/>
    </row>
    <row r="985" ht="12.75" customHeight="1">
      <c r="C985" s="5"/>
      <c r="D985" s="5"/>
      <c r="E985" s="5"/>
      <c r="F985" s="5"/>
      <c r="G985" s="5"/>
    </row>
    <row r="986" ht="12.75" customHeight="1">
      <c r="C986" s="5"/>
      <c r="D986" s="5"/>
      <c r="E986" s="5"/>
      <c r="F986" s="5"/>
      <c r="G986" s="5"/>
    </row>
    <row r="987" ht="12.75" customHeight="1">
      <c r="C987" s="5"/>
      <c r="D987" s="5"/>
      <c r="E987" s="5"/>
      <c r="F987" s="5"/>
      <c r="G987" s="5"/>
    </row>
    <row r="988" ht="12.75" customHeight="1">
      <c r="C988" s="5"/>
      <c r="D988" s="5"/>
      <c r="E988" s="5"/>
      <c r="F988" s="5"/>
      <c r="G988" s="5"/>
    </row>
    <row r="989" ht="12.75" customHeight="1">
      <c r="C989" s="5"/>
      <c r="D989" s="5"/>
      <c r="E989" s="5"/>
      <c r="F989" s="5"/>
      <c r="G989" s="5"/>
    </row>
    <row r="990" ht="12.75" customHeight="1">
      <c r="C990" s="5"/>
      <c r="D990" s="5"/>
      <c r="E990" s="5"/>
      <c r="F990" s="5"/>
      <c r="G990" s="5"/>
    </row>
    <row r="991" ht="12.75" customHeight="1">
      <c r="C991" s="5"/>
      <c r="D991" s="5"/>
      <c r="E991" s="5"/>
      <c r="F991" s="5"/>
      <c r="G991" s="5"/>
    </row>
    <row r="992" ht="12.75" customHeight="1">
      <c r="C992" s="5"/>
      <c r="D992" s="5"/>
      <c r="E992" s="5"/>
      <c r="F992" s="5"/>
      <c r="G992" s="5"/>
    </row>
    <row r="993" ht="12.75" customHeight="1">
      <c r="C993" s="5"/>
      <c r="D993" s="5"/>
      <c r="E993" s="5"/>
      <c r="F993" s="5"/>
      <c r="G993" s="5"/>
    </row>
    <row r="994" ht="12.75" customHeight="1">
      <c r="C994" s="5"/>
      <c r="D994" s="5"/>
      <c r="E994" s="5"/>
      <c r="F994" s="5"/>
      <c r="G994" s="5"/>
    </row>
    <row r="995" ht="12.75" customHeight="1">
      <c r="C995" s="5"/>
      <c r="D995" s="5"/>
      <c r="E995" s="5"/>
      <c r="F995" s="5"/>
      <c r="G995" s="5"/>
    </row>
    <row r="996" ht="12.75" customHeight="1">
      <c r="C996" s="5"/>
      <c r="D996" s="5"/>
      <c r="E996" s="5"/>
      <c r="F996" s="5"/>
      <c r="G996" s="5"/>
    </row>
    <row r="997" ht="12.75" customHeight="1">
      <c r="C997" s="5"/>
      <c r="D997" s="5"/>
      <c r="E997" s="5"/>
      <c r="F997" s="5"/>
      <c r="G997" s="5"/>
    </row>
    <row r="998" ht="12.75" customHeight="1">
      <c r="C998" s="5"/>
      <c r="D998" s="5"/>
      <c r="E998" s="5"/>
      <c r="F998" s="5"/>
      <c r="G998" s="5"/>
    </row>
    <row r="999" ht="12.75" customHeight="1">
      <c r="C999" s="5"/>
      <c r="D999" s="5"/>
      <c r="E999" s="5"/>
      <c r="F999" s="5"/>
      <c r="G999" s="5"/>
    </row>
    <row r="1000" ht="12.75" customHeight="1">
      <c r="C1000" s="5"/>
      <c r="D1000" s="5"/>
      <c r="E1000" s="5"/>
      <c r="F1000" s="5"/>
      <c r="G1000" s="5"/>
    </row>
  </sheetData>
  <printOptions/>
  <pageMargins bottom="1.0" footer="0.0" header="0.0" left="0.7500000000000001" right="0.7500000000000001"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9.13"/>
    <col customWidth="1" min="3" max="3" width="8.25"/>
    <col customWidth="1" min="4" max="4" width="14.38"/>
    <col customWidth="1" min="5" max="5" width="15.75"/>
    <col customWidth="1" min="6" max="6" width="14.38"/>
    <col customWidth="1" min="7" max="7" width="17.25"/>
    <col customWidth="1" min="8" max="18" width="14.38"/>
    <col customWidth="1" min="19" max="19" width="15.75"/>
    <col customWidth="1" min="20" max="21" width="14.38"/>
    <col customWidth="1" min="22" max="36" width="8.63"/>
  </cols>
  <sheetData>
    <row r="1" ht="12.75" customHeight="1">
      <c r="A1" s="1" t="s">
        <v>0</v>
      </c>
      <c r="B1" s="2" t="s">
        <v>1</v>
      </c>
      <c r="C1" s="3" t="s">
        <v>2</v>
      </c>
      <c r="D1" s="1" t="s">
        <v>3</v>
      </c>
      <c r="E1" s="1" t="s">
        <v>4</v>
      </c>
      <c r="F1" s="1" t="s">
        <v>5</v>
      </c>
      <c r="G1" s="1" t="s">
        <v>6</v>
      </c>
      <c r="H1" s="1" t="s">
        <v>7</v>
      </c>
      <c r="I1" s="4" t="s">
        <v>8</v>
      </c>
      <c r="J1" s="4" t="s">
        <v>9</v>
      </c>
      <c r="K1" s="4" t="s">
        <v>10</v>
      </c>
      <c r="L1" s="4" t="s">
        <v>11</v>
      </c>
      <c r="M1" s="4" t="s">
        <v>12</v>
      </c>
      <c r="N1" s="4" t="s">
        <v>211</v>
      </c>
      <c r="O1" s="4" t="s">
        <v>212</v>
      </c>
      <c r="P1" s="4" t="s">
        <v>213</v>
      </c>
      <c r="Q1" s="4" t="s">
        <v>214</v>
      </c>
      <c r="R1" s="4" t="s">
        <v>215</v>
      </c>
      <c r="S1" s="5" t="s">
        <v>13</v>
      </c>
      <c r="T1" s="6">
        <v>0.13</v>
      </c>
      <c r="U1" s="5"/>
    </row>
    <row r="2" ht="12.75" customHeight="1">
      <c r="A2" s="5">
        <v>1.0</v>
      </c>
      <c r="B2" s="7" t="s">
        <v>14</v>
      </c>
      <c r="C2" s="4" t="s">
        <v>15</v>
      </c>
      <c r="D2" s="5">
        <v>13.0</v>
      </c>
      <c r="E2" s="5">
        <v>24.0</v>
      </c>
      <c r="F2" s="5">
        <v>8.5</v>
      </c>
      <c r="G2" s="5">
        <v>0.0</v>
      </c>
      <c r="H2" s="5">
        <v>36.0</v>
      </c>
      <c r="I2" s="5">
        <f t="shared" ref="I2:I168" si="1">SUM(D2/2+E2/2+F2/2+G2)</f>
        <v>22.75</v>
      </c>
      <c r="J2" s="5">
        <f t="shared" ref="J2:J168" si="2">SUM(D2/2+E2/2+F2/2+G2+H2/2)</f>
        <v>40.75</v>
      </c>
      <c r="K2" s="5">
        <f t="shared" ref="K2:K168" si="3">ROUND(J2,0)</f>
        <v>41</v>
      </c>
      <c r="L2" s="5">
        <f t="shared" ref="L2:L168" si="4">ROUND(J2,0)</f>
        <v>41</v>
      </c>
      <c r="M2" s="4" t="s">
        <v>16</v>
      </c>
      <c r="N2" s="4">
        <f t="shared" ref="N2:N168" si="5">(D2*13+E2*26)/39</f>
        <v>20.33333333</v>
      </c>
      <c r="O2" s="4">
        <f t="shared" ref="O2:O168" si="6">(F2*18+G2*3+H2*40)/61</f>
        <v>26.1147541</v>
      </c>
      <c r="P2" s="4">
        <f t="shared" ref="P2:P168" si="7">if(N2&lt;O2,1,0)</f>
        <v>1</v>
      </c>
      <c r="Q2" s="4">
        <f t="shared" ref="Q2:Q168" si="8">if(N2&gt;O2,1,0)</f>
        <v>0</v>
      </c>
      <c r="R2" s="4">
        <f t="shared" ref="R2:R168" si="9"> if(N2=O2,1,0)</f>
        <v>0</v>
      </c>
      <c r="S2" s="4"/>
      <c r="T2" s="6">
        <v>0.26</v>
      </c>
      <c r="U2" s="5"/>
    </row>
    <row r="3" ht="12.75" customHeight="1">
      <c r="A3" s="5">
        <v>2.0</v>
      </c>
      <c r="B3" s="7" t="s">
        <v>17</v>
      </c>
      <c r="C3" s="4" t="s">
        <v>15</v>
      </c>
      <c r="D3" s="5">
        <v>0.0</v>
      </c>
      <c r="E3" s="5">
        <v>40.0</v>
      </c>
      <c r="F3" s="5">
        <v>17.5</v>
      </c>
      <c r="G3" s="5">
        <v>0.0</v>
      </c>
      <c r="H3" s="5">
        <v>30.0</v>
      </c>
      <c r="I3" s="5">
        <f t="shared" si="1"/>
        <v>28.75</v>
      </c>
      <c r="J3" s="5">
        <f t="shared" si="2"/>
        <v>43.75</v>
      </c>
      <c r="K3" s="5">
        <f t="shared" si="3"/>
        <v>44</v>
      </c>
      <c r="L3" s="5">
        <f t="shared" si="4"/>
        <v>44</v>
      </c>
      <c r="M3" s="4" t="s">
        <v>16</v>
      </c>
      <c r="N3" s="4">
        <f t="shared" si="5"/>
        <v>26.66666667</v>
      </c>
      <c r="O3" s="4">
        <f t="shared" si="6"/>
        <v>24.83606557</v>
      </c>
      <c r="P3" s="4">
        <f t="shared" si="7"/>
        <v>0</v>
      </c>
      <c r="Q3" s="4">
        <f t="shared" si="8"/>
        <v>1</v>
      </c>
      <c r="R3" s="4">
        <f t="shared" si="9"/>
        <v>0</v>
      </c>
      <c r="S3" s="4"/>
      <c r="T3" s="6">
        <v>0.18</v>
      </c>
      <c r="U3" s="5"/>
    </row>
    <row r="4" ht="12.75" customHeight="1">
      <c r="A4" s="5">
        <v>3.0</v>
      </c>
      <c r="B4" s="7" t="s">
        <v>18</v>
      </c>
      <c r="C4" s="4" t="s">
        <v>15</v>
      </c>
      <c r="D4" s="5">
        <v>23.0</v>
      </c>
      <c r="E4" s="5">
        <v>48.0</v>
      </c>
      <c r="F4" s="5">
        <v>27.0</v>
      </c>
      <c r="G4" s="5">
        <v>0.0</v>
      </c>
      <c r="H4" s="5">
        <v>78.0</v>
      </c>
      <c r="I4" s="5">
        <f t="shared" si="1"/>
        <v>49</v>
      </c>
      <c r="J4" s="5">
        <f t="shared" si="2"/>
        <v>88</v>
      </c>
      <c r="K4" s="5">
        <f t="shared" si="3"/>
        <v>88</v>
      </c>
      <c r="L4" s="5">
        <f t="shared" si="4"/>
        <v>88</v>
      </c>
      <c r="M4" s="4" t="s">
        <v>16</v>
      </c>
      <c r="N4" s="4">
        <f t="shared" si="5"/>
        <v>39.66666667</v>
      </c>
      <c r="O4" s="4">
        <f t="shared" si="6"/>
        <v>59.1147541</v>
      </c>
      <c r="P4" s="4">
        <f t="shared" si="7"/>
        <v>1</v>
      </c>
      <c r="Q4" s="4">
        <f t="shared" si="8"/>
        <v>0</v>
      </c>
      <c r="R4" s="4">
        <f t="shared" si="9"/>
        <v>0</v>
      </c>
      <c r="S4" s="4"/>
      <c r="T4" s="6">
        <v>0.03</v>
      </c>
      <c r="U4" s="5"/>
    </row>
    <row r="5" ht="12.75" customHeight="1">
      <c r="A5" s="5">
        <v>5.0</v>
      </c>
      <c r="B5" s="7" t="s">
        <v>19</v>
      </c>
      <c r="C5" s="4" t="s">
        <v>15</v>
      </c>
      <c r="D5" s="5">
        <v>26.0</v>
      </c>
      <c r="E5" s="5">
        <v>41.0</v>
      </c>
      <c r="F5" s="5">
        <v>21.5</v>
      </c>
      <c r="G5" s="5">
        <v>3.0</v>
      </c>
      <c r="H5" s="5">
        <v>58.0</v>
      </c>
      <c r="I5" s="5">
        <f t="shared" si="1"/>
        <v>47.25</v>
      </c>
      <c r="J5" s="5">
        <f t="shared" si="2"/>
        <v>76.25</v>
      </c>
      <c r="K5" s="5">
        <f t="shared" si="3"/>
        <v>76</v>
      </c>
      <c r="L5" s="5">
        <f t="shared" si="4"/>
        <v>76</v>
      </c>
      <c r="M5" s="4" t="s">
        <v>16</v>
      </c>
      <c r="N5" s="4">
        <f t="shared" si="5"/>
        <v>36</v>
      </c>
      <c r="O5" s="4">
        <f t="shared" si="6"/>
        <v>44.52459016</v>
      </c>
      <c r="P5" s="4">
        <f t="shared" si="7"/>
        <v>1</v>
      </c>
      <c r="Q5" s="4">
        <f t="shared" si="8"/>
        <v>0</v>
      </c>
      <c r="R5" s="4">
        <f t="shared" si="9"/>
        <v>0</v>
      </c>
      <c r="S5" s="4"/>
      <c r="T5" s="6">
        <f>SUM(T1:T4)</f>
        <v>0.6</v>
      </c>
      <c r="U5" s="5"/>
    </row>
    <row r="6" ht="12.75" customHeight="1">
      <c r="A6" s="5">
        <v>6.0</v>
      </c>
      <c r="B6" s="7" t="s">
        <v>20</v>
      </c>
      <c r="C6" s="4" t="s">
        <v>15</v>
      </c>
      <c r="D6" s="5">
        <v>9.0</v>
      </c>
      <c r="E6" s="5">
        <v>27.0</v>
      </c>
      <c r="F6" s="5">
        <v>12.5</v>
      </c>
      <c r="G6" s="5">
        <v>0.0</v>
      </c>
      <c r="H6" s="5">
        <v>36.0</v>
      </c>
      <c r="I6" s="5">
        <f t="shared" si="1"/>
        <v>24.25</v>
      </c>
      <c r="J6" s="5">
        <f t="shared" si="2"/>
        <v>42.25</v>
      </c>
      <c r="K6" s="5">
        <f t="shared" si="3"/>
        <v>42</v>
      </c>
      <c r="L6" s="5">
        <f t="shared" si="4"/>
        <v>42</v>
      </c>
      <c r="M6" s="4" t="s">
        <v>16</v>
      </c>
      <c r="N6" s="4">
        <f t="shared" si="5"/>
        <v>21</v>
      </c>
      <c r="O6" s="4">
        <f t="shared" si="6"/>
        <v>27.29508197</v>
      </c>
      <c r="P6" s="4">
        <f t="shared" si="7"/>
        <v>1</v>
      </c>
      <c r="Q6" s="4">
        <f t="shared" si="8"/>
        <v>0</v>
      </c>
      <c r="R6" s="4">
        <f t="shared" si="9"/>
        <v>0</v>
      </c>
      <c r="S6" s="4"/>
      <c r="T6" s="6">
        <v>0.4</v>
      </c>
      <c r="U6" s="5"/>
    </row>
    <row r="7" ht="12.75" customHeight="1">
      <c r="A7" s="5">
        <v>7.0</v>
      </c>
      <c r="B7" s="7" t="s">
        <v>21</v>
      </c>
      <c r="C7" s="4" t="s">
        <v>15</v>
      </c>
      <c r="D7" s="5">
        <v>18.0</v>
      </c>
      <c r="E7" s="5">
        <v>40.0</v>
      </c>
      <c r="F7" s="5">
        <v>26.0</v>
      </c>
      <c r="G7" s="5">
        <v>0.0</v>
      </c>
      <c r="H7" s="5">
        <v>54.0</v>
      </c>
      <c r="I7" s="5">
        <f t="shared" si="1"/>
        <v>42</v>
      </c>
      <c r="J7" s="5">
        <f t="shared" si="2"/>
        <v>69</v>
      </c>
      <c r="K7" s="5">
        <f t="shared" si="3"/>
        <v>69</v>
      </c>
      <c r="L7" s="5">
        <f t="shared" si="4"/>
        <v>69</v>
      </c>
      <c r="M7" s="4" t="s">
        <v>16</v>
      </c>
      <c r="N7" s="4">
        <f t="shared" si="5"/>
        <v>32.66666667</v>
      </c>
      <c r="O7" s="4">
        <f t="shared" si="6"/>
        <v>43.08196721</v>
      </c>
      <c r="P7" s="4">
        <f t="shared" si="7"/>
        <v>1</v>
      </c>
      <c r="Q7" s="4">
        <f t="shared" si="8"/>
        <v>0</v>
      </c>
      <c r="R7" s="4">
        <f t="shared" si="9"/>
        <v>0</v>
      </c>
      <c r="S7" s="4"/>
      <c r="T7" s="6">
        <f>T6+T5</f>
        <v>1</v>
      </c>
      <c r="V7" s="4"/>
    </row>
    <row r="8" ht="12.75" customHeight="1">
      <c r="A8" s="5">
        <v>8.0</v>
      </c>
      <c r="B8" s="7" t="s">
        <v>22</v>
      </c>
      <c r="C8" s="4" t="s">
        <v>15</v>
      </c>
      <c r="D8" s="5">
        <v>23.0</v>
      </c>
      <c r="E8" s="5">
        <v>48.0</v>
      </c>
      <c r="F8" s="5">
        <v>14.0</v>
      </c>
      <c r="G8" s="5">
        <v>0.0</v>
      </c>
      <c r="H8" s="5">
        <v>39.0</v>
      </c>
      <c r="I8" s="5">
        <f t="shared" si="1"/>
        <v>42.5</v>
      </c>
      <c r="J8" s="5">
        <f t="shared" si="2"/>
        <v>62</v>
      </c>
      <c r="K8" s="5">
        <f t="shared" si="3"/>
        <v>62</v>
      </c>
      <c r="L8" s="5">
        <f t="shared" si="4"/>
        <v>62</v>
      </c>
      <c r="M8" s="4" t="s">
        <v>16</v>
      </c>
      <c r="N8" s="4">
        <f t="shared" si="5"/>
        <v>39.66666667</v>
      </c>
      <c r="O8" s="4">
        <f t="shared" si="6"/>
        <v>29.70491803</v>
      </c>
      <c r="P8" s="4">
        <f t="shared" si="7"/>
        <v>0</v>
      </c>
      <c r="Q8" s="4">
        <f t="shared" si="8"/>
        <v>1</v>
      </c>
      <c r="R8" s="4">
        <f t="shared" si="9"/>
        <v>0</v>
      </c>
      <c r="S8" s="4"/>
      <c r="T8" s="5"/>
      <c r="U8" s="4"/>
      <c r="V8" s="4"/>
    </row>
    <row r="9" ht="12.75" customHeight="1">
      <c r="A9" s="5">
        <v>9.0</v>
      </c>
      <c r="B9" s="7" t="s">
        <v>23</v>
      </c>
      <c r="C9" s="4" t="s">
        <v>15</v>
      </c>
      <c r="D9" s="5">
        <v>24.0</v>
      </c>
      <c r="E9" s="5">
        <v>43.0</v>
      </c>
      <c r="F9" s="5">
        <v>13.0</v>
      </c>
      <c r="G9" s="5">
        <v>0.0</v>
      </c>
      <c r="H9" s="5">
        <v>62.0</v>
      </c>
      <c r="I9" s="5">
        <f t="shared" si="1"/>
        <v>40</v>
      </c>
      <c r="J9" s="5">
        <f t="shared" si="2"/>
        <v>71</v>
      </c>
      <c r="K9" s="5">
        <f t="shared" si="3"/>
        <v>71</v>
      </c>
      <c r="L9" s="5">
        <f t="shared" si="4"/>
        <v>71</v>
      </c>
      <c r="M9" s="4" t="s">
        <v>16</v>
      </c>
      <c r="N9" s="4">
        <f t="shared" si="5"/>
        <v>36.66666667</v>
      </c>
      <c r="O9" s="4">
        <f t="shared" si="6"/>
        <v>44.49180328</v>
      </c>
      <c r="P9" s="4">
        <f t="shared" si="7"/>
        <v>1</v>
      </c>
      <c r="Q9" s="4">
        <f t="shared" si="8"/>
        <v>0</v>
      </c>
      <c r="R9" s="4">
        <f t="shared" si="9"/>
        <v>0</v>
      </c>
      <c r="S9" s="4"/>
      <c r="T9" s="5"/>
      <c r="U9" s="4"/>
      <c r="V9" s="4"/>
    </row>
    <row r="10" ht="12.75" customHeight="1">
      <c r="A10" s="5">
        <v>10.0</v>
      </c>
      <c r="B10" s="7" t="s">
        <v>24</v>
      </c>
      <c r="C10" s="4" t="s">
        <v>15</v>
      </c>
      <c r="D10" s="5">
        <v>26.0</v>
      </c>
      <c r="E10" s="5">
        <v>45.0</v>
      </c>
      <c r="F10" s="5">
        <v>10.0</v>
      </c>
      <c r="G10" s="5">
        <v>0.0</v>
      </c>
      <c r="H10" s="5">
        <v>58.0</v>
      </c>
      <c r="I10" s="5">
        <f t="shared" si="1"/>
        <v>40.5</v>
      </c>
      <c r="J10" s="5">
        <f t="shared" si="2"/>
        <v>69.5</v>
      </c>
      <c r="K10" s="5">
        <f t="shared" si="3"/>
        <v>70</v>
      </c>
      <c r="L10" s="5">
        <f t="shared" si="4"/>
        <v>70</v>
      </c>
      <c r="M10" s="4" t="s">
        <v>16</v>
      </c>
      <c r="N10" s="4">
        <f t="shared" si="5"/>
        <v>38.66666667</v>
      </c>
      <c r="O10" s="4">
        <f t="shared" si="6"/>
        <v>40.98360656</v>
      </c>
      <c r="P10" s="4">
        <f t="shared" si="7"/>
        <v>1</v>
      </c>
      <c r="Q10" s="4">
        <f t="shared" si="8"/>
        <v>0</v>
      </c>
      <c r="R10" s="4">
        <f t="shared" si="9"/>
        <v>0</v>
      </c>
      <c r="S10" s="4"/>
      <c r="T10" s="5"/>
      <c r="U10" s="4"/>
      <c r="V10" s="4"/>
    </row>
    <row r="11" ht="12.75" customHeight="1">
      <c r="A11" s="5">
        <v>11.0</v>
      </c>
      <c r="B11" s="7" t="s">
        <v>25</v>
      </c>
      <c r="C11" s="4" t="s">
        <v>15</v>
      </c>
      <c r="D11" s="5">
        <v>25.0</v>
      </c>
      <c r="E11" s="5">
        <v>42.0</v>
      </c>
      <c r="F11" s="5">
        <v>30.0</v>
      </c>
      <c r="G11" s="5">
        <v>0.0</v>
      </c>
      <c r="H11" s="5">
        <v>68.0</v>
      </c>
      <c r="I11" s="5">
        <f t="shared" si="1"/>
        <v>48.5</v>
      </c>
      <c r="J11" s="5">
        <f t="shared" si="2"/>
        <v>82.5</v>
      </c>
      <c r="K11" s="5">
        <f t="shared" si="3"/>
        <v>83</v>
      </c>
      <c r="L11" s="5">
        <f t="shared" si="4"/>
        <v>83</v>
      </c>
      <c r="M11" s="4" t="s">
        <v>16</v>
      </c>
      <c r="N11" s="4">
        <f t="shared" si="5"/>
        <v>36.33333333</v>
      </c>
      <c r="O11" s="4">
        <f t="shared" si="6"/>
        <v>53.44262295</v>
      </c>
      <c r="P11" s="4">
        <f t="shared" si="7"/>
        <v>1</v>
      </c>
      <c r="Q11" s="4">
        <f t="shared" si="8"/>
        <v>0</v>
      </c>
      <c r="R11" s="4">
        <f t="shared" si="9"/>
        <v>0</v>
      </c>
      <c r="S11" s="4"/>
      <c r="T11" s="5"/>
      <c r="U11" s="4"/>
      <c r="V11" s="4"/>
    </row>
    <row r="12" ht="12.75" customHeight="1">
      <c r="A12" s="5">
        <v>12.0</v>
      </c>
      <c r="B12" s="7" t="s">
        <v>26</v>
      </c>
      <c r="C12" s="4" t="s">
        <v>15</v>
      </c>
      <c r="D12" s="5">
        <v>26.0</v>
      </c>
      <c r="E12" s="5">
        <v>54.0</v>
      </c>
      <c r="F12" s="5">
        <v>27.0</v>
      </c>
      <c r="G12" s="5">
        <v>0.0</v>
      </c>
      <c r="H12" s="5">
        <v>73.0</v>
      </c>
      <c r="I12" s="5">
        <f t="shared" si="1"/>
        <v>53.5</v>
      </c>
      <c r="J12" s="5">
        <f t="shared" si="2"/>
        <v>90</v>
      </c>
      <c r="K12" s="5">
        <f t="shared" si="3"/>
        <v>90</v>
      </c>
      <c r="L12" s="5">
        <f t="shared" si="4"/>
        <v>90</v>
      </c>
      <c r="M12" s="4" t="s">
        <v>16</v>
      </c>
      <c r="N12" s="4">
        <f t="shared" si="5"/>
        <v>44.66666667</v>
      </c>
      <c r="O12" s="4">
        <f t="shared" si="6"/>
        <v>55.83606557</v>
      </c>
      <c r="P12" s="4">
        <f t="shared" si="7"/>
        <v>1</v>
      </c>
      <c r="Q12" s="4">
        <f t="shared" si="8"/>
        <v>0</v>
      </c>
      <c r="R12" s="4">
        <f t="shared" si="9"/>
        <v>0</v>
      </c>
      <c r="S12" s="4"/>
      <c r="T12" s="5"/>
      <c r="U12" s="4"/>
      <c r="V12" s="4"/>
    </row>
    <row r="13" ht="12.75" customHeight="1">
      <c r="A13" s="5">
        <v>13.0</v>
      </c>
      <c r="B13" s="7" t="s">
        <v>27</v>
      </c>
      <c r="C13" s="4" t="s">
        <v>15</v>
      </c>
      <c r="D13" s="5">
        <v>16.0</v>
      </c>
      <c r="E13" s="5">
        <v>29.0</v>
      </c>
      <c r="F13" s="5">
        <v>10.0</v>
      </c>
      <c r="G13" s="5">
        <v>0.0</v>
      </c>
      <c r="H13" s="5">
        <v>30.0</v>
      </c>
      <c r="I13" s="5">
        <f t="shared" si="1"/>
        <v>27.5</v>
      </c>
      <c r="J13" s="5">
        <f t="shared" si="2"/>
        <v>42.5</v>
      </c>
      <c r="K13" s="5">
        <f t="shared" si="3"/>
        <v>43</v>
      </c>
      <c r="L13" s="5">
        <f t="shared" si="4"/>
        <v>43</v>
      </c>
      <c r="M13" s="4" t="s">
        <v>16</v>
      </c>
      <c r="N13" s="4">
        <f t="shared" si="5"/>
        <v>24.66666667</v>
      </c>
      <c r="O13" s="4">
        <f t="shared" si="6"/>
        <v>22.62295082</v>
      </c>
      <c r="P13" s="4">
        <f t="shared" si="7"/>
        <v>0</v>
      </c>
      <c r="Q13" s="4">
        <f t="shared" si="8"/>
        <v>1</v>
      </c>
      <c r="R13" s="4">
        <f t="shared" si="9"/>
        <v>0</v>
      </c>
      <c r="S13" s="4"/>
      <c r="T13" s="5"/>
      <c r="U13" s="4"/>
      <c r="V13" s="4"/>
    </row>
    <row r="14" ht="12.75" customHeight="1">
      <c r="A14" s="5">
        <v>14.0</v>
      </c>
      <c r="B14" s="7" t="s">
        <v>28</v>
      </c>
      <c r="C14" s="4" t="s">
        <v>15</v>
      </c>
      <c r="D14" s="5">
        <v>17.0</v>
      </c>
      <c r="E14" s="5">
        <v>37.0</v>
      </c>
      <c r="F14" s="5">
        <v>11.0</v>
      </c>
      <c r="G14" s="5">
        <v>0.0</v>
      </c>
      <c r="H14" s="5">
        <v>48.0</v>
      </c>
      <c r="I14" s="5">
        <f t="shared" si="1"/>
        <v>32.5</v>
      </c>
      <c r="J14" s="5">
        <f t="shared" si="2"/>
        <v>56.5</v>
      </c>
      <c r="K14" s="5">
        <f t="shared" si="3"/>
        <v>57</v>
      </c>
      <c r="L14" s="5">
        <f t="shared" si="4"/>
        <v>57</v>
      </c>
      <c r="M14" s="4" t="s">
        <v>16</v>
      </c>
      <c r="N14" s="4">
        <f t="shared" si="5"/>
        <v>30.33333333</v>
      </c>
      <c r="O14" s="4">
        <f t="shared" si="6"/>
        <v>34.72131148</v>
      </c>
      <c r="P14" s="4">
        <f t="shared" si="7"/>
        <v>1</v>
      </c>
      <c r="Q14" s="4">
        <f t="shared" si="8"/>
        <v>0</v>
      </c>
      <c r="R14" s="4">
        <f t="shared" si="9"/>
        <v>0</v>
      </c>
      <c r="S14" s="4"/>
      <c r="T14" s="5"/>
      <c r="U14" s="4"/>
      <c r="V14" s="4"/>
    </row>
    <row r="15" ht="12.75" customHeight="1">
      <c r="A15" s="5">
        <v>15.0</v>
      </c>
      <c r="B15" s="7" t="s">
        <v>29</v>
      </c>
      <c r="C15" s="4" t="s">
        <v>15</v>
      </c>
      <c r="D15" s="5">
        <v>17.0</v>
      </c>
      <c r="E15" s="5">
        <v>42.0</v>
      </c>
      <c r="F15" s="5">
        <v>33.0</v>
      </c>
      <c r="G15" s="5">
        <v>3.0</v>
      </c>
      <c r="H15" s="5">
        <v>64.0</v>
      </c>
      <c r="I15" s="5">
        <f t="shared" si="1"/>
        <v>49</v>
      </c>
      <c r="J15" s="5">
        <f t="shared" si="2"/>
        <v>81</v>
      </c>
      <c r="K15" s="5">
        <f t="shared" si="3"/>
        <v>81</v>
      </c>
      <c r="L15" s="5">
        <f t="shared" si="4"/>
        <v>81</v>
      </c>
      <c r="M15" s="4" t="s">
        <v>16</v>
      </c>
      <c r="N15" s="4">
        <f t="shared" si="5"/>
        <v>33.66666667</v>
      </c>
      <c r="O15" s="4">
        <f t="shared" si="6"/>
        <v>51.85245902</v>
      </c>
      <c r="P15" s="4">
        <f t="shared" si="7"/>
        <v>1</v>
      </c>
      <c r="Q15" s="4">
        <f t="shared" si="8"/>
        <v>0</v>
      </c>
      <c r="R15" s="4">
        <f t="shared" si="9"/>
        <v>0</v>
      </c>
      <c r="S15" s="4"/>
      <c r="T15" s="5"/>
      <c r="U15" s="4"/>
      <c r="V15" s="4"/>
    </row>
    <row r="16" ht="12.75" customHeight="1">
      <c r="A16" s="5">
        <v>16.0</v>
      </c>
      <c r="B16" s="7" t="s">
        <v>30</v>
      </c>
      <c r="C16" s="4" t="s">
        <v>15</v>
      </c>
      <c r="D16" s="5">
        <v>22.0</v>
      </c>
      <c r="E16" s="5">
        <v>32.0</v>
      </c>
      <c r="F16" s="5">
        <v>12.0</v>
      </c>
      <c r="G16" s="5">
        <v>1.75</v>
      </c>
      <c r="H16" s="5">
        <v>43.0</v>
      </c>
      <c r="I16" s="5">
        <f t="shared" si="1"/>
        <v>34.75</v>
      </c>
      <c r="J16" s="5">
        <f t="shared" si="2"/>
        <v>56.25</v>
      </c>
      <c r="K16" s="5">
        <f t="shared" si="3"/>
        <v>56</v>
      </c>
      <c r="L16" s="5">
        <f t="shared" si="4"/>
        <v>56</v>
      </c>
      <c r="M16" s="4" t="s">
        <v>16</v>
      </c>
      <c r="N16" s="4">
        <f t="shared" si="5"/>
        <v>28.66666667</v>
      </c>
      <c r="O16" s="4">
        <f t="shared" si="6"/>
        <v>31.82377049</v>
      </c>
      <c r="P16" s="4">
        <f t="shared" si="7"/>
        <v>1</v>
      </c>
      <c r="Q16" s="4">
        <f t="shared" si="8"/>
        <v>0</v>
      </c>
      <c r="R16" s="4">
        <f t="shared" si="9"/>
        <v>0</v>
      </c>
      <c r="S16" s="4"/>
      <c r="T16" s="5"/>
      <c r="U16" s="4"/>
      <c r="V16" s="4"/>
    </row>
    <row r="17" ht="12.75" customHeight="1">
      <c r="A17" s="5">
        <v>17.0</v>
      </c>
      <c r="B17" s="7" t="s">
        <v>31</v>
      </c>
      <c r="C17" s="4" t="s">
        <v>15</v>
      </c>
      <c r="D17" s="5">
        <v>22.0</v>
      </c>
      <c r="E17" s="5">
        <v>50.0</v>
      </c>
      <c r="F17" s="5">
        <v>25.5</v>
      </c>
      <c r="G17" s="5">
        <v>2.0</v>
      </c>
      <c r="H17" s="5">
        <v>68.0</v>
      </c>
      <c r="I17" s="5">
        <f t="shared" si="1"/>
        <v>50.75</v>
      </c>
      <c r="J17" s="5">
        <f t="shared" si="2"/>
        <v>84.75</v>
      </c>
      <c r="K17" s="5">
        <f t="shared" si="3"/>
        <v>85</v>
      </c>
      <c r="L17" s="5">
        <f t="shared" si="4"/>
        <v>85</v>
      </c>
      <c r="M17" s="4" t="s">
        <v>16</v>
      </c>
      <c r="N17" s="4">
        <f t="shared" si="5"/>
        <v>40.66666667</v>
      </c>
      <c r="O17" s="4">
        <f t="shared" si="6"/>
        <v>52.21311475</v>
      </c>
      <c r="P17" s="4">
        <f t="shared" si="7"/>
        <v>1</v>
      </c>
      <c r="Q17" s="4">
        <f t="shared" si="8"/>
        <v>0</v>
      </c>
      <c r="R17" s="4">
        <f t="shared" si="9"/>
        <v>0</v>
      </c>
      <c r="S17" s="4"/>
      <c r="T17" s="5"/>
      <c r="U17" s="4"/>
      <c r="V17" s="4"/>
    </row>
    <row r="18" ht="12.75" customHeight="1">
      <c r="A18" s="5">
        <v>18.0</v>
      </c>
      <c r="B18" s="7" t="s">
        <v>32</v>
      </c>
      <c r="C18" s="4" t="s">
        <v>15</v>
      </c>
      <c r="D18" s="5">
        <v>18.0</v>
      </c>
      <c r="E18" s="5">
        <v>33.0</v>
      </c>
      <c r="F18" s="5">
        <v>11.5</v>
      </c>
      <c r="G18" s="5">
        <v>0.0</v>
      </c>
      <c r="H18" s="5">
        <v>24.0</v>
      </c>
      <c r="I18" s="5">
        <f t="shared" si="1"/>
        <v>31.25</v>
      </c>
      <c r="J18" s="5">
        <f t="shared" si="2"/>
        <v>43.25</v>
      </c>
      <c r="K18" s="5">
        <f t="shared" si="3"/>
        <v>43</v>
      </c>
      <c r="L18" s="5">
        <f t="shared" si="4"/>
        <v>43</v>
      </c>
      <c r="M18" s="4" t="s">
        <v>33</v>
      </c>
      <c r="N18" s="4">
        <f t="shared" si="5"/>
        <v>28</v>
      </c>
      <c r="O18" s="4">
        <f t="shared" si="6"/>
        <v>19.13114754</v>
      </c>
      <c r="P18" s="4">
        <f t="shared" si="7"/>
        <v>0</v>
      </c>
      <c r="Q18" s="4">
        <f t="shared" si="8"/>
        <v>1</v>
      </c>
      <c r="R18" s="4">
        <f t="shared" si="9"/>
        <v>0</v>
      </c>
      <c r="S18" s="4"/>
      <c r="T18" s="5"/>
      <c r="U18" s="4"/>
      <c r="V18" s="4"/>
    </row>
    <row r="19" ht="12.75" customHeight="1">
      <c r="A19" s="5">
        <v>19.0</v>
      </c>
      <c r="B19" s="7" t="s">
        <v>34</v>
      </c>
      <c r="C19" s="4" t="s">
        <v>15</v>
      </c>
      <c r="D19" s="5">
        <v>15.0</v>
      </c>
      <c r="E19" s="5">
        <v>22.0</v>
      </c>
      <c r="F19" s="5">
        <v>9.5</v>
      </c>
      <c r="G19" s="5">
        <v>0.0</v>
      </c>
      <c r="H19" s="5">
        <v>14.0</v>
      </c>
      <c r="I19" s="5">
        <f t="shared" si="1"/>
        <v>23.25</v>
      </c>
      <c r="J19" s="5">
        <f t="shared" si="2"/>
        <v>30.25</v>
      </c>
      <c r="K19" s="5">
        <f t="shared" si="3"/>
        <v>30</v>
      </c>
      <c r="L19" s="5">
        <f t="shared" si="4"/>
        <v>30</v>
      </c>
      <c r="M19" s="4" t="s">
        <v>33</v>
      </c>
      <c r="N19" s="4">
        <f t="shared" si="5"/>
        <v>19.66666667</v>
      </c>
      <c r="O19" s="4">
        <f t="shared" si="6"/>
        <v>11.98360656</v>
      </c>
      <c r="P19" s="4">
        <f t="shared" si="7"/>
        <v>0</v>
      </c>
      <c r="Q19" s="4">
        <f t="shared" si="8"/>
        <v>1</v>
      </c>
      <c r="R19" s="4">
        <f t="shared" si="9"/>
        <v>0</v>
      </c>
      <c r="S19" s="4"/>
      <c r="T19" s="5"/>
      <c r="U19" s="4"/>
      <c r="V19" s="4"/>
    </row>
    <row r="20" ht="12.75" customHeight="1">
      <c r="A20" s="5">
        <v>20.0</v>
      </c>
      <c r="B20" s="7" t="s">
        <v>35</v>
      </c>
      <c r="C20" s="4" t="s">
        <v>15</v>
      </c>
      <c r="D20" s="5">
        <v>21.0</v>
      </c>
      <c r="E20" s="5">
        <v>32.0</v>
      </c>
      <c r="F20" s="5">
        <v>13.0</v>
      </c>
      <c r="G20" s="5">
        <v>0.0</v>
      </c>
      <c r="H20" s="5">
        <v>26.0</v>
      </c>
      <c r="I20" s="5">
        <f t="shared" si="1"/>
        <v>33</v>
      </c>
      <c r="J20" s="5">
        <f t="shared" si="2"/>
        <v>46</v>
      </c>
      <c r="K20" s="5">
        <f t="shared" si="3"/>
        <v>46</v>
      </c>
      <c r="L20" s="5">
        <f t="shared" si="4"/>
        <v>46</v>
      </c>
      <c r="M20" s="4" t="s">
        <v>33</v>
      </c>
      <c r="N20" s="4">
        <f t="shared" si="5"/>
        <v>28.33333333</v>
      </c>
      <c r="O20" s="4">
        <f t="shared" si="6"/>
        <v>20.8852459</v>
      </c>
      <c r="P20" s="4">
        <f t="shared" si="7"/>
        <v>0</v>
      </c>
      <c r="Q20" s="4">
        <f t="shared" si="8"/>
        <v>1</v>
      </c>
      <c r="R20" s="4">
        <f t="shared" si="9"/>
        <v>0</v>
      </c>
      <c r="S20" s="4"/>
      <c r="T20" s="5"/>
      <c r="U20" s="4"/>
      <c r="V20" s="4"/>
    </row>
    <row r="21" ht="12.75" customHeight="1">
      <c r="A21" s="5">
        <v>21.0</v>
      </c>
      <c r="B21" s="7" t="s">
        <v>36</v>
      </c>
      <c r="C21" s="4" t="s">
        <v>15</v>
      </c>
      <c r="D21" s="5">
        <v>20.0</v>
      </c>
      <c r="E21" s="5">
        <v>34.0</v>
      </c>
      <c r="F21" s="5">
        <v>15.5</v>
      </c>
      <c r="G21" s="5">
        <v>0.0</v>
      </c>
      <c r="H21" s="5">
        <v>47.0</v>
      </c>
      <c r="I21" s="5">
        <f t="shared" si="1"/>
        <v>34.75</v>
      </c>
      <c r="J21" s="5">
        <f t="shared" si="2"/>
        <v>58.25</v>
      </c>
      <c r="K21" s="5">
        <f t="shared" si="3"/>
        <v>58</v>
      </c>
      <c r="L21" s="5">
        <f t="shared" si="4"/>
        <v>58</v>
      </c>
      <c r="M21" s="4" t="s">
        <v>33</v>
      </c>
      <c r="N21" s="4">
        <f t="shared" si="5"/>
        <v>29.33333333</v>
      </c>
      <c r="O21" s="4">
        <f t="shared" si="6"/>
        <v>35.39344262</v>
      </c>
      <c r="P21" s="4">
        <f t="shared" si="7"/>
        <v>1</v>
      </c>
      <c r="Q21" s="4">
        <f t="shared" si="8"/>
        <v>0</v>
      </c>
      <c r="R21" s="4">
        <f t="shared" si="9"/>
        <v>0</v>
      </c>
      <c r="S21" s="5"/>
      <c r="T21" s="5"/>
      <c r="U21" s="4"/>
      <c r="V21" s="4"/>
    </row>
    <row r="22" ht="12.75" customHeight="1">
      <c r="A22" s="5">
        <v>22.0</v>
      </c>
      <c r="B22" s="7" t="s">
        <v>37</v>
      </c>
      <c r="C22" s="4" t="s">
        <v>15</v>
      </c>
      <c r="D22" s="5">
        <v>9.0</v>
      </c>
      <c r="E22" s="5">
        <v>17.0</v>
      </c>
      <c r="F22" s="5">
        <v>11.5</v>
      </c>
      <c r="G22" s="5">
        <v>0.0</v>
      </c>
      <c r="H22" s="5">
        <v>24.0</v>
      </c>
      <c r="I22" s="5">
        <f t="shared" si="1"/>
        <v>18.75</v>
      </c>
      <c r="J22" s="5">
        <f t="shared" si="2"/>
        <v>30.75</v>
      </c>
      <c r="K22" s="5">
        <f t="shared" si="3"/>
        <v>31</v>
      </c>
      <c r="L22" s="5">
        <f t="shared" si="4"/>
        <v>31</v>
      </c>
      <c r="M22" s="4" t="s">
        <v>33</v>
      </c>
      <c r="N22" s="4">
        <f t="shared" si="5"/>
        <v>14.33333333</v>
      </c>
      <c r="O22" s="4">
        <f t="shared" si="6"/>
        <v>19.13114754</v>
      </c>
      <c r="P22" s="4">
        <f t="shared" si="7"/>
        <v>1</v>
      </c>
      <c r="Q22" s="4">
        <f t="shared" si="8"/>
        <v>0</v>
      </c>
      <c r="R22" s="4">
        <f t="shared" si="9"/>
        <v>0</v>
      </c>
      <c r="S22" s="5"/>
      <c r="T22" s="5"/>
      <c r="U22" s="4"/>
      <c r="V22" s="4"/>
    </row>
    <row r="23" ht="12.75" customHeight="1">
      <c r="A23" s="5">
        <v>23.0</v>
      </c>
      <c r="B23" s="7" t="s">
        <v>38</v>
      </c>
      <c r="C23" s="4" t="s">
        <v>15</v>
      </c>
      <c r="D23" s="5">
        <v>23.0</v>
      </c>
      <c r="E23" s="5">
        <v>29.0</v>
      </c>
      <c r="F23" s="5">
        <v>24.5</v>
      </c>
      <c r="G23" s="5">
        <v>0.0</v>
      </c>
      <c r="H23" s="5">
        <v>48.0</v>
      </c>
      <c r="I23" s="5">
        <f t="shared" si="1"/>
        <v>38.25</v>
      </c>
      <c r="J23" s="5">
        <f t="shared" si="2"/>
        <v>62.25</v>
      </c>
      <c r="K23" s="5">
        <f t="shared" si="3"/>
        <v>62</v>
      </c>
      <c r="L23" s="5">
        <f t="shared" si="4"/>
        <v>62</v>
      </c>
      <c r="M23" s="4" t="s">
        <v>33</v>
      </c>
      <c r="N23" s="4">
        <f t="shared" si="5"/>
        <v>27</v>
      </c>
      <c r="O23" s="4">
        <f t="shared" si="6"/>
        <v>38.70491803</v>
      </c>
      <c r="P23" s="4">
        <f t="shared" si="7"/>
        <v>1</v>
      </c>
      <c r="Q23" s="4">
        <f t="shared" si="8"/>
        <v>0</v>
      </c>
      <c r="R23" s="4">
        <f t="shared" si="9"/>
        <v>0</v>
      </c>
      <c r="S23" s="5"/>
      <c r="T23" s="5"/>
      <c r="U23" s="4"/>
      <c r="V23" s="4"/>
    </row>
    <row r="24" ht="12.75" customHeight="1">
      <c r="A24" s="5">
        <v>24.0</v>
      </c>
      <c r="B24" s="7" t="s">
        <v>39</v>
      </c>
      <c r="C24" s="4" t="s">
        <v>15</v>
      </c>
      <c r="D24" s="5">
        <v>18.0</v>
      </c>
      <c r="E24" s="5">
        <v>21.0</v>
      </c>
      <c r="F24" s="5">
        <v>13.0</v>
      </c>
      <c r="G24" s="5">
        <v>0.0</v>
      </c>
      <c r="H24" s="5">
        <v>31.0</v>
      </c>
      <c r="I24" s="5">
        <f t="shared" si="1"/>
        <v>26</v>
      </c>
      <c r="J24" s="5">
        <f t="shared" si="2"/>
        <v>41.5</v>
      </c>
      <c r="K24" s="5">
        <f t="shared" si="3"/>
        <v>42</v>
      </c>
      <c r="L24" s="5">
        <f t="shared" si="4"/>
        <v>42</v>
      </c>
      <c r="M24" s="4" t="s">
        <v>33</v>
      </c>
      <c r="N24" s="4">
        <f t="shared" si="5"/>
        <v>20</v>
      </c>
      <c r="O24" s="4">
        <f t="shared" si="6"/>
        <v>24.16393443</v>
      </c>
      <c r="P24" s="4">
        <f t="shared" si="7"/>
        <v>1</v>
      </c>
      <c r="Q24" s="4">
        <f t="shared" si="8"/>
        <v>0</v>
      </c>
      <c r="R24" s="4">
        <f t="shared" si="9"/>
        <v>0</v>
      </c>
      <c r="S24" s="5"/>
      <c r="T24" s="5"/>
      <c r="U24" s="4"/>
      <c r="V24" s="4"/>
    </row>
    <row r="25" ht="12.75" customHeight="1">
      <c r="A25" s="5">
        <v>25.0</v>
      </c>
      <c r="B25" s="7" t="s">
        <v>40</v>
      </c>
      <c r="C25" s="4" t="s">
        <v>15</v>
      </c>
      <c r="D25" s="5">
        <v>20.0</v>
      </c>
      <c r="E25" s="5">
        <v>36.0</v>
      </c>
      <c r="F25" s="5">
        <v>12.0</v>
      </c>
      <c r="G25" s="5">
        <v>3.0</v>
      </c>
      <c r="H25" s="5">
        <v>61.0</v>
      </c>
      <c r="I25" s="5">
        <f t="shared" si="1"/>
        <v>37</v>
      </c>
      <c r="J25" s="5">
        <f t="shared" si="2"/>
        <v>67.5</v>
      </c>
      <c r="K25" s="5">
        <f t="shared" si="3"/>
        <v>68</v>
      </c>
      <c r="L25" s="5">
        <f t="shared" si="4"/>
        <v>68</v>
      </c>
      <c r="M25" s="4" t="s">
        <v>33</v>
      </c>
      <c r="N25" s="4">
        <f t="shared" si="5"/>
        <v>30.66666667</v>
      </c>
      <c r="O25" s="4">
        <f t="shared" si="6"/>
        <v>43.68852459</v>
      </c>
      <c r="P25" s="4">
        <f t="shared" si="7"/>
        <v>1</v>
      </c>
      <c r="Q25" s="4">
        <f t="shared" si="8"/>
        <v>0</v>
      </c>
      <c r="R25" s="4">
        <f t="shared" si="9"/>
        <v>0</v>
      </c>
      <c r="S25" s="5"/>
      <c r="T25" s="5"/>
      <c r="U25" s="4"/>
      <c r="V25" s="4"/>
    </row>
    <row r="26" ht="12.75" customHeight="1">
      <c r="A26" s="5">
        <v>26.0</v>
      </c>
      <c r="B26" s="7" t="s">
        <v>41</v>
      </c>
      <c r="C26" s="4" t="s">
        <v>15</v>
      </c>
      <c r="D26" s="5">
        <v>24.0</v>
      </c>
      <c r="E26" s="5">
        <v>47.0</v>
      </c>
      <c r="F26" s="5">
        <v>21.5</v>
      </c>
      <c r="G26" s="5">
        <v>0.0</v>
      </c>
      <c r="H26" s="5">
        <v>59.0</v>
      </c>
      <c r="I26" s="5">
        <f t="shared" si="1"/>
        <v>46.25</v>
      </c>
      <c r="J26" s="5">
        <f t="shared" si="2"/>
        <v>75.75</v>
      </c>
      <c r="K26" s="5">
        <f t="shared" si="3"/>
        <v>76</v>
      </c>
      <c r="L26" s="5">
        <f t="shared" si="4"/>
        <v>76</v>
      </c>
      <c r="M26" s="4" t="s">
        <v>33</v>
      </c>
      <c r="N26" s="4">
        <f t="shared" si="5"/>
        <v>39.33333333</v>
      </c>
      <c r="O26" s="4">
        <f t="shared" si="6"/>
        <v>45.03278689</v>
      </c>
      <c r="P26" s="4">
        <f t="shared" si="7"/>
        <v>1</v>
      </c>
      <c r="Q26" s="4">
        <f t="shared" si="8"/>
        <v>0</v>
      </c>
      <c r="R26" s="4">
        <f t="shared" si="9"/>
        <v>0</v>
      </c>
      <c r="S26" s="5"/>
      <c r="T26" s="5"/>
      <c r="U26" s="4"/>
      <c r="V26" s="4"/>
    </row>
    <row r="27" ht="12.75" customHeight="1">
      <c r="A27" s="5">
        <v>27.0</v>
      </c>
      <c r="B27" s="7" t="s">
        <v>42</v>
      </c>
      <c r="C27" s="4" t="s">
        <v>15</v>
      </c>
      <c r="D27" s="5">
        <v>25.0</v>
      </c>
      <c r="E27" s="5">
        <v>43.0</v>
      </c>
      <c r="F27" s="5">
        <v>27.5</v>
      </c>
      <c r="G27" s="5">
        <v>0.0</v>
      </c>
      <c r="H27" s="5">
        <v>60.0</v>
      </c>
      <c r="I27" s="5">
        <f t="shared" si="1"/>
        <v>47.75</v>
      </c>
      <c r="J27" s="5">
        <f t="shared" si="2"/>
        <v>77.75</v>
      </c>
      <c r="K27" s="5">
        <f t="shared" si="3"/>
        <v>78</v>
      </c>
      <c r="L27" s="5">
        <f t="shared" si="4"/>
        <v>78</v>
      </c>
      <c r="M27" s="4" t="s">
        <v>33</v>
      </c>
      <c r="N27" s="4">
        <f t="shared" si="5"/>
        <v>37</v>
      </c>
      <c r="O27" s="4">
        <f t="shared" si="6"/>
        <v>47.45901639</v>
      </c>
      <c r="P27" s="4">
        <f t="shared" si="7"/>
        <v>1</v>
      </c>
      <c r="Q27" s="4">
        <f t="shared" si="8"/>
        <v>0</v>
      </c>
      <c r="R27" s="4">
        <f t="shared" si="9"/>
        <v>0</v>
      </c>
      <c r="S27" s="5"/>
      <c r="T27" s="5"/>
      <c r="U27" s="4"/>
      <c r="V27" s="4"/>
    </row>
    <row r="28" ht="12.75" customHeight="1">
      <c r="A28" s="5">
        <v>28.0</v>
      </c>
      <c r="B28" s="7" t="s">
        <v>43</v>
      </c>
      <c r="C28" s="4" t="s">
        <v>15</v>
      </c>
      <c r="D28" s="5">
        <v>21.0</v>
      </c>
      <c r="E28" s="5">
        <v>35.0</v>
      </c>
      <c r="F28" s="5">
        <v>11.0</v>
      </c>
      <c r="G28" s="5">
        <v>0.0</v>
      </c>
      <c r="H28" s="5">
        <v>37.0</v>
      </c>
      <c r="I28" s="5">
        <f t="shared" si="1"/>
        <v>33.5</v>
      </c>
      <c r="J28" s="5">
        <f t="shared" si="2"/>
        <v>52</v>
      </c>
      <c r="K28" s="5">
        <f t="shared" si="3"/>
        <v>52</v>
      </c>
      <c r="L28" s="5">
        <f t="shared" si="4"/>
        <v>52</v>
      </c>
      <c r="M28" s="4" t="s">
        <v>33</v>
      </c>
      <c r="N28" s="4">
        <f t="shared" si="5"/>
        <v>30.33333333</v>
      </c>
      <c r="O28" s="4">
        <f t="shared" si="6"/>
        <v>27.50819672</v>
      </c>
      <c r="P28" s="4">
        <f t="shared" si="7"/>
        <v>0</v>
      </c>
      <c r="Q28" s="4">
        <f t="shared" si="8"/>
        <v>1</v>
      </c>
      <c r="R28" s="4">
        <f t="shared" si="9"/>
        <v>0</v>
      </c>
      <c r="S28" s="5"/>
      <c r="T28" s="5"/>
      <c r="U28" s="4"/>
      <c r="V28" s="4"/>
    </row>
    <row r="29" ht="12.75" customHeight="1">
      <c r="A29" s="5">
        <v>29.0</v>
      </c>
      <c r="B29" s="7" t="s">
        <v>44</v>
      </c>
      <c r="C29" s="4" t="s">
        <v>15</v>
      </c>
      <c r="D29" s="5">
        <v>22.0</v>
      </c>
      <c r="E29" s="5">
        <v>21.0</v>
      </c>
      <c r="F29" s="5">
        <v>13.0</v>
      </c>
      <c r="G29" s="5">
        <v>0.0</v>
      </c>
      <c r="H29" s="5">
        <v>52.0</v>
      </c>
      <c r="I29" s="5">
        <f t="shared" si="1"/>
        <v>28</v>
      </c>
      <c r="J29" s="5">
        <f t="shared" si="2"/>
        <v>54</v>
      </c>
      <c r="K29" s="5">
        <f t="shared" si="3"/>
        <v>54</v>
      </c>
      <c r="L29" s="5">
        <f t="shared" si="4"/>
        <v>54</v>
      </c>
      <c r="M29" s="4" t="s">
        <v>33</v>
      </c>
      <c r="N29" s="4">
        <f t="shared" si="5"/>
        <v>21.33333333</v>
      </c>
      <c r="O29" s="4">
        <f t="shared" si="6"/>
        <v>37.93442623</v>
      </c>
      <c r="P29" s="4">
        <f t="shared" si="7"/>
        <v>1</v>
      </c>
      <c r="Q29" s="4">
        <f t="shared" si="8"/>
        <v>0</v>
      </c>
      <c r="R29" s="4">
        <f t="shared" si="9"/>
        <v>0</v>
      </c>
      <c r="S29" s="5"/>
      <c r="T29" s="5"/>
      <c r="U29" s="4"/>
      <c r="V29" s="4"/>
    </row>
    <row r="30" ht="12.75" customHeight="1">
      <c r="A30" s="5">
        <v>30.0</v>
      </c>
      <c r="B30" s="7" t="s">
        <v>45</v>
      </c>
      <c r="C30" s="4" t="s">
        <v>15</v>
      </c>
      <c r="D30" s="5">
        <v>24.0</v>
      </c>
      <c r="E30" s="5">
        <v>48.0</v>
      </c>
      <c r="F30" s="5">
        <v>18.0</v>
      </c>
      <c r="G30" s="5">
        <v>0.0</v>
      </c>
      <c r="H30" s="5">
        <v>44.0</v>
      </c>
      <c r="I30" s="5">
        <f t="shared" si="1"/>
        <v>45</v>
      </c>
      <c r="J30" s="5">
        <f t="shared" si="2"/>
        <v>67</v>
      </c>
      <c r="K30" s="5">
        <f t="shared" si="3"/>
        <v>67</v>
      </c>
      <c r="L30" s="5">
        <f t="shared" si="4"/>
        <v>67</v>
      </c>
      <c r="M30" s="4" t="s">
        <v>33</v>
      </c>
      <c r="N30" s="4">
        <f t="shared" si="5"/>
        <v>40</v>
      </c>
      <c r="O30" s="4">
        <f t="shared" si="6"/>
        <v>34.16393443</v>
      </c>
      <c r="P30" s="4">
        <f t="shared" si="7"/>
        <v>0</v>
      </c>
      <c r="Q30" s="4">
        <f t="shared" si="8"/>
        <v>1</v>
      </c>
      <c r="R30" s="4">
        <f t="shared" si="9"/>
        <v>0</v>
      </c>
      <c r="S30" s="5"/>
      <c r="T30" s="5"/>
      <c r="U30" s="4"/>
      <c r="V30" s="4"/>
    </row>
    <row r="31" ht="16.5" customHeight="1">
      <c r="A31" s="5">
        <v>31.0</v>
      </c>
      <c r="B31" s="7" t="s">
        <v>46</v>
      </c>
      <c r="C31" s="4" t="s">
        <v>15</v>
      </c>
      <c r="D31" s="5">
        <v>23.0</v>
      </c>
      <c r="E31" s="5">
        <v>28.0</v>
      </c>
      <c r="F31" s="5">
        <v>18.0</v>
      </c>
      <c r="G31" s="5">
        <v>0.0</v>
      </c>
      <c r="H31" s="5">
        <v>64.0</v>
      </c>
      <c r="I31" s="5">
        <f t="shared" si="1"/>
        <v>34.5</v>
      </c>
      <c r="J31" s="5">
        <f t="shared" si="2"/>
        <v>66.5</v>
      </c>
      <c r="K31" s="5">
        <f t="shared" si="3"/>
        <v>67</v>
      </c>
      <c r="L31" s="5">
        <f t="shared" si="4"/>
        <v>67</v>
      </c>
      <c r="M31" s="4" t="s">
        <v>33</v>
      </c>
      <c r="N31" s="4">
        <f t="shared" si="5"/>
        <v>26.33333333</v>
      </c>
      <c r="O31" s="4">
        <f t="shared" si="6"/>
        <v>47.27868852</v>
      </c>
      <c r="P31" s="4">
        <f t="shared" si="7"/>
        <v>1</v>
      </c>
      <c r="Q31" s="4">
        <f t="shared" si="8"/>
        <v>0</v>
      </c>
      <c r="R31" s="4">
        <f t="shared" si="9"/>
        <v>0</v>
      </c>
      <c r="S31" s="5"/>
      <c r="T31" s="5"/>
      <c r="U31" s="4"/>
      <c r="V31" s="4"/>
    </row>
    <row r="32" ht="12.75" customHeight="1">
      <c r="A32" s="5">
        <v>32.0</v>
      </c>
      <c r="B32" s="7" t="s">
        <v>47</v>
      </c>
      <c r="C32" s="4" t="s">
        <v>15</v>
      </c>
      <c r="D32" s="5">
        <v>18.0</v>
      </c>
      <c r="E32" s="5">
        <v>41.0</v>
      </c>
      <c r="F32" s="5">
        <v>12.5</v>
      </c>
      <c r="G32" s="5">
        <v>0.0</v>
      </c>
      <c r="H32" s="5">
        <v>50.0</v>
      </c>
      <c r="I32" s="5">
        <f t="shared" si="1"/>
        <v>35.75</v>
      </c>
      <c r="J32" s="5">
        <f t="shared" si="2"/>
        <v>60.75</v>
      </c>
      <c r="K32" s="5">
        <f t="shared" si="3"/>
        <v>61</v>
      </c>
      <c r="L32" s="5">
        <f t="shared" si="4"/>
        <v>61</v>
      </c>
      <c r="M32" s="4" t="s">
        <v>33</v>
      </c>
      <c r="N32" s="4">
        <f t="shared" si="5"/>
        <v>33.33333333</v>
      </c>
      <c r="O32" s="4">
        <f t="shared" si="6"/>
        <v>36.47540984</v>
      </c>
      <c r="P32" s="4">
        <f t="shared" si="7"/>
        <v>1</v>
      </c>
      <c r="Q32" s="4">
        <f t="shared" si="8"/>
        <v>0</v>
      </c>
      <c r="R32" s="4">
        <f t="shared" si="9"/>
        <v>0</v>
      </c>
      <c r="S32" s="5"/>
      <c r="T32" s="5"/>
      <c r="U32" s="4"/>
      <c r="V32" s="4"/>
    </row>
    <row r="33" ht="12.75" customHeight="1">
      <c r="A33" s="5">
        <v>33.0</v>
      </c>
      <c r="B33" s="7" t="s">
        <v>48</v>
      </c>
      <c r="C33" s="4" t="s">
        <v>15</v>
      </c>
      <c r="D33" s="5">
        <v>24.0</v>
      </c>
      <c r="E33" s="5">
        <v>26.0</v>
      </c>
      <c r="F33" s="5">
        <v>11.0</v>
      </c>
      <c r="G33" s="5">
        <v>0.0</v>
      </c>
      <c r="H33" s="5">
        <v>26.0</v>
      </c>
      <c r="I33" s="5">
        <f t="shared" si="1"/>
        <v>30.5</v>
      </c>
      <c r="J33" s="5">
        <f t="shared" si="2"/>
        <v>43.5</v>
      </c>
      <c r="K33" s="5">
        <f t="shared" si="3"/>
        <v>44</v>
      </c>
      <c r="L33" s="5">
        <f t="shared" si="4"/>
        <v>44</v>
      </c>
      <c r="M33" s="4" t="s">
        <v>33</v>
      </c>
      <c r="N33" s="4">
        <f t="shared" si="5"/>
        <v>25.33333333</v>
      </c>
      <c r="O33" s="4">
        <f t="shared" si="6"/>
        <v>20.29508197</v>
      </c>
      <c r="P33" s="4">
        <f t="shared" si="7"/>
        <v>0</v>
      </c>
      <c r="Q33" s="4">
        <f t="shared" si="8"/>
        <v>1</v>
      </c>
      <c r="R33" s="4">
        <f t="shared" si="9"/>
        <v>0</v>
      </c>
      <c r="S33" s="5"/>
      <c r="T33" s="5"/>
      <c r="U33" s="4"/>
      <c r="V33" s="4"/>
    </row>
    <row r="34" ht="12.75" customHeight="1">
      <c r="A34" s="5">
        <v>34.0</v>
      </c>
      <c r="B34" s="7" t="s">
        <v>49</v>
      </c>
      <c r="C34" s="4" t="s">
        <v>15</v>
      </c>
      <c r="D34" s="5">
        <v>10.0</v>
      </c>
      <c r="E34" s="5">
        <v>34.0</v>
      </c>
      <c r="F34" s="5">
        <v>0.0</v>
      </c>
      <c r="G34" s="5">
        <v>0.0</v>
      </c>
      <c r="H34" s="5">
        <v>50.0</v>
      </c>
      <c r="I34" s="5">
        <f t="shared" si="1"/>
        <v>22</v>
      </c>
      <c r="J34" s="5">
        <f t="shared" si="2"/>
        <v>47</v>
      </c>
      <c r="K34" s="5">
        <f t="shared" si="3"/>
        <v>47</v>
      </c>
      <c r="L34" s="5">
        <f t="shared" si="4"/>
        <v>47</v>
      </c>
      <c r="M34" s="4" t="s">
        <v>33</v>
      </c>
      <c r="N34" s="4">
        <f t="shared" si="5"/>
        <v>26</v>
      </c>
      <c r="O34" s="4">
        <f t="shared" si="6"/>
        <v>32.78688525</v>
      </c>
      <c r="P34" s="4">
        <f t="shared" si="7"/>
        <v>1</v>
      </c>
      <c r="Q34" s="4">
        <f t="shared" si="8"/>
        <v>0</v>
      </c>
      <c r="R34" s="4">
        <f t="shared" si="9"/>
        <v>0</v>
      </c>
      <c r="S34" s="5"/>
      <c r="T34" s="5"/>
      <c r="U34" s="4"/>
      <c r="V34" s="4"/>
    </row>
    <row r="35" ht="12.75" customHeight="1">
      <c r="A35" s="5">
        <v>35.0</v>
      </c>
      <c r="B35" s="7" t="s">
        <v>50</v>
      </c>
      <c r="C35" s="4" t="s">
        <v>15</v>
      </c>
      <c r="D35" s="5">
        <v>26.0</v>
      </c>
      <c r="E35" s="5">
        <v>51.0</v>
      </c>
      <c r="F35" s="5">
        <v>23.0</v>
      </c>
      <c r="G35" s="5">
        <v>0.0</v>
      </c>
      <c r="H35" s="5">
        <v>70.0</v>
      </c>
      <c r="I35" s="5">
        <f t="shared" si="1"/>
        <v>50</v>
      </c>
      <c r="J35" s="5">
        <f t="shared" si="2"/>
        <v>85</v>
      </c>
      <c r="K35" s="5">
        <f t="shared" si="3"/>
        <v>85</v>
      </c>
      <c r="L35" s="5">
        <f t="shared" si="4"/>
        <v>85</v>
      </c>
      <c r="M35" s="4" t="s">
        <v>33</v>
      </c>
      <c r="N35" s="4">
        <f t="shared" si="5"/>
        <v>42.66666667</v>
      </c>
      <c r="O35" s="4">
        <f t="shared" si="6"/>
        <v>52.68852459</v>
      </c>
      <c r="P35" s="4">
        <f t="shared" si="7"/>
        <v>1</v>
      </c>
      <c r="Q35" s="4">
        <f t="shared" si="8"/>
        <v>0</v>
      </c>
      <c r="R35" s="4">
        <f t="shared" si="9"/>
        <v>0</v>
      </c>
      <c r="S35" s="5"/>
      <c r="T35" s="5"/>
      <c r="U35" s="4"/>
      <c r="V35" s="4"/>
    </row>
    <row r="36" ht="12.75" customHeight="1">
      <c r="A36" s="5">
        <v>36.0</v>
      </c>
      <c r="B36" s="7" t="s">
        <v>51</v>
      </c>
      <c r="C36" s="4" t="s">
        <v>15</v>
      </c>
      <c r="D36" s="5">
        <v>24.0</v>
      </c>
      <c r="E36" s="5">
        <v>50.0</v>
      </c>
      <c r="F36" s="5">
        <v>36.0</v>
      </c>
      <c r="G36" s="5">
        <v>3.0</v>
      </c>
      <c r="H36" s="5">
        <v>80.0</v>
      </c>
      <c r="I36" s="5">
        <f t="shared" si="1"/>
        <v>58</v>
      </c>
      <c r="J36" s="5">
        <f t="shared" si="2"/>
        <v>98</v>
      </c>
      <c r="K36" s="5">
        <f t="shared" si="3"/>
        <v>98</v>
      </c>
      <c r="L36" s="5">
        <f t="shared" si="4"/>
        <v>98</v>
      </c>
      <c r="M36" s="4" t="s">
        <v>33</v>
      </c>
      <c r="N36" s="4">
        <f t="shared" si="5"/>
        <v>41.33333333</v>
      </c>
      <c r="O36" s="4">
        <f t="shared" si="6"/>
        <v>63.2295082</v>
      </c>
      <c r="P36" s="4">
        <f t="shared" si="7"/>
        <v>1</v>
      </c>
      <c r="Q36" s="4">
        <f t="shared" si="8"/>
        <v>0</v>
      </c>
      <c r="R36" s="4">
        <f t="shared" si="9"/>
        <v>0</v>
      </c>
      <c r="S36" s="5"/>
      <c r="T36" s="5"/>
      <c r="U36" s="4"/>
      <c r="V36" s="4"/>
    </row>
    <row r="37" ht="12.75" customHeight="1">
      <c r="A37" s="5">
        <v>37.0</v>
      </c>
      <c r="B37" s="7" t="s">
        <v>52</v>
      </c>
      <c r="C37" s="4" t="s">
        <v>15</v>
      </c>
      <c r="D37" s="5">
        <v>26.0</v>
      </c>
      <c r="E37" s="5">
        <v>48.0</v>
      </c>
      <c r="F37" s="5">
        <v>18.5</v>
      </c>
      <c r="G37" s="5">
        <v>0.0</v>
      </c>
      <c r="H37" s="5">
        <v>43.0</v>
      </c>
      <c r="I37" s="5">
        <f t="shared" si="1"/>
        <v>46.25</v>
      </c>
      <c r="J37" s="5">
        <f t="shared" si="2"/>
        <v>67.75</v>
      </c>
      <c r="K37" s="5">
        <f t="shared" si="3"/>
        <v>68</v>
      </c>
      <c r="L37" s="5">
        <f t="shared" si="4"/>
        <v>68</v>
      </c>
      <c r="M37" s="4" t="s">
        <v>33</v>
      </c>
      <c r="N37" s="4">
        <f t="shared" si="5"/>
        <v>40.66666667</v>
      </c>
      <c r="O37" s="4">
        <f t="shared" si="6"/>
        <v>33.6557377</v>
      </c>
      <c r="P37" s="4">
        <f t="shared" si="7"/>
        <v>0</v>
      </c>
      <c r="Q37" s="4">
        <f t="shared" si="8"/>
        <v>1</v>
      </c>
      <c r="R37" s="4">
        <f t="shared" si="9"/>
        <v>0</v>
      </c>
      <c r="S37" s="5"/>
      <c r="T37" s="5"/>
      <c r="U37" s="4"/>
      <c r="V37" s="4"/>
    </row>
    <row r="38" ht="12.75" customHeight="1">
      <c r="A38" s="5">
        <v>38.0</v>
      </c>
      <c r="B38" s="7" t="s">
        <v>53</v>
      </c>
      <c r="C38" s="4" t="s">
        <v>15</v>
      </c>
      <c r="D38" s="5">
        <v>12.0</v>
      </c>
      <c r="E38" s="5">
        <v>16.0</v>
      </c>
      <c r="F38" s="5">
        <v>0.0</v>
      </c>
      <c r="G38" s="5">
        <v>0.0</v>
      </c>
      <c r="H38" s="5">
        <v>13.0</v>
      </c>
      <c r="I38" s="5">
        <f t="shared" si="1"/>
        <v>14</v>
      </c>
      <c r="J38" s="5">
        <f t="shared" si="2"/>
        <v>20.5</v>
      </c>
      <c r="K38" s="5">
        <f t="shared" si="3"/>
        <v>21</v>
      </c>
      <c r="L38" s="5">
        <f t="shared" si="4"/>
        <v>21</v>
      </c>
      <c r="M38" s="4" t="s">
        <v>33</v>
      </c>
      <c r="N38" s="4">
        <f t="shared" si="5"/>
        <v>14.66666667</v>
      </c>
      <c r="O38" s="4">
        <f t="shared" si="6"/>
        <v>8.524590164</v>
      </c>
      <c r="P38" s="4">
        <f t="shared" si="7"/>
        <v>0</v>
      </c>
      <c r="Q38" s="4">
        <f t="shared" si="8"/>
        <v>1</v>
      </c>
      <c r="R38" s="4">
        <f t="shared" si="9"/>
        <v>0</v>
      </c>
      <c r="S38" s="5"/>
      <c r="T38" s="5"/>
      <c r="U38" s="4"/>
      <c r="V38" s="4"/>
    </row>
    <row r="39" ht="12.75" customHeight="1">
      <c r="A39" s="5">
        <v>41.0</v>
      </c>
      <c r="B39" s="7" t="s">
        <v>54</v>
      </c>
      <c r="C39" s="4" t="s">
        <v>55</v>
      </c>
      <c r="D39" s="5">
        <v>14.0</v>
      </c>
      <c r="E39" s="5">
        <v>15.0</v>
      </c>
      <c r="F39" s="5">
        <v>10.5</v>
      </c>
      <c r="G39" s="5">
        <v>0.0</v>
      </c>
      <c r="H39" s="5">
        <v>16.0</v>
      </c>
      <c r="I39" s="5">
        <f t="shared" si="1"/>
        <v>19.75</v>
      </c>
      <c r="J39" s="5">
        <f t="shared" si="2"/>
        <v>27.75</v>
      </c>
      <c r="K39" s="5">
        <f t="shared" si="3"/>
        <v>28</v>
      </c>
      <c r="L39" s="5">
        <f t="shared" si="4"/>
        <v>28</v>
      </c>
      <c r="M39" s="4" t="s">
        <v>33</v>
      </c>
      <c r="N39" s="4">
        <f t="shared" si="5"/>
        <v>14.66666667</v>
      </c>
      <c r="O39" s="4">
        <f t="shared" si="6"/>
        <v>13.59016393</v>
      </c>
      <c r="P39" s="4">
        <f t="shared" si="7"/>
        <v>0</v>
      </c>
      <c r="Q39" s="4">
        <f t="shared" si="8"/>
        <v>1</v>
      </c>
      <c r="R39" s="4">
        <f t="shared" si="9"/>
        <v>0</v>
      </c>
      <c r="S39" s="5"/>
      <c r="T39" s="5"/>
      <c r="U39" s="4"/>
      <c r="V39" s="4"/>
    </row>
    <row r="40" ht="12.75" customHeight="1">
      <c r="A40" s="5">
        <v>43.0</v>
      </c>
      <c r="B40" s="7" t="s">
        <v>56</v>
      </c>
      <c r="C40" s="4" t="s">
        <v>55</v>
      </c>
      <c r="D40" s="5">
        <v>17.0</v>
      </c>
      <c r="E40" s="5">
        <v>40.0</v>
      </c>
      <c r="F40" s="5">
        <v>15.5</v>
      </c>
      <c r="G40" s="5">
        <v>0.0</v>
      </c>
      <c r="H40" s="5">
        <v>34.0</v>
      </c>
      <c r="I40" s="5">
        <f t="shared" si="1"/>
        <v>36.25</v>
      </c>
      <c r="J40" s="5">
        <f t="shared" si="2"/>
        <v>53.25</v>
      </c>
      <c r="K40" s="5">
        <f t="shared" si="3"/>
        <v>53</v>
      </c>
      <c r="L40" s="5">
        <f t="shared" si="4"/>
        <v>53</v>
      </c>
      <c r="M40" s="4" t="s">
        <v>33</v>
      </c>
      <c r="N40" s="4">
        <f t="shared" si="5"/>
        <v>32.33333333</v>
      </c>
      <c r="O40" s="4">
        <f t="shared" si="6"/>
        <v>26.86885246</v>
      </c>
      <c r="P40" s="4">
        <f t="shared" si="7"/>
        <v>0</v>
      </c>
      <c r="Q40" s="4">
        <f t="shared" si="8"/>
        <v>1</v>
      </c>
      <c r="R40" s="4">
        <f t="shared" si="9"/>
        <v>0</v>
      </c>
      <c r="S40" s="5"/>
      <c r="T40" s="5"/>
      <c r="U40" s="4"/>
      <c r="V40" s="4"/>
    </row>
    <row r="41" ht="12.75" customHeight="1">
      <c r="A41" s="5">
        <v>44.0</v>
      </c>
      <c r="B41" s="7" t="s">
        <v>57</v>
      </c>
      <c r="C41" s="4" t="s">
        <v>55</v>
      </c>
      <c r="D41" s="5">
        <v>19.0</v>
      </c>
      <c r="E41" s="5">
        <v>42.0</v>
      </c>
      <c r="F41" s="5">
        <v>19.0</v>
      </c>
      <c r="G41" s="5">
        <v>0.0</v>
      </c>
      <c r="H41" s="5">
        <v>60.0</v>
      </c>
      <c r="I41" s="5">
        <f t="shared" si="1"/>
        <v>40</v>
      </c>
      <c r="J41" s="5">
        <f t="shared" si="2"/>
        <v>70</v>
      </c>
      <c r="K41" s="5">
        <f t="shared" si="3"/>
        <v>70</v>
      </c>
      <c r="L41" s="5">
        <f t="shared" si="4"/>
        <v>70</v>
      </c>
      <c r="M41" s="4" t="s">
        <v>33</v>
      </c>
      <c r="N41" s="4">
        <f t="shared" si="5"/>
        <v>34.33333333</v>
      </c>
      <c r="O41" s="4">
        <f t="shared" si="6"/>
        <v>44.95081967</v>
      </c>
      <c r="P41" s="4">
        <f t="shared" si="7"/>
        <v>1</v>
      </c>
      <c r="Q41" s="4">
        <f t="shared" si="8"/>
        <v>0</v>
      </c>
      <c r="R41" s="4">
        <f t="shared" si="9"/>
        <v>0</v>
      </c>
      <c r="S41" s="5"/>
      <c r="T41" s="5"/>
      <c r="U41" s="4"/>
      <c r="V41" s="4"/>
    </row>
    <row r="42" ht="12.75" customHeight="1">
      <c r="A42" s="5">
        <v>45.0</v>
      </c>
      <c r="B42" s="7" t="s">
        <v>58</v>
      </c>
      <c r="C42" s="4" t="s">
        <v>55</v>
      </c>
      <c r="D42" s="5">
        <v>13.0</v>
      </c>
      <c r="E42" s="5">
        <v>29.0</v>
      </c>
      <c r="F42" s="5">
        <v>9.0</v>
      </c>
      <c r="G42" s="5">
        <v>0.0</v>
      </c>
      <c r="H42" s="5">
        <v>26.0</v>
      </c>
      <c r="I42" s="5">
        <f t="shared" si="1"/>
        <v>25.5</v>
      </c>
      <c r="J42" s="5">
        <f t="shared" si="2"/>
        <v>38.5</v>
      </c>
      <c r="K42" s="5">
        <f t="shared" si="3"/>
        <v>39</v>
      </c>
      <c r="L42" s="5">
        <f t="shared" si="4"/>
        <v>39</v>
      </c>
      <c r="M42" s="4" t="s">
        <v>33</v>
      </c>
      <c r="N42" s="4">
        <f t="shared" si="5"/>
        <v>23.66666667</v>
      </c>
      <c r="O42" s="4">
        <f t="shared" si="6"/>
        <v>19.70491803</v>
      </c>
      <c r="P42" s="4">
        <f t="shared" si="7"/>
        <v>0</v>
      </c>
      <c r="Q42" s="4">
        <f t="shared" si="8"/>
        <v>1</v>
      </c>
      <c r="R42" s="4">
        <f t="shared" si="9"/>
        <v>0</v>
      </c>
      <c r="S42" s="5"/>
      <c r="T42" s="5"/>
      <c r="U42" s="4"/>
      <c r="V42" s="4"/>
    </row>
    <row r="43" ht="12.75" customHeight="1">
      <c r="A43" s="5">
        <v>46.0</v>
      </c>
      <c r="B43" s="7" t="s">
        <v>59</v>
      </c>
      <c r="C43" s="4" t="s">
        <v>55</v>
      </c>
      <c r="D43" s="5">
        <v>26.0</v>
      </c>
      <c r="E43" s="5">
        <v>49.0</v>
      </c>
      <c r="F43" s="5">
        <v>17.5</v>
      </c>
      <c r="G43" s="5">
        <v>1.0</v>
      </c>
      <c r="H43" s="5">
        <v>26.0</v>
      </c>
      <c r="I43" s="5">
        <f t="shared" si="1"/>
        <v>47.25</v>
      </c>
      <c r="J43" s="5">
        <f t="shared" si="2"/>
        <v>60.25</v>
      </c>
      <c r="K43" s="5">
        <f t="shared" si="3"/>
        <v>60</v>
      </c>
      <c r="L43" s="5">
        <f t="shared" si="4"/>
        <v>60</v>
      </c>
      <c r="M43" s="4" t="s">
        <v>60</v>
      </c>
      <c r="N43" s="4">
        <f t="shared" si="5"/>
        <v>41.33333333</v>
      </c>
      <c r="O43" s="4">
        <f t="shared" si="6"/>
        <v>22.26229508</v>
      </c>
      <c r="P43" s="4">
        <f t="shared" si="7"/>
        <v>0</v>
      </c>
      <c r="Q43" s="4">
        <f t="shared" si="8"/>
        <v>1</v>
      </c>
      <c r="R43" s="4">
        <f t="shared" si="9"/>
        <v>0</v>
      </c>
      <c r="S43" s="5"/>
      <c r="T43" s="5"/>
      <c r="U43" s="4"/>
      <c r="V43" s="4"/>
    </row>
    <row r="44" ht="12.75" customHeight="1">
      <c r="A44" s="5">
        <v>47.0</v>
      </c>
      <c r="B44" s="7" t="s">
        <v>61</v>
      </c>
      <c r="C44" s="4" t="s">
        <v>55</v>
      </c>
      <c r="D44" s="5">
        <v>24.0</v>
      </c>
      <c r="E44" s="5">
        <v>35.0</v>
      </c>
      <c r="F44" s="5">
        <v>30.0</v>
      </c>
      <c r="G44" s="5">
        <v>1.75</v>
      </c>
      <c r="H44" s="5">
        <v>68.0</v>
      </c>
      <c r="I44" s="5">
        <f t="shared" si="1"/>
        <v>46.25</v>
      </c>
      <c r="J44" s="5">
        <f t="shared" si="2"/>
        <v>80.25</v>
      </c>
      <c r="K44" s="5">
        <f t="shared" si="3"/>
        <v>80</v>
      </c>
      <c r="L44" s="5">
        <f t="shared" si="4"/>
        <v>80</v>
      </c>
      <c r="M44" s="4" t="s">
        <v>60</v>
      </c>
      <c r="N44" s="4">
        <f t="shared" si="5"/>
        <v>31.33333333</v>
      </c>
      <c r="O44" s="4">
        <f t="shared" si="6"/>
        <v>53.52868852</v>
      </c>
      <c r="P44" s="4">
        <f t="shared" si="7"/>
        <v>1</v>
      </c>
      <c r="Q44" s="4">
        <f t="shared" si="8"/>
        <v>0</v>
      </c>
      <c r="R44" s="4">
        <f t="shared" si="9"/>
        <v>0</v>
      </c>
      <c r="S44" s="5"/>
      <c r="T44" s="5"/>
      <c r="U44" s="4"/>
    </row>
    <row r="45" ht="12.75" customHeight="1">
      <c r="A45" s="5">
        <v>48.0</v>
      </c>
      <c r="B45" s="7" t="s">
        <v>62</v>
      </c>
      <c r="C45" s="4" t="s">
        <v>55</v>
      </c>
      <c r="D45" s="5">
        <v>22.0</v>
      </c>
      <c r="E45" s="5">
        <v>44.0</v>
      </c>
      <c r="F45" s="5">
        <v>21.5</v>
      </c>
      <c r="G45" s="5">
        <v>1.0</v>
      </c>
      <c r="H45" s="5">
        <v>52.0</v>
      </c>
      <c r="I45" s="5">
        <f t="shared" si="1"/>
        <v>44.75</v>
      </c>
      <c r="J45" s="5">
        <f t="shared" si="2"/>
        <v>70.75</v>
      </c>
      <c r="K45" s="5">
        <f t="shared" si="3"/>
        <v>71</v>
      </c>
      <c r="L45" s="5">
        <f t="shared" si="4"/>
        <v>71</v>
      </c>
      <c r="M45" s="4" t="s">
        <v>60</v>
      </c>
      <c r="N45" s="4">
        <f t="shared" si="5"/>
        <v>36.66666667</v>
      </c>
      <c r="O45" s="4">
        <f t="shared" si="6"/>
        <v>40.49180328</v>
      </c>
      <c r="P45" s="4">
        <f t="shared" si="7"/>
        <v>1</v>
      </c>
      <c r="Q45" s="4">
        <f t="shared" si="8"/>
        <v>0</v>
      </c>
      <c r="R45" s="4">
        <f t="shared" si="9"/>
        <v>0</v>
      </c>
      <c r="S45" s="5"/>
      <c r="T45" s="5"/>
      <c r="U45" s="4"/>
    </row>
    <row r="46" ht="12.75" customHeight="1">
      <c r="A46" s="5">
        <v>49.0</v>
      </c>
      <c r="B46" s="7" t="s">
        <v>63</v>
      </c>
      <c r="C46" s="4" t="s">
        <v>55</v>
      </c>
      <c r="D46" s="5">
        <v>24.0</v>
      </c>
      <c r="E46" s="5">
        <v>31.0</v>
      </c>
      <c r="F46" s="5">
        <v>18.0</v>
      </c>
      <c r="G46" s="5">
        <v>0.0</v>
      </c>
      <c r="H46" s="5">
        <v>60.0</v>
      </c>
      <c r="I46" s="5">
        <f t="shared" si="1"/>
        <v>36.5</v>
      </c>
      <c r="J46" s="5">
        <f t="shared" si="2"/>
        <v>66.5</v>
      </c>
      <c r="K46" s="5">
        <f t="shared" si="3"/>
        <v>67</v>
      </c>
      <c r="L46" s="5">
        <f t="shared" si="4"/>
        <v>67</v>
      </c>
      <c r="M46" s="4" t="s">
        <v>60</v>
      </c>
      <c r="N46" s="4">
        <f t="shared" si="5"/>
        <v>28.66666667</v>
      </c>
      <c r="O46" s="4">
        <f t="shared" si="6"/>
        <v>44.6557377</v>
      </c>
      <c r="P46" s="4">
        <f t="shared" si="7"/>
        <v>1</v>
      </c>
      <c r="Q46" s="4">
        <f t="shared" si="8"/>
        <v>0</v>
      </c>
      <c r="R46" s="4">
        <f t="shared" si="9"/>
        <v>0</v>
      </c>
      <c r="S46" s="5"/>
      <c r="T46" s="5"/>
      <c r="U46" s="4"/>
    </row>
    <row r="47" ht="12.75" customHeight="1">
      <c r="A47" s="5">
        <v>50.0</v>
      </c>
      <c r="B47" s="7" t="s">
        <v>64</v>
      </c>
      <c r="C47" s="4" t="s">
        <v>55</v>
      </c>
      <c r="D47" s="5">
        <v>22.0</v>
      </c>
      <c r="E47" s="5">
        <v>27.0</v>
      </c>
      <c r="F47" s="5">
        <v>24.5</v>
      </c>
      <c r="G47" s="5">
        <v>3.0</v>
      </c>
      <c r="H47" s="5">
        <v>59.0</v>
      </c>
      <c r="I47" s="5">
        <f t="shared" si="1"/>
        <v>39.75</v>
      </c>
      <c r="J47" s="5">
        <f t="shared" si="2"/>
        <v>69.25</v>
      </c>
      <c r="K47" s="5">
        <f t="shared" si="3"/>
        <v>69</v>
      </c>
      <c r="L47" s="5">
        <f t="shared" si="4"/>
        <v>69</v>
      </c>
      <c r="M47" s="4" t="s">
        <v>60</v>
      </c>
      <c r="N47" s="4">
        <f t="shared" si="5"/>
        <v>25.33333333</v>
      </c>
      <c r="O47" s="4">
        <f t="shared" si="6"/>
        <v>46.06557377</v>
      </c>
      <c r="P47" s="4">
        <f t="shared" si="7"/>
        <v>1</v>
      </c>
      <c r="Q47" s="4">
        <f t="shared" si="8"/>
        <v>0</v>
      </c>
      <c r="R47" s="4">
        <f t="shared" si="9"/>
        <v>0</v>
      </c>
      <c r="S47" s="5"/>
      <c r="T47" s="5"/>
      <c r="U47" s="4"/>
    </row>
    <row r="48" ht="12.75" customHeight="1">
      <c r="A48" s="5">
        <v>51.0</v>
      </c>
      <c r="B48" s="7" t="s">
        <v>65</v>
      </c>
      <c r="C48" s="4" t="s">
        <v>55</v>
      </c>
      <c r="D48" s="5">
        <v>24.0</v>
      </c>
      <c r="E48" s="5">
        <v>36.0</v>
      </c>
      <c r="F48" s="5">
        <v>13.5</v>
      </c>
      <c r="G48" s="5">
        <v>0.0</v>
      </c>
      <c r="H48" s="5">
        <v>50.0</v>
      </c>
      <c r="I48" s="5">
        <f t="shared" si="1"/>
        <v>36.75</v>
      </c>
      <c r="J48" s="5">
        <f t="shared" si="2"/>
        <v>61.75</v>
      </c>
      <c r="K48" s="5">
        <f t="shared" si="3"/>
        <v>62</v>
      </c>
      <c r="L48" s="5">
        <f t="shared" si="4"/>
        <v>62</v>
      </c>
      <c r="M48" s="4" t="s">
        <v>60</v>
      </c>
      <c r="N48" s="4">
        <f t="shared" si="5"/>
        <v>32</v>
      </c>
      <c r="O48" s="4">
        <f t="shared" si="6"/>
        <v>36.7704918</v>
      </c>
      <c r="P48" s="4">
        <f t="shared" si="7"/>
        <v>1</v>
      </c>
      <c r="Q48" s="4">
        <f t="shared" si="8"/>
        <v>0</v>
      </c>
      <c r="R48" s="4">
        <f t="shared" si="9"/>
        <v>0</v>
      </c>
      <c r="S48" s="5"/>
      <c r="T48" s="5"/>
      <c r="U48" s="4"/>
    </row>
    <row r="49" ht="12.75" customHeight="1">
      <c r="A49" s="5">
        <v>52.0</v>
      </c>
      <c r="B49" s="7" t="s">
        <v>66</v>
      </c>
      <c r="C49" s="4" t="s">
        <v>55</v>
      </c>
      <c r="D49" s="5">
        <v>17.0</v>
      </c>
      <c r="E49" s="5">
        <v>27.0</v>
      </c>
      <c r="F49" s="5">
        <v>2.0</v>
      </c>
      <c r="G49" s="5">
        <v>0.0</v>
      </c>
      <c r="H49" s="5">
        <v>26.0</v>
      </c>
      <c r="I49" s="5">
        <f t="shared" si="1"/>
        <v>23</v>
      </c>
      <c r="J49" s="5">
        <f t="shared" si="2"/>
        <v>36</v>
      </c>
      <c r="K49" s="5">
        <f t="shared" si="3"/>
        <v>36</v>
      </c>
      <c r="L49" s="5">
        <f t="shared" si="4"/>
        <v>36</v>
      </c>
      <c r="M49" s="4" t="s">
        <v>60</v>
      </c>
      <c r="N49" s="4">
        <f t="shared" si="5"/>
        <v>23.66666667</v>
      </c>
      <c r="O49" s="4">
        <f t="shared" si="6"/>
        <v>17.63934426</v>
      </c>
      <c r="P49" s="4">
        <f t="shared" si="7"/>
        <v>0</v>
      </c>
      <c r="Q49" s="4">
        <f t="shared" si="8"/>
        <v>1</v>
      </c>
      <c r="R49" s="4">
        <f t="shared" si="9"/>
        <v>0</v>
      </c>
      <c r="S49" s="5"/>
      <c r="T49" s="5"/>
      <c r="U49" s="4"/>
    </row>
    <row r="50" ht="12.75" customHeight="1">
      <c r="A50" s="5">
        <v>53.0</v>
      </c>
      <c r="B50" s="7" t="s">
        <v>67</v>
      </c>
      <c r="C50" s="4" t="s">
        <v>55</v>
      </c>
      <c r="D50" s="5">
        <v>23.0</v>
      </c>
      <c r="E50" s="5">
        <v>20.5</v>
      </c>
      <c r="F50" s="5">
        <v>18.0</v>
      </c>
      <c r="G50" s="5">
        <v>0.0</v>
      </c>
      <c r="H50" s="5">
        <v>36.0</v>
      </c>
      <c r="I50" s="5">
        <f t="shared" si="1"/>
        <v>30.75</v>
      </c>
      <c r="J50" s="5">
        <f t="shared" si="2"/>
        <v>48.75</v>
      </c>
      <c r="K50" s="5">
        <f t="shared" si="3"/>
        <v>49</v>
      </c>
      <c r="L50" s="5">
        <f t="shared" si="4"/>
        <v>49</v>
      </c>
      <c r="M50" s="4" t="s">
        <v>60</v>
      </c>
      <c r="N50" s="4">
        <f t="shared" si="5"/>
        <v>21.33333333</v>
      </c>
      <c r="O50" s="4">
        <f t="shared" si="6"/>
        <v>28.91803279</v>
      </c>
      <c r="P50" s="4">
        <f t="shared" si="7"/>
        <v>1</v>
      </c>
      <c r="Q50" s="4">
        <f t="shared" si="8"/>
        <v>0</v>
      </c>
      <c r="R50" s="4">
        <f t="shared" si="9"/>
        <v>0</v>
      </c>
      <c r="S50" s="5"/>
      <c r="T50" s="5"/>
      <c r="U50" s="4"/>
    </row>
    <row r="51" ht="12.75" customHeight="1">
      <c r="A51" s="5">
        <v>54.0</v>
      </c>
      <c r="B51" s="7" t="s">
        <v>68</v>
      </c>
      <c r="C51" s="4" t="s">
        <v>55</v>
      </c>
      <c r="D51" s="5">
        <v>23.0</v>
      </c>
      <c r="E51" s="5">
        <v>36.5</v>
      </c>
      <c r="F51" s="5">
        <v>24.5</v>
      </c>
      <c r="G51" s="5">
        <v>2.5</v>
      </c>
      <c r="H51" s="5">
        <v>49.0</v>
      </c>
      <c r="I51" s="5">
        <f t="shared" si="1"/>
        <v>44.5</v>
      </c>
      <c r="J51" s="5">
        <f t="shared" si="2"/>
        <v>69</v>
      </c>
      <c r="K51" s="5">
        <f t="shared" si="3"/>
        <v>69</v>
      </c>
      <c r="L51" s="5">
        <f t="shared" si="4"/>
        <v>69</v>
      </c>
      <c r="M51" s="4" t="s">
        <v>60</v>
      </c>
      <c r="N51" s="4">
        <f t="shared" si="5"/>
        <v>32</v>
      </c>
      <c r="O51" s="4">
        <f t="shared" si="6"/>
        <v>39.48360656</v>
      </c>
      <c r="P51" s="4">
        <f t="shared" si="7"/>
        <v>1</v>
      </c>
      <c r="Q51" s="4">
        <f t="shared" si="8"/>
        <v>0</v>
      </c>
      <c r="R51" s="4">
        <f t="shared" si="9"/>
        <v>0</v>
      </c>
      <c r="S51" s="5"/>
      <c r="T51" s="5"/>
      <c r="U51" s="4"/>
    </row>
    <row r="52" ht="12.75" customHeight="1">
      <c r="A52" s="5">
        <v>55.0</v>
      </c>
      <c r="B52" s="7" t="s">
        <v>69</v>
      </c>
      <c r="C52" s="4" t="s">
        <v>55</v>
      </c>
      <c r="D52" s="5">
        <v>20.0</v>
      </c>
      <c r="E52" s="5">
        <v>42.5</v>
      </c>
      <c r="F52" s="5">
        <v>22.0</v>
      </c>
      <c r="G52" s="5">
        <v>0.0</v>
      </c>
      <c r="H52" s="5">
        <v>48.0</v>
      </c>
      <c r="I52" s="5">
        <f t="shared" si="1"/>
        <v>42.25</v>
      </c>
      <c r="J52" s="5">
        <f t="shared" si="2"/>
        <v>66.25</v>
      </c>
      <c r="K52" s="5">
        <f t="shared" si="3"/>
        <v>66</v>
      </c>
      <c r="L52" s="5">
        <f t="shared" si="4"/>
        <v>66</v>
      </c>
      <c r="M52" s="4" t="s">
        <v>60</v>
      </c>
      <c r="N52" s="4">
        <f t="shared" si="5"/>
        <v>35</v>
      </c>
      <c r="O52" s="4">
        <f t="shared" si="6"/>
        <v>37.96721311</v>
      </c>
      <c r="P52" s="4">
        <f t="shared" si="7"/>
        <v>1</v>
      </c>
      <c r="Q52" s="4">
        <f t="shared" si="8"/>
        <v>0</v>
      </c>
      <c r="R52" s="4">
        <f t="shared" si="9"/>
        <v>0</v>
      </c>
      <c r="S52" s="5"/>
      <c r="T52" s="5"/>
      <c r="U52" s="4"/>
    </row>
    <row r="53" ht="12.75" customHeight="1">
      <c r="A53" s="5">
        <v>56.0</v>
      </c>
      <c r="B53" s="7" t="s">
        <v>70</v>
      </c>
      <c r="C53" s="4" t="s">
        <v>55</v>
      </c>
      <c r="D53" s="5">
        <v>22.0</v>
      </c>
      <c r="E53" s="5">
        <v>23.0</v>
      </c>
      <c r="F53" s="5">
        <v>11.5</v>
      </c>
      <c r="G53" s="5">
        <v>0.0</v>
      </c>
      <c r="H53" s="5">
        <v>28.0</v>
      </c>
      <c r="I53" s="5">
        <f t="shared" si="1"/>
        <v>28.25</v>
      </c>
      <c r="J53" s="5">
        <f t="shared" si="2"/>
        <v>42.25</v>
      </c>
      <c r="K53" s="5">
        <f t="shared" si="3"/>
        <v>42</v>
      </c>
      <c r="L53" s="5">
        <f t="shared" si="4"/>
        <v>42</v>
      </c>
      <c r="M53" s="4" t="s">
        <v>60</v>
      </c>
      <c r="N53" s="4">
        <f t="shared" si="5"/>
        <v>22.66666667</v>
      </c>
      <c r="O53" s="4">
        <f t="shared" si="6"/>
        <v>21.75409836</v>
      </c>
      <c r="P53" s="4">
        <f t="shared" si="7"/>
        <v>0</v>
      </c>
      <c r="Q53" s="4">
        <f t="shared" si="8"/>
        <v>1</v>
      </c>
      <c r="R53" s="4">
        <f t="shared" si="9"/>
        <v>0</v>
      </c>
      <c r="S53" s="5"/>
      <c r="T53" s="5"/>
      <c r="U53" s="4"/>
    </row>
    <row r="54" ht="12.75" customHeight="1">
      <c r="A54" s="5">
        <v>57.0</v>
      </c>
      <c r="B54" s="7" t="s">
        <v>71</v>
      </c>
      <c r="C54" s="4" t="s">
        <v>55</v>
      </c>
      <c r="D54" s="5">
        <v>19.0</v>
      </c>
      <c r="E54" s="5">
        <v>38.0</v>
      </c>
      <c r="F54" s="5">
        <v>24.5</v>
      </c>
      <c r="G54" s="5">
        <v>0.0</v>
      </c>
      <c r="H54" s="5">
        <v>56.0</v>
      </c>
      <c r="I54" s="5">
        <f t="shared" si="1"/>
        <v>40.75</v>
      </c>
      <c r="J54" s="5">
        <f t="shared" si="2"/>
        <v>68.75</v>
      </c>
      <c r="K54" s="5">
        <f t="shared" si="3"/>
        <v>69</v>
      </c>
      <c r="L54" s="5">
        <f t="shared" si="4"/>
        <v>69</v>
      </c>
      <c r="M54" s="4" t="s">
        <v>60</v>
      </c>
      <c r="N54" s="4">
        <f t="shared" si="5"/>
        <v>31.66666667</v>
      </c>
      <c r="O54" s="4">
        <f t="shared" si="6"/>
        <v>43.95081967</v>
      </c>
      <c r="P54" s="4">
        <f t="shared" si="7"/>
        <v>1</v>
      </c>
      <c r="Q54" s="4">
        <f t="shared" si="8"/>
        <v>0</v>
      </c>
      <c r="R54" s="4">
        <f t="shared" si="9"/>
        <v>0</v>
      </c>
      <c r="S54" s="5"/>
      <c r="T54" s="5"/>
      <c r="U54" s="4"/>
    </row>
    <row r="55" ht="12.75" customHeight="1">
      <c r="A55" s="5">
        <v>58.0</v>
      </c>
      <c r="B55" s="7" t="s">
        <v>72</v>
      </c>
      <c r="C55" s="4" t="s">
        <v>55</v>
      </c>
      <c r="D55" s="5">
        <v>16.0</v>
      </c>
      <c r="E55" s="5">
        <v>23.0</v>
      </c>
      <c r="F55" s="5">
        <v>25.0</v>
      </c>
      <c r="G55" s="5">
        <v>0.0</v>
      </c>
      <c r="H55" s="5">
        <v>64.0</v>
      </c>
      <c r="I55" s="5">
        <f t="shared" si="1"/>
        <v>32</v>
      </c>
      <c r="J55" s="5">
        <f t="shared" si="2"/>
        <v>64</v>
      </c>
      <c r="K55" s="5">
        <f t="shared" si="3"/>
        <v>64</v>
      </c>
      <c r="L55" s="5">
        <f t="shared" si="4"/>
        <v>64</v>
      </c>
      <c r="M55" s="4" t="s">
        <v>60</v>
      </c>
      <c r="N55" s="4">
        <f t="shared" si="5"/>
        <v>20.66666667</v>
      </c>
      <c r="O55" s="4">
        <f t="shared" si="6"/>
        <v>49.3442623</v>
      </c>
      <c r="P55" s="4">
        <f t="shared" si="7"/>
        <v>1</v>
      </c>
      <c r="Q55" s="4">
        <f t="shared" si="8"/>
        <v>0</v>
      </c>
      <c r="R55" s="4">
        <f t="shared" si="9"/>
        <v>0</v>
      </c>
      <c r="S55" s="5"/>
      <c r="T55" s="5"/>
      <c r="U55" s="4"/>
    </row>
    <row r="56" ht="12.75" customHeight="1">
      <c r="A56" s="5">
        <v>59.0</v>
      </c>
      <c r="B56" s="7" t="s">
        <v>73</v>
      </c>
      <c r="C56" s="4" t="s">
        <v>55</v>
      </c>
      <c r="D56" s="5">
        <v>22.0</v>
      </c>
      <c r="E56" s="5">
        <v>41.0</v>
      </c>
      <c r="F56" s="5">
        <v>27.5</v>
      </c>
      <c r="G56" s="5">
        <v>3.0</v>
      </c>
      <c r="H56" s="5">
        <v>61.0</v>
      </c>
      <c r="I56" s="5">
        <f t="shared" si="1"/>
        <v>48.25</v>
      </c>
      <c r="J56" s="5">
        <f t="shared" si="2"/>
        <v>78.75</v>
      </c>
      <c r="K56" s="5">
        <f t="shared" si="3"/>
        <v>79</v>
      </c>
      <c r="L56" s="5">
        <f t="shared" si="4"/>
        <v>79</v>
      </c>
      <c r="M56" s="4" t="s">
        <v>60</v>
      </c>
      <c r="N56" s="4">
        <f t="shared" si="5"/>
        <v>34.66666667</v>
      </c>
      <c r="O56" s="4">
        <f t="shared" si="6"/>
        <v>48.26229508</v>
      </c>
      <c r="P56" s="4">
        <f t="shared" si="7"/>
        <v>1</v>
      </c>
      <c r="Q56" s="4">
        <f t="shared" si="8"/>
        <v>0</v>
      </c>
      <c r="R56" s="4">
        <f t="shared" si="9"/>
        <v>0</v>
      </c>
      <c r="S56" s="5"/>
      <c r="T56" s="5"/>
      <c r="U56" s="4"/>
    </row>
    <row r="57" ht="12.75" customHeight="1">
      <c r="A57" s="5">
        <v>60.0</v>
      </c>
      <c r="B57" s="7" t="s">
        <v>74</v>
      </c>
      <c r="C57" s="4" t="s">
        <v>55</v>
      </c>
      <c r="D57" s="5">
        <v>26.0</v>
      </c>
      <c r="E57" s="5">
        <v>43.0</v>
      </c>
      <c r="F57" s="5">
        <v>17.0</v>
      </c>
      <c r="G57" s="5">
        <v>0.0</v>
      </c>
      <c r="H57" s="5">
        <v>54.0</v>
      </c>
      <c r="I57" s="5">
        <f t="shared" si="1"/>
        <v>43</v>
      </c>
      <c r="J57" s="5">
        <f t="shared" si="2"/>
        <v>70</v>
      </c>
      <c r="K57" s="5">
        <f t="shared" si="3"/>
        <v>70</v>
      </c>
      <c r="L57" s="5">
        <f t="shared" si="4"/>
        <v>70</v>
      </c>
      <c r="M57" s="4" t="s">
        <v>60</v>
      </c>
      <c r="N57" s="4">
        <f t="shared" si="5"/>
        <v>37.33333333</v>
      </c>
      <c r="O57" s="4">
        <f t="shared" si="6"/>
        <v>40.42622951</v>
      </c>
      <c r="P57" s="4">
        <f t="shared" si="7"/>
        <v>1</v>
      </c>
      <c r="Q57" s="4">
        <f t="shared" si="8"/>
        <v>0</v>
      </c>
      <c r="R57" s="4">
        <f t="shared" si="9"/>
        <v>0</v>
      </c>
      <c r="S57" s="5"/>
      <c r="T57" s="5"/>
      <c r="U57" s="4"/>
    </row>
    <row r="58" ht="12.75" customHeight="1">
      <c r="A58" s="5">
        <v>61.0</v>
      </c>
      <c r="B58" s="7" t="s">
        <v>75</v>
      </c>
      <c r="C58" s="4" t="s">
        <v>55</v>
      </c>
      <c r="D58" s="5">
        <v>13.0</v>
      </c>
      <c r="E58" s="5">
        <v>21.0</v>
      </c>
      <c r="F58" s="5">
        <v>23.5</v>
      </c>
      <c r="G58" s="5">
        <v>1.0</v>
      </c>
      <c r="H58" s="5">
        <v>28.0</v>
      </c>
      <c r="I58" s="5">
        <f t="shared" si="1"/>
        <v>29.75</v>
      </c>
      <c r="J58" s="5">
        <f t="shared" si="2"/>
        <v>43.75</v>
      </c>
      <c r="K58" s="5">
        <f t="shared" si="3"/>
        <v>44</v>
      </c>
      <c r="L58" s="5">
        <f t="shared" si="4"/>
        <v>44</v>
      </c>
      <c r="M58" s="4" t="s">
        <v>60</v>
      </c>
      <c r="N58" s="4">
        <f t="shared" si="5"/>
        <v>18.33333333</v>
      </c>
      <c r="O58" s="4">
        <f t="shared" si="6"/>
        <v>25.3442623</v>
      </c>
      <c r="P58" s="4">
        <f t="shared" si="7"/>
        <v>1</v>
      </c>
      <c r="Q58" s="4">
        <f t="shared" si="8"/>
        <v>0</v>
      </c>
      <c r="R58" s="4">
        <f t="shared" si="9"/>
        <v>0</v>
      </c>
      <c r="S58" s="5"/>
      <c r="T58" s="5"/>
      <c r="U58" s="4"/>
    </row>
    <row r="59" ht="12.75" customHeight="1">
      <c r="A59" s="5">
        <v>62.0</v>
      </c>
      <c r="B59" s="7" t="s">
        <v>76</v>
      </c>
      <c r="C59" s="4" t="s">
        <v>55</v>
      </c>
      <c r="D59" s="5">
        <v>15.0</v>
      </c>
      <c r="E59" s="5">
        <v>17.0</v>
      </c>
      <c r="F59" s="5">
        <v>1.0</v>
      </c>
      <c r="G59" s="5">
        <v>0.0</v>
      </c>
      <c r="H59" s="5">
        <v>24.0</v>
      </c>
      <c r="I59" s="5">
        <f t="shared" si="1"/>
        <v>16.5</v>
      </c>
      <c r="J59" s="5">
        <f t="shared" si="2"/>
        <v>28.5</v>
      </c>
      <c r="K59" s="5">
        <f t="shared" si="3"/>
        <v>29</v>
      </c>
      <c r="L59" s="5">
        <f t="shared" si="4"/>
        <v>29</v>
      </c>
      <c r="M59" s="4" t="s">
        <v>60</v>
      </c>
      <c r="N59" s="4">
        <f t="shared" si="5"/>
        <v>16.33333333</v>
      </c>
      <c r="O59" s="4">
        <f t="shared" si="6"/>
        <v>16.03278689</v>
      </c>
      <c r="P59" s="4">
        <f t="shared" si="7"/>
        <v>0</v>
      </c>
      <c r="Q59" s="4">
        <f t="shared" si="8"/>
        <v>1</v>
      </c>
      <c r="R59" s="4">
        <f t="shared" si="9"/>
        <v>0</v>
      </c>
      <c r="S59" s="5"/>
      <c r="T59" s="5"/>
      <c r="U59" s="4"/>
    </row>
    <row r="60" ht="12.75" customHeight="1">
      <c r="A60" s="5">
        <v>63.0</v>
      </c>
      <c r="B60" s="7" t="s">
        <v>77</v>
      </c>
      <c r="C60" s="4" t="s">
        <v>55</v>
      </c>
      <c r="D60" s="5">
        <v>25.0</v>
      </c>
      <c r="E60" s="5">
        <v>48.0</v>
      </c>
      <c r="F60" s="5">
        <v>19.0</v>
      </c>
      <c r="G60" s="5">
        <v>0.0</v>
      </c>
      <c r="H60" s="5">
        <v>62.0</v>
      </c>
      <c r="I60" s="5">
        <f t="shared" si="1"/>
        <v>46</v>
      </c>
      <c r="J60" s="5">
        <f t="shared" si="2"/>
        <v>77</v>
      </c>
      <c r="K60" s="5">
        <f t="shared" si="3"/>
        <v>77</v>
      </c>
      <c r="L60" s="5">
        <f t="shared" si="4"/>
        <v>77</v>
      </c>
      <c r="M60" s="4" t="s">
        <v>60</v>
      </c>
      <c r="N60" s="4">
        <f t="shared" si="5"/>
        <v>40.33333333</v>
      </c>
      <c r="O60" s="4">
        <f t="shared" si="6"/>
        <v>46.26229508</v>
      </c>
      <c r="P60" s="4">
        <f t="shared" si="7"/>
        <v>1</v>
      </c>
      <c r="Q60" s="4">
        <f t="shared" si="8"/>
        <v>0</v>
      </c>
      <c r="R60" s="4">
        <f t="shared" si="9"/>
        <v>0</v>
      </c>
      <c r="S60" s="5"/>
      <c r="T60" s="5"/>
      <c r="U60" s="4"/>
    </row>
    <row r="61" ht="12.75" customHeight="1">
      <c r="A61" s="5">
        <v>64.0</v>
      </c>
      <c r="B61" s="7" t="s">
        <v>78</v>
      </c>
      <c r="C61" s="4" t="s">
        <v>55</v>
      </c>
      <c r="D61" s="5">
        <v>15.0</v>
      </c>
      <c r="E61" s="5">
        <v>33.5</v>
      </c>
      <c r="F61" s="5">
        <v>33.0</v>
      </c>
      <c r="G61" s="5">
        <v>0.0</v>
      </c>
      <c r="H61" s="5">
        <v>52.0</v>
      </c>
      <c r="I61" s="5">
        <f t="shared" si="1"/>
        <v>40.75</v>
      </c>
      <c r="J61" s="5">
        <f t="shared" si="2"/>
        <v>66.75</v>
      </c>
      <c r="K61" s="5">
        <f t="shared" si="3"/>
        <v>67</v>
      </c>
      <c r="L61" s="5">
        <f t="shared" si="4"/>
        <v>67</v>
      </c>
      <c r="M61" s="4" t="s">
        <v>60</v>
      </c>
      <c r="N61" s="4">
        <f t="shared" si="5"/>
        <v>27.33333333</v>
      </c>
      <c r="O61" s="4">
        <f t="shared" si="6"/>
        <v>43.83606557</v>
      </c>
      <c r="P61" s="4">
        <f t="shared" si="7"/>
        <v>1</v>
      </c>
      <c r="Q61" s="4">
        <f t="shared" si="8"/>
        <v>0</v>
      </c>
      <c r="R61" s="4">
        <f t="shared" si="9"/>
        <v>0</v>
      </c>
      <c r="S61" s="5"/>
      <c r="T61" s="5"/>
      <c r="U61" s="4"/>
    </row>
    <row r="62" ht="12.75" customHeight="1">
      <c r="A62" s="5">
        <v>65.0</v>
      </c>
      <c r="B62" s="7" t="s">
        <v>79</v>
      </c>
      <c r="C62" s="4" t="s">
        <v>55</v>
      </c>
      <c r="D62" s="5">
        <v>24.0</v>
      </c>
      <c r="E62" s="5">
        <v>30.0</v>
      </c>
      <c r="F62" s="5">
        <v>22.5</v>
      </c>
      <c r="G62" s="5">
        <v>0.0</v>
      </c>
      <c r="H62" s="5">
        <v>76.0</v>
      </c>
      <c r="I62" s="5">
        <f t="shared" si="1"/>
        <v>38.25</v>
      </c>
      <c r="J62" s="5">
        <f t="shared" si="2"/>
        <v>76.25</v>
      </c>
      <c r="K62" s="5">
        <f t="shared" si="3"/>
        <v>76</v>
      </c>
      <c r="L62" s="5">
        <f t="shared" si="4"/>
        <v>76</v>
      </c>
      <c r="M62" s="4" t="s">
        <v>60</v>
      </c>
      <c r="N62" s="4">
        <f t="shared" si="5"/>
        <v>28</v>
      </c>
      <c r="O62" s="4">
        <f t="shared" si="6"/>
        <v>56.47540984</v>
      </c>
      <c r="P62" s="4">
        <f t="shared" si="7"/>
        <v>1</v>
      </c>
      <c r="Q62" s="4">
        <f t="shared" si="8"/>
        <v>0</v>
      </c>
      <c r="R62" s="4">
        <f t="shared" si="9"/>
        <v>0</v>
      </c>
      <c r="S62" s="5"/>
      <c r="T62" s="5"/>
      <c r="U62" s="4"/>
    </row>
    <row r="63" ht="12.75" customHeight="1">
      <c r="A63" s="5">
        <v>66.0</v>
      </c>
      <c r="B63" s="7" t="s">
        <v>80</v>
      </c>
      <c r="C63" s="4" t="s">
        <v>55</v>
      </c>
      <c r="D63" s="5">
        <v>18.0</v>
      </c>
      <c r="E63" s="5">
        <v>29.0</v>
      </c>
      <c r="F63" s="5">
        <v>22.0</v>
      </c>
      <c r="G63" s="5">
        <v>0.0</v>
      </c>
      <c r="H63" s="5">
        <v>44.0</v>
      </c>
      <c r="I63" s="5">
        <f t="shared" si="1"/>
        <v>34.5</v>
      </c>
      <c r="J63" s="5">
        <f t="shared" si="2"/>
        <v>56.5</v>
      </c>
      <c r="K63" s="5">
        <f t="shared" si="3"/>
        <v>57</v>
      </c>
      <c r="L63" s="5">
        <f t="shared" si="4"/>
        <v>57</v>
      </c>
      <c r="M63" s="4" t="s">
        <v>60</v>
      </c>
      <c r="N63" s="4">
        <f t="shared" si="5"/>
        <v>25.33333333</v>
      </c>
      <c r="O63" s="4">
        <f t="shared" si="6"/>
        <v>35.3442623</v>
      </c>
      <c r="P63" s="4">
        <f t="shared" si="7"/>
        <v>1</v>
      </c>
      <c r="Q63" s="4">
        <f t="shared" si="8"/>
        <v>0</v>
      </c>
      <c r="R63" s="4">
        <f t="shared" si="9"/>
        <v>0</v>
      </c>
      <c r="S63" s="5"/>
      <c r="T63" s="5"/>
      <c r="U63" s="4"/>
    </row>
    <row r="64" ht="12.75" customHeight="1">
      <c r="A64" s="5">
        <v>67.0</v>
      </c>
      <c r="B64" s="7" t="s">
        <v>81</v>
      </c>
      <c r="C64" s="4" t="s">
        <v>55</v>
      </c>
      <c r="D64" s="5">
        <v>13.0</v>
      </c>
      <c r="E64" s="5">
        <v>23.0</v>
      </c>
      <c r="F64" s="5">
        <v>13.0</v>
      </c>
      <c r="G64" s="5">
        <v>0.0</v>
      </c>
      <c r="H64" s="5">
        <v>35.0</v>
      </c>
      <c r="I64" s="5">
        <f t="shared" si="1"/>
        <v>24.5</v>
      </c>
      <c r="J64" s="5">
        <f t="shared" si="2"/>
        <v>42</v>
      </c>
      <c r="K64" s="5">
        <f t="shared" si="3"/>
        <v>42</v>
      </c>
      <c r="L64" s="5">
        <f t="shared" si="4"/>
        <v>42</v>
      </c>
      <c r="M64" s="4" t="s">
        <v>60</v>
      </c>
      <c r="N64" s="4">
        <f t="shared" si="5"/>
        <v>19.66666667</v>
      </c>
      <c r="O64" s="4">
        <f t="shared" si="6"/>
        <v>26.78688525</v>
      </c>
      <c r="P64" s="4">
        <f t="shared" si="7"/>
        <v>1</v>
      </c>
      <c r="Q64" s="4">
        <f t="shared" si="8"/>
        <v>0</v>
      </c>
      <c r="R64" s="4">
        <f t="shared" si="9"/>
        <v>0</v>
      </c>
      <c r="S64" s="5"/>
      <c r="T64" s="5"/>
      <c r="U64" s="4"/>
    </row>
    <row r="65" ht="12.75" customHeight="1">
      <c r="A65" s="5">
        <v>68.0</v>
      </c>
      <c r="B65" s="7" t="s">
        <v>82</v>
      </c>
      <c r="C65" s="4" t="s">
        <v>55</v>
      </c>
      <c r="D65" s="5">
        <v>26.0</v>
      </c>
      <c r="E65" s="5">
        <v>52.0</v>
      </c>
      <c r="F65" s="5">
        <v>18.5</v>
      </c>
      <c r="G65" s="5">
        <v>0.0</v>
      </c>
      <c r="H65" s="5">
        <v>70.0</v>
      </c>
      <c r="I65" s="5">
        <f t="shared" si="1"/>
        <v>48.25</v>
      </c>
      <c r="J65" s="5">
        <f t="shared" si="2"/>
        <v>83.25</v>
      </c>
      <c r="K65" s="5">
        <f t="shared" si="3"/>
        <v>83</v>
      </c>
      <c r="L65" s="5">
        <f t="shared" si="4"/>
        <v>83</v>
      </c>
      <c r="M65" s="4" t="s">
        <v>60</v>
      </c>
      <c r="N65" s="4">
        <f t="shared" si="5"/>
        <v>43.33333333</v>
      </c>
      <c r="O65" s="4">
        <f t="shared" si="6"/>
        <v>51.36065574</v>
      </c>
      <c r="P65" s="4">
        <f t="shared" si="7"/>
        <v>1</v>
      </c>
      <c r="Q65" s="4">
        <f t="shared" si="8"/>
        <v>0</v>
      </c>
      <c r="R65" s="4">
        <f t="shared" si="9"/>
        <v>0</v>
      </c>
      <c r="S65" s="5"/>
      <c r="T65" s="5"/>
      <c r="U65" s="4"/>
    </row>
    <row r="66" ht="12.75" customHeight="1">
      <c r="A66" s="5">
        <v>69.0</v>
      </c>
      <c r="B66" s="7" t="s">
        <v>83</v>
      </c>
      <c r="C66" s="4" t="s">
        <v>55</v>
      </c>
      <c r="D66" s="5">
        <v>22.0</v>
      </c>
      <c r="E66" s="5">
        <v>20.0</v>
      </c>
      <c r="F66" s="5">
        <v>0.0</v>
      </c>
      <c r="G66" s="5">
        <v>1.0</v>
      </c>
      <c r="H66" s="5">
        <v>32.0</v>
      </c>
      <c r="I66" s="5">
        <f t="shared" si="1"/>
        <v>22</v>
      </c>
      <c r="J66" s="5">
        <f t="shared" si="2"/>
        <v>38</v>
      </c>
      <c r="K66" s="5">
        <f t="shared" si="3"/>
        <v>38</v>
      </c>
      <c r="L66" s="5">
        <f t="shared" si="4"/>
        <v>38</v>
      </c>
      <c r="M66" s="4" t="s">
        <v>60</v>
      </c>
      <c r="N66" s="4">
        <f t="shared" si="5"/>
        <v>20.66666667</v>
      </c>
      <c r="O66" s="4">
        <f t="shared" si="6"/>
        <v>21.03278689</v>
      </c>
      <c r="P66" s="4">
        <f t="shared" si="7"/>
        <v>1</v>
      </c>
      <c r="Q66" s="4">
        <f t="shared" si="8"/>
        <v>0</v>
      </c>
      <c r="R66" s="4">
        <f t="shared" si="9"/>
        <v>0</v>
      </c>
      <c r="S66" s="5"/>
      <c r="T66" s="5"/>
      <c r="U66" s="4"/>
    </row>
    <row r="67" ht="12.75" customHeight="1">
      <c r="A67" s="5">
        <v>70.0</v>
      </c>
      <c r="B67" s="7" t="s">
        <v>84</v>
      </c>
      <c r="C67" s="4" t="s">
        <v>55</v>
      </c>
      <c r="D67" s="5">
        <v>17.0</v>
      </c>
      <c r="E67" s="5">
        <v>42.0</v>
      </c>
      <c r="F67" s="5">
        <v>14.5</v>
      </c>
      <c r="G67" s="5">
        <v>0.0</v>
      </c>
      <c r="H67" s="5">
        <v>52.0</v>
      </c>
      <c r="I67" s="5">
        <f t="shared" si="1"/>
        <v>36.75</v>
      </c>
      <c r="J67" s="5">
        <f t="shared" si="2"/>
        <v>62.75</v>
      </c>
      <c r="K67" s="5">
        <f t="shared" si="3"/>
        <v>63</v>
      </c>
      <c r="L67" s="5">
        <f t="shared" si="4"/>
        <v>63</v>
      </c>
      <c r="M67" s="4" t="s">
        <v>60</v>
      </c>
      <c r="N67" s="4">
        <f t="shared" si="5"/>
        <v>33.66666667</v>
      </c>
      <c r="O67" s="4">
        <f t="shared" si="6"/>
        <v>38.37704918</v>
      </c>
      <c r="P67" s="4">
        <f t="shared" si="7"/>
        <v>1</v>
      </c>
      <c r="Q67" s="4">
        <f t="shared" si="8"/>
        <v>0</v>
      </c>
      <c r="R67" s="4">
        <f t="shared" si="9"/>
        <v>0</v>
      </c>
      <c r="S67" s="5"/>
      <c r="T67" s="5"/>
      <c r="U67" s="5"/>
    </row>
    <row r="68" ht="12.75" customHeight="1">
      <c r="A68" s="5">
        <v>71.0</v>
      </c>
      <c r="B68" s="7" t="s">
        <v>85</v>
      </c>
      <c r="C68" s="4" t="s">
        <v>55</v>
      </c>
      <c r="D68" s="5">
        <v>24.0</v>
      </c>
      <c r="E68" s="5">
        <v>39.0</v>
      </c>
      <c r="F68" s="5">
        <v>28.0</v>
      </c>
      <c r="G68" s="5">
        <v>2.0</v>
      </c>
      <c r="H68" s="5">
        <v>50.0</v>
      </c>
      <c r="I68" s="5">
        <f t="shared" si="1"/>
        <v>47.5</v>
      </c>
      <c r="J68" s="5">
        <f t="shared" si="2"/>
        <v>72.5</v>
      </c>
      <c r="K68" s="5">
        <f t="shared" si="3"/>
        <v>73</v>
      </c>
      <c r="L68" s="5">
        <f t="shared" si="4"/>
        <v>73</v>
      </c>
      <c r="M68" s="4" t="s">
        <v>60</v>
      </c>
      <c r="N68" s="4">
        <f t="shared" si="5"/>
        <v>34</v>
      </c>
      <c r="O68" s="4">
        <f t="shared" si="6"/>
        <v>41.14754098</v>
      </c>
      <c r="P68" s="4">
        <f t="shared" si="7"/>
        <v>1</v>
      </c>
      <c r="Q68" s="4">
        <f t="shared" si="8"/>
        <v>0</v>
      </c>
      <c r="R68" s="4">
        <f t="shared" si="9"/>
        <v>0</v>
      </c>
      <c r="S68" s="5"/>
      <c r="T68" s="5"/>
      <c r="U68" s="5"/>
    </row>
    <row r="69" ht="12.75" customHeight="1">
      <c r="A69" s="5">
        <v>72.0</v>
      </c>
      <c r="B69" s="7" t="s">
        <v>86</v>
      </c>
      <c r="C69" s="4" t="s">
        <v>55</v>
      </c>
      <c r="D69" s="5">
        <v>11.0</v>
      </c>
      <c r="E69" s="5">
        <v>23.0</v>
      </c>
      <c r="F69" s="5">
        <v>13.0</v>
      </c>
      <c r="G69" s="5">
        <v>0.0</v>
      </c>
      <c r="H69" s="5">
        <v>25.0</v>
      </c>
      <c r="I69" s="5">
        <f t="shared" si="1"/>
        <v>23.5</v>
      </c>
      <c r="J69" s="5">
        <f t="shared" si="2"/>
        <v>36</v>
      </c>
      <c r="K69" s="5">
        <f t="shared" si="3"/>
        <v>36</v>
      </c>
      <c r="L69" s="5">
        <f t="shared" si="4"/>
        <v>36</v>
      </c>
      <c r="M69" s="4" t="s">
        <v>60</v>
      </c>
      <c r="N69" s="4">
        <f t="shared" si="5"/>
        <v>19</v>
      </c>
      <c r="O69" s="4">
        <f t="shared" si="6"/>
        <v>20.2295082</v>
      </c>
      <c r="P69" s="4">
        <f t="shared" si="7"/>
        <v>1</v>
      </c>
      <c r="Q69" s="4">
        <f t="shared" si="8"/>
        <v>0</v>
      </c>
      <c r="R69" s="4">
        <f t="shared" si="9"/>
        <v>0</v>
      </c>
      <c r="S69" s="5"/>
      <c r="T69" s="5"/>
      <c r="U69" s="5"/>
    </row>
    <row r="70" ht="12.75" customHeight="1">
      <c r="A70" s="5">
        <v>73.0</v>
      </c>
      <c r="B70" s="7" t="s">
        <v>87</v>
      </c>
      <c r="C70" s="4" t="s">
        <v>55</v>
      </c>
      <c r="D70" s="5">
        <v>22.0</v>
      </c>
      <c r="E70" s="5">
        <v>37.0</v>
      </c>
      <c r="F70" s="5">
        <v>20.0</v>
      </c>
      <c r="G70" s="5">
        <v>0.0</v>
      </c>
      <c r="H70" s="5">
        <v>52.0</v>
      </c>
      <c r="I70" s="5">
        <f t="shared" si="1"/>
        <v>39.5</v>
      </c>
      <c r="J70" s="5">
        <f t="shared" si="2"/>
        <v>65.5</v>
      </c>
      <c r="K70" s="5">
        <f t="shared" si="3"/>
        <v>66</v>
      </c>
      <c r="L70" s="5">
        <f t="shared" si="4"/>
        <v>66</v>
      </c>
      <c r="M70" s="4" t="s">
        <v>60</v>
      </c>
      <c r="N70" s="4">
        <f t="shared" si="5"/>
        <v>32</v>
      </c>
      <c r="O70" s="4">
        <f t="shared" si="6"/>
        <v>40</v>
      </c>
      <c r="P70" s="4">
        <f t="shared" si="7"/>
        <v>1</v>
      </c>
      <c r="Q70" s="4">
        <f t="shared" si="8"/>
        <v>0</v>
      </c>
      <c r="R70" s="4">
        <f t="shared" si="9"/>
        <v>0</v>
      </c>
      <c r="S70" s="5"/>
      <c r="T70" s="5"/>
      <c r="U70" s="5"/>
    </row>
    <row r="71" ht="12.75" customHeight="1">
      <c r="A71" s="5">
        <v>74.0</v>
      </c>
      <c r="B71" s="7" t="s">
        <v>88</v>
      </c>
      <c r="C71" s="4" t="s">
        <v>55</v>
      </c>
      <c r="D71" s="5">
        <v>24.0</v>
      </c>
      <c r="E71" s="5">
        <v>49.0</v>
      </c>
      <c r="F71" s="5">
        <v>21.0</v>
      </c>
      <c r="G71" s="5">
        <v>0.0</v>
      </c>
      <c r="H71" s="5">
        <v>36.0</v>
      </c>
      <c r="I71" s="5">
        <f t="shared" si="1"/>
        <v>47</v>
      </c>
      <c r="J71" s="5">
        <f t="shared" si="2"/>
        <v>65</v>
      </c>
      <c r="K71" s="5">
        <f t="shared" si="3"/>
        <v>65</v>
      </c>
      <c r="L71" s="5">
        <f t="shared" si="4"/>
        <v>65</v>
      </c>
      <c r="M71" s="4" t="s">
        <v>60</v>
      </c>
      <c r="N71" s="4">
        <f t="shared" si="5"/>
        <v>40.66666667</v>
      </c>
      <c r="O71" s="4">
        <f t="shared" si="6"/>
        <v>29.80327869</v>
      </c>
      <c r="P71" s="4">
        <f t="shared" si="7"/>
        <v>0</v>
      </c>
      <c r="Q71" s="4">
        <f t="shared" si="8"/>
        <v>1</v>
      </c>
      <c r="R71" s="4">
        <f t="shared" si="9"/>
        <v>0</v>
      </c>
      <c r="S71" s="5"/>
      <c r="T71" s="5"/>
      <c r="U71" s="5"/>
    </row>
    <row r="72" ht="12.75" customHeight="1">
      <c r="A72" s="5">
        <v>75.0</v>
      </c>
      <c r="B72" s="7" t="s">
        <v>89</v>
      </c>
      <c r="C72" s="4" t="s">
        <v>55</v>
      </c>
      <c r="D72" s="5">
        <v>24.0</v>
      </c>
      <c r="E72" s="5">
        <v>38.0</v>
      </c>
      <c r="F72" s="5">
        <v>26.0</v>
      </c>
      <c r="G72" s="5">
        <v>3.0</v>
      </c>
      <c r="H72" s="5">
        <v>80.0</v>
      </c>
      <c r="I72" s="5">
        <f t="shared" si="1"/>
        <v>47</v>
      </c>
      <c r="J72" s="5">
        <f t="shared" si="2"/>
        <v>87</v>
      </c>
      <c r="K72" s="5">
        <f t="shared" si="3"/>
        <v>87</v>
      </c>
      <c r="L72" s="5">
        <f t="shared" si="4"/>
        <v>87</v>
      </c>
      <c r="M72" s="4" t="s">
        <v>60</v>
      </c>
      <c r="N72" s="4">
        <f t="shared" si="5"/>
        <v>33.33333333</v>
      </c>
      <c r="O72" s="4">
        <f t="shared" si="6"/>
        <v>60.27868852</v>
      </c>
      <c r="P72" s="4">
        <f t="shared" si="7"/>
        <v>1</v>
      </c>
      <c r="Q72" s="4">
        <f t="shared" si="8"/>
        <v>0</v>
      </c>
      <c r="R72" s="4">
        <f t="shared" si="9"/>
        <v>0</v>
      </c>
      <c r="S72" s="5"/>
      <c r="T72" s="5"/>
      <c r="U72" s="5"/>
    </row>
    <row r="73" ht="12.75" customHeight="1">
      <c r="A73" s="5">
        <v>76.0</v>
      </c>
      <c r="B73" s="7" t="s">
        <v>90</v>
      </c>
      <c r="C73" s="4" t="s">
        <v>55</v>
      </c>
      <c r="D73" s="5">
        <v>19.0</v>
      </c>
      <c r="E73" s="5">
        <v>49.5</v>
      </c>
      <c r="F73" s="5">
        <v>24.0</v>
      </c>
      <c r="G73" s="5">
        <v>0.0</v>
      </c>
      <c r="H73" s="5">
        <v>16.0</v>
      </c>
      <c r="I73" s="5">
        <f t="shared" si="1"/>
        <v>46.25</v>
      </c>
      <c r="J73" s="5">
        <f t="shared" si="2"/>
        <v>54.25</v>
      </c>
      <c r="K73" s="5">
        <f t="shared" si="3"/>
        <v>54</v>
      </c>
      <c r="L73" s="5">
        <f t="shared" si="4"/>
        <v>54</v>
      </c>
      <c r="M73" s="4" t="s">
        <v>60</v>
      </c>
      <c r="N73" s="4">
        <f t="shared" si="5"/>
        <v>39.33333333</v>
      </c>
      <c r="O73" s="4">
        <f t="shared" si="6"/>
        <v>17.57377049</v>
      </c>
      <c r="P73" s="4">
        <f t="shared" si="7"/>
        <v>0</v>
      </c>
      <c r="Q73" s="4">
        <f t="shared" si="8"/>
        <v>1</v>
      </c>
      <c r="R73" s="4">
        <f t="shared" si="9"/>
        <v>0</v>
      </c>
      <c r="S73" s="5"/>
      <c r="T73" s="5"/>
      <c r="U73" s="5"/>
    </row>
    <row r="74" ht="12.75" customHeight="1">
      <c r="A74" s="5">
        <v>77.0</v>
      </c>
      <c r="B74" s="7" t="s">
        <v>91</v>
      </c>
      <c r="C74" s="4" t="s">
        <v>55</v>
      </c>
      <c r="D74" s="5">
        <v>13.0</v>
      </c>
      <c r="E74" s="5">
        <v>45.0</v>
      </c>
      <c r="F74" s="5">
        <v>15.0</v>
      </c>
      <c r="G74" s="5">
        <v>0.0</v>
      </c>
      <c r="H74" s="5">
        <v>46.0</v>
      </c>
      <c r="I74" s="5">
        <f t="shared" si="1"/>
        <v>36.5</v>
      </c>
      <c r="J74" s="5">
        <f t="shared" si="2"/>
        <v>59.5</v>
      </c>
      <c r="K74" s="5">
        <f t="shared" si="3"/>
        <v>60</v>
      </c>
      <c r="L74" s="5">
        <f t="shared" si="4"/>
        <v>60</v>
      </c>
      <c r="M74" s="4" t="s">
        <v>60</v>
      </c>
      <c r="N74" s="4">
        <f t="shared" si="5"/>
        <v>34.33333333</v>
      </c>
      <c r="O74" s="4">
        <f t="shared" si="6"/>
        <v>34.59016393</v>
      </c>
      <c r="P74" s="4">
        <f t="shared" si="7"/>
        <v>1</v>
      </c>
      <c r="Q74" s="4">
        <f t="shared" si="8"/>
        <v>0</v>
      </c>
      <c r="R74" s="4">
        <f t="shared" si="9"/>
        <v>0</v>
      </c>
      <c r="S74" s="5"/>
      <c r="T74" s="5"/>
      <c r="U74" s="5"/>
    </row>
    <row r="75" ht="12.75" customHeight="1">
      <c r="A75" s="5">
        <v>78.0</v>
      </c>
      <c r="B75" s="7" t="s">
        <v>92</v>
      </c>
      <c r="C75" s="4" t="s">
        <v>55</v>
      </c>
      <c r="D75" s="5">
        <v>17.0</v>
      </c>
      <c r="E75" s="5">
        <v>24.0</v>
      </c>
      <c r="F75" s="5">
        <v>11.0</v>
      </c>
      <c r="G75" s="5">
        <v>0.0</v>
      </c>
      <c r="H75" s="5">
        <v>22.0</v>
      </c>
      <c r="I75" s="5">
        <f t="shared" si="1"/>
        <v>26</v>
      </c>
      <c r="J75" s="5">
        <f t="shared" si="2"/>
        <v>37</v>
      </c>
      <c r="K75" s="5">
        <f t="shared" si="3"/>
        <v>37</v>
      </c>
      <c r="L75" s="5">
        <f t="shared" si="4"/>
        <v>37</v>
      </c>
      <c r="M75" s="4" t="s">
        <v>60</v>
      </c>
      <c r="N75" s="4">
        <f t="shared" si="5"/>
        <v>21.66666667</v>
      </c>
      <c r="O75" s="4">
        <f t="shared" si="6"/>
        <v>17.67213115</v>
      </c>
      <c r="P75" s="4">
        <f t="shared" si="7"/>
        <v>0</v>
      </c>
      <c r="Q75" s="4">
        <f t="shared" si="8"/>
        <v>1</v>
      </c>
      <c r="R75" s="4">
        <f t="shared" si="9"/>
        <v>0</v>
      </c>
      <c r="S75" s="5"/>
      <c r="T75" s="5"/>
      <c r="U75" s="5"/>
    </row>
    <row r="76" ht="12.75" customHeight="1">
      <c r="A76" s="5">
        <v>79.0</v>
      </c>
      <c r="B76" s="7" t="s">
        <v>93</v>
      </c>
      <c r="C76" s="4" t="s">
        <v>55</v>
      </c>
      <c r="D76" s="5">
        <v>25.0</v>
      </c>
      <c r="E76" s="5">
        <v>44.0</v>
      </c>
      <c r="F76" s="5">
        <v>21.0</v>
      </c>
      <c r="G76" s="5">
        <v>2.0</v>
      </c>
      <c r="H76" s="5">
        <v>72.0</v>
      </c>
      <c r="I76" s="5">
        <f t="shared" si="1"/>
        <v>47</v>
      </c>
      <c r="J76" s="5">
        <f t="shared" si="2"/>
        <v>83</v>
      </c>
      <c r="K76" s="5">
        <f t="shared" si="3"/>
        <v>83</v>
      </c>
      <c r="L76" s="5">
        <f t="shared" si="4"/>
        <v>83</v>
      </c>
      <c r="M76" s="4" t="s">
        <v>60</v>
      </c>
      <c r="N76" s="4">
        <f t="shared" si="5"/>
        <v>37.66666667</v>
      </c>
      <c r="O76" s="4">
        <f t="shared" si="6"/>
        <v>53.50819672</v>
      </c>
      <c r="P76" s="4">
        <f t="shared" si="7"/>
        <v>1</v>
      </c>
      <c r="Q76" s="4">
        <f t="shared" si="8"/>
        <v>0</v>
      </c>
      <c r="R76" s="4">
        <f t="shared" si="9"/>
        <v>0</v>
      </c>
      <c r="S76" s="5"/>
      <c r="T76" s="5"/>
      <c r="U76" s="5"/>
    </row>
    <row r="77" ht="12.75" customHeight="1">
      <c r="A77" s="5">
        <v>80.0</v>
      </c>
      <c r="B77" s="7" t="s">
        <v>94</v>
      </c>
      <c r="C77" s="4" t="s">
        <v>55</v>
      </c>
      <c r="D77" s="5">
        <v>24.0</v>
      </c>
      <c r="E77" s="5">
        <v>27.0</v>
      </c>
      <c r="F77" s="5">
        <v>0.0</v>
      </c>
      <c r="G77" s="5">
        <v>0.0</v>
      </c>
      <c r="H77" s="5">
        <v>20.0</v>
      </c>
      <c r="I77" s="5">
        <f t="shared" si="1"/>
        <v>25.5</v>
      </c>
      <c r="J77" s="5">
        <f t="shared" si="2"/>
        <v>35.5</v>
      </c>
      <c r="K77" s="5">
        <f t="shared" si="3"/>
        <v>36</v>
      </c>
      <c r="L77" s="5">
        <f t="shared" si="4"/>
        <v>36</v>
      </c>
      <c r="M77" s="4" t="s">
        <v>60</v>
      </c>
      <c r="N77" s="4">
        <f t="shared" si="5"/>
        <v>26</v>
      </c>
      <c r="O77" s="4">
        <f t="shared" si="6"/>
        <v>13.1147541</v>
      </c>
      <c r="P77" s="4">
        <f t="shared" si="7"/>
        <v>0</v>
      </c>
      <c r="Q77" s="4">
        <f t="shared" si="8"/>
        <v>1</v>
      </c>
      <c r="R77" s="4">
        <f t="shared" si="9"/>
        <v>0</v>
      </c>
      <c r="S77" s="5"/>
      <c r="T77" s="5"/>
      <c r="U77" s="5"/>
    </row>
    <row r="78" ht="12.75" customHeight="1">
      <c r="A78" s="5">
        <v>81.0</v>
      </c>
      <c r="B78" s="7" t="s">
        <v>95</v>
      </c>
      <c r="C78" s="4" t="s">
        <v>55</v>
      </c>
      <c r="D78" s="5">
        <v>25.0</v>
      </c>
      <c r="E78" s="5">
        <v>37.0</v>
      </c>
      <c r="F78" s="5">
        <v>9.0</v>
      </c>
      <c r="G78" s="5">
        <v>0.0</v>
      </c>
      <c r="H78" s="5">
        <v>46.0</v>
      </c>
      <c r="I78" s="5">
        <f t="shared" si="1"/>
        <v>35.5</v>
      </c>
      <c r="J78" s="5">
        <f t="shared" si="2"/>
        <v>58.5</v>
      </c>
      <c r="K78" s="5">
        <f t="shared" si="3"/>
        <v>59</v>
      </c>
      <c r="L78" s="5">
        <f t="shared" si="4"/>
        <v>59</v>
      </c>
      <c r="M78" s="4" t="s">
        <v>60</v>
      </c>
      <c r="N78" s="4">
        <f t="shared" si="5"/>
        <v>33</v>
      </c>
      <c r="O78" s="4">
        <f t="shared" si="6"/>
        <v>32.81967213</v>
      </c>
      <c r="P78" s="4">
        <f t="shared" si="7"/>
        <v>0</v>
      </c>
      <c r="Q78" s="4">
        <f t="shared" si="8"/>
        <v>1</v>
      </c>
      <c r="R78" s="4">
        <f t="shared" si="9"/>
        <v>0</v>
      </c>
      <c r="S78" s="5"/>
      <c r="T78" s="5"/>
      <c r="U78" s="5"/>
    </row>
    <row r="79" ht="12.75" customHeight="1">
      <c r="A79" s="5">
        <v>82.0</v>
      </c>
      <c r="B79" s="7" t="s">
        <v>96</v>
      </c>
      <c r="C79" s="4" t="s">
        <v>55</v>
      </c>
      <c r="D79" s="5">
        <v>24.0</v>
      </c>
      <c r="E79" s="5">
        <v>30.0</v>
      </c>
      <c r="F79" s="5">
        <v>33.0</v>
      </c>
      <c r="G79" s="5">
        <v>0.0</v>
      </c>
      <c r="H79" s="5">
        <v>38.0</v>
      </c>
      <c r="I79" s="5">
        <f t="shared" si="1"/>
        <v>43.5</v>
      </c>
      <c r="J79" s="5">
        <f t="shared" si="2"/>
        <v>62.5</v>
      </c>
      <c r="K79" s="5">
        <f t="shared" si="3"/>
        <v>63</v>
      </c>
      <c r="L79" s="5">
        <f t="shared" si="4"/>
        <v>63</v>
      </c>
      <c r="M79" s="4" t="s">
        <v>60</v>
      </c>
      <c r="N79" s="4">
        <f t="shared" si="5"/>
        <v>28</v>
      </c>
      <c r="O79" s="4">
        <f t="shared" si="6"/>
        <v>34.6557377</v>
      </c>
      <c r="P79" s="4">
        <f t="shared" si="7"/>
        <v>1</v>
      </c>
      <c r="Q79" s="4">
        <f t="shared" si="8"/>
        <v>0</v>
      </c>
      <c r="R79" s="4">
        <f t="shared" si="9"/>
        <v>0</v>
      </c>
      <c r="S79" s="5"/>
      <c r="T79" s="5"/>
      <c r="U79" s="5"/>
    </row>
    <row r="80" ht="12.75" customHeight="1">
      <c r="A80" s="5">
        <v>83.0</v>
      </c>
      <c r="B80" s="7" t="s">
        <v>97</v>
      </c>
      <c r="C80" s="4" t="s">
        <v>55</v>
      </c>
      <c r="D80" s="5">
        <v>25.0</v>
      </c>
      <c r="E80" s="5">
        <v>33.0</v>
      </c>
      <c r="F80" s="5">
        <v>7.0</v>
      </c>
      <c r="G80" s="5">
        <v>1.0</v>
      </c>
      <c r="H80" s="5">
        <v>30.0</v>
      </c>
      <c r="I80" s="5">
        <f t="shared" si="1"/>
        <v>33.5</v>
      </c>
      <c r="J80" s="5">
        <f t="shared" si="2"/>
        <v>48.5</v>
      </c>
      <c r="K80" s="5">
        <f t="shared" si="3"/>
        <v>49</v>
      </c>
      <c r="L80" s="5">
        <f t="shared" si="4"/>
        <v>49</v>
      </c>
      <c r="M80" s="4" t="s">
        <v>60</v>
      </c>
      <c r="N80" s="4">
        <f t="shared" si="5"/>
        <v>30.33333333</v>
      </c>
      <c r="O80" s="4">
        <f t="shared" si="6"/>
        <v>21.78688525</v>
      </c>
      <c r="P80" s="4">
        <f t="shared" si="7"/>
        <v>0</v>
      </c>
      <c r="Q80" s="4">
        <f t="shared" si="8"/>
        <v>1</v>
      </c>
      <c r="R80" s="4">
        <f t="shared" si="9"/>
        <v>0</v>
      </c>
      <c r="S80" s="5"/>
      <c r="T80" s="5"/>
      <c r="U80" s="5"/>
    </row>
    <row r="81" ht="12.75" customHeight="1">
      <c r="A81" s="5">
        <v>84.0</v>
      </c>
      <c r="B81" s="7" t="s">
        <v>98</v>
      </c>
      <c r="C81" s="4" t="s">
        <v>55</v>
      </c>
      <c r="D81" s="5">
        <v>21.0</v>
      </c>
      <c r="E81" s="5">
        <v>34.0</v>
      </c>
      <c r="F81" s="5">
        <v>17.0</v>
      </c>
      <c r="G81" s="5">
        <v>0.0</v>
      </c>
      <c r="H81" s="5">
        <v>62.0</v>
      </c>
      <c r="I81" s="5">
        <f t="shared" si="1"/>
        <v>36</v>
      </c>
      <c r="J81" s="5">
        <f t="shared" si="2"/>
        <v>67</v>
      </c>
      <c r="K81" s="5">
        <f t="shared" si="3"/>
        <v>67</v>
      </c>
      <c r="L81" s="5">
        <f t="shared" si="4"/>
        <v>67</v>
      </c>
      <c r="M81" s="4" t="s">
        <v>60</v>
      </c>
      <c r="N81" s="4">
        <f t="shared" si="5"/>
        <v>29.66666667</v>
      </c>
      <c r="O81" s="4">
        <f t="shared" si="6"/>
        <v>45.67213115</v>
      </c>
      <c r="P81" s="4">
        <f t="shared" si="7"/>
        <v>1</v>
      </c>
      <c r="Q81" s="4">
        <f t="shared" si="8"/>
        <v>0</v>
      </c>
      <c r="R81" s="4">
        <f t="shared" si="9"/>
        <v>0</v>
      </c>
      <c r="S81" s="5"/>
      <c r="T81" s="5"/>
      <c r="U81" s="5"/>
    </row>
    <row r="82" ht="12.75" customHeight="1">
      <c r="A82" s="5">
        <v>85.0</v>
      </c>
      <c r="B82" s="7" t="s">
        <v>99</v>
      </c>
      <c r="C82" s="4" t="s">
        <v>55</v>
      </c>
      <c r="D82" s="5">
        <v>24.0</v>
      </c>
      <c r="E82" s="5">
        <v>32.0</v>
      </c>
      <c r="F82" s="5">
        <v>15.5</v>
      </c>
      <c r="G82" s="5">
        <v>0.0</v>
      </c>
      <c r="H82" s="5">
        <v>45.0</v>
      </c>
      <c r="I82" s="5">
        <f t="shared" si="1"/>
        <v>35.75</v>
      </c>
      <c r="J82" s="5">
        <f t="shared" si="2"/>
        <v>58.25</v>
      </c>
      <c r="K82" s="5">
        <f t="shared" si="3"/>
        <v>58</v>
      </c>
      <c r="L82" s="5">
        <f t="shared" si="4"/>
        <v>58</v>
      </c>
      <c r="M82" s="4" t="s">
        <v>60</v>
      </c>
      <c r="N82" s="4">
        <f t="shared" si="5"/>
        <v>29.33333333</v>
      </c>
      <c r="O82" s="4">
        <f t="shared" si="6"/>
        <v>34.08196721</v>
      </c>
      <c r="P82" s="4">
        <f t="shared" si="7"/>
        <v>1</v>
      </c>
      <c r="Q82" s="4">
        <f t="shared" si="8"/>
        <v>0</v>
      </c>
      <c r="R82" s="4">
        <f t="shared" si="9"/>
        <v>0</v>
      </c>
      <c r="S82" s="5"/>
      <c r="T82" s="5"/>
      <c r="U82" s="5"/>
    </row>
    <row r="83" ht="12.75" customHeight="1">
      <c r="A83" s="5">
        <v>86.0</v>
      </c>
      <c r="B83" s="7" t="s">
        <v>100</v>
      </c>
      <c r="C83" s="4" t="s">
        <v>55</v>
      </c>
      <c r="D83" s="5">
        <v>26.0</v>
      </c>
      <c r="E83" s="5">
        <v>38.0</v>
      </c>
      <c r="F83" s="5">
        <v>27.0</v>
      </c>
      <c r="G83" s="5">
        <v>0.0</v>
      </c>
      <c r="H83" s="5">
        <v>82.0</v>
      </c>
      <c r="I83" s="5">
        <f t="shared" si="1"/>
        <v>45.5</v>
      </c>
      <c r="J83" s="5">
        <f t="shared" si="2"/>
        <v>86.5</v>
      </c>
      <c r="K83" s="5">
        <f t="shared" si="3"/>
        <v>87</v>
      </c>
      <c r="L83" s="5">
        <f t="shared" si="4"/>
        <v>87</v>
      </c>
      <c r="M83" s="4" t="s">
        <v>60</v>
      </c>
      <c r="N83" s="4">
        <f t="shared" si="5"/>
        <v>34</v>
      </c>
      <c r="O83" s="4">
        <f t="shared" si="6"/>
        <v>61.73770492</v>
      </c>
      <c r="P83" s="4">
        <f t="shared" si="7"/>
        <v>1</v>
      </c>
      <c r="Q83" s="4">
        <f t="shared" si="8"/>
        <v>0</v>
      </c>
      <c r="R83" s="4">
        <f t="shared" si="9"/>
        <v>0</v>
      </c>
      <c r="S83" s="5"/>
      <c r="T83" s="5"/>
      <c r="U83" s="5"/>
    </row>
    <row r="84" ht="12.75" customHeight="1">
      <c r="A84" s="5">
        <v>88.0</v>
      </c>
      <c r="B84" s="7" t="s">
        <v>101</v>
      </c>
      <c r="C84" s="4" t="s">
        <v>55</v>
      </c>
      <c r="D84" s="5">
        <v>24.0</v>
      </c>
      <c r="E84" s="5">
        <v>53.0</v>
      </c>
      <c r="F84" s="5">
        <v>36.0</v>
      </c>
      <c r="G84" s="5">
        <v>2.5</v>
      </c>
      <c r="H84" s="5">
        <v>65.0</v>
      </c>
      <c r="I84" s="5">
        <f t="shared" si="1"/>
        <v>59</v>
      </c>
      <c r="J84" s="5">
        <f t="shared" si="2"/>
        <v>91.5</v>
      </c>
      <c r="K84" s="5">
        <f t="shared" si="3"/>
        <v>92</v>
      </c>
      <c r="L84" s="5">
        <f t="shared" si="4"/>
        <v>92</v>
      </c>
      <c r="M84" s="4" t="s">
        <v>60</v>
      </c>
      <c r="N84" s="4">
        <f t="shared" si="5"/>
        <v>43.33333333</v>
      </c>
      <c r="O84" s="4">
        <f t="shared" si="6"/>
        <v>53.36885246</v>
      </c>
      <c r="P84" s="4">
        <f t="shared" si="7"/>
        <v>1</v>
      </c>
      <c r="Q84" s="4">
        <f t="shared" si="8"/>
        <v>0</v>
      </c>
      <c r="R84" s="4">
        <f t="shared" si="9"/>
        <v>0</v>
      </c>
      <c r="S84" s="5"/>
      <c r="T84" s="5"/>
      <c r="U84" s="5"/>
    </row>
    <row r="85" ht="12.75" customHeight="1">
      <c r="A85" s="5">
        <v>89.0</v>
      </c>
      <c r="B85" s="7" t="s">
        <v>102</v>
      </c>
      <c r="C85" s="4" t="s">
        <v>55</v>
      </c>
      <c r="D85" s="5">
        <v>21.0</v>
      </c>
      <c r="E85" s="5">
        <v>54.0</v>
      </c>
      <c r="F85" s="5">
        <v>9.0</v>
      </c>
      <c r="G85" s="5">
        <v>0.0</v>
      </c>
      <c r="H85" s="5">
        <v>79.0</v>
      </c>
      <c r="I85" s="5">
        <f t="shared" si="1"/>
        <v>42</v>
      </c>
      <c r="J85" s="5">
        <f t="shared" si="2"/>
        <v>81.5</v>
      </c>
      <c r="K85" s="5">
        <f t="shared" si="3"/>
        <v>82</v>
      </c>
      <c r="L85" s="5">
        <f t="shared" si="4"/>
        <v>82</v>
      </c>
      <c r="M85" s="4" t="s">
        <v>60</v>
      </c>
      <c r="N85" s="4">
        <f t="shared" si="5"/>
        <v>43</v>
      </c>
      <c r="O85" s="4">
        <f t="shared" si="6"/>
        <v>54.45901639</v>
      </c>
      <c r="P85" s="4">
        <f t="shared" si="7"/>
        <v>1</v>
      </c>
      <c r="Q85" s="4">
        <f t="shared" si="8"/>
        <v>0</v>
      </c>
      <c r="R85" s="4">
        <f t="shared" si="9"/>
        <v>0</v>
      </c>
      <c r="S85" s="5"/>
      <c r="T85" s="5"/>
      <c r="U85" s="5"/>
    </row>
    <row r="86" ht="12.75" customHeight="1">
      <c r="A86" s="5">
        <v>90.0</v>
      </c>
      <c r="B86" s="7" t="s">
        <v>103</v>
      </c>
      <c r="C86" s="4" t="s">
        <v>55</v>
      </c>
      <c r="D86" s="5">
        <v>15.0</v>
      </c>
      <c r="E86" s="5">
        <v>24.0</v>
      </c>
      <c r="F86" s="5">
        <v>10.0</v>
      </c>
      <c r="G86" s="5">
        <v>0.0</v>
      </c>
      <c r="H86" s="5">
        <v>36.0</v>
      </c>
      <c r="I86" s="5">
        <f t="shared" si="1"/>
        <v>24.5</v>
      </c>
      <c r="J86" s="5">
        <f t="shared" si="2"/>
        <v>42.5</v>
      </c>
      <c r="K86" s="5">
        <f t="shared" si="3"/>
        <v>43</v>
      </c>
      <c r="L86" s="5">
        <f t="shared" si="4"/>
        <v>43</v>
      </c>
      <c r="M86" s="4" t="s">
        <v>60</v>
      </c>
      <c r="N86" s="4">
        <f t="shared" si="5"/>
        <v>21</v>
      </c>
      <c r="O86" s="4">
        <f t="shared" si="6"/>
        <v>26.55737705</v>
      </c>
      <c r="P86" s="4">
        <f t="shared" si="7"/>
        <v>1</v>
      </c>
      <c r="Q86" s="4">
        <f t="shared" si="8"/>
        <v>0</v>
      </c>
      <c r="R86" s="4">
        <f t="shared" si="9"/>
        <v>0</v>
      </c>
      <c r="S86" s="5"/>
      <c r="T86" s="5"/>
      <c r="U86" s="5"/>
    </row>
    <row r="87" ht="12.75" customHeight="1">
      <c r="A87" s="5">
        <v>91.0</v>
      </c>
      <c r="B87" s="7" t="s">
        <v>104</v>
      </c>
      <c r="C87" s="4" t="s">
        <v>55</v>
      </c>
      <c r="D87" s="5">
        <v>23.0</v>
      </c>
      <c r="E87" s="5">
        <v>25.0</v>
      </c>
      <c r="F87" s="5">
        <v>36.0</v>
      </c>
      <c r="G87" s="5">
        <v>0.0</v>
      </c>
      <c r="H87" s="5">
        <v>64.0</v>
      </c>
      <c r="I87" s="5">
        <f t="shared" si="1"/>
        <v>42</v>
      </c>
      <c r="J87" s="5">
        <f t="shared" si="2"/>
        <v>74</v>
      </c>
      <c r="K87" s="5">
        <f t="shared" si="3"/>
        <v>74</v>
      </c>
      <c r="L87" s="5">
        <f t="shared" si="4"/>
        <v>74</v>
      </c>
      <c r="M87" s="4" t="s">
        <v>60</v>
      </c>
      <c r="N87" s="4">
        <f t="shared" si="5"/>
        <v>24.33333333</v>
      </c>
      <c r="O87" s="4">
        <f t="shared" si="6"/>
        <v>52.59016393</v>
      </c>
      <c r="P87" s="4">
        <f t="shared" si="7"/>
        <v>1</v>
      </c>
      <c r="Q87" s="4">
        <f t="shared" si="8"/>
        <v>0</v>
      </c>
      <c r="R87" s="4">
        <f t="shared" si="9"/>
        <v>0</v>
      </c>
      <c r="S87" s="5"/>
      <c r="T87" s="5"/>
      <c r="U87" s="5"/>
    </row>
    <row r="88" ht="12.75" customHeight="1">
      <c r="A88" s="5">
        <v>93.0</v>
      </c>
      <c r="B88" s="7" t="s">
        <v>105</v>
      </c>
      <c r="C88" s="4" t="s">
        <v>55</v>
      </c>
      <c r="D88" s="5">
        <v>26.0</v>
      </c>
      <c r="E88" s="5">
        <v>54.0</v>
      </c>
      <c r="F88" s="5">
        <v>33.0</v>
      </c>
      <c r="G88" s="5">
        <v>3.0</v>
      </c>
      <c r="H88" s="5">
        <v>76.0</v>
      </c>
      <c r="I88" s="5">
        <f t="shared" si="1"/>
        <v>59.5</v>
      </c>
      <c r="J88" s="5">
        <f t="shared" si="2"/>
        <v>97.5</v>
      </c>
      <c r="K88" s="5">
        <f t="shared" si="3"/>
        <v>98</v>
      </c>
      <c r="L88" s="5">
        <f t="shared" si="4"/>
        <v>98</v>
      </c>
      <c r="M88" s="4" t="s">
        <v>60</v>
      </c>
      <c r="N88" s="4">
        <f t="shared" si="5"/>
        <v>44.66666667</v>
      </c>
      <c r="O88" s="4">
        <f t="shared" si="6"/>
        <v>59.72131148</v>
      </c>
      <c r="P88" s="4">
        <f t="shared" si="7"/>
        <v>1</v>
      </c>
      <c r="Q88" s="4">
        <f t="shared" si="8"/>
        <v>0</v>
      </c>
      <c r="R88" s="4">
        <f t="shared" si="9"/>
        <v>0</v>
      </c>
      <c r="S88" s="5"/>
      <c r="T88" s="5"/>
      <c r="U88" s="5"/>
    </row>
    <row r="89" ht="15.0" customHeight="1">
      <c r="A89" s="5">
        <v>94.0</v>
      </c>
      <c r="B89" s="7" t="s">
        <v>106</v>
      </c>
      <c r="C89" s="4" t="s">
        <v>55</v>
      </c>
      <c r="D89" s="5">
        <v>20.0</v>
      </c>
      <c r="E89" s="5">
        <v>39.0</v>
      </c>
      <c r="F89" s="5">
        <v>15.5</v>
      </c>
      <c r="G89" s="5">
        <v>0.0</v>
      </c>
      <c r="H89" s="5">
        <v>24.0</v>
      </c>
      <c r="I89" s="5">
        <f t="shared" si="1"/>
        <v>37.25</v>
      </c>
      <c r="J89" s="5">
        <f t="shared" si="2"/>
        <v>49.25</v>
      </c>
      <c r="K89" s="5">
        <f t="shared" si="3"/>
        <v>49</v>
      </c>
      <c r="L89" s="5">
        <f t="shared" si="4"/>
        <v>49</v>
      </c>
      <c r="M89" s="4" t="s">
        <v>60</v>
      </c>
      <c r="N89" s="4">
        <f t="shared" si="5"/>
        <v>32.66666667</v>
      </c>
      <c r="O89" s="4">
        <f t="shared" si="6"/>
        <v>20.31147541</v>
      </c>
      <c r="P89" s="4">
        <f t="shared" si="7"/>
        <v>0</v>
      </c>
      <c r="Q89" s="4">
        <f t="shared" si="8"/>
        <v>1</v>
      </c>
      <c r="R89" s="4">
        <f t="shared" si="9"/>
        <v>0</v>
      </c>
      <c r="S89" s="5"/>
      <c r="T89" s="5"/>
      <c r="U89" s="5"/>
    </row>
    <row r="90" ht="12.75" customHeight="1">
      <c r="A90" s="5">
        <v>95.0</v>
      </c>
      <c r="B90" s="7" t="s">
        <v>107</v>
      </c>
      <c r="C90" s="4" t="s">
        <v>55</v>
      </c>
      <c r="D90" s="5">
        <v>9.0</v>
      </c>
      <c r="E90" s="5">
        <v>21.0</v>
      </c>
      <c r="F90" s="5">
        <v>9.5</v>
      </c>
      <c r="G90" s="5">
        <v>0.0</v>
      </c>
      <c r="H90" s="5">
        <v>30.0</v>
      </c>
      <c r="I90" s="5">
        <f t="shared" si="1"/>
        <v>19.75</v>
      </c>
      <c r="J90" s="5">
        <f t="shared" si="2"/>
        <v>34.75</v>
      </c>
      <c r="K90" s="5">
        <f t="shared" si="3"/>
        <v>35</v>
      </c>
      <c r="L90" s="5">
        <f t="shared" si="4"/>
        <v>35</v>
      </c>
      <c r="M90" s="4" t="s">
        <v>60</v>
      </c>
      <c r="N90" s="4">
        <f t="shared" si="5"/>
        <v>17</v>
      </c>
      <c r="O90" s="4">
        <f t="shared" si="6"/>
        <v>22.47540984</v>
      </c>
      <c r="P90" s="4">
        <f t="shared" si="7"/>
        <v>1</v>
      </c>
      <c r="Q90" s="4">
        <f t="shared" si="8"/>
        <v>0</v>
      </c>
      <c r="R90" s="4">
        <f t="shared" si="9"/>
        <v>0</v>
      </c>
      <c r="S90" s="5"/>
      <c r="T90" s="5"/>
      <c r="U90" s="5"/>
    </row>
    <row r="91" ht="12.75" customHeight="1">
      <c r="A91" s="5">
        <v>96.0</v>
      </c>
      <c r="B91" s="7" t="s">
        <v>108</v>
      </c>
      <c r="C91" s="4" t="s">
        <v>55</v>
      </c>
      <c r="D91" s="5">
        <v>16.0</v>
      </c>
      <c r="E91" s="5">
        <v>17.0</v>
      </c>
      <c r="F91" s="5">
        <v>22.5</v>
      </c>
      <c r="G91" s="5">
        <v>0.0</v>
      </c>
      <c r="H91" s="5">
        <v>30.0</v>
      </c>
      <c r="I91" s="5">
        <f t="shared" si="1"/>
        <v>27.75</v>
      </c>
      <c r="J91" s="5">
        <f t="shared" si="2"/>
        <v>42.75</v>
      </c>
      <c r="K91" s="5">
        <f t="shared" si="3"/>
        <v>43</v>
      </c>
      <c r="L91" s="5">
        <f t="shared" si="4"/>
        <v>43</v>
      </c>
      <c r="M91" s="4" t="s">
        <v>60</v>
      </c>
      <c r="N91" s="4">
        <f t="shared" si="5"/>
        <v>16.66666667</v>
      </c>
      <c r="O91" s="4">
        <f t="shared" si="6"/>
        <v>26.31147541</v>
      </c>
      <c r="P91" s="4">
        <f t="shared" si="7"/>
        <v>1</v>
      </c>
      <c r="Q91" s="4">
        <f t="shared" si="8"/>
        <v>0</v>
      </c>
      <c r="R91" s="4">
        <f t="shared" si="9"/>
        <v>0</v>
      </c>
      <c r="S91" s="5"/>
      <c r="T91" s="5"/>
      <c r="U91" s="5"/>
    </row>
    <row r="92" ht="12.75" customHeight="1">
      <c r="A92" s="5">
        <v>97.0</v>
      </c>
      <c r="B92" s="7" t="s">
        <v>109</v>
      </c>
      <c r="C92" s="4" t="s">
        <v>55</v>
      </c>
      <c r="D92" s="5">
        <v>13.0</v>
      </c>
      <c r="E92" s="5">
        <v>28.0</v>
      </c>
      <c r="F92" s="5">
        <v>3.0</v>
      </c>
      <c r="G92" s="5">
        <v>0.0</v>
      </c>
      <c r="H92" s="5">
        <v>34.0</v>
      </c>
      <c r="I92" s="5">
        <f t="shared" si="1"/>
        <v>22</v>
      </c>
      <c r="J92" s="5">
        <f t="shared" si="2"/>
        <v>39</v>
      </c>
      <c r="K92" s="5">
        <f t="shared" si="3"/>
        <v>39</v>
      </c>
      <c r="L92" s="5">
        <f t="shared" si="4"/>
        <v>39</v>
      </c>
      <c r="M92" s="4" t="s">
        <v>60</v>
      </c>
      <c r="N92" s="4">
        <f t="shared" si="5"/>
        <v>23</v>
      </c>
      <c r="O92" s="4">
        <f t="shared" si="6"/>
        <v>23.18032787</v>
      </c>
      <c r="P92" s="4">
        <f t="shared" si="7"/>
        <v>1</v>
      </c>
      <c r="Q92" s="4">
        <f t="shared" si="8"/>
        <v>0</v>
      </c>
      <c r="R92" s="4">
        <f t="shared" si="9"/>
        <v>0</v>
      </c>
      <c r="S92" s="5"/>
      <c r="T92" s="5"/>
      <c r="U92" s="5"/>
    </row>
    <row r="93" ht="12.75" customHeight="1">
      <c r="A93" s="5">
        <v>98.0</v>
      </c>
      <c r="B93" s="7" t="s">
        <v>110</v>
      </c>
      <c r="C93" s="4" t="s">
        <v>55</v>
      </c>
      <c r="D93" s="5">
        <v>13.0</v>
      </c>
      <c r="E93" s="5">
        <v>23.0</v>
      </c>
      <c r="F93" s="5">
        <v>8.0</v>
      </c>
      <c r="G93" s="5">
        <v>0.0</v>
      </c>
      <c r="H93" s="5">
        <v>39.0</v>
      </c>
      <c r="I93" s="5">
        <f t="shared" si="1"/>
        <v>22</v>
      </c>
      <c r="J93" s="5">
        <f t="shared" si="2"/>
        <v>41.5</v>
      </c>
      <c r="K93" s="5">
        <f t="shared" si="3"/>
        <v>42</v>
      </c>
      <c r="L93" s="5">
        <f t="shared" si="4"/>
        <v>42</v>
      </c>
      <c r="M93" s="4" t="s">
        <v>60</v>
      </c>
      <c r="N93" s="4">
        <f t="shared" si="5"/>
        <v>19.66666667</v>
      </c>
      <c r="O93" s="4">
        <f t="shared" si="6"/>
        <v>27.93442623</v>
      </c>
      <c r="P93" s="4">
        <f t="shared" si="7"/>
        <v>1</v>
      </c>
      <c r="Q93" s="4">
        <f t="shared" si="8"/>
        <v>0</v>
      </c>
      <c r="R93" s="4">
        <f t="shared" si="9"/>
        <v>0</v>
      </c>
      <c r="S93" s="5"/>
      <c r="T93" s="5"/>
      <c r="U93" s="5"/>
    </row>
    <row r="94" ht="12.75" customHeight="1">
      <c r="A94" s="5">
        <v>100.0</v>
      </c>
      <c r="B94" s="7" t="s">
        <v>111</v>
      </c>
      <c r="C94" s="4" t="s">
        <v>55</v>
      </c>
      <c r="D94" s="5">
        <v>8.0</v>
      </c>
      <c r="E94" s="5">
        <v>24.0</v>
      </c>
      <c r="F94" s="5">
        <v>12.0</v>
      </c>
      <c r="G94" s="5">
        <v>0.0</v>
      </c>
      <c r="H94" s="5">
        <v>8.0</v>
      </c>
      <c r="I94" s="5">
        <f t="shared" si="1"/>
        <v>22</v>
      </c>
      <c r="J94" s="5">
        <f t="shared" si="2"/>
        <v>26</v>
      </c>
      <c r="K94" s="5">
        <f t="shared" si="3"/>
        <v>26</v>
      </c>
      <c r="L94" s="5">
        <f t="shared" si="4"/>
        <v>26</v>
      </c>
      <c r="M94" s="4" t="s">
        <v>60</v>
      </c>
      <c r="N94" s="4">
        <f t="shared" si="5"/>
        <v>18.66666667</v>
      </c>
      <c r="O94" s="4">
        <f t="shared" si="6"/>
        <v>8.786885246</v>
      </c>
      <c r="P94" s="4">
        <f t="shared" si="7"/>
        <v>0</v>
      </c>
      <c r="Q94" s="4">
        <f t="shared" si="8"/>
        <v>1</v>
      </c>
      <c r="R94" s="4">
        <f t="shared" si="9"/>
        <v>0</v>
      </c>
      <c r="S94" s="5"/>
      <c r="T94" s="5"/>
      <c r="U94" s="5"/>
    </row>
    <row r="95" ht="12.75" customHeight="1">
      <c r="A95" s="5">
        <v>101.0</v>
      </c>
      <c r="B95" s="7" t="s">
        <v>112</v>
      </c>
      <c r="C95" s="4" t="s">
        <v>55</v>
      </c>
      <c r="D95" s="5">
        <v>24.0</v>
      </c>
      <c r="E95" s="5">
        <v>39.0</v>
      </c>
      <c r="F95" s="5">
        <v>24.0</v>
      </c>
      <c r="G95" s="5">
        <v>1.0</v>
      </c>
      <c r="H95" s="5">
        <v>58.0</v>
      </c>
      <c r="I95" s="5">
        <f t="shared" si="1"/>
        <v>44.5</v>
      </c>
      <c r="J95" s="5">
        <f t="shared" si="2"/>
        <v>73.5</v>
      </c>
      <c r="K95" s="5">
        <f t="shared" si="3"/>
        <v>74</v>
      </c>
      <c r="L95" s="5">
        <f t="shared" si="4"/>
        <v>74</v>
      </c>
      <c r="M95" s="4" t="s">
        <v>113</v>
      </c>
      <c r="N95" s="4">
        <f t="shared" si="5"/>
        <v>34</v>
      </c>
      <c r="O95" s="4">
        <f t="shared" si="6"/>
        <v>45.16393443</v>
      </c>
      <c r="P95" s="4">
        <f t="shared" si="7"/>
        <v>1</v>
      </c>
      <c r="Q95" s="4">
        <f t="shared" si="8"/>
        <v>0</v>
      </c>
      <c r="R95" s="4">
        <f t="shared" si="9"/>
        <v>0</v>
      </c>
      <c r="S95" s="5"/>
      <c r="T95" s="5"/>
      <c r="U95" s="5"/>
    </row>
    <row r="96" ht="12.75" customHeight="1">
      <c r="A96" s="5">
        <v>103.0</v>
      </c>
      <c r="B96" s="7" t="s">
        <v>114</v>
      </c>
      <c r="C96" s="4" t="s">
        <v>55</v>
      </c>
      <c r="D96" s="5">
        <v>24.0</v>
      </c>
      <c r="E96" s="5">
        <v>48.0</v>
      </c>
      <c r="F96" s="5">
        <v>28.0</v>
      </c>
      <c r="G96" s="5">
        <v>0.0</v>
      </c>
      <c r="H96" s="5">
        <v>47.0</v>
      </c>
      <c r="I96" s="5">
        <f t="shared" si="1"/>
        <v>50</v>
      </c>
      <c r="J96" s="5">
        <f t="shared" si="2"/>
        <v>73.5</v>
      </c>
      <c r="K96" s="5">
        <f t="shared" si="3"/>
        <v>74</v>
      </c>
      <c r="L96" s="5">
        <f t="shared" si="4"/>
        <v>74</v>
      </c>
      <c r="M96" s="4" t="s">
        <v>113</v>
      </c>
      <c r="N96" s="4">
        <f t="shared" si="5"/>
        <v>40</v>
      </c>
      <c r="O96" s="4">
        <f t="shared" si="6"/>
        <v>39.08196721</v>
      </c>
      <c r="P96" s="4">
        <f t="shared" si="7"/>
        <v>0</v>
      </c>
      <c r="Q96" s="4">
        <f t="shared" si="8"/>
        <v>1</v>
      </c>
      <c r="R96" s="4">
        <f t="shared" si="9"/>
        <v>0</v>
      </c>
      <c r="S96" s="5"/>
      <c r="T96" s="5"/>
      <c r="U96" s="5"/>
    </row>
    <row r="97" ht="12.75" customHeight="1">
      <c r="A97" s="5">
        <v>104.0</v>
      </c>
      <c r="B97" s="7" t="s">
        <v>115</v>
      </c>
      <c r="C97" s="4" t="s">
        <v>55</v>
      </c>
      <c r="D97" s="5">
        <v>22.0</v>
      </c>
      <c r="E97" s="5">
        <v>37.0</v>
      </c>
      <c r="F97" s="5">
        <v>19.0</v>
      </c>
      <c r="G97" s="5">
        <v>2.0</v>
      </c>
      <c r="H97" s="5">
        <v>50.0</v>
      </c>
      <c r="I97" s="5">
        <f t="shared" si="1"/>
        <v>41</v>
      </c>
      <c r="J97" s="5">
        <f t="shared" si="2"/>
        <v>66</v>
      </c>
      <c r="K97" s="5">
        <f t="shared" si="3"/>
        <v>66</v>
      </c>
      <c r="L97" s="5">
        <f t="shared" si="4"/>
        <v>66</v>
      </c>
      <c r="M97" s="4" t="s">
        <v>113</v>
      </c>
      <c r="N97" s="4">
        <f t="shared" si="5"/>
        <v>32</v>
      </c>
      <c r="O97" s="4">
        <f t="shared" si="6"/>
        <v>38.49180328</v>
      </c>
      <c r="P97" s="4">
        <f t="shared" si="7"/>
        <v>1</v>
      </c>
      <c r="Q97" s="4">
        <f t="shared" si="8"/>
        <v>0</v>
      </c>
      <c r="R97" s="4">
        <f t="shared" si="9"/>
        <v>0</v>
      </c>
      <c r="S97" s="5"/>
      <c r="T97" s="5"/>
      <c r="U97" s="5"/>
    </row>
    <row r="98" ht="12.75" customHeight="1">
      <c r="A98" s="5">
        <v>106.0</v>
      </c>
      <c r="B98" s="7" t="s">
        <v>116</v>
      </c>
      <c r="C98" s="4" t="s">
        <v>117</v>
      </c>
      <c r="D98" s="5">
        <v>26.0</v>
      </c>
      <c r="E98" s="5">
        <v>49.0</v>
      </c>
      <c r="F98" s="5">
        <v>18.0</v>
      </c>
      <c r="G98" s="5">
        <v>0.0</v>
      </c>
      <c r="H98" s="5">
        <v>55.0</v>
      </c>
      <c r="I98" s="5">
        <f t="shared" si="1"/>
        <v>46.5</v>
      </c>
      <c r="J98" s="5">
        <f t="shared" si="2"/>
        <v>74</v>
      </c>
      <c r="K98" s="5">
        <f t="shared" si="3"/>
        <v>74</v>
      </c>
      <c r="L98" s="5">
        <f t="shared" si="4"/>
        <v>74</v>
      </c>
      <c r="M98" s="4" t="s">
        <v>113</v>
      </c>
      <c r="N98" s="4">
        <f t="shared" si="5"/>
        <v>41.33333333</v>
      </c>
      <c r="O98" s="4">
        <f t="shared" si="6"/>
        <v>41.37704918</v>
      </c>
      <c r="P98" s="4">
        <f t="shared" si="7"/>
        <v>1</v>
      </c>
      <c r="Q98" s="4">
        <f t="shared" si="8"/>
        <v>0</v>
      </c>
      <c r="R98" s="4">
        <f t="shared" si="9"/>
        <v>0</v>
      </c>
      <c r="S98" s="5"/>
      <c r="T98" s="5"/>
      <c r="U98" s="5"/>
    </row>
    <row r="99" ht="12.75" customHeight="1">
      <c r="A99" s="5">
        <v>107.0</v>
      </c>
      <c r="B99" s="7" t="s">
        <v>118</v>
      </c>
      <c r="C99" s="4" t="s">
        <v>117</v>
      </c>
      <c r="D99" s="5">
        <v>25.0</v>
      </c>
      <c r="E99" s="5">
        <v>38.0</v>
      </c>
      <c r="F99" s="5">
        <v>31.0</v>
      </c>
      <c r="G99" s="5">
        <v>2.0</v>
      </c>
      <c r="H99" s="5">
        <v>58.0</v>
      </c>
      <c r="I99" s="5">
        <f t="shared" si="1"/>
        <v>49</v>
      </c>
      <c r="J99" s="5">
        <f t="shared" si="2"/>
        <v>78</v>
      </c>
      <c r="K99" s="5">
        <f t="shared" si="3"/>
        <v>78</v>
      </c>
      <c r="L99" s="5">
        <f t="shared" si="4"/>
        <v>78</v>
      </c>
      <c r="M99" s="4" t="s">
        <v>113</v>
      </c>
      <c r="N99" s="4">
        <f t="shared" si="5"/>
        <v>33.66666667</v>
      </c>
      <c r="O99" s="4">
        <f t="shared" si="6"/>
        <v>47.27868852</v>
      </c>
      <c r="P99" s="4">
        <f t="shared" si="7"/>
        <v>1</v>
      </c>
      <c r="Q99" s="4">
        <f t="shared" si="8"/>
        <v>0</v>
      </c>
      <c r="R99" s="4">
        <f t="shared" si="9"/>
        <v>0</v>
      </c>
      <c r="S99" s="5"/>
      <c r="T99" s="5"/>
      <c r="U99" s="5"/>
    </row>
    <row r="100" ht="12.75" customHeight="1">
      <c r="A100" s="5">
        <v>108.0</v>
      </c>
      <c r="B100" s="7" t="s">
        <v>119</v>
      </c>
      <c r="C100" s="4" t="s">
        <v>117</v>
      </c>
      <c r="D100" s="5">
        <v>16.0</v>
      </c>
      <c r="E100" s="5">
        <v>37.0</v>
      </c>
      <c r="F100" s="5">
        <v>9.5</v>
      </c>
      <c r="G100" s="5">
        <v>0.0</v>
      </c>
      <c r="H100" s="5">
        <v>38.0</v>
      </c>
      <c r="I100" s="5">
        <f t="shared" si="1"/>
        <v>31.25</v>
      </c>
      <c r="J100" s="5">
        <f t="shared" si="2"/>
        <v>50.25</v>
      </c>
      <c r="K100" s="5">
        <f t="shared" si="3"/>
        <v>50</v>
      </c>
      <c r="L100" s="5">
        <f t="shared" si="4"/>
        <v>50</v>
      </c>
      <c r="M100" s="4" t="s">
        <v>113</v>
      </c>
      <c r="N100" s="4">
        <f t="shared" si="5"/>
        <v>30</v>
      </c>
      <c r="O100" s="4">
        <f t="shared" si="6"/>
        <v>27.72131148</v>
      </c>
      <c r="P100" s="4">
        <f t="shared" si="7"/>
        <v>0</v>
      </c>
      <c r="Q100" s="4">
        <f t="shared" si="8"/>
        <v>1</v>
      </c>
      <c r="R100" s="4">
        <f t="shared" si="9"/>
        <v>0</v>
      </c>
      <c r="S100" s="5"/>
      <c r="T100" s="5"/>
      <c r="U100" s="5"/>
    </row>
    <row r="101" ht="12.75" customHeight="1">
      <c r="A101" s="5">
        <v>109.0</v>
      </c>
      <c r="B101" s="7" t="s">
        <v>120</v>
      </c>
      <c r="C101" s="4" t="s">
        <v>117</v>
      </c>
      <c r="D101" s="5">
        <v>20.0</v>
      </c>
      <c r="E101" s="5">
        <v>35.0</v>
      </c>
      <c r="F101" s="5">
        <v>9.0</v>
      </c>
      <c r="G101" s="5">
        <v>0.0</v>
      </c>
      <c r="H101" s="5">
        <v>30.0</v>
      </c>
      <c r="I101" s="5">
        <f t="shared" si="1"/>
        <v>32</v>
      </c>
      <c r="J101" s="5">
        <f t="shared" si="2"/>
        <v>47</v>
      </c>
      <c r="K101" s="5">
        <f t="shared" si="3"/>
        <v>47</v>
      </c>
      <c r="L101" s="5">
        <f t="shared" si="4"/>
        <v>47</v>
      </c>
      <c r="M101" s="4" t="s">
        <v>113</v>
      </c>
      <c r="N101" s="4">
        <f t="shared" si="5"/>
        <v>30</v>
      </c>
      <c r="O101" s="4">
        <f t="shared" si="6"/>
        <v>22.32786885</v>
      </c>
      <c r="P101" s="4">
        <f t="shared" si="7"/>
        <v>0</v>
      </c>
      <c r="Q101" s="4">
        <f t="shared" si="8"/>
        <v>1</v>
      </c>
      <c r="R101" s="4">
        <f t="shared" si="9"/>
        <v>0</v>
      </c>
      <c r="S101" s="5"/>
      <c r="T101" s="5"/>
      <c r="U101" s="5"/>
    </row>
    <row r="102" ht="12.75" customHeight="1">
      <c r="A102" s="5">
        <v>110.0</v>
      </c>
      <c r="B102" s="7" t="s">
        <v>121</v>
      </c>
      <c r="C102" s="4" t="s">
        <v>117</v>
      </c>
      <c r="D102" s="5">
        <v>21.0</v>
      </c>
      <c r="E102" s="5">
        <v>51.0</v>
      </c>
      <c r="F102" s="5">
        <v>34.0</v>
      </c>
      <c r="G102" s="5">
        <v>3.0</v>
      </c>
      <c r="H102" s="5">
        <v>88.0</v>
      </c>
      <c r="I102" s="5">
        <f t="shared" si="1"/>
        <v>56</v>
      </c>
      <c r="J102" s="5">
        <f t="shared" si="2"/>
        <v>100</v>
      </c>
      <c r="K102" s="5">
        <f t="shared" si="3"/>
        <v>100</v>
      </c>
      <c r="L102" s="5">
        <f t="shared" si="4"/>
        <v>100</v>
      </c>
      <c r="M102" s="4" t="s">
        <v>113</v>
      </c>
      <c r="N102" s="4">
        <f t="shared" si="5"/>
        <v>41</v>
      </c>
      <c r="O102" s="4">
        <f t="shared" si="6"/>
        <v>67.8852459</v>
      </c>
      <c r="P102" s="4">
        <f t="shared" si="7"/>
        <v>1</v>
      </c>
      <c r="Q102" s="4">
        <f t="shared" si="8"/>
        <v>0</v>
      </c>
      <c r="R102" s="4">
        <f t="shared" si="9"/>
        <v>0</v>
      </c>
      <c r="S102" s="5"/>
      <c r="T102" s="5"/>
      <c r="U102" s="5"/>
    </row>
    <row r="103" ht="12.75" customHeight="1">
      <c r="A103" s="5">
        <v>111.0</v>
      </c>
      <c r="B103" s="7" t="s">
        <v>122</v>
      </c>
      <c r="C103" s="4" t="s">
        <v>117</v>
      </c>
      <c r="D103" s="5">
        <v>21.0</v>
      </c>
      <c r="E103" s="5">
        <v>54.0</v>
      </c>
      <c r="F103" s="5">
        <v>34.0</v>
      </c>
      <c r="G103" s="5">
        <v>2.0</v>
      </c>
      <c r="H103" s="5">
        <v>59.0</v>
      </c>
      <c r="I103" s="5">
        <f t="shared" si="1"/>
        <v>56.5</v>
      </c>
      <c r="J103" s="5">
        <f t="shared" si="2"/>
        <v>86</v>
      </c>
      <c r="K103" s="5">
        <f t="shared" si="3"/>
        <v>86</v>
      </c>
      <c r="L103" s="5">
        <f t="shared" si="4"/>
        <v>86</v>
      </c>
      <c r="M103" s="4" t="s">
        <v>113</v>
      </c>
      <c r="N103" s="4">
        <f t="shared" si="5"/>
        <v>43</v>
      </c>
      <c r="O103" s="4">
        <f t="shared" si="6"/>
        <v>48.81967213</v>
      </c>
      <c r="P103" s="4">
        <f t="shared" si="7"/>
        <v>1</v>
      </c>
      <c r="Q103" s="4">
        <f t="shared" si="8"/>
        <v>0</v>
      </c>
      <c r="R103" s="4">
        <f t="shared" si="9"/>
        <v>0</v>
      </c>
      <c r="S103" s="5"/>
      <c r="T103" s="5"/>
      <c r="U103" s="5"/>
    </row>
    <row r="104" ht="12.75" customHeight="1">
      <c r="A104" s="5">
        <v>113.0</v>
      </c>
      <c r="B104" s="7" t="s">
        <v>123</v>
      </c>
      <c r="C104" s="4" t="s">
        <v>117</v>
      </c>
      <c r="D104" s="5">
        <v>26.0</v>
      </c>
      <c r="E104" s="5">
        <v>51.5</v>
      </c>
      <c r="F104" s="5">
        <v>24.0</v>
      </c>
      <c r="G104" s="5">
        <v>0.0</v>
      </c>
      <c r="H104" s="5">
        <v>44.0</v>
      </c>
      <c r="I104" s="5">
        <f t="shared" si="1"/>
        <v>50.75</v>
      </c>
      <c r="J104" s="5">
        <f t="shared" si="2"/>
        <v>72.75</v>
      </c>
      <c r="K104" s="5">
        <f t="shared" si="3"/>
        <v>73</v>
      </c>
      <c r="L104" s="5">
        <f t="shared" si="4"/>
        <v>73</v>
      </c>
      <c r="M104" s="4" t="s">
        <v>113</v>
      </c>
      <c r="N104" s="4">
        <f t="shared" si="5"/>
        <v>43</v>
      </c>
      <c r="O104" s="4">
        <f t="shared" si="6"/>
        <v>35.93442623</v>
      </c>
      <c r="P104" s="4">
        <f t="shared" si="7"/>
        <v>0</v>
      </c>
      <c r="Q104" s="4">
        <f t="shared" si="8"/>
        <v>1</v>
      </c>
      <c r="R104" s="4">
        <f t="shared" si="9"/>
        <v>0</v>
      </c>
      <c r="S104" s="5"/>
      <c r="T104" s="5"/>
      <c r="U104" s="5"/>
    </row>
    <row r="105" ht="12.75" customHeight="1">
      <c r="A105" s="5">
        <v>114.0</v>
      </c>
      <c r="B105" s="7" t="s">
        <v>124</v>
      </c>
      <c r="C105" s="4" t="s">
        <v>117</v>
      </c>
      <c r="D105" s="5">
        <v>23.0</v>
      </c>
      <c r="E105" s="5">
        <v>41.0</v>
      </c>
      <c r="F105" s="5">
        <v>30.5</v>
      </c>
      <c r="G105" s="5">
        <v>0.0</v>
      </c>
      <c r="H105" s="5">
        <v>52.0</v>
      </c>
      <c r="I105" s="5">
        <f t="shared" si="1"/>
        <v>47.25</v>
      </c>
      <c r="J105" s="5">
        <f t="shared" si="2"/>
        <v>73.25</v>
      </c>
      <c r="K105" s="5">
        <f t="shared" si="3"/>
        <v>73</v>
      </c>
      <c r="L105" s="5">
        <f t="shared" si="4"/>
        <v>73</v>
      </c>
      <c r="M105" s="4" t="s">
        <v>113</v>
      </c>
      <c r="N105" s="4">
        <f t="shared" si="5"/>
        <v>35</v>
      </c>
      <c r="O105" s="4">
        <f t="shared" si="6"/>
        <v>43.09836066</v>
      </c>
      <c r="P105" s="4">
        <f t="shared" si="7"/>
        <v>1</v>
      </c>
      <c r="Q105" s="4">
        <f t="shared" si="8"/>
        <v>0</v>
      </c>
      <c r="R105" s="4">
        <f t="shared" si="9"/>
        <v>0</v>
      </c>
      <c r="S105" s="5"/>
      <c r="T105" s="5"/>
      <c r="U105" s="5"/>
    </row>
    <row r="106" ht="12.75" customHeight="1">
      <c r="A106" s="5">
        <v>115.0</v>
      </c>
      <c r="B106" s="7" t="s">
        <v>125</v>
      </c>
      <c r="C106" s="4" t="s">
        <v>117</v>
      </c>
      <c r="D106" s="5">
        <v>24.0</v>
      </c>
      <c r="E106" s="5">
        <v>45.5</v>
      </c>
      <c r="F106" s="5">
        <v>22.5</v>
      </c>
      <c r="G106" s="5">
        <v>0.0</v>
      </c>
      <c r="H106" s="5">
        <v>63.0</v>
      </c>
      <c r="I106" s="5">
        <f t="shared" si="1"/>
        <v>46</v>
      </c>
      <c r="J106" s="5">
        <f t="shared" si="2"/>
        <v>77.5</v>
      </c>
      <c r="K106" s="5">
        <f t="shared" si="3"/>
        <v>78</v>
      </c>
      <c r="L106" s="5">
        <f t="shared" si="4"/>
        <v>78</v>
      </c>
      <c r="M106" s="4" t="s">
        <v>113</v>
      </c>
      <c r="N106" s="4">
        <f t="shared" si="5"/>
        <v>38.33333333</v>
      </c>
      <c r="O106" s="4">
        <f t="shared" si="6"/>
        <v>47.95081967</v>
      </c>
      <c r="P106" s="4">
        <f t="shared" si="7"/>
        <v>1</v>
      </c>
      <c r="Q106" s="4">
        <f t="shared" si="8"/>
        <v>0</v>
      </c>
      <c r="R106" s="4">
        <f t="shared" si="9"/>
        <v>0</v>
      </c>
      <c r="S106" s="5"/>
      <c r="T106" s="5"/>
      <c r="U106" s="5"/>
    </row>
    <row r="107" ht="12.75" customHeight="1">
      <c r="A107" s="5">
        <v>116.0</v>
      </c>
      <c r="B107" s="7" t="s">
        <v>126</v>
      </c>
      <c r="C107" s="4" t="s">
        <v>117</v>
      </c>
      <c r="D107" s="5">
        <v>26.0</v>
      </c>
      <c r="E107" s="5">
        <v>43.0</v>
      </c>
      <c r="F107" s="5">
        <v>21.5</v>
      </c>
      <c r="G107" s="5">
        <v>0.0</v>
      </c>
      <c r="H107" s="5">
        <v>76.0</v>
      </c>
      <c r="I107" s="5">
        <f t="shared" si="1"/>
        <v>45.25</v>
      </c>
      <c r="J107" s="5">
        <f t="shared" si="2"/>
        <v>83.25</v>
      </c>
      <c r="K107" s="5">
        <f t="shared" si="3"/>
        <v>83</v>
      </c>
      <c r="L107" s="5">
        <f t="shared" si="4"/>
        <v>83</v>
      </c>
      <c r="M107" s="4" t="s">
        <v>113</v>
      </c>
      <c r="N107" s="4">
        <f t="shared" si="5"/>
        <v>37.33333333</v>
      </c>
      <c r="O107" s="4">
        <f t="shared" si="6"/>
        <v>56.18032787</v>
      </c>
      <c r="P107" s="4">
        <f t="shared" si="7"/>
        <v>1</v>
      </c>
      <c r="Q107" s="4">
        <f t="shared" si="8"/>
        <v>0</v>
      </c>
      <c r="R107" s="4">
        <f t="shared" si="9"/>
        <v>0</v>
      </c>
      <c r="S107" s="5"/>
      <c r="T107" s="5"/>
      <c r="U107" s="5"/>
    </row>
    <row r="108" ht="12.75" customHeight="1">
      <c r="A108" s="5">
        <v>117.0</v>
      </c>
      <c r="B108" s="7" t="s">
        <v>127</v>
      </c>
      <c r="C108" s="4" t="s">
        <v>117</v>
      </c>
      <c r="D108" s="5">
        <v>26.0</v>
      </c>
      <c r="E108" s="5">
        <v>42.0</v>
      </c>
      <c r="F108" s="5">
        <v>24.0</v>
      </c>
      <c r="G108" s="5">
        <v>0.0</v>
      </c>
      <c r="H108" s="5">
        <v>75.0</v>
      </c>
      <c r="I108" s="5">
        <f t="shared" si="1"/>
        <v>46</v>
      </c>
      <c r="J108" s="5">
        <f t="shared" si="2"/>
        <v>83.5</v>
      </c>
      <c r="K108" s="5">
        <f t="shared" si="3"/>
        <v>84</v>
      </c>
      <c r="L108" s="5">
        <f t="shared" si="4"/>
        <v>84</v>
      </c>
      <c r="M108" s="4" t="s">
        <v>113</v>
      </c>
      <c r="N108" s="4">
        <f t="shared" si="5"/>
        <v>36.66666667</v>
      </c>
      <c r="O108" s="4">
        <f t="shared" si="6"/>
        <v>56.26229508</v>
      </c>
      <c r="P108" s="4">
        <f t="shared" si="7"/>
        <v>1</v>
      </c>
      <c r="Q108" s="4">
        <f t="shared" si="8"/>
        <v>0</v>
      </c>
      <c r="R108" s="4">
        <f t="shared" si="9"/>
        <v>0</v>
      </c>
      <c r="S108" s="5"/>
      <c r="T108" s="5"/>
      <c r="U108" s="5"/>
    </row>
    <row r="109" ht="12.75" customHeight="1">
      <c r="A109" s="5">
        <v>118.0</v>
      </c>
      <c r="B109" s="7" t="s">
        <v>128</v>
      </c>
      <c r="C109" s="4" t="s">
        <v>129</v>
      </c>
      <c r="D109" s="5">
        <v>21.0</v>
      </c>
      <c r="E109" s="5">
        <v>46.0</v>
      </c>
      <c r="F109" s="5">
        <v>20.0</v>
      </c>
      <c r="G109" s="5">
        <v>0.0</v>
      </c>
      <c r="H109" s="5">
        <v>55.0</v>
      </c>
      <c r="I109" s="5">
        <f t="shared" si="1"/>
        <v>43.5</v>
      </c>
      <c r="J109" s="5">
        <f t="shared" si="2"/>
        <v>71</v>
      </c>
      <c r="K109" s="5">
        <f t="shared" si="3"/>
        <v>71</v>
      </c>
      <c r="L109" s="5">
        <f t="shared" si="4"/>
        <v>71</v>
      </c>
      <c r="M109" s="4" t="s">
        <v>113</v>
      </c>
      <c r="N109" s="4">
        <f t="shared" si="5"/>
        <v>37.66666667</v>
      </c>
      <c r="O109" s="4">
        <f t="shared" si="6"/>
        <v>41.96721311</v>
      </c>
      <c r="P109" s="4">
        <f t="shared" si="7"/>
        <v>1</v>
      </c>
      <c r="Q109" s="4">
        <f t="shared" si="8"/>
        <v>0</v>
      </c>
      <c r="R109" s="4">
        <f t="shared" si="9"/>
        <v>0</v>
      </c>
      <c r="S109" s="5"/>
      <c r="T109" s="5"/>
      <c r="U109" s="5"/>
    </row>
    <row r="110" ht="12.75" customHeight="1">
      <c r="A110" s="5">
        <v>119.0</v>
      </c>
      <c r="B110" s="7" t="s">
        <v>130</v>
      </c>
      <c r="C110" s="4" t="s">
        <v>129</v>
      </c>
      <c r="D110" s="5">
        <v>20.0</v>
      </c>
      <c r="E110" s="5">
        <v>48.0</v>
      </c>
      <c r="F110" s="5">
        <v>25.0</v>
      </c>
      <c r="G110" s="5">
        <v>0.0</v>
      </c>
      <c r="H110" s="5">
        <v>68.0</v>
      </c>
      <c r="I110" s="5">
        <f t="shared" si="1"/>
        <v>46.5</v>
      </c>
      <c r="J110" s="5">
        <f t="shared" si="2"/>
        <v>80.5</v>
      </c>
      <c r="K110" s="5">
        <f t="shared" si="3"/>
        <v>81</v>
      </c>
      <c r="L110" s="5">
        <f t="shared" si="4"/>
        <v>81</v>
      </c>
      <c r="M110" s="4" t="s">
        <v>113</v>
      </c>
      <c r="N110" s="4">
        <f t="shared" si="5"/>
        <v>38.66666667</v>
      </c>
      <c r="O110" s="4">
        <f t="shared" si="6"/>
        <v>51.96721311</v>
      </c>
      <c r="P110" s="4">
        <f t="shared" si="7"/>
        <v>1</v>
      </c>
      <c r="Q110" s="4">
        <f t="shared" si="8"/>
        <v>0</v>
      </c>
      <c r="R110" s="4">
        <f t="shared" si="9"/>
        <v>0</v>
      </c>
      <c r="S110" s="5"/>
      <c r="T110" s="5"/>
      <c r="U110" s="5"/>
    </row>
    <row r="111" ht="12.75" customHeight="1">
      <c r="A111" s="5">
        <v>120.0</v>
      </c>
      <c r="B111" s="7" t="s">
        <v>131</v>
      </c>
      <c r="C111" s="4" t="s">
        <v>129</v>
      </c>
      <c r="D111" s="5">
        <v>19.0</v>
      </c>
      <c r="E111" s="5">
        <v>28.0</v>
      </c>
      <c r="F111" s="5">
        <v>6.5</v>
      </c>
      <c r="G111" s="5">
        <v>0.0</v>
      </c>
      <c r="H111" s="5">
        <v>28.0</v>
      </c>
      <c r="I111" s="5">
        <f t="shared" si="1"/>
        <v>26.75</v>
      </c>
      <c r="J111" s="5">
        <f t="shared" si="2"/>
        <v>40.75</v>
      </c>
      <c r="K111" s="5">
        <f t="shared" si="3"/>
        <v>41</v>
      </c>
      <c r="L111" s="5">
        <f t="shared" si="4"/>
        <v>41</v>
      </c>
      <c r="M111" s="4" t="s">
        <v>113</v>
      </c>
      <c r="N111" s="4">
        <f t="shared" si="5"/>
        <v>25</v>
      </c>
      <c r="O111" s="4">
        <f t="shared" si="6"/>
        <v>20.27868852</v>
      </c>
      <c r="P111" s="4">
        <f t="shared" si="7"/>
        <v>0</v>
      </c>
      <c r="Q111" s="4">
        <f t="shared" si="8"/>
        <v>1</v>
      </c>
      <c r="R111" s="4">
        <f t="shared" si="9"/>
        <v>0</v>
      </c>
      <c r="S111" s="5"/>
      <c r="T111" s="5"/>
      <c r="U111" s="5"/>
    </row>
    <row r="112" ht="12.75" customHeight="1">
      <c r="A112" s="5">
        <v>122.0</v>
      </c>
      <c r="B112" s="7" t="s">
        <v>132</v>
      </c>
      <c r="C112" s="4" t="s">
        <v>129</v>
      </c>
      <c r="D112" s="5">
        <v>20.0</v>
      </c>
      <c r="E112" s="5">
        <v>21.0</v>
      </c>
      <c r="F112" s="5">
        <v>0.0</v>
      </c>
      <c r="G112" s="5">
        <v>0.0</v>
      </c>
      <c r="H112" s="5">
        <v>12.0</v>
      </c>
      <c r="I112" s="5">
        <f t="shared" si="1"/>
        <v>20.5</v>
      </c>
      <c r="J112" s="5">
        <f t="shared" si="2"/>
        <v>26.5</v>
      </c>
      <c r="K112" s="5">
        <f t="shared" si="3"/>
        <v>27</v>
      </c>
      <c r="L112" s="5">
        <f t="shared" si="4"/>
        <v>27</v>
      </c>
      <c r="M112" s="4" t="s">
        <v>113</v>
      </c>
      <c r="N112" s="4">
        <f t="shared" si="5"/>
        <v>20.66666667</v>
      </c>
      <c r="O112" s="4">
        <f t="shared" si="6"/>
        <v>7.868852459</v>
      </c>
      <c r="P112" s="4">
        <f t="shared" si="7"/>
        <v>0</v>
      </c>
      <c r="Q112" s="4">
        <f t="shared" si="8"/>
        <v>1</v>
      </c>
      <c r="R112" s="4">
        <f t="shared" si="9"/>
        <v>0</v>
      </c>
      <c r="S112" s="5"/>
      <c r="T112" s="5"/>
      <c r="U112" s="5"/>
    </row>
    <row r="113" ht="12.75" customHeight="1">
      <c r="A113" s="5">
        <v>123.0</v>
      </c>
      <c r="B113" s="7" t="s">
        <v>133</v>
      </c>
      <c r="C113" s="4" t="s">
        <v>129</v>
      </c>
      <c r="D113" s="5">
        <v>20.0</v>
      </c>
      <c r="E113" s="5">
        <v>32.0</v>
      </c>
      <c r="F113" s="5">
        <v>0.0</v>
      </c>
      <c r="G113" s="5">
        <v>0.0</v>
      </c>
      <c r="H113" s="5">
        <v>8.0</v>
      </c>
      <c r="I113" s="5">
        <f t="shared" si="1"/>
        <v>26</v>
      </c>
      <c r="J113" s="5">
        <f t="shared" si="2"/>
        <v>30</v>
      </c>
      <c r="K113" s="5">
        <f t="shared" si="3"/>
        <v>30</v>
      </c>
      <c r="L113" s="5">
        <f t="shared" si="4"/>
        <v>30</v>
      </c>
      <c r="M113" s="4" t="s">
        <v>113</v>
      </c>
      <c r="N113" s="4">
        <f t="shared" si="5"/>
        <v>28</v>
      </c>
      <c r="O113" s="4">
        <f t="shared" si="6"/>
        <v>5.245901639</v>
      </c>
      <c r="P113" s="4">
        <f t="shared" si="7"/>
        <v>0</v>
      </c>
      <c r="Q113" s="4">
        <f t="shared" si="8"/>
        <v>1</v>
      </c>
      <c r="R113" s="4">
        <f t="shared" si="9"/>
        <v>0</v>
      </c>
      <c r="S113" s="5"/>
      <c r="T113" s="5"/>
      <c r="U113" s="5"/>
    </row>
    <row r="114" ht="12.75" customHeight="1">
      <c r="A114" s="5">
        <v>124.0</v>
      </c>
      <c r="B114" s="7" t="s">
        <v>134</v>
      </c>
      <c r="C114" s="4" t="s">
        <v>129</v>
      </c>
      <c r="D114" s="5">
        <v>18.0</v>
      </c>
      <c r="E114" s="5">
        <v>20.0</v>
      </c>
      <c r="F114" s="5">
        <v>0.0</v>
      </c>
      <c r="G114" s="5">
        <v>0.0</v>
      </c>
      <c r="H114" s="5">
        <v>14.0</v>
      </c>
      <c r="I114" s="5">
        <f t="shared" si="1"/>
        <v>19</v>
      </c>
      <c r="J114" s="5">
        <f t="shared" si="2"/>
        <v>26</v>
      </c>
      <c r="K114" s="5">
        <f t="shared" si="3"/>
        <v>26</v>
      </c>
      <c r="L114" s="5">
        <f t="shared" si="4"/>
        <v>26</v>
      </c>
      <c r="M114" s="4" t="s">
        <v>113</v>
      </c>
      <c r="N114" s="4">
        <f t="shared" si="5"/>
        <v>19.33333333</v>
      </c>
      <c r="O114" s="4">
        <f t="shared" si="6"/>
        <v>9.180327869</v>
      </c>
      <c r="P114" s="4">
        <f t="shared" si="7"/>
        <v>0</v>
      </c>
      <c r="Q114" s="4">
        <f t="shared" si="8"/>
        <v>1</v>
      </c>
      <c r="R114" s="4">
        <f t="shared" si="9"/>
        <v>0</v>
      </c>
      <c r="S114" s="5"/>
      <c r="T114" s="5"/>
      <c r="U114" s="5"/>
    </row>
    <row r="115" ht="12.75" customHeight="1">
      <c r="A115" s="5">
        <v>125.0</v>
      </c>
      <c r="B115" s="7" t="s">
        <v>135</v>
      </c>
      <c r="C115" s="4" t="s">
        <v>129</v>
      </c>
      <c r="D115" s="5">
        <v>22.0</v>
      </c>
      <c r="E115" s="5">
        <v>26.0</v>
      </c>
      <c r="F115" s="5">
        <v>0.0</v>
      </c>
      <c r="G115" s="5">
        <v>0.0</v>
      </c>
      <c r="H115" s="5">
        <v>24.0</v>
      </c>
      <c r="I115" s="5">
        <f t="shared" si="1"/>
        <v>24</v>
      </c>
      <c r="J115" s="5">
        <f t="shared" si="2"/>
        <v>36</v>
      </c>
      <c r="K115" s="5">
        <f t="shared" si="3"/>
        <v>36</v>
      </c>
      <c r="L115" s="5">
        <f t="shared" si="4"/>
        <v>36</v>
      </c>
      <c r="M115" s="4" t="s">
        <v>113</v>
      </c>
      <c r="N115" s="4">
        <f t="shared" si="5"/>
        <v>24.66666667</v>
      </c>
      <c r="O115" s="4">
        <f t="shared" si="6"/>
        <v>15.73770492</v>
      </c>
      <c r="P115" s="4">
        <f t="shared" si="7"/>
        <v>0</v>
      </c>
      <c r="Q115" s="4">
        <f t="shared" si="8"/>
        <v>1</v>
      </c>
      <c r="R115" s="4">
        <f t="shared" si="9"/>
        <v>0</v>
      </c>
      <c r="S115" s="5"/>
      <c r="T115" s="5"/>
      <c r="U115" s="5"/>
    </row>
    <row r="116" ht="12.75" customHeight="1">
      <c r="A116" s="5">
        <v>126.0</v>
      </c>
      <c r="B116" s="7" t="s">
        <v>136</v>
      </c>
      <c r="C116" s="4" t="s">
        <v>129</v>
      </c>
      <c r="D116" s="5">
        <v>21.0</v>
      </c>
      <c r="E116" s="5">
        <v>36.0</v>
      </c>
      <c r="F116" s="5">
        <v>21.0</v>
      </c>
      <c r="G116" s="5">
        <v>0.0</v>
      </c>
      <c r="H116" s="5">
        <v>66.0</v>
      </c>
      <c r="I116" s="5">
        <f t="shared" si="1"/>
        <v>39</v>
      </c>
      <c r="J116" s="5">
        <f t="shared" si="2"/>
        <v>72</v>
      </c>
      <c r="K116" s="5">
        <f t="shared" si="3"/>
        <v>72</v>
      </c>
      <c r="L116" s="5">
        <f t="shared" si="4"/>
        <v>72</v>
      </c>
      <c r="M116" s="4" t="s">
        <v>113</v>
      </c>
      <c r="N116" s="4">
        <f t="shared" si="5"/>
        <v>31</v>
      </c>
      <c r="O116" s="4">
        <f t="shared" si="6"/>
        <v>49.47540984</v>
      </c>
      <c r="P116" s="4">
        <f t="shared" si="7"/>
        <v>1</v>
      </c>
      <c r="Q116" s="4">
        <f t="shared" si="8"/>
        <v>0</v>
      </c>
      <c r="R116" s="4">
        <f t="shared" si="9"/>
        <v>0</v>
      </c>
      <c r="S116" s="5"/>
      <c r="T116" s="5"/>
      <c r="U116" s="5"/>
    </row>
    <row r="117" ht="12.75" customHeight="1">
      <c r="A117" s="5">
        <v>127.0</v>
      </c>
      <c r="B117" s="7" t="s">
        <v>137</v>
      </c>
      <c r="C117" s="4" t="s">
        <v>129</v>
      </c>
      <c r="D117" s="5">
        <v>11.0</v>
      </c>
      <c r="E117" s="5">
        <v>28.0</v>
      </c>
      <c r="F117" s="5">
        <v>21.0</v>
      </c>
      <c r="G117" s="5">
        <v>0.0</v>
      </c>
      <c r="H117" s="5">
        <v>49.0</v>
      </c>
      <c r="I117" s="5">
        <f t="shared" si="1"/>
        <v>30</v>
      </c>
      <c r="J117" s="5">
        <f t="shared" si="2"/>
        <v>54.5</v>
      </c>
      <c r="K117" s="5">
        <f t="shared" si="3"/>
        <v>55</v>
      </c>
      <c r="L117" s="5">
        <f t="shared" si="4"/>
        <v>55</v>
      </c>
      <c r="M117" s="4" t="s">
        <v>113</v>
      </c>
      <c r="N117" s="4">
        <f t="shared" si="5"/>
        <v>22.33333333</v>
      </c>
      <c r="O117" s="4">
        <f t="shared" si="6"/>
        <v>38.32786885</v>
      </c>
      <c r="P117" s="4">
        <f t="shared" si="7"/>
        <v>1</v>
      </c>
      <c r="Q117" s="4">
        <f t="shared" si="8"/>
        <v>0</v>
      </c>
      <c r="R117" s="4">
        <f t="shared" si="9"/>
        <v>0</v>
      </c>
      <c r="S117" s="5"/>
      <c r="T117" s="5"/>
      <c r="U117" s="5"/>
    </row>
    <row r="118" ht="12.75" customHeight="1">
      <c r="A118" s="5">
        <v>128.0</v>
      </c>
      <c r="B118" s="7" t="s">
        <v>138</v>
      </c>
      <c r="C118" s="4" t="s">
        <v>129</v>
      </c>
      <c r="D118" s="5">
        <v>19.0</v>
      </c>
      <c r="E118" s="5">
        <v>23.0</v>
      </c>
      <c r="F118" s="5">
        <v>22.0</v>
      </c>
      <c r="G118" s="5">
        <v>0.0</v>
      </c>
      <c r="H118" s="5">
        <v>41.0</v>
      </c>
      <c r="I118" s="5">
        <f t="shared" si="1"/>
        <v>32</v>
      </c>
      <c r="J118" s="5">
        <f t="shared" si="2"/>
        <v>52.5</v>
      </c>
      <c r="K118" s="5">
        <f t="shared" si="3"/>
        <v>53</v>
      </c>
      <c r="L118" s="5">
        <f t="shared" si="4"/>
        <v>53</v>
      </c>
      <c r="M118" s="4" t="s">
        <v>113</v>
      </c>
      <c r="N118" s="4">
        <f t="shared" si="5"/>
        <v>21.66666667</v>
      </c>
      <c r="O118" s="4">
        <f t="shared" si="6"/>
        <v>33.37704918</v>
      </c>
      <c r="P118" s="4">
        <f t="shared" si="7"/>
        <v>1</v>
      </c>
      <c r="Q118" s="4">
        <f t="shared" si="8"/>
        <v>0</v>
      </c>
      <c r="R118" s="4">
        <f t="shared" si="9"/>
        <v>0</v>
      </c>
      <c r="S118" s="5"/>
      <c r="T118" s="5"/>
      <c r="U118" s="5"/>
    </row>
    <row r="119" ht="12.75" customHeight="1">
      <c r="A119" s="5">
        <v>129.0</v>
      </c>
      <c r="B119" s="7" t="s">
        <v>139</v>
      </c>
      <c r="C119" s="4" t="s">
        <v>129</v>
      </c>
      <c r="D119" s="5">
        <v>23.0</v>
      </c>
      <c r="E119" s="5">
        <v>33.0</v>
      </c>
      <c r="F119" s="5">
        <v>25.0</v>
      </c>
      <c r="G119" s="5">
        <v>2.0</v>
      </c>
      <c r="H119" s="5">
        <v>62.0</v>
      </c>
      <c r="I119" s="5">
        <f t="shared" si="1"/>
        <v>42.5</v>
      </c>
      <c r="J119" s="5">
        <f t="shared" si="2"/>
        <v>73.5</v>
      </c>
      <c r="K119" s="5">
        <f t="shared" si="3"/>
        <v>74</v>
      </c>
      <c r="L119" s="5">
        <f t="shared" si="4"/>
        <v>74</v>
      </c>
      <c r="M119" s="4" t="s">
        <v>113</v>
      </c>
      <c r="N119" s="4">
        <f t="shared" si="5"/>
        <v>29.66666667</v>
      </c>
      <c r="O119" s="4">
        <f t="shared" si="6"/>
        <v>48.13114754</v>
      </c>
      <c r="P119" s="4">
        <f t="shared" si="7"/>
        <v>1</v>
      </c>
      <c r="Q119" s="4">
        <f t="shared" si="8"/>
        <v>0</v>
      </c>
      <c r="R119" s="4">
        <f t="shared" si="9"/>
        <v>0</v>
      </c>
      <c r="S119" s="5"/>
      <c r="T119" s="5"/>
      <c r="U119" s="5"/>
    </row>
    <row r="120" ht="12.75" customHeight="1">
      <c r="A120" s="5">
        <v>130.0</v>
      </c>
      <c r="B120" s="7" t="s">
        <v>140</v>
      </c>
      <c r="C120" s="4" t="s">
        <v>129</v>
      </c>
      <c r="D120" s="5">
        <v>19.0</v>
      </c>
      <c r="E120" s="5">
        <v>20.0</v>
      </c>
      <c r="F120" s="5">
        <v>22.0</v>
      </c>
      <c r="G120" s="5">
        <v>1.0</v>
      </c>
      <c r="H120" s="5">
        <v>38.0</v>
      </c>
      <c r="I120" s="5">
        <f t="shared" si="1"/>
        <v>31.5</v>
      </c>
      <c r="J120" s="5">
        <f t="shared" si="2"/>
        <v>50.5</v>
      </c>
      <c r="K120" s="5">
        <f t="shared" si="3"/>
        <v>51</v>
      </c>
      <c r="L120" s="5">
        <f t="shared" si="4"/>
        <v>51</v>
      </c>
      <c r="M120" s="4" t="s">
        <v>113</v>
      </c>
      <c r="N120" s="4">
        <f t="shared" si="5"/>
        <v>19.66666667</v>
      </c>
      <c r="O120" s="4">
        <f t="shared" si="6"/>
        <v>31.45901639</v>
      </c>
      <c r="P120" s="4">
        <f t="shared" si="7"/>
        <v>1</v>
      </c>
      <c r="Q120" s="4">
        <f t="shared" si="8"/>
        <v>0</v>
      </c>
      <c r="R120" s="4">
        <f t="shared" si="9"/>
        <v>0</v>
      </c>
      <c r="S120" s="5"/>
      <c r="T120" s="5"/>
      <c r="U120" s="5"/>
    </row>
    <row r="121" ht="12.75" customHeight="1">
      <c r="A121" s="5">
        <v>131.0</v>
      </c>
      <c r="B121" s="7" t="s">
        <v>141</v>
      </c>
      <c r="C121" s="4" t="s">
        <v>129</v>
      </c>
      <c r="D121" s="5">
        <v>13.0</v>
      </c>
      <c r="E121" s="5">
        <v>4.0</v>
      </c>
      <c r="F121" s="5">
        <v>12.0</v>
      </c>
      <c r="G121" s="5">
        <v>2.0</v>
      </c>
      <c r="H121" s="5">
        <v>27.0</v>
      </c>
      <c r="I121" s="5">
        <f t="shared" si="1"/>
        <v>16.5</v>
      </c>
      <c r="J121" s="5">
        <f t="shared" si="2"/>
        <v>30</v>
      </c>
      <c r="K121" s="5">
        <f t="shared" si="3"/>
        <v>30</v>
      </c>
      <c r="L121" s="5">
        <f t="shared" si="4"/>
        <v>30</v>
      </c>
      <c r="M121" s="4" t="s">
        <v>113</v>
      </c>
      <c r="N121" s="4">
        <f t="shared" si="5"/>
        <v>7</v>
      </c>
      <c r="O121" s="4">
        <f t="shared" si="6"/>
        <v>21.3442623</v>
      </c>
      <c r="P121" s="4">
        <f t="shared" si="7"/>
        <v>1</v>
      </c>
      <c r="Q121" s="4">
        <f t="shared" si="8"/>
        <v>0</v>
      </c>
      <c r="R121" s="4">
        <f t="shared" si="9"/>
        <v>0</v>
      </c>
      <c r="S121" s="5"/>
      <c r="T121" s="5"/>
      <c r="U121" s="5"/>
    </row>
    <row r="122" ht="12.75" customHeight="1">
      <c r="A122" s="5">
        <v>132.0</v>
      </c>
      <c r="B122" s="7" t="s">
        <v>142</v>
      </c>
      <c r="C122" s="4" t="s">
        <v>129</v>
      </c>
      <c r="D122" s="5">
        <v>15.0</v>
      </c>
      <c r="E122" s="5">
        <v>36.0</v>
      </c>
      <c r="F122" s="5">
        <v>29.0</v>
      </c>
      <c r="G122" s="5">
        <v>0.0</v>
      </c>
      <c r="H122" s="5">
        <v>51.0</v>
      </c>
      <c r="I122" s="5">
        <f t="shared" si="1"/>
        <v>40</v>
      </c>
      <c r="J122" s="5">
        <f t="shared" si="2"/>
        <v>65.5</v>
      </c>
      <c r="K122" s="5">
        <f t="shared" si="3"/>
        <v>66</v>
      </c>
      <c r="L122" s="5">
        <f t="shared" si="4"/>
        <v>66</v>
      </c>
      <c r="M122" s="4" t="s">
        <v>113</v>
      </c>
      <c r="N122" s="4">
        <f t="shared" si="5"/>
        <v>29</v>
      </c>
      <c r="O122" s="4">
        <f t="shared" si="6"/>
        <v>42</v>
      </c>
      <c r="P122" s="4">
        <f t="shared" si="7"/>
        <v>1</v>
      </c>
      <c r="Q122" s="4">
        <f t="shared" si="8"/>
        <v>0</v>
      </c>
      <c r="R122" s="4">
        <f t="shared" si="9"/>
        <v>0</v>
      </c>
      <c r="S122" s="5"/>
      <c r="T122" s="5"/>
      <c r="U122" s="5"/>
    </row>
    <row r="123" ht="12.75" customHeight="1">
      <c r="A123" s="5">
        <v>133.0</v>
      </c>
      <c r="B123" s="7" t="s">
        <v>143</v>
      </c>
      <c r="C123" s="4" t="s">
        <v>129</v>
      </c>
      <c r="D123" s="5">
        <v>10.0</v>
      </c>
      <c r="E123" s="5">
        <v>21.0</v>
      </c>
      <c r="F123" s="5">
        <v>7.0</v>
      </c>
      <c r="G123" s="5">
        <v>0.0</v>
      </c>
      <c r="H123" s="5">
        <v>22.0</v>
      </c>
      <c r="I123" s="5">
        <f t="shared" si="1"/>
        <v>19</v>
      </c>
      <c r="J123" s="5">
        <f t="shared" si="2"/>
        <v>30</v>
      </c>
      <c r="K123" s="5">
        <f t="shared" si="3"/>
        <v>30</v>
      </c>
      <c r="L123" s="5">
        <f t="shared" si="4"/>
        <v>30</v>
      </c>
      <c r="M123" s="4" t="s">
        <v>113</v>
      </c>
      <c r="N123" s="4">
        <f t="shared" si="5"/>
        <v>17.33333333</v>
      </c>
      <c r="O123" s="4">
        <f t="shared" si="6"/>
        <v>16.49180328</v>
      </c>
      <c r="P123" s="4">
        <f t="shared" si="7"/>
        <v>0</v>
      </c>
      <c r="Q123" s="4">
        <f t="shared" si="8"/>
        <v>1</v>
      </c>
      <c r="R123" s="4">
        <f t="shared" si="9"/>
        <v>0</v>
      </c>
      <c r="S123" s="5"/>
      <c r="T123" s="5"/>
      <c r="U123" s="5"/>
    </row>
    <row r="124" ht="12.75" customHeight="1">
      <c r="A124" s="5">
        <v>134.0</v>
      </c>
      <c r="B124" s="7" t="s">
        <v>144</v>
      </c>
      <c r="C124" s="4" t="s">
        <v>129</v>
      </c>
      <c r="D124" s="5">
        <v>23.0</v>
      </c>
      <c r="E124" s="5">
        <v>37.0</v>
      </c>
      <c r="F124" s="5">
        <v>23.0</v>
      </c>
      <c r="G124" s="5">
        <v>0.0</v>
      </c>
      <c r="H124" s="5">
        <v>52.0</v>
      </c>
      <c r="I124" s="5">
        <f t="shared" si="1"/>
        <v>41.5</v>
      </c>
      <c r="J124" s="5">
        <f t="shared" si="2"/>
        <v>67.5</v>
      </c>
      <c r="K124" s="5">
        <f t="shared" si="3"/>
        <v>68</v>
      </c>
      <c r="L124" s="5">
        <f t="shared" si="4"/>
        <v>68</v>
      </c>
      <c r="M124" s="4" t="s">
        <v>145</v>
      </c>
      <c r="N124" s="4">
        <f t="shared" si="5"/>
        <v>32.33333333</v>
      </c>
      <c r="O124" s="4">
        <f t="shared" si="6"/>
        <v>40.8852459</v>
      </c>
      <c r="P124" s="4">
        <f t="shared" si="7"/>
        <v>1</v>
      </c>
      <c r="Q124" s="4">
        <f t="shared" si="8"/>
        <v>0</v>
      </c>
      <c r="R124" s="4">
        <f t="shared" si="9"/>
        <v>0</v>
      </c>
      <c r="S124" s="5"/>
      <c r="T124" s="5"/>
      <c r="U124" s="5"/>
    </row>
    <row r="125" ht="12.75" customHeight="1">
      <c r="A125" s="5">
        <v>135.0</v>
      </c>
      <c r="B125" s="7" t="s">
        <v>146</v>
      </c>
      <c r="C125" s="4" t="s">
        <v>129</v>
      </c>
      <c r="D125" s="5">
        <v>16.0</v>
      </c>
      <c r="E125" s="5">
        <v>19.0</v>
      </c>
      <c r="F125" s="5">
        <v>22.0</v>
      </c>
      <c r="G125" s="5">
        <v>1.75</v>
      </c>
      <c r="H125" s="5">
        <v>34.0</v>
      </c>
      <c r="I125" s="5">
        <f t="shared" si="1"/>
        <v>30.25</v>
      </c>
      <c r="J125" s="5">
        <f t="shared" si="2"/>
        <v>47.25</v>
      </c>
      <c r="K125" s="5">
        <f t="shared" si="3"/>
        <v>47</v>
      </c>
      <c r="L125" s="5">
        <f t="shared" si="4"/>
        <v>47</v>
      </c>
      <c r="M125" s="4" t="s">
        <v>145</v>
      </c>
      <c r="N125" s="4">
        <f t="shared" si="5"/>
        <v>18</v>
      </c>
      <c r="O125" s="4">
        <f t="shared" si="6"/>
        <v>28.87295082</v>
      </c>
      <c r="P125" s="4">
        <f t="shared" si="7"/>
        <v>1</v>
      </c>
      <c r="Q125" s="4">
        <f t="shared" si="8"/>
        <v>0</v>
      </c>
      <c r="R125" s="4">
        <f t="shared" si="9"/>
        <v>0</v>
      </c>
      <c r="S125" s="5"/>
      <c r="T125" s="5"/>
      <c r="U125" s="5"/>
    </row>
    <row r="126" ht="12.75" customHeight="1">
      <c r="A126" s="5">
        <v>136.0</v>
      </c>
      <c r="B126" s="7" t="s">
        <v>147</v>
      </c>
      <c r="C126" s="4" t="s">
        <v>129</v>
      </c>
      <c r="D126" s="5">
        <v>11.0</v>
      </c>
      <c r="E126" s="5">
        <v>27.0</v>
      </c>
      <c r="F126" s="5">
        <v>7.5</v>
      </c>
      <c r="G126" s="5">
        <v>0.0</v>
      </c>
      <c r="H126" s="5">
        <v>22.0</v>
      </c>
      <c r="I126" s="5">
        <f t="shared" si="1"/>
        <v>22.75</v>
      </c>
      <c r="J126" s="5">
        <f t="shared" si="2"/>
        <v>33.75</v>
      </c>
      <c r="K126" s="5">
        <f t="shared" si="3"/>
        <v>34</v>
      </c>
      <c r="L126" s="5">
        <f t="shared" si="4"/>
        <v>34</v>
      </c>
      <c r="M126" s="4" t="s">
        <v>145</v>
      </c>
      <c r="N126" s="4">
        <f t="shared" si="5"/>
        <v>21.66666667</v>
      </c>
      <c r="O126" s="4">
        <f t="shared" si="6"/>
        <v>16.63934426</v>
      </c>
      <c r="P126" s="4">
        <f t="shared" si="7"/>
        <v>0</v>
      </c>
      <c r="Q126" s="4">
        <f t="shared" si="8"/>
        <v>1</v>
      </c>
      <c r="R126" s="4">
        <f t="shared" si="9"/>
        <v>0</v>
      </c>
      <c r="S126" s="5"/>
      <c r="T126" s="5"/>
      <c r="U126" s="5"/>
    </row>
    <row r="127" ht="12.75" customHeight="1">
      <c r="A127" s="5">
        <v>137.0</v>
      </c>
      <c r="B127" s="7" t="s">
        <v>148</v>
      </c>
      <c r="C127" s="4" t="s">
        <v>149</v>
      </c>
      <c r="D127" s="5">
        <v>14.0</v>
      </c>
      <c r="E127" s="5">
        <v>33.0</v>
      </c>
      <c r="F127" s="5">
        <v>27.0</v>
      </c>
      <c r="G127" s="5">
        <v>1.5</v>
      </c>
      <c r="H127" s="5">
        <v>38.0</v>
      </c>
      <c r="I127" s="5">
        <f t="shared" si="1"/>
        <v>38.5</v>
      </c>
      <c r="J127" s="5">
        <f t="shared" si="2"/>
        <v>57.5</v>
      </c>
      <c r="K127" s="5">
        <f t="shared" si="3"/>
        <v>58</v>
      </c>
      <c r="L127" s="5">
        <f t="shared" si="4"/>
        <v>58</v>
      </c>
      <c r="M127" s="4" t="s">
        <v>145</v>
      </c>
      <c r="N127" s="4">
        <f t="shared" si="5"/>
        <v>26.66666667</v>
      </c>
      <c r="O127" s="4">
        <f t="shared" si="6"/>
        <v>32.95901639</v>
      </c>
      <c r="P127" s="4">
        <f t="shared" si="7"/>
        <v>1</v>
      </c>
      <c r="Q127" s="4">
        <f t="shared" si="8"/>
        <v>0</v>
      </c>
      <c r="R127" s="4">
        <f t="shared" si="9"/>
        <v>0</v>
      </c>
      <c r="S127" s="5"/>
      <c r="T127" s="5"/>
      <c r="U127" s="5"/>
    </row>
    <row r="128" ht="12.75" customHeight="1">
      <c r="A128" s="5">
        <v>138.0</v>
      </c>
      <c r="B128" s="7" t="s">
        <v>150</v>
      </c>
      <c r="C128" s="4" t="s">
        <v>149</v>
      </c>
      <c r="D128" s="5">
        <v>13.0</v>
      </c>
      <c r="E128" s="5">
        <v>33.0</v>
      </c>
      <c r="F128" s="5">
        <v>29.0</v>
      </c>
      <c r="G128" s="5">
        <v>2.0</v>
      </c>
      <c r="H128" s="5">
        <v>68.0</v>
      </c>
      <c r="I128" s="5">
        <f t="shared" si="1"/>
        <v>39.5</v>
      </c>
      <c r="J128" s="5">
        <f t="shared" si="2"/>
        <v>73.5</v>
      </c>
      <c r="K128" s="5">
        <f t="shared" si="3"/>
        <v>74</v>
      </c>
      <c r="L128" s="5">
        <f t="shared" si="4"/>
        <v>74</v>
      </c>
      <c r="M128" s="4" t="s">
        <v>145</v>
      </c>
      <c r="N128" s="4">
        <f t="shared" si="5"/>
        <v>26.33333333</v>
      </c>
      <c r="O128" s="4">
        <f t="shared" si="6"/>
        <v>53.24590164</v>
      </c>
      <c r="P128" s="4">
        <f t="shared" si="7"/>
        <v>1</v>
      </c>
      <c r="Q128" s="4">
        <f t="shared" si="8"/>
        <v>0</v>
      </c>
      <c r="R128" s="4">
        <f t="shared" si="9"/>
        <v>0</v>
      </c>
      <c r="S128" s="5"/>
      <c r="T128" s="5"/>
      <c r="U128" s="5"/>
    </row>
    <row r="129" ht="12.75" customHeight="1">
      <c r="A129" s="5">
        <v>139.0</v>
      </c>
      <c r="B129" s="7" t="s">
        <v>151</v>
      </c>
      <c r="C129" s="4" t="s">
        <v>149</v>
      </c>
      <c r="D129" s="5">
        <v>18.0</v>
      </c>
      <c r="E129" s="5">
        <v>28.0</v>
      </c>
      <c r="F129" s="5">
        <v>28.0</v>
      </c>
      <c r="G129" s="5">
        <v>0.0</v>
      </c>
      <c r="H129" s="5">
        <v>42.0</v>
      </c>
      <c r="I129" s="5">
        <f t="shared" si="1"/>
        <v>37</v>
      </c>
      <c r="J129" s="5">
        <f t="shared" si="2"/>
        <v>58</v>
      </c>
      <c r="K129" s="5">
        <f t="shared" si="3"/>
        <v>58</v>
      </c>
      <c r="L129" s="5">
        <f t="shared" si="4"/>
        <v>58</v>
      </c>
      <c r="M129" s="4" t="s">
        <v>145</v>
      </c>
      <c r="N129" s="4">
        <f t="shared" si="5"/>
        <v>24.66666667</v>
      </c>
      <c r="O129" s="4">
        <f t="shared" si="6"/>
        <v>35.80327869</v>
      </c>
      <c r="P129" s="4">
        <f t="shared" si="7"/>
        <v>1</v>
      </c>
      <c r="Q129" s="4">
        <f t="shared" si="8"/>
        <v>0</v>
      </c>
      <c r="R129" s="4">
        <f t="shared" si="9"/>
        <v>0</v>
      </c>
      <c r="S129" s="5"/>
      <c r="T129" s="5"/>
      <c r="U129" s="5"/>
    </row>
    <row r="130" ht="12.75" customHeight="1">
      <c r="A130" s="5">
        <v>140.0</v>
      </c>
      <c r="B130" s="7" t="s">
        <v>152</v>
      </c>
      <c r="C130" s="4" t="s">
        <v>149</v>
      </c>
      <c r="D130" s="5">
        <v>9.0</v>
      </c>
      <c r="E130" s="5">
        <v>22.0</v>
      </c>
      <c r="F130" s="5">
        <v>11.0</v>
      </c>
      <c r="G130" s="5">
        <v>0.0</v>
      </c>
      <c r="H130" s="5">
        <v>23.0</v>
      </c>
      <c r="I130" s="5">
        <f t="shared" si="1"/>
        <v>21</v>
      </c>
      <c r="J130" s="5">
        <f t="shared" si="2"/>
        <v>32.5</v>
      </c>
      <c r="K130" s="5">
        <f t="shared" si="3"/>
        <v>33</v>
      </c>
      <c r="L130" s="5">
        <f t="shared" si="4"/>
        <v>33</v>
      </c>
      <c r="M130" s="4" t="s">
        <v>153</v>
      </c>
      <c r="N130" s="4">
        <f t="shared" si="5"/>
        <v>17.66666667</v>
      </c>
      <c r="O130" s="4">
        <f t="shared" si="6"/>
        <v>18.32786885</v>
      </c>
      <c r="P130" s="4">
        <f t="shared" si="7"/>
        <v>1</v>
      </c>
      <c r="Q130" s="4">
        <f t="shared" si="8"/>
        <v>0</v>
      </c>
      <c r="R130" s="4">
        <f t="shared" si="9"/>
        <v>0</v>
      </c>
      <c r="S130" s="5"/>
      <c r="T130" s="5"/>
      <c r="U130" s="5"/>
    </row>
    <row r="131" ht="12.75" customHeight="1">
      <c r="A131" s="5">
        <v>141.0</v>
      </c>
      <c r="B131" s="7" t="s">
        <v>154</v>
      </c>
      <c r="C131" s="4" t="s">
        <v>149</v>
      </c>
      <c r="D131" s="5">
        <v>22.0</v>
      </c>
      <c r="E131" s="5">
        <v>42.0</v>
      </c>
      <c r="F131" s="5">
        <v>27.0</v>
      </c>
      <c r="G131" s="5">
        <v>3.0</v>
      </c>
      <c r="H131" s="5">
        <v>74.0</v>
      </c>
      <c r="I131" s="5">
        <f t="shared" si="1"/>
        <v>48.5</v>
      </c>
      <c r="J131" s="5">
        <f t="shared" si="2"/>
        <v>85.5</v>
      </c>
      <c r="K131" s="5">
        <f t="shared" si="3"/>
        <v>86</v>
      </c>
      <c r="L131" s="5">
        <f t="shared" si="4"/>
        <v>86</v>
      </c>
      <c r="M131" s="4" t="s">
        <v>153</v>
      </c>
      <c r="N131" s="4">
        <f t="shared" si="5"/>
        <v>35.33333333</v>
      </c>
      <c r="O131" s="4">
        <f t="shared" si="6"/>
        <v>56.63934426</v>
      </c>
      <c r="P131" s="4">
        <f t="shared" si="7"/>
        <v>1</v>
      </c>
      <c r="Q131" s="4">
        <f t="shared" si="8"/>
        <v>0</v>
      </c>
      <c r="R131" s="4">
        <f t="shared" si="9"/>
        <v>0</v>
      </c>
      <c r="S131" s="5"/>
      <c r="T131" s="5"/>
      <c r="U131" s="5"/>
    </row>
    <row r="132" ht="12.75" customHeight="1">
      <c r="A132" s="5">
        <v>142.0</v>
      </c>
      <c r="B132" s="7" t="s">
        <v>155</v>
      </c>
      <c r="C132" s="4" t="s">
        <v>149</v>
      </c>
      <c r="D132" s="5">
        <v>26.0</v>
      </c>
      <c r="E132" s="5">
        <v>36.0</v>
      </c>
      <c r="F132" s="5">
        <v>26.0</v>
      </c>
      <c r="G132" s="5">
        <v>3.0</v>
      </c>
      <c r="H132" s="5">
        <v>74.0</v>
      </c>
      <c r="I132" s="5">
        <f t="shared" si="1"/>
        <v>47</v>
      </c>
      <c r="J132" s="5">
        <f t="shared" si="2"/>
        <v>84</v>
      </c>
      <c r="K132" s="5">
        <f t="shared" si="3"/>
        <v>84</v>
      </c>
      <c r="L132" s="5">
        <f t="shared" si="4"/>
        <v>84</v>
      </c>
      <c r="M132" s="4" t="s">
        <v>153</v>
      </c>
      <c r="N132" s="4">
        <f t="shared" si="5"/>
        <v>32.66666667</v>
      </c>
      <c r="O132" s="4">
        <f t="shared" si="6"/>
        <v>56.3442623</v>
      </c>
      <c r="P132" s="4">
        <f t="shared" si="7"/>
        <v>1</v>
      </c>
      <c r="Q132" s="4">
        <f t="shared" si="8"/>
        <v>0</v>
      </c>
      <c r="R132" s="4">
        <f t="shared" si="9"/>
        <v>0</v>
      </c>
      <c r="S132" s="5"/>
      <c r="T132" s="5"/>
      <c r="U132" s="5"/>
    </row>
    <row r="133" ht="12.75" customHeight="1">
      <c r="A133" s="5">
        <v>144.0</v>
      </c>
      <c r="B133" s="7" t="s">
        <v>156</v>
      </c>
      <c r="C133" s="4" t="s">
        <v>149</v>
      </c>
      <c r="D133" s="5">
        <v>13.0</v>
      </c>
      <c r="E133" s="5">
        <v>19.0</v>
      </c>
      <c r="F133" s="5">
        <v>18.0</v>
      </c>
      <c r="G133" s="5">
        <v>3.0</v>
      </c>
      <c r="H133" s="5">
        <v>44.0</v>
      </c>
      <c r="I133" s="5">
        <f t="shared" si="1"/>
        <v>28</v>
      </c>
      <c r="J133" s="5">
        <f t="shared" si="2"/>
        <v>50</v>
      </c>
      <c r="K133" s="5">
        <f t="shared" si="3"/>
        <v>50</v>
      </c>
      <c r="L133" s="5">
        <f t="shared" si="4"/>
        <v>50</v>
      </c>
      <c r="M133" s="4" t="s">
        <v>153</v>
      </c>
      <c r="N133" s="4">
        <f t="shared" si="5"/>
        <v>17</v>
      </c>
      <c r="O133" s="4">
        <f t="shared" si="6"/>
        <v>34.31147541</v>
      </c>
      <c r="P133" s="4">
        <f t="shared" si="7"/>
        <v>1</v>
      </c>
      <c r="Q133" s="4">
        <f t="shared" si="8"/>
        <v>0</v>
      </c>
      <c r="R133" s="4">
        <f t="shared" si="9"/>
        <v>0</v>
      </c>
      <c r="S133" s="5"/>
      <c r="T133" s="5"/>
      <c r="U133" s="5"/>
    </row>
    <row r="134" ht="12.75" customHeight="1">
      <c r="A134" s="5">
        <v>145.0</v>
      </c>
      <c r="B134" s="7" t="s">
        <v>157</v>
      </c>
      <c r="C134" s="4" t="s">
        <v>149</v>
      </c>
      <c r="D134" s="5">
        <v>15.0</v>
      </c>
      <c r="E134" s="5">
        <v>44.0</v>
      </c>
      <c r="F134" s="5">
        <v>22.0</v>
      </c>
      <c r="G134" s="5">
        <v>3.0</v>
      </c>
      <c r="H134" s="5">
        <v>51.0</v>
      </c>
      <c r="I134" s="5">
        <f t="shared" si="1"/>
        <v>43.5</v>
      </c>
      <c r="J134" s="5">
        <f t="shared" si="2"/>
        <v>69</v>
      </c>
      <c r="K134" s="5">
        <f t="shared" si="3"/>
        <v>69</v>
      </c>
      <c r="L134" s="5">
        <f t="shared" si="4"/>
        <v>69</v>
      </c>
      <c r="M134" s="4" t="s">
        <v>153</v>
      </c>
      <c r="N134" s="4">
        <f t="shared" si="5"/>
        <v>34.33333333</v>
      </c>
      <c r="O134" s="4">
        <f t="shared" si="6"/>
        <v>40.08196721</v>
      </c>
      <c r="P134" s="4">
        <f t="shared" si="7"/>
        <v>1</v>
      </c>
      <c r="Q134" s="4">
        <f t="shared" si="8"/>
        <v>0</v>
      </c>
      <c r="R134" s="4">
        <f t="shared" si="9"/>
        <v>0</v>
      </c>
      <c r="S134" s="5"/>
      <c r="T134" s="5"/>
      <c r="U134" s="5"/>
    </row>
    <row r="135" ht="12.75" customHeight="1">
      <c r="A135" s="5">
        <v>146.0</v>
      </c>
      <c r="B135" s="7" t="s">
        <v>158</v>
      </c>
      <c r="C135" s="4" t="s">
        <v>149</v>
      </c>
      <c r="D135" s="5">
        <v>24.0</v>
      </c>
      <c r="E135" s="5">
        <v>41.0</v>
      </c>
      <c r="F135" s="5">
        <v>30.0</v>
      </c>
      <c r="G135" s="5">
        <v>3.0</v>
      </c>
      <c r="H135" s="5">
        <v>65.0</v>
      </c>
      <c r="I135" s="5">
        <f t="shared" si="1"/>
        <v>50.5</v>
      </c>
      <c r="J135" s="5">
        <f t="shared" si="2"/>
        <v>83</v>
      </c>
      <c r="K135" s="5">
        <f t="shared" si="3"/>
        <v>83</v>
      </c>
      <c r="L135" s="5">
        <f t="shared" si="4"/>
        <v>83</v>
      </c>
      <c r="M135" s="4" t="s">
        <v>153</v>
      </c>
      <c r="N135" s="4">
        <f t="shared" si="5"/>
        <v>35.33333333</v>
      </c>
      <c r="O135" s="4">
        <f t="shared" si="6"/>
        <v>51.62295082</v>
      </c>
      <c r="P135" s="4">
        <f t="shared" si="7"/>
        <v>1</v>
      </c>
      <c r="Q135" s="4">
        <f t="shared" si="8"/>
        <v>0</v>
      </c>
      <c r="R135" s="4">
        <f t="shared" si="9"/>
        <v>0</v>
      </c>
      <c r="S135" s="5"/>
      <c r="T135" s="5"/>
      <c r="U135" s="5"/>
    </row>
    <row r="136" ht="12.75" customHeight="1">
      <c r="A136" s="5">
        <v>147.0</v>
      </c>
      <c r="B136" s="7" t="s">
        <v>159</v>
      </c>
      <c r="C136" s="4" t="s">
        <v>149</v>
      </c>
      <c r="D136" s="5">
        <v>18.0</v>
      </c>
      <c r="E136" s="5">
        <v>34.0</v>
      </c>
      <c r="F136" s="5">
        <v>22.0</v>
      </c>
      <c r="G136" s="5">
        <v>0.0</v>
      </c>
      <c r="H136" s="5">
        <v>48.0</v>
      </c>
      <c r="I136" s="5">
        <f t="shared" si="1"/>
        <v>37</v>
      </c>
      <c r="J136" s="5">
        <f t="shared" si="2"/>
        <v>61</v>
      </c>
      <c r="K136" s="5">
        <f t="shared" si="3"/>
        <v>61</v>
      </c>
      <c r="L136" s="5">
        <f t="shared" si="4"/>
        <v>61</v>
      </c>
      <c r="M136" s="4" t="s">
        <v>153</v>
      </c>
      <c r="N136" s="4">
        <f t="shared" si="5"/>
        <v>28.66666667</v>
      </c>
      <c r="O136" s="4">
        <f t="shared" si="6"/>
        <v>37.96721311</v>
      </c>
      <c r="P136" s="4">
        <f t="shared" si="7"/>
        <v>1</v>
      </c>
      <c r="Q136" s="4">
        <f t="shared" si="8"/>
        <v>0</v>
      </c>
      <c r="R136" s="4">
        <f t="shared" si="9"/>
        <v>0</v>
      </c>
      <c r="S136" s="5"/>
      <c r="T136" s="5"/>
      <c r="U136" s="5"/>
    </row>
    <row r="137" ht="12.75" customHeight="1">
      <c r="A137" s="5">
        <v>148.0</v>
      </c>
      <c r="B137" s="7" t="s">
        <v>160</v>
      </c>
      <c r="C137" s="4" t="s">
        <v>149</v>
      </c>
      <c r="D137" s="5">
        <v>24.0</v>
      </c>
      <c r="E137" s="5">
        <v>41.0</v>
      </c>
      <c r="F137" s="5">
        <v>33.0</v>
      </c>
      <c r="G137" s="5">
        <v>3.0</v>
      </c>
      <c r="H137" s="5">
        <v>80.0</v>
      </c>
      <c r="I137" s="5">
        <f t="shared" si="1"/>
        <v>52</v>
      </c>
      <c r="J137" s="5">
        <f t="shared" si="2"/>
        <v>92</v>
      </c>
      <c r="K137" s="5">
        <f t="shared" si="3"/>
        <v>92</v>
      </c>
      <c r="L137" s="5">
        <f t="shared" si="4"/>
        <v>92</v>
      </c>
      <c r="M137" s="4" t="s">
        <v>153</v>
      </c>
      <c r="N137" s="4">
        <f t="shared" si="5"/>
        <v>35.33333333</v>
      </c>
      <c r="O137" s="4">
        <f t="shared" si="6"/>
        <v>62.3442623</v>
      </c>
      <c r="P137" s="4">
        <f t="shared" si="7"/>
        <v>1</v>
      </c>
      <c r="Q137" s="4">
        <f t="shared" si="8"/>
        <v>0</v>
      </c>
      <c r="R137" s="4">
        <f t="shared" si="9"/>
        <v>0</v>
      </c>
      <c r="S137" s="5"/>
      <c r="T137" s="5"/>
      <c r="U137" s="5"/>
    </row>
    <row r="138" ht="12.75" customHeight="1">
      <c r="A138" s="5">
        <v>149.0</v>
      </c>
      <c r="B138" s="7" t="s">
        <v>161</v>
      </c>
      <c r="C138" s="4" t="s">
        <v>149</v>
      </c>
      <c r="D138" s="5">
        <v>10.0</v>
      </c>
      <c r="E138" s="5">
        <v>29.0</v>
      </c>
      <c r="F138" s="5">
        <v>28.0</v>
      </c>
      <c r="G138" s="5">
        <v>2.0</v>
      </c>
      <c r="H138" s="5">
        <v>48.0</v>
      </c>
      <c r="I138" s="5">
        <f t="shared" si="1"/>
        <v>35.5</v>
      </c>
      <c r="J138" s="5">
        <f t="shared" si="2"/>
        <v>59.5</v>
      </c>
      <c r="K138" s="5">
        <f t="shared" si="3"/>
        <v>60</v>
      </c>
      <c r="L138" s="5">
        <f t="shared" si="4"/>
        <v>60</v>
      </c>
      <c r="M138" s="4" t="s">
        <v>153</v>
      </c>
      <c r="N138" s="4">
        <f t="shared" si="5"/>
        <v>22.66666667</v>
      </c>
      <c r="O138" s="4">
        <f t="shared" si="6"/>
        <v>39.83606557</v>
      </c>
      <c r="P138" s="4">
        <f t="shared" si="7"/>
        <v>1</v>
      </c>
      <c r="Q138" s="4">
        <f t="shared" si="8"/>
        <v>0</v>
      </c>
      <c r="R138" s="4">
        <f t="shared" si="9"/>
        <v>0</v>
      </c>
      <c r="S138" s="5"/>
      <c r="T138" s="5"/>
      <c r="U138" s="5"/>
    </row>
    <row r="139" ht="12.75" customHeight="1">
      <c r="A139" s="5">
        <v>150.0</v>
      </c>
      <c r="B139" s="7" t="s">
        <v>162</v>
      </c>
      <c r="C139" s="4" t="s">
        <v>149</v>
      </c>
      <c r="D139" s="5">
        <v>20.0</v>
      </c>
      <c r="E139" s="5">
        <v>29.0</v>
      </c>
      <c r="F139" s="5">
        <v>36.0</v>
      </c>
      <c r="G139" s="5">
        <v>1.5</v>
      </c>
      <c r="H139" s="5">
        <v>72.0</v>
      </c>
      <c r="I139" s="5">
        <f t="shared" si="1"/>
        <v>44</v>
      </c>
      <c r="J139" s="5">
        <f t="shared" si="2"/>
        <v>80</v>
      </c>
      <c r="K139" s="5">
        <f t="shared" si="3"/>
        <v>80</v>
      </c>
      <c r="L139" s="5">
        <f t="shared" si="4"/>
        <v>80</v>
      </c>
      <c r="M139" s="4" t="s">
        <v>153</v>
      </c>
      <c r="N139" s="4">
        <f t="shared" si="5"/>
        <v>26</v>
      </c>
      <c r="O139" s="4">
        <f t="shared" si="6"/>
        <v>57.90983607</v>
      </c>
      <c r="P139" s="4">
        <f t="shared" si="7"/>
        <v>1</v>
      </c>
      <c r="Q139" s="4">
        <f t="shared" si="8"/>
        <v>0</v>
      </c>
      <c r="R139" s="4">
        <f t="shared" si="9"/>
        <v>0</v>
      </c>
      <c r="S139" s="5"/>
      <c r="T139" s="5"/>
      <c r="U139" s="5"/>
    </row>
    <row r="140" ht="12.75" customHeight="1">
      <c r="A140" s="5">
        <v>151.0</v>
      </c>
      <c r="B140" s="7" t="s">
        <v>163</v>
      </c>
      <c r="C140" s="4" t="s">
        <v>149</v>
      </c>
      <c r="D140" s="5">
        <v>20.0</v>
      </c>
      <c r="E140" s="5">
        <v>22.0</v>
      </c>
      <c r="F140" s="5">
        <v>19.0</v>
      </c>
      <c r="G140" s="5">
        <v>0.0</v>
      </c>
      <c r="H140" s="5">
        <v>41.0</v>
      </c>
      <c r="I140" s="5">
        <f t="shared" si="1"/>
        <v>30.5</v>
      </c>
      <c r="J140" s="5">
        <f t="shared" si="2"/>
        <v>51</v>
      </c>
      <c r="K140" s="5">
        <f t="shared" si="3"/>
        <v>51</v>
      </c>
      <c r="L140" s="5">
        <f t="shared" si="4"/>
        <v>51</v>
      </c>
      <c r="M140" s="4" t="s">
        <v>153</v>
      </c>
      <c r="N140" s="4">
        <f t="shared" si="5"/>
        <v>21.33333333</v>
      </c>
      <c r="O140" s="4">
        <f t="shared" si="6"/>
        <v>32.49180328</v>
      </c>
      <c r="P140" s="4">
        <f t="shared" si="7"/>
        <v>1</v>
      </c>
      <c r="Q140" s="4">
        <f t="shared" si="8"/>
        <v>0</v>
      </c>
      <c r="R140" s="4">
        <f t="shared" si="9"/>
        <v>0</v>
      </c>
      <c r="S140" s="5"/>
      <c r="T140" s="5"/>
      <c r="U140" s="5"/>
    </row>
    <row r="141" ht="12.75" customHeight="1">
      <c r="A141" s="5">
        <v>153.0</v>
      </c>
      <c r="B141" s="7" t="s">
        <v>164</v>
      </c>
      <c r="C141" s="4" t="s">
        <v>149</v>
      </c>
      <c r="D141" s="5">
        <v>13.0</v>
      </c>
      <c r="E141" s="5">
        <v>24.0</v>
      </c>
      <c r="F141" s="5">
        <v>24.0</v>
      </c>
      <c r="G141" s="5">
        <v>3.0</v>
      </c>
      <c r="H141" s="5">
        <v>52.0</v>
      </c>
      <c r="I141" s="5">
        <f t="shared" si="1"/>
        <v>33.5</v>
      </c>
      <c r="J141" s="5">
        <f t="shared" si="2"/>
        <v>59.5</v>
      </c>
      <c r="K141" s="5">
        <f t="shared" si="3"/>
        <v>60</v>
      </c>
      <c r="L141" s="5">
        <f t="shared" si="4"/>
        <v>60</v>
      </c>
      <c r="M141" s="4" t="s">
        <v>153</v>
      </c>
      <c r="N141" s="4">
        <f t="shared" si="5"/>
        <v>20.33333333</v>
      </c>
      <c r="O141" s="4">
        <f t="shared" si="6"/>
        <v>41.32786885</v>
      </c>
      <c r="P141" s="4">
        <f t="shared" si="7"/>
        <v>1</v>
      </c>
      <c r="Q141" s="4">
        <f t="shared" si="8"/>
        <v>0</v>
      </c>
      <c r="R141" s="4">
        <f t="shared" si="9"/>
        <v>0</v>
      </c>
      <c r="S141" s="5"/>
      <c r="T141" s="5"/>
      <c r="U141" s="5"/>
    </row>
    <row r="142" ht="12.75" customHeight="1">
      <c r="A142" s="5">
        <v>154.0</v>
      </c>
      <c r="B142" s="7" t="s">
        <v>165</v>
      </c>
      <c r="C142" s="4" t="s">
        <v>149</v>
      </c>
      <c r="D142" s="5">
        <v>19.0</v>
      </c>
      <c r="E142" s="5">
        <v>36.0</v>
      </c>
      <c r="F142" s="5">
        <v>28.0</v>
      </c>
      <c r="G142" s="5">
        <v>3.0</v>
      </c>
      <c r="H142" s="5">
        <v>53.0</v>
      </c>
      <c r="I142" s="5">
        <f t="shared" si="1"/>
        <v>44.5</v>
      </c>
      <c r="J142" s="5">
        <f t="shared" si="2"/>
        <v>71</v>
      </c>
      <c r="K142" s="5">
        <f t="shared" si="3"/>
        <v>71</v>
      </c>
      <c r="L142" s="5">
        <f t="shared" si="4"/>
        <v>71</v>
      </c>
      <c r="M142" s="4" t="s">
        <v>153</v>
      </c>
      <c r="N142" s="4">
        <f t="shared" si="5"/>
        <v>30.33333333</v>
      </c>
      <c r="O142" s="4">
        <f t="shared" si="6"/>
        <v>43.16393443</v>
      </c>
      <c r="P142" s="4">
        <f t="shared" si="7"/>
        <v>1</v>
      </c>
      <c r="Q142" s="4">
        <f t="shared" si="8"/>
        <v>0</v>
      </c>
      <c r="R142" s="4">
        <f t="shared" si="9"/>
        <v>0</v>
      </c>
      <c r="S142" s="5"/>
      <c r="T142" s="5"/>
      <c r="U142" s="5"/>
    </row>
    <row r="143" ht="12.75" customHeight="1">
      <c r="A143" s="5">
        <v>155.0</v>
      </c>
      <c r="B143" s="7" t="s">
        <v>166</v>
      </c>
      <c r="C143" s="4" t="s">
        <v>149</v>
      </c>
      <c r="D143" s="5">
        <v>24.0</v>
      </c>
      <c r="E143" s="5">
        <v>41.0</v>
      </c>
      <c r="F143" s="5">
        <v>27.0</v>
      </c>
      <c r="G143" s="5">
        <v>1.0</v>
      </c>
      <c r="H143" s="5">
        <v>56.0</v>
      </c>
      <c r="I143" s="5">
        <f t="shared" si="1"/>
        <v>47</v>
      </c>
      <c r="J143" s="5">
        <f t="shared" si="2"/>
        <v>75</v>
      </c>
      <c r="K143" s="5">
        <f t="shared" si="3"/>
        <v>75</v>
      </c>
      <c r="L143" s="5">
        <f t="shared" si="4"/>
        <v>75</v>
      </c>
      <c r="M143" s="4" t="s">
        <v>153</v>
      </c>
      <c r="N143" s="4">
        <f t="shared" si="5"/>
        <v>35.33333333</v>
      </c>
      <c r="O143" s="4">
        <f t="shared" si="6"/>
        <v>44.73770492</v>
      </c>
      <c r="P143" s="4">
        <f t="shared" si="7"/>
        <v>1</v>
      </c>
      <c r="Q143" s="4">
        <f t="shared" si="8"/>
        <v>0</v>
      </c>
      <c r="R143" s="4">
        <f t="shared" si="9"/>
        <v>0</v>
      </c>
      <c r="S143" s="5"/>
      <c r="T143" s="5"/>
      <c r="U143" s="5"/>
    </row>
    <row r="144" ht="12.75" customHeight="1">
      <c r="A144" s="5">
        <v>156.0</v>
      </c>
      <c r="B144" s="7" t="s">
        <v>167</v>
      </c>
      <c r="C144" s="4" t="s">
        <v>149</v>
      </c>
      <c r="D144" s="5">
        <v>15.0</v>
      </c>
      <c r="E144" s="5">
        <v>19.0</v>
      </c>
      <c r="F144" s="5">
        <v>22.0</v>
      </c>
      <c r="G144" s="5">
        <v>3.0</v>
      </c>
      <c r="H144" s="5">
        <v>70.0</v>
      </c>
      <c r="I144" s="5">
        <f t="shared" si="1"/>
        <v>31</v>
      </c>
      <c r="J144" s="5">
        <f t="shared" si="2"/>
        <v>66</v>
      </c>
      <c r="K144" s="5">
        <f t="shared" si="3"/>
        <v>66</v>
      </c>
      <c r="L144" s="5">
        <f t="shared" si="4"/>
        <v>66</v>
      </c>
      <c r="M144" s="4" t="s">
        <v>153</v>
      </c>
      <c r="N144" s="4">
        <f t="shared" si="5"/>
        <v>17.66666667</v>
      </c>
      <c r="O144" s="4">
        <f t="shared" si="6"/>
        <v>52.54098361</v>
      </c>
      <c r="P144" s="4">
        <f t="shared" si="7"/>
        <v>1</v>
      </c>
      <c r="Q144" s="4">
        <f t="shared" si="8"/>
        <v>0</v>
      </c>
      <c r="R144" s="4">
        <f t="shared" si="9"/>
        <v>0</v>
      </c>
      <c r="S144" s="5"/>
      <c r="T144" s="5"/>
      <c r="U144" s="5"/>
    </row>
    <row r="145" ht="12.75" customHeight="1">
      <c r="A145" s="5">
        <v>157.0</v>
      </c>
      <c r="B145" s="7" t="s">
        <v>168</v>
      </c>
      <c r="C145" s="4" t="s">
        <v>149</v>
      </c>
      <c r="D145" s="5">
        <v>22.0</v>
      </c>
      <c r="E145" s="5">
        <v>35.0</v>
      </c>
      <c r="F145" s="5">
        <v>28.0</v>
      </c>
      <c r="G145" s="5">
        <v>3.0</v>
      </c>
      <c r="H145" s="5">
        <v>75.0</v>
      </c>
      <c r="I145" s="5">
        <f t="shared" si="1"/>
        <v>45.5</v>
      </c>
      <c r="J145" s="5">
        <f t="shared" si="2"/>
        <v>83</v>
      </c>
      <c r="K145" s="5">
        <f t="shared" si="3"/>
        <v>83</v>
      </c>
      <c r="L145" s="5">
        <f t="shared" si="4"/>
        <v>83</v>
      </c>
      <c r="M145" s="4" t="s">
        <v>153</v>
      </c>
      <c r="N145" s="4">
        <f t="shared" si="5"/>
        <v>30.66666667</v>
      </c>
      <c r="O145" s="4">
        <f t="shared" si="6"/>
        <v>57.59016393</v>
      </c>
      <c r="P145" s="4">
        <f t="shared" si="7"/>
        <v>1</v>
      </c>
      <c r="Q145" s="4">
        <f t="shared" si="8"/>
        <v>0</v>
      </c>
      <c r="R145" s="4">
        <f t="shared" si="9"/>
        <v>0</v>
      </c>
      <c r="S145" s="5"/>
      <c r="T145" s="5"/>
      <c r="U145" s="5"/>
    </row>
    <row r="146" ht="12.75" customHeight="1">
      <c r="A146" s="5">
        <v>158.0</v>
      </c>
      <c r="B146" s="7" t="s">
        <v>169</v>
      </c>
      <c r="C146" s="4" t="s">
        <v>149</v>
      </c>
      <c r="D146" s="5">
        <v>14.0</v>
      </c>
      <c r="E146" s="5">
        <v>39.0</v>
      </c>
      <c r="F146" s="5">
        <v>28.0</v>
      </c>
      <c r="G146" s="5">
        <v>2.0</v>
      </c>
      <c r="H146" s="5">
        <v>69.0</v>
      </c>
      <c r="I146" s="5">
        <f t="shared" si="1"/>
        <v>42.5</v>
      </c>
      <c r="J146" s="5">
        <f t="shared" si="2"/>
        <v>77</v>
      </c>
      <c r="K146" s="5">
        <f t="shared" si="3"/>
        <v>77</v>
      </c>
      <c r="L146" s="5">
        <f t="shared" si="4"/>
        <v>77</v>
      </c>
      <c r="M146" s="4" t="s">
        <v>153</v>
      </c>
      <c r="N146" s="4">
        <f t="shared" si="5"/>
        <v>30.66666667</v>
      </c>
      <c r="O146" s="4">
        <f t="shared" si="6"/>
        <v>53.60655738</v>
      </c>
      <c r="P146" s="4">
        <f t="shared" si="7"/>
        <v>1</v>
      </c>
      <c r="Q146" s="4">
        <f t="shared" si="8"/>
        <v>0</v>
      </c>
      <c r="R146" s="4">
        <f t="shared" si="9"/>
        <v>0</v>
      </c>
      <c r="S146" s="5"/>
      <c r="T146" s="5"/>
      <c r="U146" s="5"/>
    </row>
    <row r="147" ht="12.75" customHeight="1">
      <c r="A147" s="5">
        <v>159.0</v>
      </c>
      <c r="B147" s="7" t="s">
        <v>170</v>
      </c>
      <c r="C147" s="4" t="s">
        <v>149</v>
      </c>
      <c r="D147" s="5">
        <v>13.0</v>
      </c>
      <c r="E147" s="5">
        <v>24.0</v>
      </c>
      <c r="F147" s="5">
        <v>24.0</v>
      </c>
      <c r="G147" s="5">
        <v>1.0</v>
      </c>
      <c r="H147" s="5">
        <v>44.0</v>
      </c>
      <c r="I147" s="5">
        <f t="shared" si="1"/>
        <v>31.5</v>
      </c>
      <c r="J147" s="5">
        <f t="shared" si="2"/>
        <v>53.5</v>
      </c>
      <c r="K147" s="5">
        <f t="shared" si="3"/>
        <v>54</v>
      </c>
      <c r="L147" s="5">
        <f t="shared" si="4"/>
        <v>54</v>
      </c>
      <c r="M147" s="4" t="s">
        <v>153</v>
      </c>
      <c r="N147" s="4">
        <f t="shared" si="5"/>
        <v>20.33333333</v>
      </c>
      <c r="O147" s="4">
        <f t="shared" si="6"/>
        <v>35.98360656</v>
      </c>
      <c r="P147" s="4">
        <f t="shared" si="7"/>
        <v>1</v>
      </c>
      <c r="Q147" s="4">
        <f t="shared" si="8"/>
        <v>0</v>
      </c>
      <c r="R147" s="4">
        <f t="shared" si="9"/>
        <v>0</v>
      </c>
      <c r="S147" s="5"/>
      <c r="T147" s="5"/>
      <c r="U147" s="5"/>
    </row>
    <row r="148" ht="12.75" customHeight="1">
      <c r="A148" s="5">
        <v>160.0</v>
      </c>
      <c r="B148" s="7" t="s">
        <v>171</v>
      </c>
      <c r="C148" s="4" t="s">
        <v>149</v>
      </c>
      <c r="D148" s="5">
        <v>19.0</v>
      </c>
      <c r="E148" s="5">
        <v>21.0</v>
      </c>
      <c r="F148" s="5">
        <v>22.0</v>
      </c>
      <c r="G148" s="5">
        <v>2.0</v>
      </c>
      <c r="H148" s="5">
        <v>45.0</v>
      </c>
      <c r="I148" s="5">
        <f t="shared" si="1"/>
        <v>33</v>
      </c>
      <c r="J148" s="5">
        <f t="shared" si="2"/>
        <v>55.5</v>
      </c>
      <c r="K148" s="5">
        <f t="shared" si="3"/>
        <v>56</v>
      </c>
      <c r="L148" s="5">
        <f t="shared" si="4"/>
        <v>56</v>
      </c>
      <c r="M148" s="4" t="s">
        <v>153</v>
      </c>
      <c r="N148" s="4">
        <f t="shared" si="5"/>
        <v>20.33333333</v>
      </c>
      <c r="O148" s="4">
        <f t="shared" si="6"/>
        <v>36.09836066</v>
      </c>
      <c r="P148" s="4">
        <f t="shared" si="7"/>
        <v>1</v>
      </c>
      <c r="Q148" s="4">
        <f t="shared" si="8"/>
        <v>0</v>
      </c>
      <c r="R148" s="4">
        <f t="shared" si="9"/>
        <v>0</v>
      </c>
      <c r="S148" s="5"/>
      <c r="T148" s="5"/>
      <c r="U148" s="5"/>
    </row>
    <row r="149" ht="12.75" customHeight="1">
      <c r="A149" s="5">
        <v>161.0</v>
      </c>
      <c r="B149" s="7" t="s">
        <v>172</v>
      </c>
      <c r="C149" s="4" t="s">
        <v>149</v>
      </c>
      <c r="D149" s="5">
        <v>19.0</v>
      </c>
      <c r="E149" s="5">
        <v>17.0</v>
      </c>
      <c r="F149" s="5">
        <v>8.0</v>
      </c>
      <c r="G149" s="5">
        <v>0.0</v>
      </c>
      <c r="H149" s="5">
        <v>36.0</v>
      </c>
      <c r="I149" s="5">
        <f t="shared" si="1"/>
        <v>22</v>
      </c>
      <c r="J149" s="5">
        <f t="shared" si="2"/>
        <v>40</v>
      </c>
      <c r="K149" s="5">
        <f t="shared" si="3"/>
        <v>40</v>
      </c>
      <c r="L149" s="5">
        <f t="shared" si="4"/>
        <v>40</v>
      </c>
      <c r="M149" s="4" t="s">
        <v>153</v>
      </c>
      <c r="N149" s="4">
        <f t="shared" si="5"/>
        <v>17.66666667</v>
      </c>
      <c r="O149" s="4">
        <f t="shared" si="6"/>
        <v>25.96721311</v>
      </c>
      <c r="P149" s="4">
        <f t="shared" si="7"/>
        <v>1</v>
      </c>
      <c r="Q149" s="4">
        <f t="shared" si="8"/>
        <v>0</v>
      </c>
      <c r="R149" s="4">
        <f t="shared" si="9"/>
        <v>0</v>
      </c>
      <c r="S149" s="5"/>
      <c r="T149" s="5"/>
      <c r="U149" s="5"/>
    </row>
    <row r="150" ht="12.75" customHeight="1">
      <c r="A150" s="5">
        <v>162.0</v>
      </c>
      <c r="B150" s="7" t="s">
        <v>173</v>
      </c>
      <c r="C150" s="4" t="s">
        <v>149</v>
      </c>
      <c r="D150" s="5">
        <v>22.0</v>
      </c>
      <c r="E150" s="5">
        <v>30.0</v>
      </c>
      <c r="F150" s="5">
        <v>28.0</v>
      </c>
      <c r="G150" s="5">
        <v>3.0</v>
      </c>
      <c r="H150" s="5">
        <v>44.0</v>
      </c>
      <c r="I150" s="5">
        <f t="shared" si="1"/>
        <v>43</v>
      </c>
      <c r="J150" s="5">
        <f t="shared" si="2"/>
        <v>65</v>
      </c>
      <c r="K150" s="5">
        <f t="shared" si="3"/>
        <v>65</v>
      </c>
      <c r="L150" s="5">
        <f t="shared" si="4"/>
        <v>65</v>
      </c>
      <c r="M150" s="4" t="s">
        <v>153</v>
      </c>
      <c r="N150" s="4">
        <f t="shared" si="5"/>
        <v>27.33333333</v>
      </c>
      <c r="O150" s="4">
        <f t="shared" si="6"/>
        <v>37.26229508</v>
      </c>
      <c r="P150" s="4">
        <f t="shared" si="7"/>
        <v>1</v>
      </c>
      <c r="Q150" s="4">
        <f t="shared" si="8"/>
        <v>0</v>
      </c>
      <c r="R150" s="4">
        <f t="shared" si="9"/>
        <v>0</v>
      </c>
      <c r="S150" s="5"/>
      <c r="T150" s="5"/>
      <c r="U150" s="5"/>
    </row>
    <row r="151" ht="12.75" customHeight="1">
      <c r="A151" s="5">
        <v>163.0</v>
      </c>
      <c r="B151" s="7" t="s">
        <v>174</v>
      </c>
      <c r="C151" s="4" t="s">
        <v>149</v>
      </c>
      <c r="D151" s="5">
        <v>20.0</v>
      </c>
      <c r="E151" s="5">
        <v>32.0</v>
      </c>
      <c r="F151" s="5">
        <v>32.0</v>
      </c>
      <c r="G151" s="5">
        <v>0.0</v>
      </c>
      <c r="H151" s="5">
        <v>52.0</v>
      </c>
      <c r="I151" s="5">
        <f t="shared" si="1"/>
        <v>42</v>
      </c>
      <c r="J151" s="5">
        <f t="shared" si="2"/>
        <v>68</v>
      </c>
      <c r="K151" s="5">
        <f t="shared" si="3"/>
        <v>68</v>
      </c>
      <c r="L151" s="5">
        <f t="shared" si="4"/>
        <v>68</v>
      </c>
      <c r="M151" s="4" t="s">
        <v>153</v>
      </c>
      <c r="N151" s="4">
        <f t="shared" si="5"/>
        <v>28</v>
      </c>
      <c r="O151" s="4">
        <f t="shared" si="6"/>
        <v>43.54098361</v>
      </c>
      <c r="P151" s="4">
        <f t="shared" si="7"/>
        <v>1</v>
      </c>
      <c r="Q151" s="4">
        <f t="shared" si="8"/>
        <v>0</v>
      </c>
      <c r="R151" s="4">
        <f t="shared" si="9"/>
        <v>0</v>
      </c>
      <c r="S151" s="5"/>
      <c r="T151" s="5"/>
      <c r="U151" s="5"/>
    </row>
    <row r="152" ht="12.75" customHeight="1">
      <c r="A152" s="5">
        <v>164.0</v>
      </c>
      <c r="B152" s="7" t="s">
        <v>175</v>
      </c>
      <c r="C152" s="4" t="s">
        <v>149</v>
      </c>
      <c r="D152" s="5">
        <v>24.0</v>
      </c>
      <c r="E152" s="5">
        <v>15.0</v>
      </c>
      <c r="F152" s="5">
        <v>9.0</v>
      </c>
      <c r="G152" s="5">
        <v>3.0</v>
      </c>
      <c r="H152" s="5">
        <v>24.0</v>
      </c>
      <c r="I152" s="5">
        <f t="shared" si="1"/>
        <v>27</v>
      </c>
      <c r="J152" s="5">
        <f t="shared" si="2"/>
        <v>39</v>
      </c>
      <c r="K152" s="5">
        <f t="shared" si="3"/>
        <v>39</v>
      </c>
      <c r="L152" s="5">
        <f t="shared" si="4"/>
        <v>39</v>
      </c>
      <c r="M152" s="4" t="s">
        <v>153</v>
      </c>
      <c r="N152" s="4">
        <f t="shared" si="5"/>
        <v>18</v>
      </c>
      <c r="O152" s="4">
        <f t="shared" si="6"/>
        <v>18.54098361</v>
      </c>
      <c r="P152" s="4">
        <f t="shared" si="7"/>
        <v>1</v>
      </c>
      <c r="Q152" s="4">
        <f t="shared" si="8"/>
        <v>0</v>
      </c>
      <c r="R152" s="4">
        <f t="shared" si="9"/>
        <v>0</v>
      </c>
      <c r="S152" s="5"/>
      <c r="T152" s="5"/>
      <c r="U152" s="5"/>
    </row>
    <row r="153" ht="12.75" customHeight="1">
      <c r="A153" s="5">
        <v>165.0</v>
      </c>
      <c r="B153" s="7" t="s">
        <v>176</v>
      </c>
      <c r="C153" s="4" t="s">
        <v>15</v>
      </c>
      <c r="D153" s="5">
        <v>14.0</v>
      </c>
      <c r="E153" s="5">
        <v>21.0</v>
      </c>
      <c r="F153" s="5">
        <v>27.0</v>
      </c>
      <c r="G153" s="5">
        <v>3.0</v>
      </c>
      <c r="H153" s="5">
        <v>44.0</v>
      </c>
      <c r="I153" s="5">
        <f t="shared" si="1"/>
        <v>34</v>
      </c>
      <c r="J153" s="5">
        <f t="shared" si="2"/>
        <v>56</v>
      </c>
      <c r="K153" s="5">
        <f t="shared" si="3"/>
        <v>56</v>
      </c>
      <c r="L153" s="5">
        <f t="shared" si="4"/>
        <v>56</v>
      </c>
      <c r="M153" s="4" t="s">
        <v>153</v>
      </c>
      <c r="N153" s="4">
        <f t="shared" si="5"/>
        <v>18.66666667</v>
      </c>
      <c r="O153" s="4">
        <f t="shared" si="6"/>
        <v>36.96721311</v>
      </c>
      <c r="P153" s="4">
        <f t="shared" si="7"/>
        <v>1</v>
      </c>
      <c r="Q153" s="4">
        <f t="shared" si="8"/>
        <v>0</v>
      </c>
      <c r="R153" s="4">
        <f t="shared" si="9"/>
        <v>0</v>
      </c>
      <c r="S153" s="5"/>
      <c r="T153" s="5"/>
      <c r="U153" s="5"/>
    </row>
    <row r="154" ht="12.75" customHeight="1">
      <c r="A154" s="5">
        <v>166.0</v>
      </c>
      <c r="B154" s="7" t="s">
        <v>177</v>
      </c>
      <c r="C154" s="4" t="s">
        <v>15</v>
      </c>
      <c r="D154" s="5">
        <v>13.0</v>
      </c>
      <c r="E154" s="5">
        <v>17.0</v>
      </c>
      <c r="F154" s="5">
        <v>8.0</v>
      </c>
      <c r="G154" s="5">
        <v>2.0</v>
      </c>
      <c r="H154" s="5">
        <v>56.0</v>
      </c>
      <c r="I154" s="5">
        <f t="shared" si="1"/>
        <v>21</v>
      </c>
      <c r="J154" s="5">
        <f t="shared" si="2"/>
        <v>49</v>
      </c>
      <c r="K154" s="5">
        <f t="shared" si="3"/>
        <v>49</v>
      </c>
      <c r="L154" s="5">
        <f t="shared" si="4"/>
        <v>49</v>
      </c>
      <c r="M154" s="4" t="s">
        <v>129</v>
      </c>
      <c r="N154" s="4">
        <f t="shared" si="5"/>
        <v>15.66666667</v>
      </c>
      <c r="O154" s="4">
        <f t="shared" si="6"/>
        <v>39.18032787</v>
      </c>
      <c r="P154" s="4">
        <f t="shared" si="7"/>
        <v>1</v>
      </c>
      <c r="Q154" s="4">
        <f t="shared" si="8"/>
        <v>0</v>
      </c>
      <c r="R154" s="4">
        <f t="shared" si="9"/>
        <v>0</v>
      </c>
      <c r="S154" s="5"/>
      <c r="T154" s="5"/>
      <c r="U154" s="5"/>
    </row>
    <row r="155" ht="12.75" customHeight="1">
      <c r="A155" s="5">
        <v>167.0</v>
      </c>
      <c r="B155" s="7" t="s">
        <v>178</v>
      </c>
      <c r="C155" s="4" t="s">
        <v>15</v>
      </c>
      <c r="D155" s="5">
        <v>11.0</v>
      </c>
      <c r="E155" s="5">
        <v>8.0</v>
      </c>
      <c r="F155" s="5">
        <v>11.0</v>
      </c>
      <c r="G155" s="5">
        <v>1.0</v>
      </c>
      <c r="H155" s="5">
        <v>36.0</v>
      </c>
      <c r="I155" s="5">
        <f t="shared" si="1"/>
        <v>16</v>
      </c>
      <c r="J155" s="5">
        <f t="shared" si="2"/>
        <v>34</v>
      </c>
      <c r="K155" s="5">
        <f t="shared" si="3"/>
        <v>34</v>
      </c>
      <c r="L155" s="5">
        <f t="shared" si="4"/>
        <v>34</v>
      </c>
      <c r="M155" s="4" t="s">
        <v>129</v>
      </c>
      <c r="N155" s="4">
        <f t="shared" si="5"/>
        <v>9</v>
      </c>
      <c r="O155" s="4">
        <f t="shared" si="6"/>
        <v>26.90163934</v>
      </c>
      <c r="P155" s="4">
        <f t="shared" si="7"/>
        <v>1</v>
      </c>
      <c r="Q155" s="4">
        <f t="shared" si="8"/>
        <v>0</v>
      </c>
      <c r="R155" s="4">
        <f t="shared" si="9"/>
        <v>0</v>
      </c>
      <c r="S155" s="5"/>
      <c r="T155" s="5"/>
      <c r="U155" s="5"/>
    </row>
    <row r="156" ht="12.75" customHeight="1">
      <c r="A156" s="5">
        <v>168.0</v>
      </c>
      <c r="B156" s="7" t="s">
        <v>179</v>
      </c>
      <c r="C156" s="4" t="s">
        <v>15</v>
      </c>
      <c r="D156" s="5">
        <v>9.0</v>
      </c>
      <c r="E156" s="5">
        <v>28.0</v>
      </c>
      <c r="F156" s="5">
        <v>32.0</v>
      </c>
      <c r="G156" s="5">
        <v>1.0</v>
      </c>
      <c r="H156" s="5">
        <v>51.0</v>
      </c>
      <c r="I156" s="5">
        <f t="shared" si="1"/>
        <v>35.5</v>
      </c>
      <c r="J156" s="5">
        <f t="shared" si="2"/>
        <v>61</v>
      </c>
      <c r="K156" s="5">
        <f t="shared" si="3"/>
        <v>61</v>
      </c>
      <c r="L156" s="5">
        <f t="shared" si="4"/>
        <v>61</v>
      </c>
      <c r="M156" s="4" t="s">
        <v>129</v>
      </c>
      <c r="N156" s="4">
        <f t="shared" si="5"/>
        <v>21.66666667</v>
      </c>
      <c r="O156" s="4">
        <f t="shared" si="6"/>
        <v>42.93442623</v>
      </c>
      <c r="P156" s="4">
        <f t="shared" si="7"/>
        <v>1</v>
      </c>
      <c r="Q156" s="4">
        <f t="shared" si="8"/>
        <v>0</v>
      </c>
      <c r="R156" s="4">
        <f t="shared" si="9"/>
        <v>0</v>
      </c>
      <c r="S156" s="5"/>
      <c r="T156" s="5"/>
      <c r="U156" s="5"/>
    </row>
    <row r="157" ht="12.75" customHeight="1">
      <c r="A157" s="5">
        <v>169.0</v>
      </c>
      <c r="B157" s="7" t="s">
        <v>180</v>
      </c>
      <c r="C157" s="4" t="s">
        <v>15</v>
      </c>
      <c r="D157" s="5">
        <v>16.0</v>
      </c>
      <c r="E157" s="5">
        <v>22.0</v>
      </c>
      <c r="F157" s="5">
        <v>24.0</v>
      </c>
      <c r="G157" s="5">
        <v>0.0</v>
      </c>
      <c r="H157" s="5">
        <v>28.0</v>
      </c>
      <c r="I157" s="5">
        <f t="shared" si="1"/>
        <v>31</v>
      </c>
      <c r="J157" s="5">
        <f t="shared" si="2"/>
        <v>45</v>
      </c>
      <c r="K157" s="5">
        <f t="shared" si="3"/>
        <v>45</v>
      </c>
      <c r="L157" s="5">
        <f t="shared" si="4"/>
        <v>45</v>
      </c>
      <c r="M157" s="4" t="s">
        <v>129</v>
      </c>
      <c r="N157" s="4">
        <f t="shared" si="5"/>
        <v>20</v>
      </c>
      <c r="O157" s="4">
        <f t="shared" si="6"/>
        <v>25.44262295</v>
      </c>
      <c r="P157" s="4">
        <f t="shared" si="7"/>
        <v>1</v>
      </c>
      <c r="Q157" s="4">
        <f t="shared" si="8"/>
        <v>0</v>
      </c>
      <c r="R157" s="4">
        <f t="shared" si="9"/>
        <v>0</v>
      </c>
      <c r="S157" s="5"/>
      <c r="T157" s="5"/>
      <c r="U157" s="5"/>
    </row>
    <row r="158" ht="12.75" customHeight="1">
      <c r="A158" s="5">
        <v>170.0</v>
      </c>
      <c r="B158" s="7" t="s">
        <v>181</v>
      </c>
      <c r="C158" s="4" t="s">
        <v>15</v>
      </c>
      <c r="D158" s="5">
        <v>14.0</v>
      </c>
      <c r="E158" s="5">
        <v>35.0</v>
      </c>
      <c r="F158" s="5">
        <v>19.0</v>
      </c>
      <c r="G158" s="5">
        <v>1.0</v>
      </c>
      <c r="H158" s="5">
        <v>54.0</v>
      </c>
      <c r="I158" s="5">
        <f t="shared" si="1"/>
        <v>35</v>
      </c>
      <c r="J158" s="5">
        <f t="shared" si="2"/>
        <v>62</v>
      </c>
      <c r="K158" s="5">
        <f t="shared" si="3"/>
        <v>62</v>
      </c>
      <c r="L158" s="5">
        <f t="shared" si="4"/>
        <v>62</v>
      </c>
      <c r="M158" s="4" t="s">
        <v>129</v>
      </c>
      <c r="N158" s="4">
        <f t="shared" si="5"/>
        <v>28</v>
      </c>
      <c r="O158" s="4">
        <f t="shared" si="6"/>
        <v>41.06557377</v>
      </c>
      <c r="P158" s="4">
        <f t="shared" si="7"/>
        <v>1</v>
      </c>
      <c r="Q158" s="4">
        <f t="shared" si="8"/>
        <v>0</v>
      </c>
      <c r="R158" s="4">
        <f t="shared" si="9"/>
        <v>0</v>
      </c>
      <c r="S158" s="5"/>
      <c r="T158" s="5"/>
      <c r="U158" s="5"/>
    </row>
    <row r="159" ht="12.75" customHeight="1">
      <c r="A159" s="5">
        <v>174.0</v>
      </c>
      <c r="B159" s="7" t="s">
        <v>182</v>
      </c>
      <c r="C159" s="4" t="s">
        <v>15</v>
      </c>
      <c r="D159" s="5">
        <v>14.5</v>
      </c>
      <c r="E159" s="5">
        <v>25.0</v>
      </c>
      <c r="F159" s="5">
        <v>19.0</v>
      </c>
      <c r="G159" s="5">
        <v>1.0</v>
      </c>
      <c r="H159" s="5">
        <v>35.0</v>
      </c>
      <c r="I159" s="5">
        <f t="shared" si="1"/>
        <v>30.25</v>
      </c>
      <c r="J159" s="5">
        <f t="shared" si="2"/>
        <v>47.75</v>
      </c>
      <c r="K159" s="5">
        <f t="shared" si="3"/>
        <v>48</v>
      </c>
      <c r="L159" s="5">
        <f t="shared" si="4"/>
        <v>48</v>
      </c>
      <c r="M159" s="4" t="s">
        <v>129</v>
      </c>
      <c r="N159" s="4">
        <f t="shared" si="5"/>
        <v>21.5</v>
      </c>
      <c r="O159" s="4">
        <f t="shared" si="6"/>
        <v>28.60655738</v>
      </c>
      <c r="P159" s="4">
        <f t="shared" si="7"/>
        <v>1</v>
      </c>
      <c r="Q159" s="4">
        <f t="shared" si="8"/>
        <v>0</v>
      </c>
      <c r="R159" s="4">
        <f t="shared" si="9"/>
        <v>0</v>
      </c>
      <c r="S159" s="5"/>
      <c r="T159" s="5"/>
      <c r="U159" s="5"/>
    </row>
    <row r="160" ht="12.75" customHeight="1">
      <c r="A160" s="5">
        <v>175.0</v>
      </c>
      <c r="B160" s="7" t="s">
        <v>183</v>
      </c>
      <c r="C160" s="4" t="s">
        <v>15</v>
      </c>
      <c r="D160" s="5">
        <v>15.0</v>
      </c>
      <c r="E160" s="5">
        <v>17.0</v>
      </c>
      <c r="F160" s="5">
        <v>16.0</v>
      </c>
      <c r="G160" s="5">
        <v>1.0</v>
      </c>
      <c r="H160" s="5">
        <v>22.0</v>
      </c>
      <c r="I160" s="5">
        <f t="shared" si="1"/>
        <v>25</v>
      </c>
      <c r="J160" s="5">
        <f t="shared" si="2"/>
        <v>36</v>
      </c>
      <c r="K160" s="5">
        <f t="shared" si="3"/>
        <v>36</v>
      </c>
      <c r="L160" s="5">
        <f t="shared" si="4"/>
        <v>36</v>
      </c>
      <c r="M160" s="4" t="s">
        <v>129</v>
      </c>
      <c r="N160" s="4">
        <f t="shared" si="5"/>
        <v>16.33333333</v>
      </c>
      <c r="O160" s="4">
        <f t="shared" si="6"/>
        <v>19.19672131</v>
      </c>
      <c r="P160" s="4">
        <f t="shared" si="7"/>
        <v>1</v>
      </c>
      <c r="Q160" s="4">
        <f t="shared" si="8"/>
        <v>0</v>
      </c>
      <c r="R160" s="4">
        <f t="shared" si="9"/>
        <v>0</v>
      </c>
      <c r="S160" s="5"/>
      <c r="T160" s="5"/>
      <c r="U160" s="5"/>
    </row>
    <row r="161" ht="12.75" customHeight="1">
      <c r="A161" s="5">
        <v>176.0</v>
      </c>
      <c r="B161" s="7" t="s">
        <v>184</v>
      </c>
      <c r="C161" s="4" t="s">
        <v>15</v>
      </c>
      <c r="D161" s="5">
        <v>13.0</v>
      </c>
      <c r="E161" s="5">
        <v>18.0</v>
      </c>
      <c r="F161" s="5">
        <v>13.0</v>
      </c>
      <c r="G161" s="5">
        <v>2.0</v>
      </c>
      <c r="H161" s="5">
        <v>42.0</v>
      </c>
      <c r="I161" s="5">
        <f t="shared" si="1"/>
        <v>24</v>
      </c>
      <c r="J161" s="5">
        <f t="shared" si="2"/>
        <v>45</v>
      </c>
      <c r="K161" s="5">
        <f t="shared" si="3"/>
        <v>45</v>
      </c>
      <c r="L161" s="5">
        <f t="shared" si="4"/>
        <v>45</v>
      </c>
      <c r="M161" s="4" t="s">
        <v>185</v>
      </c>
      <c r="N161" s="4">
        <f t="shared" si="5"/>
        <v>16.33333333</v>
      </c>
      <c r="O161" s="4">
        <f t="shared" si="6"/>
        <v>31.47540984</v>
      </c>
      <c r="P161" s="4">
        <f t="shared" si="7"/>
        <v>1</v>
      </c>
      <c r="Q161" s="4">
        <f t="shared" si="8"/>
        <v>0</v>
      </c>
      <c r="R161" s="4">
        <f t="shared" si="9"/>
        <v>0</v>
      </c>
      <c r="S161" s="5"/>
      <c r="T161" s="5"/>
      <c r="U161" s="5"/>
    </row>
    <row r="162" ht="12.75" customHeight="1">
      <c r="A162" s="5">
        <v>177.0</v>
      </c>
      <c r="B162" s="7" t="s">
        <v>186</v>
      </c>
      <c r="C162" s="4" t="s">
        <v>15</v>
      </c>
      <c r="D162" s="5">
        <v>22.0</v>
      </c>
      <c r="E162" s="5">
        <v>39.0</v>
      </c>
      <c r="F162" s="5">
        <v>34.0</v>
      </c>
      <c r="G162" s="5">
        <v>3.0</v>
      </c>
      <c r="H162" s="5">
        <v>64.0</v>
      </c>
      <c r="I162" s="5">
        <f t="shared" si="1"/>
        <v>50.5</v>
      </c>
      <c r="J162" s="5">
        <f t="shared" si="2"/>
        <v>82.5</v>
      </c>
      <c r="K162" s="5">
        <f t="shared" si="3"/>
        <v>83</v>
      </c>
      <c r="L162" s="5">
        <f t="shared" si="4"/>
        <v>83</v>
      </c>
      <c r="M162" s="4" t="s">
        <v>185</v>
      </c>
      <c r="N162" s="4">
        <f t="shared" si="5"/>
        <v>33.33333333</v>
      </c>
      <c r="O162" s="4">
        <f t="shared" si="6"/>
        <v>52.14754098</v>
      </c>
      <c r="P162" s="4">
        <f t="shared" si="7"/>
        <v>1</v>
      </c>
      <c r="Q162" s="4">
        <f t="shared" si="8"/>
        <v>0</v>
      </c>
      <c r="R162" s="4">
        <f t="shared" si="9"/>
        <v>0</v>
      </c>
      <c r="S162" s="5"/>
      <c r="T162" s="5"/>
      <c r="U162" s="5"/>
    </row>
    <row r="163" ht="12.75" customHeight="1">
      <c r="A163" s="5">
        <v>178.0</v>
      </c>
      <c r="B163" s="7" t="s">
        <v>187</v>
      </c>
      <c r="C163" s="4" t="s">
        <v>15</v>
      </c>
      <c r="D163" s="5">
        <v>14.0</v>
      </c>
      <c r="E163" s="5">
        <v>25.0</v>
      </c>
      <c r="F163" s="5">
        <v>2.0</v>
      </c>
      <c r="G163" s="5">
        <v>3.0</v>
      </c>
      <c r="H163" s="5">
        <v>18.0</v>
      </c>
      <c r="I163" s="5">
        <f t="shared" si="1"/>
        <v>23.5</v>
      </c>
      <c r="J163" s="5">
        <f t="shared" si="2"/>
        <v>32.5</v>
      </c>
      <c r="K163" s="5">
        <f t="shared" si="3"/>
        <v>33</v>
      </c>
      <c r="L163" s="5">
        <f t="shared" si="4"/>
        <v>33</v>
      </c>
      <c r="M163" s="4" t="s">
        <v>185</v>
      </c>
      <c r="N163" s="4">
        <f t="shared" si="5"/>
        <v>21.33333333</v>
      </c>
      <c r="O163" s="4">
        <f t="shared" si="6"/>
        <v>12.54098361</v>
      </c>
      <c r="P163" s="4">
        <f t="shared" si="7"/>
        <v>0</v>
      </c>
      <c r="Q163" s="4">
        <f t="shared" si="8"/>
        <v>1</v>
      </c>
      <c r="R163" s="4">
        <f t="shared" si="9"/>
        <v>0</v>
      </c>
      <c r="S163" s="5"/>
      <c r="T163" s="5"/>
      <c r="U163" s="5"/>
    </row>
    <row r="164" ht="12.75" customHeight="1">
      <c r="A164" s="5">
        <v>179.0</v>
      </c>
      <c r="B164" s="7" t="s">
        <v>188</v>
      </c>
      <c r="C164" s="4" t="s">
        <v>15</v>
      </c>
      <c r="D164" s="5">
        <v>14.0</v>
      </c>
      <c r="E164" s="5">
        <v>26.0</v>
      </c>
      <c r="F164" s="5">
        <v>11.5</v>
      </c>
      <c r="G164" s="5">
        <v>1.5</v>
      </c>
      <c r="H164" s="5">
        <v>38.0</v>
      </c>
      <c r="I164" s="5">
        <f t="shared" si="1"/>
        <v>27.25</v>
      </c>
      <c r="J164" s="5">
        <f t="shared" si="2"/>
        <v>46.25</v>
      </c>
      <c r="K164" s="5">
        <f t="shared" si="3"/>
        <v>46</v>
      </c>
      <c r="L164" s="5">
        <f t="shared" si="4"/>
        <v>46</v>
      </c>
      <c r="M164" s="4" t="s">
        <v>185</v>
      </c>
      <c r="N164" s="4">
        <f t="shared" si="5"/>
        <v>22</v>
      </c>
      <c r="O164" s="4">
        <f t="shared" si="6"/>
        <v>28.3852459</v>
      </c>
      <c r="P164" s="4">
        <f t="shared" si="7"/>
        <v>1</v>
      </c>
      <c r="Q164" s="4">
        <f t="shared" si="8"/>
        <v>0</v>
      </c>
      <c r="R164" s="4">
        <f t="shared" si="9"/>
        <v>0</v>
      </c>
      <c r="S164" s="5"/>
      <c r="T164" s="5"/>
      <c r="U164" s="5"/>
    </row>
    <row r="165" ht="12.75" customHeight="1">
      <c r="A165" s="5">
        <v>180.0</v>
      </c>
      <c r="B165" s="7" t="s">
        <v>189</v>
      </c>
      <c r="C165" s="4" t="s">
        <v>15</v>
      </c>
      <c r="D165" s="5">
        <v>23.0</v>
      </c>
      <c r="E165" s="5">
        <v>37.0</v>
      </c>
      <c r="F165" s="5">
        <v>16.5</v>
      </c>
      <c r="G165" s="5">
        <v>0.0</v>
      </c>
      <c r="H165" s="5">
        <v>41.0</v>
      </c>
      <c r="I165" s="5">
        <f t="shared" si="1"/>
        <v>38.25</v>
      </c>
      <c r="J165" s="5">
        <f t="shared" si="2"/>
        <v>58.75</v>
      </c>
      <c r="K165" s="5">
        <f t="shared" si="3"/>
        <v>59</v>
      </c>
      <c r="L165" s="5">
        <f t="shared" si="4"/>
        <v>59</v>
      </c>
      <c r="M165" s="4" t="s">
        <v>185</v>
      </c>
      <c r="N165" s="4">
        <f t="shared" si="5"/>
        <v>32.33333333</v>
      </c>
      <c r="O165" s="4">
        <f t="shared" si="6"/>
        <v>31.75409836</v>
      </c>
      <c r="P165" s="4">
        <f t="shared" si="7"/>
        <v>0</v>
      </c>
      <c r="Q165" s="4">
        <f t="shared" si="8"/>
        <v>1</v>
      </c>
      <c r="R165" s="4">
        <f t="shared" si="9"/>
        <v>0</v>
      </c>
      <c r="S165" s="5"/>
      <c r="T165" s="5"/>
      <c r="U165" s="5"/>
    </row>
    <row r="166" ht="12.75" customHeight="1">
      <c r="A166" s="5">
        <v>181.0</v>
      </c>
      <c r="B166" s="7" t="s">
        <v>190</v>
      </c>
      <c r="C166" s="4" t="s">
        <v>15</v>
      </c>
      <c r="D166" s="5">
        <v>21.0</v>
      </c>
      <c r="E166" s="5">
        <v>40.0</v>
      </c>
      <c r="F166" s="5">
        <v>20.0</v>
      </c>
      <c r="G166" s="5">
        <v>0.0</v>
      </c>
      <c r="H166" s="5">
        <v>52.0</v>
      </c>
      <c r="I166" s="5">
        <f t="shared" si="1"/>
        <v>40.5</v>
      </c>
      <c r="J166" s="5">
        <f t="shared" si="2"/>
        <v>66.5</v>
      </c>
      <c r="K166" s="5">
        <f t="shared" si="3"/>
        <v>67</v>
      </c>
      <c r="L166" s="5">
        <f t="shared" si="4"/>
        <v>67</v>
      </c>
      <c r="M166" s="4" t="s">
        <v>185</v>
      </c>
      <c r="N166" s="4">
        <f t="shared" si="5"/>
        <v>33.66666667</v>
      </c>
      <c r="O166" s="4">
        <f t="shared" si="6"/>
        <v>40</v>
      </c>
      <c r="P166" s="4">
        <f t="shared" si="7"/>
        <v>1</v>
      </c>
      <c r="Q166" s="4">
        <f t="shared" si="8"/>
        <v>0</v>
      </c>
      <c r="R166" s="4">
        <f t="shared" si="9"/>
        <v>0</v>
      </c>
      <c r="S166" s="5"/>
      <c r="T166" s="5"/>
      <c r="U166" s="5"/>
    </row>
    <row r="167" ht="12.75" customHeight="1">
      <c r="A167" s="5">
        <v>182.0</v>
      </c>
      <c r="B167" s="7" t="s">
        <v>191</v>
      </c>
      <c r="C167" s="4" t="s">
        <v>15</v>
      </c>
      <c r="D167" s="5">
        <v>7.0</v>
      </c>
      <c r="E167" s="5">
        <v>15.5</v>
      </c>
      <c r="F167" s="5">
        <v>2.0</v>
      </c>
      <c r="G167" s="5">
        <v>0.0</v>
      </c>
      <c r="H167" s="5">
        <v>18.0</v>
      </c>
      <c r="I167" s="5">
        <f t="shared" si="1"/>
        <v>12.25</v>
      </c>
      <c r="J167" s="5">
        <f t="shared" si="2"/>
        <v>21.25</v>
      </c>
      <c r="K167" s="5">
        <f t="shared" si="3"/>
        <v>21</v>
      </c>
      <c r="L167" s="5">
        <f t="shared" si="4"/>
        <v>21</v>
      </c>
      <c r="M167" s="4" t="s">
        <v>185</v>
      </c>
      <c r="N167" s="4">
        <f t="shared" si="5"/>
        <v>12.66666667</v>
      </c>
      <c r="O167" s="4">
        <f t="shared" si="6"/>
        <v>12.39344262</v>
      </c>
      <c r="P167" s="4">
        <f t="shared" si="7"/>
        <v>0</v>
      </c>
      <c r="Q167" s="4">
        <f t="shared" si="8"/>
        <v>1</v>
      </c>
      <c r="R167" s="4">
        <f t="shared" si="9"/>
        <v>0</v>
      </c>
      <c r="S167" s="5"/>
      <c r="T167" s="5"/>
      <c r="U167" s="5"/>
    </row>
    <row r="168" ht="12.75" customHeight="1">
      <c r="A168" s="5">
        <v>183.0</v>
      </c>
      <c r="B168" s="7" t="s">
        <v>192</v>
      </c>
      <c r="C168" s="4" t="s">
        <v>15</v>
      </c>
      <c r="D168" s="5">
        <v>7.5</v>
      </c>
      <c r="E168" s="5">
        <v>15.0</v>
      </c>
      <c r="F168" s="5">
        <v>5.0</v>
      </c>
      <c r="G168" s="5">
        <v>2.5</v>
      </c>
      <c r="H168" s="5">
        <v>6.0</v>
      </c>
      <c r="I168" s="5">
        <f t="shared" si="1"/>
        <v>16.25</v>
      </c>
      <c r="J168" s="5">
        <f t="shared" si="2"/>
        <v>19.25</v>
      </c>
      <c r="K168" s="5">
        <f t="shared" si="3"/>
        <v>19</v>
      </c>
      <c r="L168" s="5">
        <f t="shared" si="4"/>
        <v>19</v>
      </c>
      <c r="M168" s="4" t="s">
        <v>185</v>
      </c>
      <c r="N168" s="4">
        <f t="shared" si="5"/>
        <v>12.5</v>
      </c>
      <c r="O168" s="4">
        <f t="shared" si="6"/>
        <v>5.532786885</v>
      </c>
      <c r="P168" s="4">
        <f t="shared" si="7"/>
        <v>0</v>
      </c>
      <c r="Q168" s="4">
        <f t="shared" si="8"/>
        <v>1</v>
      </c>
      <c r="R168" s="4">
        <f t="shared" si="9"/>
        <v>0</v>
      </c>
      <c r="S168" s="5"/>
      <c r="T168" s="5"/>
      <c r="U168" s="5"/>
    </row>
    <row r="169" ht="12.75" customHeight="1">
      <c r="A169" s="5"/>
      <c r="C169" s="5"/>
      <c r="D169" s="5"/>
      <c r="E169" s="5"/>
      <c r="F169" s="5"/>
      <c r="G169" s="5"/>
      <c r="H169" s="5"/>
      <c r="I169" s="5"/>
      <c r="J169" s="5"/>
      <c r="K169" s="5"/>
      <c r="L169" s="5"/>
      <c r="M169" s="5"/>
      <c r="N169" s="5"/>
      <c r="O169" s="5"/>
      <c r="P169" s="5"/>
      <c r="Q169" s="5"/>
      <c r="R169" s="5"/>
      <c r="S169" s="5"/>
      <c r="T169" s="5"/>
      <c r="U169" s="5"/>
    </row>
    <row r="170" ht="12.75" customHeight="1">
      <c r="A170" s="5"/>
      <c r="C170" s="4" t="s">
        <v>193</v>
      </c>
      <c r="D170" s="5">
        <f>max(D2:D168)</f>
        <v>26</v>
      </c>
      <c r="E170" s="5">
        <f t="shared" ref="E170:L170" si="10">MAX(E2:E169)</f>
        <v>54</v>
      </c>
      <c r="F170" s="5">
        <f t="shared" si="10"/>
        <v>36</v>
      </c>
      <c r="G170" s="5">
        <f t="shared" si="10"/>
        <v>3</v>
      </c>
      <c r="H170" s="5">
        <f t="shared" si="10"/>
        <v>88</v>
      </c>
      <c r="I170" s="5">
        <f t="shared" si="10"/>
        <v>59.5</v>
      </c>
      <c r="J170" s="5">
        <f t="shared" si="10"/>
        <v>100</v>
      </c>
      <c r="K170" s="5">
        <f t="shared" si="10"/>
        <v>100</v>
      </c>
      <c r="L170" s="5">
        <f t="shared" si="10"/>
        <v>100</v>
      </c>
      <c r="M170" s="5"/>
      <c r="N170" s="5"/>
      <c r="O170" s="5"/>
      <c r="P170" s="5"/>
      <c r="Q170" s="5"/>
      <c r="R170" s="5"/>
      <c r="S170" s="5"/>
      <c r="T170" s="5"/>
      <c r="U170" s="5"/>
    </row>
    <row r="171" ht="12.75" customHeight="1">
      <c r="A171" s="5"/>
      <c r="C171" s="4" t="s">
        <v>194</v>
      </c>
      <c r="D171" s="5">
        <f t="shared" ref="D171:L171" si="11">MIN(D2:D169)</f>
        <v>0</v>
      </c>
      <c r="E171" s="5">
        <f t="shared" si="11"/>
        <v>4</v>
      </c>
      <c r="F171" s="5">
        <f t="shared" si="11"/>
        <v>0</v>
      </c>
      <c r="G171" s="5">
        <f t="shared" si="11"/>
        <v>0</v>
      </c>
      <c r="H171" s="5">
        <f t="shared" si="11"/>
        <v>6</v>
      </c>
      <c r="I171" s="5">
        <f t="shared" si="11"/>
        <v>12.25</v>
      </c>
      <c r="J171" s="5">
        <f t="shared" si="11"/>
        <v>19.25</v>
      </c>
      <c r="K171" s="5">
        <f t="shared" si="11"/>
        <v>19</v>
      </c>
      <c r="L171" s="5">
        <f t="shared" si="11"/>
        <v>19</v>
      </c>
      <c r="M171" s="5"/>
      <c r="N171" s="5"/>
      <c r="O171" s="5"/>
      <c r="P171" s="5"/>
      <c r="Q171" s="5"/>
      <c r="R171" s="5"/>
      <c r="S171" s="5"/>
      <c r="T171" s="5"/>
      <c r="U171" s="5"/>
    </row>
    <row r="172" ht="12.75" customHeight="1">
      <c r="A172" s="5"/>
      <c r="C172" s="4" t="s">
        <v>195</v>
      </c>
      <c r="D172" s="5">
        <f t="shared" ref="D172:L172" si="12">MEDIAN(D2:D169)</f>
        <v>20</v>
      </c>
      <c r="E172" s="5">
        <f t="shared" si="12"/>
        <v>34</v>
      </c>
      <c r="F172" s="5">
        <f t="shared" si="12"/>
        <v>19</v>
      </c>
      <c r="G172" s="5">
        <f t="shared" si="12"/>
        <v>0</v>
      </c>
      <c r="H172" s="5">
        <f t="shared" si="12"/>
        <v>48</v>
      </c>
      <c r="I172" s="5">
        <f t="shared" si="12"/>
        <v>36.75</v>
      </c>
      <c r="J172" s="5">
        <f t="shared" si="12"/>
        <v>61</v>
      </c>
      <c r="K172" s="5">
        <f t="shared" si="12"/>
        <v>61</v>
      </c>
      <c r="L172" s="5">
        <f t="shared" si="12"/>
        <v>61</v>
      </c>
      <c r="M172" s="5"/>
      <c r="N172" s="5"/>
      <c r="O172" s="5"/>
      <c r="P172" s="5"/>
      <c r="Q172" s="5"/>
      <c r="R172" s="5"/>
      <c r="S172" s="5"/>
      <c r="T172" s="5"/>
      <c r="U172" s="5"/>
    </row>
    <row r="173" ht="12.75" customHeight="1">
      <c r="A173" s="5"/>
      <c r="C173" s="4" t="s">
        <v>196</v>
      </c>
      <c r="D173" s="5">
        <f t="shared" ref="D173:L173" si="13">MODE(D2:D169)</f>
        <v>24</v>
      </c>
      <c r="E173" s="5">
        <f t="shared" si="13"/>
        <v>21</v>
      </c>
      <c r="F173" s="5">
        <f t="shared" si="13"/>
        <v>22</v>
      </c>
      <c r="G173" s="5">
        <f t="shared" si="13"/>
        <v>0</v>
      </c>
      <c r="H173" s="5">
        <f t="shared" si="13"/>
        <v>52</v>
      </c>
      <c r="I173" s="5">
        <f t="shared" si="13"/>
        <v>22</v>
      </c>
      <c r="J173" s="5">
        <f t="shared" si="13"/>
        <v>36</v>
      </c>
      <c r="K173" s="5">
        <f t="shared" si="13"/>
        <v>83</v>
      </c>
      <c r="L173" s="5">
        <f t="shared" si="13"/>
        <v>83</v>
      </c>
      <c r="M173" s="5"/>
      <c r="N173" s="5"/>
      <c r="O173" s="5"/>
      <c r="P173" s="5"/>
      <c r="Q173" s="5"/>
      <c r="R173" s="5"/>
      <c r="S173" s="5"/>
      <c r="T173" s="5"/>
      <c r="U173" s="5"/>
    </row>
    <row r="174" ht="12.75" customHeight="1">
      <c r="A174" s="5"/>
      <c r="C174" s="4" t="s">
        <v>197</v>
      </c>
      <c r="D174" s="5">
        <f t="shared" ref="D174:L174" si="14">AVERAGE(D2:D168)</f>
        <v>19.10179641</v>
      </c>
      <c r="E174" s="5">
        <f t="shared" si="14"/>
        <v>33.19760479</v>
      </c>
      <c r="F174" s="5">
        <f t="shared" si="14"/>
        <v>18.60479042</v>
      </c>
      <c r="G174" s="5">
        <f t="shared" si="14"/>
        <v>0.7859281437</v>
      </c>
      <c r="H174" s="5">
        <f t="shared" si="14"/>
        <v>46.5988024</v>
      </c>
      <c r="I174" s="5">
        <f t="shared" si="14"/>
        <v>36.23802395</v>
      </c>
      <c r="J174" s="5">
        <f t="shared" si="14"/>
        <v>59.53742515</v>
      </c>
      <c r="K174" s="5">
        <f t="shared" si="14"/>
        <v>59.68263473</v>
      </c>
      <c r="L174" s="5">
        <f t="shared" si="14"/>
        <v>59.68263473</v>
      </c>
      <c r="M174" s="5"/>
      <c r="N174" s="5"/>
      <c r="O174" s="5"/>
      <c r="P174" s="5"/>
      <c r="Q174" s="5"/>
      <c r="R174" s="5"/>
      <c r="S174" s="5"/>
      <c r="T174" s="5"/>
      <c r="U174" s="5"/>
    </row>
    <row r="175" ht="12.75" customHeight="1">
      <c r="A175" s="5"/>
      <c r="C175" s="8" t="s">
        <v>198</v>
      </c>
      <c r="D175" s="5">
        <f t="shared" ref="D175:L175" si="15">STDEV(D2:D168)</f>
        <v>5.28567595</v>
      </c>
      <c r="E175" s="5">
        <f t="shared" si="15"/>
        <v>10.85098381</v>
      </c>
      <c r="F175" s="5">
        <f t="shared" si="15"/>
        <v>9.181213194</v>
      </c>
      <c r="G175" s="5">
        <f t="shared" si="15"/>
        <v>1.144748173</v>
      </c>
      <c r="H175" s="5">
        <f t="shared" si="15"/>
        <v>18.26315663</v>
      </c>
      <c r="I175" s="5">
        <f t="shared" si="15"/>
        <v>10.51149716</v>
      </c>
      <c r="J175" s="5">
        <f t="shared" si="15"/>
        <v>18.45967252</v>
      </c>
      <c r="K175" s="5">
        <f t="shared" si="15"/>
        <v>18.46882421</v>
      </c>
      <c r="L175" s="5">
        <f t="shared" si="15"/>
        <v>18.46882421</v>
      </c>
      <c r="M175" s="5"/>
      <c r="N175" s="5"/>
      <c r="O175" s="5"/>
      <c r="P175" s="5"/>
      <c r="Q175" s="5"/>
      <c r="R175" s="5"/>
      <c r="S175" s="5"/>
      <c r="T175" s="5"/>
      <c r="U175" s="5"/>
    </row>
    <row r="176" ht="12.75" customHeight="1">
      <c r="A176" s="5"/>
      <c r="C176" s="5"/>
      <c r="D176" s="5"/>
      <c r="E176" s="5"/>
      <c r="F176" s="5"/>
      <c r="G176" s="5"/>
      <c r="H176" s="5"/>
      <c r="I176" s="5"/>
      <c r="J176" s="5"/>
      <c r="K176" s="5"/>
      <c r="L176" s="5"/>
      <c r="M176" s="5"/>
      <c r="N176" s="5"/>
      <c r="O176" s="5"/>
      <c r="P176" s="5"/>
      <c r="Q176" s="5"/>
      <c r="R176" s="5"/>
      <c r="S176" s="5"/>
      <c r="T176" s="5"/>
      <c r="U176" s="5"/>
    </row>
    <row r="177" ht="12.75" customHeight="1">
      <c r="A177" s="5"/>
      <c r="C177" s="5"/>
      <c r="D177" s="5"/>
      <c r="E177" s="5"/>
      <c r="F177" s="5"/>
      <c r="G177" s="5"/>
      <c r="H177" s="5"/>
      <c r="I177" s="5"/>
      <c r="J177" s="5"/>
      <c r="K177" s="5"/>
      <c r="L177" s="5"/>
      <c r="M177" s="5"/>
      <c r="N177" s="5"/>
      <c r="O177" s="5"/>
      <c r="P177" s="5"/>
      <c r="Q177" s="5"/>
      <c r="R177" s="5"/>
      <c r="S177" s="5"/>
      <c r="T177" s="5"/>
      <c r="U177" s="5"/>
    </row>
    <row r="178" ht="12.75" customHeight="1">
      <c r="A178" s="5"/>
      <c r="C178" s="4" t="s">
        <v>199</v>
      </c>
      <c r="D178" s="5"/>
      <c r="E178" s="5"/>
      <c r="F178" s="5"/>
      <c r="G178" s="5"/>
      <c r="H178" s="5"/>
      <c r="I178" s="5"/>
      <c r="J178" s="5"/>
      <c r="K178" s="5"/>
      <c r="L178" s="5"/>
      <c r="M178" s="5"/>
      <c r="N178" s="5"/>
      <c r="O178" s="5"/>
      <c r="P178" s="5"/>
      <c r="Q178" s="5"/>
      <c r="R178" s="5"/>
      <c r="S178" s="5"/>
      <c r="T178" s="5"/>
      <c r="U178" s="5"/>
    </row>
    <row r="179" ht="12.75" customHeight="1">
      <c r="A179" s="5"/>
      <c r="C179" s="5"/>
      <c r="D179" s="4" t="s">
        <v>200</v>
      </c>
      <c r="E179" s="4" t="s">
        <v>201</v>
      </c>
      <c r="F179" s="4" t="s">
        <v>202</v>
      </c>
      <c r="G179" s="4" t="s">
        <v>203</v>
      </c>
      <c r="H179" s="4" t="s">
        <v>204</v>
      </c>
      <c r="I179" s="5"/>
      <c r="J179" s="5"/>
      <c r="K179" s="5"/>
      <c r="L179" s="5"/>
      <c r="M179" s="5"/>
      <c r="N179" s="5"/>
      <c r="O179" s="5"/>
      <c r="P179" s="5"/>
      <c r="Q179" s="5"/>
      <c r="R179" s="5"/>
      <c r="S179" s="5"/>
      <c r="T179" s="5"/>
      <c r="U179" s="5"/>
    </row>
    <row r="180" ht="12.75" customHeight="1">
      <c r="A180" s="5"/>
      <c r="C180" s="4" t="s">
        <v>205</v>
      </c>
      <c r="D180" s="4">
        <v>1.0</v>
      </c>
      <c r="E180" s="4">
        <v>0.5774815495</v>
      </c>
      <c r="F180" s="4">
        <v>0.3280516458</v>
      </c>
      <c r="G180" s="4">
        <v>0.04792702611</v>
      </c>
      <c r="H180" s="4">
        <v>0.4993179665</v>
      </c>
      <c r="I180" s="5"/>
      <c r="J180" s="5"/>
      <c r="K180" s="5"/>
      <c r="L180" s="5"/>
      <c r="M180" s="5"/>
      <c r="N180" s="5"/>
      <c r="O180" s="5"/>
      <c r="P180" s="5"/>
      <c r="Q180" s="5"/>
      <c r="R180" s="5"/>
      <c r="S180" s="5"/>
      <c r="T180" s="5"/>
      <c r="U180" s="5"/>
    </row>
    <row r="181" ht="12.75" customHeight="1">
      <c r="A181" s="5"/>
      <c r="C181" s="4" t="s">
        <v>201</v>
      </c>
      <c r="D181" s="5">
        <f>CORREL(D2:D168,E2:E168)</f>
        <v>0.5774815495</v>
      </c>
      <c r="E181" s="4">
        <v>1.0</v>
      </c>
      <c r="F181" s="4">
        <v>0.4529350849</v>
      </c>
      <c r="G181" s="9">
        <v>2.112731404E9</v>
      </c>
      <c r="H181" s="4">
        <v>0.5924973484</v>
      </c>
      <c r="I181" s="5"/>
      <c r="J181" s="5"/>
      <c r="K181" s="5"/>
      <c r="L181" s="5"/>
      <c r="M181" s="5"/>
      <c r="N181" s="5"/>
      <c r="O181" s="5"/>
      <c r="P181" s="5"/>
      <c r="Q181" s="5"/>
      <c r="R181" s="5"/>
      <c r="S181" s="5"/>
      <c r="T181" s="5"/>
      <c r="U181" s="5"/>
    </row>
    <row r="182" ht="12.75" customHeight="1">
      <c r="A182" s="5"/>
      <c r="C182" s="4" t="s">
        <v>202</v>
      </c>
      <c r="D182" s="5">
        <f>CORREL(D2:D168,F2:F168)</f>
        <v>0.3280516458</v>
      </c>
      <c r="E182" s="5">
        <f>CORREL(F2:F168,E2:E168)</f>
        <v>0.4529350849</v>
      </c>
      <c r="F182" s="4">
        <v>1.0</v>
      </c>
      <c r="G182" s="4">
        <v>0.385524932</v>
      </c>
      <c r="H182" s="4">
        <v>0.6818515019</v>
      </c>
      <c r="I182" s="5"/>
      <c r="J182" s="5"/>
      <c r="K182" s="5"/>
      <c r="L182" s="5"/>
      <c r="M182" s="5"/>
      <c r="N182" s="5"/>
      <c r="O182" s="5"/>
      <c r="P182" s="5"/>
      <c r="Q182" s="5"/>
      <c r="R182" s="5"/>
      <c r="S182" s="5"/>
      <c r="T182" s="5"/>
      <c r="U182" s="5"/>
    </row>
    <row r="183" ht="12.75" customHeight="1">
      <c r="A183" s="5"/>
      <c r="C183" s="4" t="s">
        <v>203</v>
      </c>
      <c r="D183" s="5">
        <f>CORREL(D2:D168,G2:G168)</f>
        <v>0.04792702611</v>
      </c>
      <c r="E183" s="5">
        <f>CORREL(E2:E168,G2:G168)</f>
        <v>0.02112731404</v>
      </c>
      <c r="F183" s="5">
        <f>CORREL(F2:F168,G2:G168)</f>
        <v>0.385524932</v>
      </c>
      <c r="G183" s="4">
        <v>1.0</v>
      </c>
      <c r="H183" s="4">
        <v>0.3303997469</v>
      </c>
      <c r="I183" s="5"/>
      <c r="J183" s="5"/>
      <c r="K183" s="5"/>
      <c r="L183" s="5"/>
      <c r="M183" s="5"/>
      <c r="N183" s="5"/>
      <c r="O183" s="5"/>
      <c r="P183" s="5"/>
      <c r="Q183" s="5"/>
      <c r="R183" s="5"/>
      <c r="S183" s="5"/>
      <c r="T183" s="5"/>
      <c r="U183" s="5"/>
    </row>
    <row r="184" ht="12.75" customHeight="1">
      <c r="A184" s="5"/>
      <c r="C184" s="4" t="s">
        <v>204</v>
      </c>
      <c r="D184" s="5">
        <f>CORREL(D2:D168,H2:H168)</f>
        <v>0.4993179665</v>
      </c>
      <c r="E184" s="5">
        <f>CORREL(E2:E168,H2:H168)</f>
        <v>0.5924973484</v>
      </c>
      <c r="F184" s="5">
        <f>CORREL(F2:F168,H2:H168)</f>
        <v>0.6818515019</v>
      </c>
      <c r="G184" s="5">
        <f>CORREL(G2:G168,H2:H168)</f>
        <v>0.3303997469</v>
      </c>
      <c r="H184" s="4">
        <v>1.0</v>
      </c>
      <c r="I184" s="5"/>
      <c r="J184" s="5"/>
      <c r="K184" s="5"/>
      <c r="L184" s="5"/>
      <c r="M184" s="5"/>
      <c r="N184" s="5"/>
      <c r="O184" s="5"/>
      <c r="P184" s="5"/>
      <c r="Q184" s="5"/>
      <c r="R184" s="5"/>
      <c r="S184" s="5"/>
      <c r="T184" s="5"/>
      <c r="U184" s="5"/>
    </row>
    <row r="185" ht="12.75" customHeight="1">
      <c r="A185" s="5"/>
      <c r="C185" s="5"/>
      <c r="D185" s="5"/>
      <c r="E185" s="5"/>
      <c r="F185" s="5"/>
      <c r="G185" s="5"/>
      <c r="H185" s="5"/>
      <c r="I185" s="5"/>
      <c r="J185" s="5"/>
      <c r="K185" s="5"/>
      <c r="L185" s="5"/>
      <c r="M185" s="5"/>
      <c r="N185" s="5"/>
      <c r="O185" s="5"/>
      <c r="P185" s="5"/>
      <c r="Q185" s="5"/>
      <c r="R185" s="5"/>
      <c r="S185" s="5"/>
      <c r="T185" s="5"/>
      <c r="U185" s="5"/>
    </row>
    <row r="186" ht="12.75" customHeight="1">
      <c r="A186" s="5"/>
      <c r="C186" s="5"/>
      <c r="D186" s="5"/>
      <c r="E186" s="5"/>
      <c r="F186" s="5"/>
      <c r="G186" s="5"/>
      <c r="H186" s="5"/>
      <c r="I186" s="5"/>
      <c r="J186" s="5"/>
      <c r="K186" s="5"/>
      <c r="L186" s="5"/>
      <c r="M186" s="5"/>
      <c r="N186" s="5"/>
      <c r="O186" s="5"/>
      <c r="P186" s="5"/>
      <c r="Q186" s="5"/>
      <c r="R186" s="5"/>
      <c r="S186" s="5"/>
      <c r="T186" s="5"/>
      <c r="U186" s="5"/>
    </row>
    <row r="187" ht="12.75" customHeight="1">
      <c r="A187" s="5"/>
      <c r="C187" s="4" t="s">
        <v>206</v>
      </c>
      <c r="D187" s="5"/>
      <c r="E187" s="5"/>
      <c r="F187" s="5"/>
      <c r="G187" s="5"/>
      <c r="H187" s="5"/>
      <c r="I187" s="5"/>
      <c r="J187" s="5"/>
      <c r="K187" s="5"/>
      <c r="L187" s="5"/>
      <c r="M187" s="5"/>
      <c r="N187" s="5"/>
      <c r="O187" s="5"/>
      <c r="P187" s="5"/>
      <c r="Q187" s="5"/>
      <c r="R187" s="5"/>
      <c r="S187" s="5"/>
      <c r="T187" s="5"/>
      <c r="U187" s="5"/>
    </row>
    <row r="188" ht="12.75" customHeight="1">
      <c r="A188" s="5"/>
      <c r="C188" s="5"/>
      <c r="D188" s="5"/>
      <c r="E188" s="5"/>
      <c r="F188" s="5"/>
      <c r="G188" s="5"/>
      <c r="H188" s="5"/>
      <c r="I188" s="5"/>
      <c r="J188" s="5"/>
      <c r="K188" s="5"/>
      <c r="L188" s="5"/>
      <c r="M188" s="5"/>
      <c r="N188" s="5"/>
      <c r="O188" s="5"/>
      <c r="P188" s="5"/>
      <c r="Q188" s="5"/>
      <c r="R188" s="5"/>
      <c r="S188" s="5"/>
      <c r="T188" s="5"/>
      <c r="U188" s="5"/>
    </row>
    <row r="189" ht="12.75" customHeight="1">
      <c r="A189" s="5"/>
      <c r="C189" s="5"/>
      <c r="D189" s="5"/>
      <c r="E189" s="5"/>
      <c r="F189" s="5"/>
      <c r="G189" s="5"/>
      <c r="H189" s="5"/>
      <c r="I189" s="5"/>
      <c r="J189" s="5"/>
      <c r="K189" s="5"/>
      <c r="L189" s="5"/>
      <c r="M189" s="5"/>
      <c r="N189" s="5"/>
      <c r="O189" s="5"/>
      <c r="P189" s="5"/>
      <c r="Q189" s="5"/>
      <c r="R189" s="5"/>
      <c r="S189" s="5"/>
      <c r="T189" s="5"/>
      <c r="U189" s="5"/>
    </row>
    <row r="190" ht="12.75" customHeight="1">
      <c r="A190" s="5"/>
      <c r="C190" s="5"/>
      <c r="D190" s="5"/>
      <c r="E190" s="5"/>
      <c r="F190" s="5"/>
      <c r="G190" s="5"/>
      <c r="H190" s="5"/>
      <c r="I190" s="5"/>
      <c r="J190" s="5"/>
      <c r="K190" s="5"/>
      <c r="L190" s="5"/>
      <c r="M190" s="5"/>
      <c r="N190" s="5"/>
      <c r="O190" s="5"/>
      <c r="P190" s="5"/>
      <c r="Q190" s="5"/>
      <c r="R190" s="5"/>
      <c r="S190" s="5"/>
      <c r="T190" s="5"/>
      <c r="U190" s="5"/>
    </row>
    <row r="191" ht="12.75" customHeight="1">
      <c r="A191" s="5"/>
      <c r="C191" s="5"/>
      <c r="D191" s="5"/>
      <c r="E191" s="5"/>
      <c r="F191" s="5"/>
      <c r="G191" s="5"/>
      <c r="H191" s="5"/>
      <c r="I191" s="5"/>
      <c r="J191" s="5"/>
      <c r="K191" s="5"/>
      <c r="L191" s="5"/>
      <c r="M191" s="5"/>
      <c r="N191" s="5"/>
      <c r="O191" s="5"/>
      <c r="P191" s="5"/>
      <c r="Q191" s="5"/>
      <c r="R191" s="5"/>
      <c r="S191" s="5"/>
      <c r="T191" s="5"/>
      <c r="U191" s="5"/>
    </row>
    <row r="192" ht="12.75" customHeight="1">
      <c r="A192" s="5"/>
      <c r="C192" s="5"/>
      <c r="D192" s="5"/>
      <c r="E192" s="5"/>
      <c r="F192" s="5"/>
      <c r="G192" s="5"/>
      <c r="H192" s="5"/>
      <c r="I192" s="5"/>
      <c r="J192" s="5"/>
      <c r="K192" s="5"/>
      <c r="L192" s="5"/>
      <c r="M192" s="5"/>
      <c r="N192" s="5"/>
      <c r="O192" s="5"/>
      <c r="P192" s="5"/>
      <c r="Q192" s="5"/>
      <c r="R192" s="5"/>
      <c r="S192" s="5"/>
      <c r="T192" s="5"/>
      <c r="U192" s="5"/>
    </row>
    <row r="193" ht="12.75" customHeight="1">
      <c r="A193" s="5"/>
      <c r="C193" s="5"/>
      <c r="D193" s="5"/>
      <c r="E193" s="5"/>
      <c r="F193" s="5"/>
      <c r="G193" s="5"/>
      <c r="H193" s="5"/>
      <c r="I193" s="5"/>
      <c r="J193" s="5"/>
      <c r="K193" s="5"/>
      <c r="L193" s="5"/>
      <c r="M193" s="5"/>
      <c r="N193" s="5"/>
      <c r="O193" s="5"/>
      <c r="P193" s="5"/>
      <c r="Q193" s="5"/>
      <c r="R193" s="5"/>
      <c r="S193" s="5"/>
      <c r="T193" s="5"/>
      <c r="U193" s="5"/>
    </row>
    <row r="194" ht="12.75" customHeight="1">
      <c r="A194" s="5"/>
      <c r="C194" s="5"/>
      <c r="D194" s="5"/>
      <c r="E194" s="5"/>
      <c r="F194" s="5"/>
      <c r="G194" s="5"/>
      <c r="H194" s="5"/>
      <c r="I194" s="5"/>
      <c r="J194" s="5"/>
      <c r="K194" s="5"/>
      <c r="L194" s="5"/>
      <c r="M194" s="5"/>
      <c r="N194" s="5"/>
      <c r="O194" s="5"/>
      <c r="P194" s="5"/>
      <c r="Q194" s="5"/>
      <c r="R194" s="5"/>
      <c r="S194" s="5"/>
      <c r="T194" s="5"/>
      <c r="U194" s="5"/>
    </row>
    <row r="195" ht="12.75" customHeight="1">
      <c r="A195" s="5"/>
      <c r="C195" s="5"/>
      <c r="D195" s="5"/>
      <c r="E195" s="5"/>
      <c r="F195" s="5"/>
      <c r="G195" s="5"/>
      <c r="H195" s="5"/>
      <c r="I195" s="5"/>
      <c r="J195" s="5"/>
      <c r="K195" s="5"/>
      <c r="L195" s="5"/>
      <c r="M195" s="5"/>
      <c r="N195" s="5"/>
      <c r="O195" s="5"/>
      <c r="P195" s="5"/>
      <c r="Q195" s="5"/>
      <c r="R195" s="5"/>
      <c r="S195" s="5"/>
      <c r="T195" s="5"/>
      <c r="U195" s="5"/>
    </row>
    <row r="196" ht="12.75" customHeight="1">
      <c r="A196" s="5"/>
      <c r="C196" s="5"/>
      <c r="D196" s="5"/>
      <c r="E196" s="5"/>
      <c r="F196" s="5"/>
      <c r="G196" s="5"/>
      <c r="H196" s="5"/>
      <c r="I196" s="5"/>
      <c r="J196" s="5"/>
      <c r="K196" s="5"/>
      <c r="L196" s="5"/>
      <c r="M196" s="5"/>
      <c r="N196" s="5"/>
      <c r="O196" s="5"/>
      <c r="P196" s="5"/>
      <c r="Q196" s="5"/>
      <c r="R196" s="5"/>
      <c r="S196" s="5"/>
      <c r="T196" s="5"/>
      <c r="U196" s="5"/>
    </row>
    <row r="197" ht="12.75" customHeight="1">
      <c r="A197" s="5"/>
      <c r="C197" s="5"/>
      <c r="D197" s="5"/>
      <c r="E197" s="5"/>
      <c r="F197" s="5"/>
      <c r="G197" s="5"/>
      <c r="H197" s="5"/>
      <c r="I197" s="5"/>
      <c r="J197" s="5"/>
      <c r="K197" s="5"/>
      <c r="L197" s="5"/>
      <c r="M197" s="5"/>
      <c r="N197" s="5"/>
      <c r="O197" s="5"/>
      <c r="P197" s="5"/>
      <c r="Q197" s="5"/>
      <c r="R197" s="5"/>
      <c r="S197" s="5"/>
      <c r="T197" s="5"/>
      <c r="U197" s="5"/>
    </row>
    <row r="198" ht="12.75" customHeight="1">
      <c r="A198" s="5"/>
      <c r="C198" s="5"/>
      <c r="D198" s="5"/>
      <c r="E198" s="5"/>
      <c r="F198" s="5"/>
      <c r="G198" s="5"/>
      <c r="H198" s="5"/>
      <c r="I198" s="5"/>
      <c r="J198" s="5"/>
      <c r="K198" s="5"/>
      <c r="L198" s="5"/>
      <c r="M198" s="5"/>
      <c r="N198" s="5"/>
      <c r="O198" s="5"/>
      <c r="P198" s="5"/>
      <c r="Q198" s="5"/>
      <c r="R198" s="5"/>
      <c r="S198" s="5"/>
      <c r="T198" s="5"/>
      <c r="U198" s="5"/>
    </row>
    <row r="199" ht="12.75" customHeight="1">
      <c r="A199" s="5"/>
      <c r="C199" s="5"/>
      <c r="D199" s="5"/>
      <c r="E199" s="5"/>
      <c r="F199" s="5"/>
      <c r="G199" s="5"/>
      <c r="H199" s="5"/>
      <c r="I199" s="5"/>
      <c r="J199" s="5"/>
      <c r="K199" s="5"/>
      <c r="L199" s="5"/>
      <c r="M199" s="5"/>
      <c r="N199" s="5"/>
      <c r="O199" s="5"/>
      <c r="P199" s="5"/>
      <c r="Q199" s="5"/>
      <c r="R199" s="5"/>
      <c r="S199" s="5"/>
      <c r="T199" s="5"/>
      <c r="U199" s="5"/>
    </row>
    <row r="200" ht="12.75" customHeight="1">
      <c r="A200" s="5"/>
      <c r="C200" s="5"/>
      <c r="D200" s="5"/>
      <c r="E200" s="5"/>
      <c r="F200" s="5"/>
      <c r="G200" s="5"/>
      <c r="H200" s="5"/>
      <c r="I200" s="5"/>
      <c r="J200" s="5"/>
      <c r="K200" s="5"/>
      <c r="L200" s="5"/>
      <c r="M200" s="5"/>
      <c r="N200" s="5"/>
      <c r="O200" s="5"/>
      <c r="P200" s="5"/>
      <c r="Q200" s="5"/>
      <c r="R200" s="5"/>
      <c r="S200" s="5"/>
      <c r="T200" s="5"/>
      <c r="U200" s="5"/>
    </row>
    <row r="201" ht="12.75" customHeight="1">
      <c r="A201" s="5"/>
      <c r="C201" s="5"/>
      <c r="D201" s="5"/>
      <c r="E201" s="5"/>
      <c r="F201" s="5"/>
      <c r="G201" s="5"/>
      <c r="H201" s="5"/>
      <c r="I201" s="5"/>
      <c r="J201" s="5"/>
      <c r="K201" s="5"/>
      <c r="L201" s="5"/>
      <c r="M201" s="5"/>
      <c r="N201" s="5"/>
      <c r="O201" s="5"/>
      <c r="P201" s="5"/>
      <c r="Q201" s="5"/>
      <c r="R201" s="5"/>
      <c r="S201" s="5"/>
      <c r="T201" s="5"/>
      <c r="U201" s="5"/>
    </row>
    <row r="202" ht="12.75" customHeight="1">
      <c r="A202" s="5"/>
      <c r="C202" s="5"/>
      <c r="D202" s="5"/>
      <c r="E202" s="5"/>
      <c r="F202" s="5"/>
      <c r="G202" s="5"/>
      <c r="H202" s="5"/>
      <c r="I202" s="5"/>
      <c r="J202" s="5"/>
      <c r="K202" s="5"/>
      <c r="L202" s="5"/>
      <c r="M202" s="5"/>
      <c r="N202" s="5"/>
      <c r="O202" s="5"/>
      <c r="P202" s="5"/>
      <c r="Q202" s="5"/>
      <c r="R202" s="5"/>
      <c r="S202" s="5"/>
      <c r="T202" s="5"/>
      <c r="U202" s="5"/>
    </row>
    <row r="203" ht="12.75" customHeight="1">
      <c r="A203" s="5"/>
      <c r="C203" s="5"/>
      <c r="D203" s="5"/>
      <c r="E203" s="5"/>
      <c r="F203" s="5"/>
      <c r="G203" s="5"/>
      <c r="H203" s="5"/>
      <c r="I203" s="5"/>
      <c r="J203" s="5"/>
      <c r="K203" s="5"/>
      <c r="L203" s="5"/>
      <c r="M203" s="5"/>
      <c r="N203" s="5"/>
      <c r="O203" s="5"/>
      <c r="P203" s="5"/>
      <c r="Q203" s="5"/>
      <c r="R203" s="5"/>
      <c r="S203" s="5"/>
      <c r="T203" s="5"/>
      <c r="U203" s="5"/>
    </row>
    <row r="204" ht="12.75" customHeight="1">
      <c r="A204" s="5"/>
      <c r="C204" s="5"/>
      <c r="D204" s="5"/>
      <c r="E204" s="5"/>
      <c r="F204" s="5"/>
      <c r="G204" s="5"/>
      <c r="H204" s="5"/>
      <c r="I204" s="5"/>
      <c r="J204" s="5"/>
      <c r="K204" s="5"/>
      <c r="L204" s="5"/>
      <c r="M204" s="5"/>
      <c r="N204" s="5"/>
      <c r="O204" s="5"/>
      <c r="P204" s="5"/>
      <c r="Q204" s="5"/>
      <c r="R204" s="5"/>
      <c r="S204" s="5"/>
      <c r="T204" s="5"/>
      <c r="U204" s="5"/>
    </row>
    <row r="205" ht="12.75" customHeight="1">
      <c r="A205" s="5"/>
      <c r="C205" s="5"/>
      <c r="D205" s="5"/>
      <c r="E205" s="5"/>
      <c r="F205" s="5"/>
      <c r="G205" s="5"/>
      <c r="H205" s="5"/>
      <c r="I205" s="5"/>
      <c r="J205" s="5"/>
      <c r="K205" s="5"/>
      <c r="L205" s="5"/>
      <c r="M205" s="5"/>
      <c r="N205" s="5"/>
      <c r="O205" s="5"/>
      <c r="P205" s="5"/>
      <c r="Q205" s="5"/>
      <c r="R205" s="5"/>
      <c r="S205" s="5"/>
      <c r="T205" s="5"/>
      <c r="U205" s="5"/>
    </row>
    <row r="206" ht="12.75" customHeight="1">
      <c r="A206" s="5"/>
      <c r="C206" s="5"/>
      <c r="D206" s="5"/>
      <c r="E206" s="5"/>
      <c r="F206" s="5"/>
      <c r="G206" s="5"/>
      <c r="H206" s="5"/>
      <c r="I206" s="5"/>
      <c r="J206" s="5"/>
      <c r="K206" s="5"/>
      <c r="L206" s="5"/>
      <c r="M206" s="5"/>
      <c r="N206" s="5"/>
      <c r="O206" s="5"/>
      <c r="P206" s="5"/>
      <c r="Q206" s="5"/>
      <c r="R206" s="5"/>
      <c r="S206" s="5"/>
      <c r="T206" s="5"/>
      <c r="U206" s="5"/>
    </row>
    <row r="207" ht="12.75" customHeight="1">
      <c r="A207" s="5"/>
      <c r="B207" s="8" t="s">
        <v>208</v>
      </c>
      <c r="C207" s="5"/>
      <c r="D207" s="5"/>
      <c r="E207" s="5"/>
      <c r="F207" s="5"/>
      <c r="G207" s="5"/>
      <c r="H207" s="5"/>
      <c r="I207" s="5"/>
      <c r="J207" s="5"/>
      <c r="K207" s="5"/>
      <c r="L207" s="5"/>
      <c r="M207" s="5"/>
      <c r="N207" s="5"/>
      <c r="O207" s="5"/>
      <c r="P207" s="5"/>
      <c r="Q207" s="5"/>
      <c r="R207" s="5"/>
      <c r="S207" s="5"/>
      <c r="T207" s="5"/>
      <c r="U207" s="5"/>
    </row>
    <row r="208" ht="12.75" customHeight="1">
      <c r="A208" s="5"/>
      <c r="C208" s="5"/>
      <c r="D208" s="5"/>
      <c r="E208" s="5"/>
      <c r="F208" s="5"/>
      <c r="G208" s="5"/>
      <c r="H208" s="5"/>
      <c r="I208" s="5"/>
      <c r="J208" s="5"/>
      <c r="K208" s="5"/>
      <c r="L208" s="5"/>
      <c r="M208" s="5"/>
      <c r="N208" s="5"/>
      <c r="O208" s="5"/>
      <c r="P208" s="5"/>
      <c r="Q208" s="5"/>
      <c r="R208" s="5"/>
      <c r="S208" s="5"/>
      <c r="T208" s="5"/>
      <c r="U208" s="5"/>
    </row>
    <row r="209" ht="12.75" customHeight="1">
      <c r="A209" s="5"/>
      <c r="C209" s="5"/>
      <c r="D209" s="5"/>
      <c r="E209" s="5"/>
      <c r="F209" s="5"/>
      <c r="G209" s="5"/>
      <c r="H209" s="5"/>
      <c r="I209" s="5"/>
      <c r="J209" s="5"/>
      <c r="K209" s="5"/>
      <c r="L209" s="5"/>
      <c r="M209" s="5"/>
      <c r="N209" s="5"/>
      <c r="O209" s="5"/>
      <c r="P209" s="5"/>
      <c r="Q209" s="5"/>
      <c r="R209" s="5"/>
      <c r="S209" s="5"/>
      <c r="T209" s="5"/>
      <c r="U209" s="5"/>
    </row>
    <row r="210" ht="12.75" customHeight="1">
      <c r="A210" s="5"/>
      <c r="C210" s="5"/>
      <c r="D210" s="5"/>
      <c r="E210" s="5"/>
      <c r="F210" s="5"/>
      <c r="G210" s="5"/>
      <c r="H210" s="5"/>
      <c r="I210" s="5"/>
      <c r="J210" s="5"/>
      <c r="K210" s="5"/>
      <c r="L210" s="5"/>
      <c r="M210" s="5"/>
      <c r="N210" s="5"/>
      <c r="O210" s="5"/>
      <c r="P210" s="5"/>
      <c r="Q210" s="5"/>
      <c r="R210" s="5"/>
      <c r="S210" s="5"/>
      <c r="T210" s="5"/>
      <c r="U210" s="5"/>
    </row>
    <row r="211" ht="12.75" customHeight="1">
      <c r="A211" s="5"/>
      <c r="C211" s="5"/>
      <c r="D211" s="5"/>
      <c r="E211" s="5"/>
      <c r="F211" s="5"/>
      <c r="G211" s="5"/>
      <c r="H211" s="5"/>
      <c r="I211" s="5"/>
      <c r="J211" s="5"/>
      <c r="K211" s="5"/>
      <c r="L211" s="5"/>
      <c r="M211" s="5"/>
      <c r="N211" s="5"/>
      <c r="O211" s="5"/>
      <c r="P211" s="5"/>
      <c r="Q211" s="5"/>
      <c r="R211" s="5"/>
      <c r="S211" s="5"/>
      <c r="T211" s="5"/>
      <c r="U211" s="5"/>
    </row>
    <row r="212" ht="12.75" customHeight="1">
      <c r="A212" s="5"/>
      <c r="C212" s="5"/>
      <c r="D212" s="5"/>
      <c r="E212" s="5"/>
      <c r="F212" s="5"/>
      <c r="G212" s="5"/>
      <c r="H212" s="5"/>
      <c r="I212" s="5"/>
      <c r="J212" s="5"/>
      <c r="K212" s="5"/>
      <c r="L212" s="5"/>
      <c r="M212" s="5"/>
      <c r="N212" s="5"/>
      <c r="O212" s="5"/>
      <c r="P212" s="5"/>
      <c r="Q212" s="5"/>
      <c r="R212" s="5"/>
      <c r="S212" s="5"/>
      <c r="T212" s="5"/>
      <c r="U212" s="5"/>
    </row>
    <row r="213" ht="12.75" customHeight="1">
      <c r="A213" s="5"/>
      <c r="C213" s="5"/>
      <c r="D213" s="5"/>
      <c r="E213" s="5"/>
      <c r="F213" s="5"/>
      <c r="G213" s="5"/>
      <c r="H213" s="5"/>
      <c r="I213" s="5"/>
      <c r="J213" s="5"/>
      <c r="K213" s="5"/>
      <c r="L213" s="5"/>
      <c r="M213" s="5"/>
      <c r="N213" s="5"/>
      <c r="O213" s="5"/>
      <c r="P213" s="5"/>
      <c r="Q213" s="5"/>
      <c r="R213" s="5"/>
      <c r="S213" s="5"/>
      <c r="T213" s="5"/>
      <c r="U213" s="5"/>
    </row>
    <row r="214" ht="12.75" customHeight="1">
      <c r="A214" s="5"/>
      <c r="C214" s="5"/>
      <c r="D214" s="5"/>
      <c r="E214" s="5"/>
      <c r="F214" s="5"/>
      <c r="G214" s="5"/>
      <c r="H214" s="5"/>
      <c r="I214" s="5"/>
      <c r="J214" s="5"/>
      <c r="K214" s="5"/>
      <c r="L214" s="5"/>
      <c r="M214" s="5"/>
      <c r="N214" s="5"/>
      <c r="O214" s="5"/>
      <c r="P214" s="5"/>
      <c r="Q214" s="5"/>
      <c r="R214" s="5"/>
      <c r="S214" s="5"/>
      <c r="T214" s="5"/>
      <c r="U214" s="5"/>
    </row>
    <row r="215" ht="12.75" customHeight="1">
      <c r="A215" s="5"/>
      <c r="C215" s="5"/>
      <c r="D215" s="5"/>
      <c r="E215" s="5"/>
      <c r="F215" s="5"/>
      <c r="G215" s="5"/>
      <c r="H215" s="5"/>
      <c r="I215" s="5"/>
      <c r="J215" s="5"/>
      <c r="K215" s="5"/>
      <c r="L215" s="5"/>
      <c r="M215" s="5"/>
      <c r="N215" s="5"/>
      <c r="O215" s="5"/>
      <c r="P215" s="5"/>
      <c r="Q215" s="5"/>
      <c r="R215" s="5"/>
      <c r="S215" s="5"/>
      <c r="T215" s="5"/>
      <c r="U215" s="5"/>
    </row>
    <row r="216" ht="12.75" customHeight="1">
      <c r="A216" s="5"/>
      <c r="C216" s="5"/>
      <c r="D216" s="5"/>
      <c r="E216" s="5"/>
      <c r="F216" s="5"/>
      <c r="G216" s="5"/>
      <c r="H216" s="5"/>
      <c r="I216" s="5"/>
      <c r="J216" s="5"/>
      <c r="K216" s="5"/>
      <c r="L216" s="5"/>
      <c r="M216" s="5"/>
      <c r="N216" s="5"/>
      <c r="O216" s="5"/>
      <c r="P216" s="5"/>
      <c r="Q216" s="5"/>
      <c r="R216" s="5"/>
      <c r="S216" s="5"/>
      <c r="T216" s="5"/>
      <c r="U216" s="5"/>
    </row>
    <row r="217" ht="12.75" customHeight="1">
      <c r="A217" s="5"/>
      <c r="C217" s="5"/>
      <c r="D217" s="5"/>
      <c r="E217" s="5"/>
      <c r="F217" s="5"/>
      <c r="G217" s="5"/>
      <c r="H217" s="5"/>
      <c r="I217" s="5"/>
      <c r="J217" s="5"/>
      <c r="K217" s="5"/>
      <c r="L217" s="5"/>
      <c r="M217" s="5"/>
      <c r="N217" s="5"/>
      <c r="O217" s="5"/>
      <c r="P217" s="5"/>
      <c r="Q217" s="5"/>
      <c r="R217" s="5"/>
      <c r="S217" s="5"/>
      <c r="T217" s="5"/>
      <c r="U217" s="5"/>
    </row>
    <row r="218" ht="12.75" customHeight="1">
      <c r="A218" s="5"/>
      <c r="C218" s="5"/>
      <c r="D218" s="5"/>
      <c r="E218" s="5"/>
      <c r="F218" s="5"/>
      <c r="G218" s="5"/>
      <c r="H218" s="5"/>
      <c r="I218" s="5"/>
      <c r="J218" s="5"/>
      <c r="K218" s="5"/>
      <c r="L218" s="5"/>
      <c r="M218" s="5"/>
      <c r="N218" s="5"/>
      <c r="O218" s="5"/>
      <c r="P218" s="5"/>
      <c r="Q218" s="5"/>
      <c r="R218" s="5"/>
      <c r="S218" s="5"/>
      <c r="T218" s="5"/>
      <c r="U218" s="5"/>
    </row>
    <row r="219" ht="12.75" customHeight="1">
      <c r="A219" s="5"/>
      <c r="C219" s="5"/>
      <c r="D219" s="5"/>
      <c r="E219" s="5"/>
      <c r="F219" s="5"/>
      <c r="G219" s="5"/>
      <c r="H219" s="5"/>
      <c r="I219" s="5"/>
      <c r="J219" s="5"/>
      <c r="K219" s="5"/>
      <c r="L219" s="5"/>
      <c r="M219" s="5"/>
      <c r="N219" s="5"/>
      <c r="O219" s="5"/>
      <c r="P219" s="5"/>
      <c r="Q219" s="5"/>
      <c r="R219" s="5"/>
      <c r="S219" s="5"/>
      <c r="T219" s="5"/>
      <c r="U219" s="5"/>
    </row>
    <row r="220" ht="12.75" customHeight="1">
      <c r="A220" s="5"/>
      <c r="C220" s="5"/>
      <c r="D220" s="5"/>
      <c r="E220" s="5"/>
      <c r="F220" s="5"/>
      <c r="G220" s="5"/>
      <c r="H220" s="5"/>
      <c r="I220" s="5"/>
      <c r="J220" s="5"/>
      <c r="K220" s="5"/>
      <c r="L220" s="5"/>
      <c r="M220" s="5"/>
      <c r="N220" s="5"/>
      <c r="O220" s="5"/>
      <c r="P220" s="5"/>
      <c r="Q220" s="5"/>
      <c r="R220" s="5"/>
      <c r="S220" s="5"/>
      <c r="T220" s="5"/>
      <c r="U220" s="5"/>
    </row>
    <row r="221" ht="12.75" customHeight="1">
      <c r="A221" s="5"/>
      <c r="C221" s="5"/>
      <c r="D221" s="5"/>
      <c r="E221" s="5"/>
      <c r="F221" s="5"/>
      <c r="G221" s="5"/>
      <c r="H221" s="5"/>
      <c r="I221" s="5"/>
      <c r="J221" s="5"/>
      <c r="K221" s="5"/>
      <c r="L221" s="5"/>
      <c r="M221" s="5"/>
      <c r="N221" s="5"/>
      <c r="O221" s="5"/>
      <c r="P221" s="5"/>
      <c r="Q221" s="5"/>
      <c r="R221" s="5"/>
      <c r="S221" s="5"/>
      <c r="T221" s="5"/>
      <c r="U221" s="5"/>
    </row>
    <row r="222" ht="12.75" customHeight="1">
      <c r="A222" s="5"/>
      <c r="C222" s="5"/>
      <c r="D222" s="5"/>
      <c r="E222" s="5"/>
      <c r="F222" s="5"/>
      <c r="G222" s="5"/>
      <c r="H222" s="5"/>
      <c r="I222" s="5"/>
      <c r="J222" s="5"/>
      <c r="K222" s="5"/>
      <c r="L222" s="5"/>
      <c r="M222" s="5"/>
      <c r="N222" s="5"/>
      <c r="O222" s="5"/>
      <c r="P222" s="5"/>
      <c r="Q222" s="5"/>
      <c r="R222" s="5"/>
      <c r="S222" s="5"/>
      <c r="T222" s="5"/>
      <c r="U222" s="5"/>
    </row>
    <row r="223" ht="12.75" customHeight="1">
      <c r="A223" s="5"/>
      <c r="C223" s="5"/>
      <c r="D223" s="5"/>
      <c r="E223" s="5"/>
      <c r="F223" s="5"/>
      <c r="G223" s="5"/>
      <c r="H223" s="5"/>
      <c r="I223" s="5"/>
      <c r="J223" s="5"/>
      <c r="K223" s="5"/>
      <c r="L223" s="5"/>
      <c r="M223" s="5"/>
      <c r="N223" s="5"/>
      <c r="O223" s="5"/>
      <c r="P223" s="5"/>
      <c r="Q223" s="5"/>
      <c r="R223" s="5"/>
      <c r="S223" s="5"/>
      <c r="T223" s="5"/>
      <c r="U223" s="5"/>
    </row>
    <row r="224" ht="12.75" customHeight="1">
      <c r="A224" s="5"/>
      <c r="C224" s="5"/>
      <c r="D224" s="5"/>
      <c r="E224" s="5"/>
      <c r="F224" s="5"/>
      <c r="G224" s="5"/>
      <c r="H224" s="5"/>
      <c r="I224" s="5"/>
      <c r="J224" s="5"/>
      <c r="K224" s="5"/>
      <c r="L224" s="5"/>
      <c r="M224" s="5"/>
      <c r="N224" s="5"/>
      <c r="O224" s="5"/>
      <c r="P224" s="5"/>
      <c r="Q224" s="5"/>
      <c r="R224" s="5"/>
      <c r="S224" s="5"/>
      <c r="T224" s="5"/>
      <c r="U224" s="5"/>
    </row>
    <row r="225" ht="12.75" customHeight="1">
      <c r="A225" s="5"/>
      <c r="C225" s="5"/>
      <c r="D225" s="5"/>
      <c r="E225" s="5"/>
      <c r="F225" s="5"/>
      <c r="G225" s="5"/>
      <c r="H225" s="5"/>
      <c r="I225" s="5"/>
      <c r="J225" s="5"/>
      <c r="K225" s="5"/>
      <c r="L225" s="5"/>
      <c r="M225" s="5"/>
      <c r="N225" s="5"/>
      <c r="O225" s="5"/>
      <c r="P225" s="5"/>
      <c r="Q225" s="5"/>
      <c r="R225" s="5"/>
      <c r="S225" s="5"/>
      <c r="T225" s="5"/>
      <c r="U225" s="5"/>
    </row>
    <row r="226" ht="12.75" customHeight="1">
      <c r="A226" s="5"/>
      <c r="C226" s="5"/>
      <c r="D226" s="5"/>
      <c r="E226" s="5"/>
      <c r="F226" s="5"/>
      <c r="G226" s="5"/>
      <c r="H226" s="5"/>
      <c r="I226" s="5"/>
      <c r="J226" s="5"/>
      <c r="K226" s="5"/>
      <c r="L226" s="5"/>
      <c r="M226" s="5"/>
      <c r="N226" s="5"/>
      <c r="O226" s="5"/>
      <c r="P226" s="5"/>
      <c r="Q226" s="5"/>
      <c r="R226" s="5"/>
      <c r="S226" s="5"/>
      <c r="T226" s="5"/>
      <c r="U226" s="5"/>
    </row>
    <row r="227" ht="12.75" customHeight="1">
      <c r="A227" s="5"/>
      <c r="C227" s="5"/>
      <c r="D227" s="5"/>
      <c r="E227" s="5"/>
      <c r="F227" s="5"/>
      <c r="G227" s="5"/>
      <c r="H227" s="5"/>
      <c r="I227" s="5"/>
      <c r="J227" s="5"/>
      <c r="K227" s="5"/>
      <c r="L227" s="5"/>
      <c r="M227" s="5"/>
      <c r="N227" s="5"/>
      <c r="O227" s="5"/>
      <c r="P227" s="5"/>
      <c r="Q227" s="5"/>
      <c r="R227" s="5"/>
      <c r="S227" s="5"/>
      <c r="T227" s="5"/>
      <c r="U227" s="5"/>
    </row>
    <row r="228" ht="12.75" customHeight="1">
      <c r="A228" s="5"/>
      <c r="C228" s="5"/>
      <c r="D228" s="5"/>
      <c r="E228" s="5"/>
      <c r="F228" s="5"/>
      <c r="G228" s="5"/>
      <c r="H228" s="5"/>
      <c r="I228" s="5"/>
      <c r="J228" s="5"/>
      <c r="K228" s="5"/>
      <c r="L228" s="5"/>
      <c r="M228" s="5"/>
      <c r="N228" s="5"/>
      <c r="O228" s="5"/>
      <c r="P228" s="5"/>
      <c r="Q228" s="5"/>
      <c r="R228" s="5"/>
      <c r="S228" s="5"/>
      <c r="T228" s="5"/>
      <c r="U228" s="5"/>
    </row>
    <row r="229" ht="12.75" customHeight="1">
      <c r="A229" s="5"/>
      <c r="C229" s="5"/>
      <c r="D229" s="5"/>
      <c r="E229" s="5"/>
      <c r="F229" s="5"/>
      <c r="G229" s="5"/>
      <c r="H229" s="5"/>
      <c r="I229" s="5"/>
      <c r="J229" s="5"/>
      <c r="K229" s="5"/>
      <c r="L229" s="5"/>
      <c r="M229" s="5"/>
      <c r="N229" s="5"/>
      <c r="O229" s="5"/>
      <c r="P229" s="5"/>
      <c r="Q229" s="5"/>
      <c r="R229" s="5"/>
      <c r="S229" s="5"/>
      <c r="T229" s="5"/>
      <c r="U229" s="5"/>
    </row>
    <row r="230" ht="12.75" customHeight="1">
      <c r="A230" s="5"/>
      <c r="C230" s="5"/>
      <c r="D230" s="5"/>
      <c r="E230" s="5"/>
      <c r="F230" s="5"/>
      <c r="G230" s="5"/>
      <c r="H230" s="5"/>
      <c r="I230" s="5"/>
      <c r="J230" s="5"/>
      <c r="K230" s="5"/>
      <c r="L230" s="5"/>
      <c r="M230" s="5"/>
      <c r="N230" s="5"/>
      <c r="O230" s="5"/>
      <c r="P230" s="5"/>
      <c r="Q230" s="5"/>
      <c r="R230" s="5"/>
      <c r="S230" s="5"/>
      <c r="T230" s="5"/>
      <c r="U230" s="5"/>
    </row>
    <row r="231" ht="12.75" customHeight="1">
      <c r="A231" s="5"/>
      <c r="C231" s="5"/>
      <c r="D231" s="5"/>
      <c r="E231" s="5"/>
      <c r="F231" s="5"/>
      <c r="G231" s="5"/>
      <c r="H231" s="5"/>
      <c r="I231" s="5"/>
      <c r="J231" s="5"/>
      <c r="K231" s="5"/>
      <c r="L231" s="5"/>
      <c r="M231" s="5"/>
      <c r="N231" s="5"/>
      <c r="O231" s="5"/>
      <c r="P231" s="5"/>
      <c r="Q231" s="5"/>
      <c r="R231" s="5"/>
      <c r="S231" s="5"/>
      <c r="T231" s="5"/>
      <c r="U231" s="5"/>
    </row>
    <row r="232" ht="12.75" customHeight="1">
      <c r="A232" s="5"/>
      <c r="C232" s="5"/>
      <c r="D232" s="5"/>
      <c r="E232" s="5"/>
      <c r="F232" s="5"/>
      <c r="G232" s="5"/>
      <c r="H232" s="5"/>
      <c r="I232" s="5"/>
      <c r="J232" s="5"/>
      <c r="K232" s="5"/>
      <c r="L232" s="5"/>
      <c r="M232" s="5"/>
      <c r="N232" s="5"/>
      <c r="O232" s="5"/>
      <c r="P232" s="5"/>
      <c r="Q232" s="5"/>
      <c r="R232" s="5"/>
      <c r="S232" s="5"/>
      <c r="T232" s="5"/>
      <c r="U232" s="5"/>
    </row>
    <row r="233" ht="12.75" customHeight="1">
      <c r="A233" s="5"/>
      <c r="C233" s="5"/>
      <c r="D233" s="5"/>
      <c r="E233" s="5"/>
      <c r="F233" s="5"/>
      <c r="G233" s="5"/>
      <c r="H233" s="5"/>
      <c r="I233" s="5"/>
      <c r="J233" s="5"/>
      <c r="K233" s="5"/>
      <c r="L233" s="5"/>
      <c r="M233" s="5"/>
      <c r="N233" s="5"/>
      <c r="O233" s="5"/>
      <c r="P233" s="5"/>
      <c r="Q233" s="5"/>
      <c r="R233" s="5"/>
      <c r="S233" s="5"/>
      <c r="T233" s="5"/>
      <c r="U233" s="5"/>
    </row>
    <row r="234" ht="12.75" customHeight="1">
      <c r="A234" s="5"/>
      <c r="C234" s="5"/>
      <c r="D234" s="5"/>
      <c r="E234" s="5"/>
      <c r="F234" s="5"/>
      <c r="G234" s="5"/>
      <c r="H234" s="5"/>
      <c r="I234" s="5"/>
      <c r="J234" s="5"/>
      <c r="K234" s="5"/>
      <c r="L234" s="5"/>
      <c r="M234" s="5"/>
      <c r="N234" s="5"/>
      <c r="O234" s="5"/>
      <c r="P234" s="5"/>
      <c r="Q234" s="5"/>
      <c r="R234" s="5"/>
      <c r="S234" s="5"/>
      <c r="T234" s="5"/>
      <c r="U234" s="5"/>
    </row>
    <row r="235" ht="12.75" customHeight="1">
      <c r="A235" s="5"/>
      <c r="C235" s="5"/>
      <c r="D235" s="5"/>
      <c r="E235" s="5"/>
      <c r="F235" s="5"/>
      <c r="G235" s="5"/>
      <c r="H235" s="5"/>
      <c r="I235" s="5"/>
      <c r="J235" s="5"/>
      <c r="K235" s="5"/>
      <c r="L235" s="5"/>
      <c r="M235" s="5"/>
      <c r="N235" s="5"/>
      <c r="O235" s="5"/>
      <c r="P235" s="5"/>
      <c r="Q235" s="5"/>
      <c r="R235" s="5"/>
      <c r="S235" s="5"/>
      <c r="T235" s="5"/>
      <c r="U235" s="5"/>
    </row>
    <row r="236" ht="12.75" customHeight="1">
      <c r="A236" s="5"/>
      <c r="C236" s="5"/>
      <c r="D236" s="4"/>
      <c r="E236" s="5"/>
      <c r="F236" s="4" t="s">
        <v>210</v>
      </c>
      <c r="G236" s="5"/>
      <c r="H236" s="5"/>
      <c r="I236" s="5"/>
      <c r="J236" s="5"/>
      <c r="K236" s="5"/>
      <c r="L236" s="5"/>
      <c r="M236" s="5"/>
      <c r="N236" s="5"/>
      <c r="O236" s="5"/>
      <c r="P236" s="5"/>
      <c r="Q236" s="5"/>
      <c r="R236" s="5"/>
      <c r="S236" s="5"/>
      <c r="T236" s="5"/>
      <c r="U236" s="5"/>
    </row>
    <row r="237" ht="12.75" customHeight="1">
      <c r="A237" s="5"/>
      <c r="C237" s="5"/>
      <c r="D237" s="5"/>
      <c r="E237" s="5"/>
      <c r="F237" s="5"/>
      <c r="G237" s="5"/>
      <c r="H237" s="5"/>
      <c r="I237" s="5"/>
      <c r="J237" s="5"/>
      <c r="K237" s="5"/>
      <c r="L237" s="5"/>
      <c r="M237" s="5"/>
      <c r="N237" s="5"/>
      <c r="O237" s="5"/>
      <c r="P237" s="5"/>
      <c r="Q237" s="5"/>
      <c r="R237" s="5"/>
      <c r="S237" s="5"/>
      <c r="T237" s="5"/>
      <c r="U237" s="5"/>
    </row>
    <row r="238" ht="12.75" customHeight="1">
      <c r="A238" s="5"/>
      <c r="C238" s="5"/>
      <c r="D238" s="5"/>
      <c r="E238" s="5"/>
      <c r="F238" s="5"/>
      <c r="G238" s="5"/>
      <c r="H238" s="5"/>
      <c r="I238" s="5"/>
      <c r="J238" s="5"/>
      <c r="K238" s="5"/>
      <c r="L238" s="5"/>
      <c r="M238" s="5"/>
      <c r="N238" s="5"/>
      <c r="O238" s="5"/>
      <c r="P238" s="5"/>
      <c r="Q238" s="5"/>
      <c r="R238" s="5"/>
      <c r="S238" s="5"/>
      <c r="T238" s="5"/>
      <c r="U238" s="5"/>
    </row>
    <row r="239" ht="12.75" customHeight="1">
      <c r="A239" s="5"/>
      <c r="C239" s="5"/>
      <c r="D239" s="5"/>
      <c r="E239" s="5"/>
      <c r="F239" s="5"/>
      <c r="G239" s="5"/>
      <c r="H239" s="5"/>
      <c r="I239" s="5"/>
      <c r="J239" s="5"/>
      <c r="K239" s="5"/>
      <c r="L239" s="5"/>
      <c r="M239" s="5"/>
      <c r="N239" s="5"/>
      <c r="O239" s="5"/>
      <c r="P239" s="5"/>
      <c r="Q239" s="5"/>
      <c r="R239" s="5"/>
      <c r="S239" s="5"/>
      <c r="T239" s="5"/>
      <c r="U239" s="5"/>
    </row>
    <row r="240" ht="12.75" customHeight="1">
      <c r="A240" s="5"/>
      <c r="C240" s="5"/>
      <c r="D240" s="5"/>
      <c r="E240" s="5"/>
      <c r="F240" s="5"/>
      <c r="G240" s="5"/>
      <c r="H240" s="5"/>
      <c r="I240" s="5"/>
      <c r="J240" s="5"/>
      <c r="K240" s="5"/>
      <c r="L240" s="5"/>
      <c r="M240" s="5"/>
      <c r="N240" s="5"/>
      <c r="O240" s="5"/>
      <c r="P240" s="5"/>
      <c r="Q240" s="5"/>
      <c r="R240" s="5"/>
      <c r="S240" s="5"/>
      <c r="T240" s="5"/>
      <c r="U240" s="5"/>
    </row>
    <row r="241" ht="12.75" customHeight="1">
      <c r="A241" s="5"/>
      <c r="C241" s="5"/>
      <c r="D241" s="5"/>
      <c r="E241" s="5"/>
      <c r="F241" s="5"/>
      <c r="G241" s="5"/>
      <c r="H241" s="5"/>
      <c r="I241" s="5"/>
      <c r="J241" s="5"/>
      <c r="K241" s="5"/>
      <c r="L241" s="5"/>
      <c r="M241" s="5"/>
      <c r="N241" s="5"/>
      <c r="O241" s="5"/>
      <c r="P241" s="5"/>
      <c r="Q241" s="5"/>
      <c r="R241" s="5"/>
      <c r="S241" s="5"/>
      <c r="T241" s="5"/>
      <c r="U241" s="5"/>
    </row>
    <row r="242" ht="12.75" customHeight="1">
      <c r="A242" s="5"/>
      <c r="C242" s="5"/>
      <c r="D242" s="5"/>
      <c r="E242" s="5"/>
      <c r="F242" s="5"/>
      <c r="G242" s="5"/>
      <c r="H242" s="5"/>
      <c r="I242" s="5"/>
      <c r="J242" s="5"/>
      <c r="K242" s="5"/>
      <c r="L242" s="5"/>
      <c r="M242" s="5"/>
      <c r="N242" s="5"/>
      <c r="O242" s="5"/>
      <c r="P242" s="5"/>
      <c r="Q242" s="5"/>
      <c r="R242" s="5"/>
      <c r="S242" s="5"/>
      <c r="T242" s="5"/>
      <c r="U242" s="5"/>
    </row>
    <row r="243" ht="12.75" customHeight="1">
      <c r="A243" s="5"/>
      <c r="C243" s="5"/>
      <c r="D243" s="5"/>
      <c r="E243" s="5"/>
      <c r="F243" s="5"/>
      <c r="G243" s="5"/>
      <c r="H243" s="5"/>
      <c r="I243" s="5"/>
      <c r="J243" s="5"/>
      <c r="K243" s="5"/>
      <c r="L243" s="5"/>
      <c r="M243" s="5"/>
      <c r="N243" s="5"/>
      <c r="O243" s="5"/>
      <c r="P243" s="5"/>
      <c r="Q243" s="5"/>
      <c r="R243" s="5"/>
      <c r="S243" s="5"/>
      <c r="T243" s="5"/>
      <c r="U243" s="5"/>
    </row>
    <row r="244" ht="12.75" customHeight="1">
      <c r="A244" s="5"/>
      <c r="C244" s="5"/>
      <c r="D244" s="5"/>
      <c r="E244" s="5"/>
      <c r="F244" s="5"/>
      <c r="G244" s="5"/>
      <c r="H244" s="5"/>
      <c r="I244" s="5"/>
      <c r="J244" s="5"/>
      <c r="K244" s="5"/>
      <c r="L244" s="5"/>
      <c r="M244" s="5"/>
      <c r="N244" s="5"/>
      <c r="O244" s="5"/>
      <c r="P244" s="5"/>
      <c r="Q244" s="5"/>
      <c r="R244" s="5"/>
      <c r="S244" s="5"/>
      <c r="T244" s="5"/>
      <c r="U244" s="5"/>
    </row>
    <row r="245" ht="12.75" customHeight="1">
      <c r="A245" s="5"/>
      <c r="C245" s="5"/>
      <c r="D245" s="5"/>
      <c r="E245" s="5"/>
      <c r="F245" s="5"/>
      <c r="G245" s="5"/>
      <c r="H245" s="5"/>
      <c r="I245" s="5"/>
      <c r="J245" s="5"/>
      <c r="K245" s="5"/>
      <c r="L245" s="5"/>
      <c r="M245" s="5"/>
      <c r="N245" s="5"/>
      <c r="O245" s="5"/>
      <c r="P245" s="5"/>
      <c r="Q245" s="5"/>
      <c r="R245" s="5"/>
      <c r="S245" s="5"/>
      <c r="T245" s="5"/>
      <c r="U245" s="5"/>
    </row>
    <row r="246" ht="12.75" customHeight="1">
      <c r="A246" s="5"/>
      <c r="C246" s="5"/>
      <c r="D246" s="5"/>
      <c r="E246" s="5"/>
      <c r="F246" s="5"/>
      <c r="G246" s="5"/>
      <c r="H246" s="5"/>
      <c r="I246" s="5"/>
      <c r="J246" s="5"/>
      <c r="K246" s="5"/>
      <c r="L246" s="5"/>
      <c r="M246" s="5"/>
      <c r="N246" s="5"/>
      <c r="O246" s="5"/>
      <c r="P246" s="5"/>
      <c r="Q246" s="5"/>
      <c r="R246" s="5"/>
      <c r="S246" s="5"/>
      <c r="T246" s="5"/>
      <c r="U246" s="5"/>
    </row>
    <row r="247" ht="12.75" customHeight="1">
      <c r="A247" s="5"/>
      <c r="C247" s="5"/>
      <c r="D247" s="5"/>
      <c r="E247" s="5"/>
      <c r="F247" s="5"/>
      <c r="G247" s="5"/>
      <c r="H247" s="5"/>
      <c r="I247" s="5"/>
      <c r="J247" s="5"/>
      <c r="K247" s="5"/>
      <c r="L247" s="5"/>
      <c r="M247" s="5"/>
      <c r="N247" s="5"/>
      <c r="O247" s="5"/>
      <c r="P247" s="5"/>
      <c r="Q247" s="5"/>
      <c r="R247" s="5"/>
      <c r="S247" s="5"/>
      <c r="T247" s="5"/>
      <c r="U247" s="5"/>
    </row>
    <row r="248" ht="12.75" customHeight="1">
      <c r="A248" s="5"/>
      <c r="C248" s="5"/>
      <c r="D248" s="5"/>
      <c r="E248" s="5"/>
      <c r="F248" s="5"/>
      <c r="G248" s="5"/>
      <c r="H248" s="5"/>
      <c r="I248" s="5"/>
      <c r="J248" s="5"/>
      <c r="K248" s="5"/>
      <c r="L248" s="5"/>
      <c r="M248" s="5"/>
      <c r="N248" s="5"/>
      <c r="O248" s="5"/>
      <c r="P248" s="5"/>
      <c r="Q248" s="5"/>
      <c r="R248" s="5"/>
      <c r="S248" s="5"/>
      <c r="T248" s="5"/>
      <c r="U248" s="5"/>
    </row>
    <row r="249" ht="12.75" customHeight="1">
      <c r="A249" s="5"/>
      <c r="C249" s="5"/>
      <c r="D249" s="5"/>
      <c r="E249" s="5"/>
      <c r="F249" s="5"/>
      <c r="G249" s="5"/>
      <c r="H249" s="5"/>
      <c r="I249" s="5"/>
      <c r="J249" s="5"/>
      <c r="K249" s="5"/>
      <c r="L249" s="5"/>
      <c r="M249" s="5"/>
      <c r="N249" s="5"/>
      <c r="O249" s="5"/>
      <c r="P249" s="5"/>
      <c r="Q249" s="5"/>
      <c r="R249" s="5"/>
      <c r="S249" s="5"/>
      <c r="T249" s="5"/>
      <c r="U249" s="5"/>
    </row>
    <row r="250" ht="12.75" customHeight="1">
      <c r="A250" s="5"/>
      <c r="C250" s="5"/>
      <c r="D250" s="5"/>
      <c r="E250" s="5"/>
      <c r="F250" s="5"/>
      <c r="G250" s="5"/>
      <c r="H250" s="5"/>
      <c r="I250" s="5"/>
      <c r="J250" s="5"/>
      <c r="K250" s="5"/>
      <c r="L250" s="5"/>
      <c r="M250" s="5"/>
      <c r="N250" s="5"/>
      <c r="O250" s="5"/>
      <c r="P250" s="5"/>
      <c r="Q250" s="5"/>
      <c r="R250" s="5"/>
      <c r="S250" s="5"/>
      <c r="T250" s="5"/>
      <c r="U250" s="5"/>
    </row>
    <row r="251" ht="12.75" customHeight="1">
      <c r="A251" s="5"/>
      <c r="C251" s="5"/>
      <c r="D251" s="5"/>
      <c r="E251" s="5"/>
      <c r="F251" s="5"/>
      <c r="G251" s="5"/>
      <c r="H251" s="5"/>
      <c r="I251" s="5"/>
      <c r="J251" s="5"/>
      <c r="K251" s="5"/>
      <c r="L251" s="5"/>
      <c r="M251" s="5"/>
      <c r="N251" s="5"/>
      <c r="O251" s="5"/>
      <c r="P251" s="5"/>
      <c r="Q251" s="5"/>
      <c r="R251" s="5"/>
      <c r="S251" s="5"/>
      <c r="T251" s="5"/>
      <c r="U251" s="5"/>
    </row>
    <row r="252" ht="12.75" customHeight="1">
      <c r="A252" s="5"/>
      <c r="C252" s="5"/>
      <c r="D252" s="5"/>
      <c r="E252" s="5"/>
      <c r="F252" s="5"/>
      <c r="G252" s="5"/>
      <c r="H252" s="5"/>
      <c r="I252" s="5"/>
      <c r="J252" s="5"/>
      <c r="K252" s="5"/>
      <c r="L252" s="5"/>
      <c r="M252" s="5"/>
      <c r="N252" s="5"/>
      <c r="O252" s="5"/>
      <c r="P252" s="5"/>
      <c r="Q252" s="5"/>
      <c r="R252" s="5"/>
      <c r="S252" s="5"/>
      <c r="T252" s="5"/>
      <c r="U252" s="5"/>
    </row>
    <row r="253" ht="12.75" customHeight="1">
      <c r="A253" s="5"/>
      <c r="C253" s="5"/>
      <c r="D253" s="5"/>
      <c r="E253" s="5"/>
      <c r="F253" s="5"/>
      <c r="G253" s="5"/>
      <c r="H253" s="5"/>
      <c r="I253" s="5"/>
      <c r="J253" s="5"/>
      <c r="K253" s="5"/>
      <c r="L253" s="5"/>
      <c r="M253" s="5"/>
      <c r="N253" s="5"/>
      <c r="O253" s="5"/>
      <c r="P253" s="5"/>
      <c r="Q253" s="5"/>
      <c r="R253" s="5"/>
      <c r="S253" s="5"/>
      <c r="T253" s="5"/>
      <c r="U253" s="5"/>
    </row>
    <row r="254" ht="12.75" customHeight="1">
      <c r="A254" s="5"/>
      <c r="C254" s="5"/>
      <c r="D254" s="5"/>
      <c r="E254" s="5"/>
      <c r="F254" s="5"/>
      <c r="G254" s="5"/>
      <c r="H254" s="5"/>
      <c r="I254" s="5"/>
      <c r="J254" s="5"/>
      <c r="K254" s="5"/>
      <c r="L254" s="5"/>
      <c r="M254" s="5"/>
      <c r="N254" s="5"/>
      <c r="O254" s="5"/>
      <c r="P254" s="5"/>
      <c r="Q254" s="5"/>
      <c r="R254" s="5"/>
      <c r="S254" s="5"/>
      <c r="T254" s="5"/>
      <c r="U254" s="5"/>
    </row>
    <row r="255" ht="12.75" customHeight="1">
      <c r="A255" s="5"/>
      <c r="C255" s="5"/>
      <c r="D255" s="5"/>
      <c r="E255" s="5"/>
      <c r="F255" s="5"/>
      <c r="G255" s="5"/>
      <c r="H255" s="5"/>
      <c r="I255" s="5"/>
      <c r="J255" s="5"/>
      <c r="K255" s="5"/>
      <c r="L255" s="5"/>
      <c r="M255" s="5"/>
      <c r="N255" s="5"/>
      <c r="O255" s="5"/>
      <c r="P255" s="5"/>
      <c r="Q255" s="5"/>
      <c r="R255" s="5"/>
      <c r="S255" s="5"/>
      <c r="T255" s="5"/>
      <c r="U255" s="5"/>
    </row>
    <row r="256" ht="12.75" customHeight="1">
      <c r="A256" s="5"/>
      <c r="C256" s="5"/>
      <c r="D256" s="5"/>
      <c r="E256" s="5"/>
      <c r="F256" s="5"/>
      <c r="G256" s="5"/>
      <c r="H256" s="5"/>
      <c r="I256" s="5"/>
      <c r="J256" s="5"/>
      <c r="K256" s="5"/>
      <c r="L256" s="5"/>
      <c r="M256" s="5"/>
      <c r="N256" s="5"/>
      <c r="O256" s="5"/>
      <c r="P256" s="5"/>
      <c r="Q256" s="5"/>
      <c r="R256" s="5"/>
      <c r="S256" s="5"/>
      <c r="T256" s="5"/>
      <c r="U256" s="5"/>
    </row>
    <row r="257" ht="12.75" customHeight="1">
      <c r="A257" s="5"/>
      <c r="C257" s="5"/>
      <c r="D257" s="5"/>
      <c r="E257" s="5"/>
      <c r="F257" s="5"/>
      <c r="G257" s="5"/>
      <c r="H257" s="5"/>
      <c r="I257" s="5"/>
      <c r="J257" s="5"/>
      <c r="K257" s="5"/>
      <c r="L257" s="5"/>
      <c r="M257" s="5"/>
      <c r="N257" s="5"/>
      <c r="O257" s="5"/>
      <c r="P257" s="5"/>
      <c r="Q257" s="5"/>
      <c r="R257" s="5"/>
      <c r="S257" s="5"/>
      <c r="T257" s="5"/>
      <c r="U257" s="5"/>
    </row>
    <row r="258" ht="12.75" customHeight="1">
      <c r="A258" s="5"/>
      <c r="C258" s="5"/>
      <c r="D258" s="5"/>
      <c r="E258" s="5"/>
      <c r="F258" s="5"/>
      <c r="G258" s="5"/>
      <c r="H258" s="5"/>
      <c r="I258" s="5"/>
      <c r="J258" s="5"/>
      <c r="K258" s="5"/>
      <c r="L258" s="5"/>
      <c r="M258" s="5"/>
      <c r="N258" s="5"/>
      <c r="O258" s="5"/>
      <c r="P258" s="5"/>
      <c r="Q258" s="5"/>
      <c r="R258" s="5"/>
      <c r="S258" s="5"/>
      <c r="T258" s="5"/>
      <c r="U258" s="5"/>
    </row>
    <row r="259" ht="12.75" customHeight="1">
      <c r="A259" s="5"/>
      <c r="C259" s="5"/>
      <c r="D259" s="5"/>
      <c r="E259" s="5"/>
      <c r="F259" s="5"/>
      <c r="G259" s="5"/>
      <c r="H259" s="5"/>
      <c r="I259" s="5"/>
      <c r="J259" s="5"/>
      <c r="K259" s="5"/>
      <c r="L259" s="5"/>
      <c r="M259" s="5"/>
      <c r="N259" s="5"/>
      <c r="O259" s="5"/>
      <c r="P259" s="5"/>
      <c r="Q259" s="5"/>
      <c r="R259" s="5"/>
      <c r="S259" s="5"/>
      <c r="T259" s="5"/>
      <c r="U259" s="5"/>
    </row>
    <row r="260" ht="12.75" customHeight="1">
      <c r="A260" s="5"/>
      <c r="C260" s="5"/>
      <c r="D260" s="5"/>
      <c r="E260" s="5"/>
      <c r="F260" s="5"/>
      <c r="G260" s="5"/>
      <c r="H260" s="5"/>
      <c r="I260" s="5"/>
      <c r="J260" s="5"/>
      <c r="K260" s="5"/>
      <c r="L260" s="5"/>
      <c r="M260" s="5"/>
      <c r="N260" s="5"/>
      <c r="O260" s="5"/>
      <c r="P260" s="5"/>
      <c r="Q260" s="5"/>
      <c r="R260" s="5"/>
      <c r="S260" s="5"/>
      <c r="T260" s="5"/>
      <c r="U260" s="5"/>
    </row>
    <row r="261" ht="12.75" customHeight="1">
      <c r="A261" s="5"/>
      <c r="C261" s="5"/>
      <c r="D261" s="5"/>
      <c r="E261" s="5"/>
      <c r="F261" s="5"/>
      <c r="G261" s="5"/>
      <c r="H261" s="5"/>
      <c r="I261" s="5"/>
      <c r="J261" s="5"/>
      <c r="K261" s="5"/>
      <c r="L261" s="5"/>
      <c r="M261" s="5"/>
      <c r="N261" s="5"/>
      <c r="O261" s="5"/>
      <c r="P261" s="5"/>
      <c r="Q261" s="5"/>
      <c r="R261" s="5"/>
      <c r="S261" s="5"/>
      <c r="T261" s="5"/>
      <c r="U261" s="5"/>
    </row>
    <row r="262" ht="12.75" customHeight="1">
      <c r="A262" s="5"/>
      <c r="C262" s="5"/>
      <c r="D262" s="5"/>
      <c r="E262" s="5"/>
      <c r="F262" s="5"/>
      <c r="G262" s="5"/>
      <c r="H262" s="5"/>
      <c r="I262" s="5"/>
      <c r="J262" s="5"/>
      <c r="K262" s="5"/>
      <c r="L262" s="5"/>
      <c r="M262" s="5"/>
      <c r="N262" s="5"/>
      <c r="O262" s="5"/>
      <c r="P262" s="5"/>
      <c r="Q262" s="5"/>
      <c r="R262" s="5"/>
      <c r="S262" s="5"/>
      <c r="T262" s="5"/>
      <c r="U262" s="5"/>
    </row>
    <row r="263" ht="12.75" customHeight="1">
      <c r="A263" s="5"/>
      <c r="C263" s="5"/>
      <c r="D263" s="5"/>
      <c r="E263" s="5"/>
      <c r="F263" s="5"/>
      <c r="G263" s="5"/>
      <c r="H263" s="5"/>
      <c r="I263" s="5"/>
      <c r="J263" s="5"/>
      <c r="K263" s="5"/>
      <c r="L263" s="5"/>
      <c r="M263" s="5"/>
      <c r="N263" s="5"/>
      <c r="O263" s="5"/>
      <c r="P263" s="5"/>
      <c r="Q263" s="5"/>
      <c r="R263" s="5"/>
      <c r="S263" s="5"/>
      <c r="T263" s="5"/>
      <c r="U263" s="5"/>
    </row>
    <row r="264" ht="12.75" customHeight="1">
      <c r="A264" s="5"/>
      <c r="C264" s="5"/>
      <c r="D264" s="5"/>
      <c r="E264" s="5"/>
      <c r="F264" s="5"/>
      <c r="G264" s="5"/>
      <c r="H264" s="5"/>
      <c r="I264" s="5"/>
      <c r="J264" s="5"/>
      <c r="K264" s="5"/>
      <c r="L264" s="5"/>
      <c r="M264" s="5"/>
      <c r="N264" s="5"/>
      <c r="O264" s="5"/>
      <c r="P264" s="5"/>
      <c r="Q264" s="5"/>
      <c r="R264" s="5"/>
      <c r="S264" s="5"/>
      <c r="T264" s="5"/>
      <c r="U264" s="5"/>
    </row>
    <row r="265" ht="12.75" customHeight="1">
      <c r="A265" s="5"/>
      <c r="C265" s="5"/>
      <c r="D265" s="5"/>
      <c r="E265" s="5"/>
      <c r="F265" s="5"/>
      <c r="G265" s="5"/>
      <c r="H265" s="5"/>
      <c r="I265" s="5"/>
      <c r="J265" s="5"/>
      <c r="K265" s="5"/>
      <c r="L265" s="5"/>
      <c r="M265" s="5"/>
      <c r="N265" s="5"/>
      <c r="O265" s="5"/>
      <c r="P265" s="5"/>
      <c r="Q265" s="5"/>
      <c r="R265" s="5"/>
      <c r="S265" s="5"/>
      <c r="T265" s="5"/>
      <c r="U265" s="5"/>
    </row>
    <row r="266" ht="12.75" customHeight="1">
      <c r="A266" s="5"/>
      <c r="C266" s="5"/>
      <c r="D266" s="5"/>
      <c r="E266" s="5"/>
      <c r="F266" s="5"/>
      <c r="G266" s="5"/>
      <c r="H266" s="5"/>
      <c r="I266" s="5"/>
      <c r="J266" s="5"/>
      <c r="K266" s="5"/>
      <c r="L266" s="5"/>
      <c r="M266" s="5"/>
      <c r="N266" s="5"/>
      <c r="O266" s="5"/>
      <c r="P266" s="5"/>
      <c r="Q266" s="5"/>
      <c r="R266" s="5"/>
      <c r="S266" s="5"/>
      <c r="T266" s="5"/>
      <c r="U266" s="5"/>
    </row>
    <row r="267" ht="12.75" customHeight="1">
      <c r="A267" s="5"/>
      <c r="C267" s="5"/>
      <c r="D267" s="5"/>
      <c r="E267" s="5"/>
      <c r="F267" s="5"/>
      <c r="G267" s="5"/>
      <c r="H267" s="5"/>
      <c r="I267" s="5"/>
      <c r="J267" s="5"/>
      <c r="K267" s="5"/>
      <c r="L267" s="5"/>
      <c r="M267" s="5"/>
      <c r="N267" s="5"/>
      <c r="O267" s="5"/>
      <c r="P267" s="5"/>
      <c r="Q267" s="5"/>
      <c r="R267" s="5"/>
      <c r="S267" s="5"/>
      <c r="T267" s="5"/>
      <c r="U267" s="5"/>
    </row>
    <row r="268" ht="12.75" customHeight="1">
      <c r="A268" s="5"/>
      <c r="C268" s="5"/>
      <c r="D268" s="5"/>
      <c r="E268" s="5"/>
      <c r="F268" s="5"/>
      <c r="G268" s="5"/>
      <c r="H268" s="5"/>
      <c r="I268" s="5"/>
      <c r="J268" s="5"/>
      <c r="K268" s="5"/>
      <c r="L268" s="5"/>
      <c r="M268" s="5"/>
      <c r="N268" s="5"/>
      <c r="O268" s="5"/>
      <c r="P268" s="5"/>
      <c r="Q268" s="5"/>
      <c r="R268" s="5"/>
      <c r="S268" s="5"/>
      <c r="T268" s="5"/>
      <c r="U268" s="5"/>
    </row>
    <row r="269" ht="12.75" customHeight="1">
      <c r="A269" s="5"/>
      <c r="C269" s="5"/>
      <c r="D269" s="5"/>
      <c r="E269" s="5"/>
      <c r="F269" s="5"/>
      <c r="G269" s="5"/>
      <c r="H269" s="5"/>
      <c r="I269" s="5"/>
      <c r="J269" s="5"/>
      <c r="K269" s="5"/>
      <c r="L269" s="5"/>
      <c r="M269" s="5"/>
      <c r="N269" s="5"/>
      <c r="O269" s="5"/>
      <c r="P269" s="5"/>
      <c r="Q269" s="5"/>
      <c r="R269" s="5"/>
      <c r="S269" s="5"/>
      <c r="T269" s="5"/>
      <c r="U269" s="5"/>
    </row>
    <row r="270" ht="12.75" customHeight="1">
      <c r="A270" s="5"/>
      <c r="C270" s="5"/>
      <c r="D270" s="5"/>
      <c r="E270" s="5"/>
      <c r="F270" s="5"/>
      <c r="G270" s="5"/>
      <c r="H270" s="5"/>
      <c r="I270" s="5"/>
      <c r="J270" s="5"/>
      <c r="K270" s="5"/>
      <c r="L270" s="5"/>
      <c r="M270" s="5"/>
      <c r="N270" s="5"/>
      <c r="O270" s="5"/>
      <c r="P270" s="5"/>
      <c r="Q270" s="5"/>
      <c r="R270" s="5"/>
      <c r="S270" s="5"/>
      <c r="T270" s="5"/>
      <c r="U270" s="5"/>
    </row>
    <row r="271" ht="12.75" customHeight="1">
      <c r="A271" s="5"/>
      <c r="C271" s="5"/>
      <c r="D271" s="5"/>
      <c r="E271" s="5"/>
      <c r="F271" s="5"/>
      <c r="G271" s="5"/>
      <c r="H271" s="5"/>
      <c r="I271" s="5"/>
      <c r="J271" s="5"/>
      <c r="K271" s="5"/>
      <c r="L271" s="5"/>
      <c r="M271" s="5"/>
      <c r="N271" s="5"/>
      <c r="O271" s="5"/>
      <c r="P271" s="5"/>
      <c r="Q271" s="5"/>
      <c r="R271" s="5"/>
      <c r="S271" s="5"/>
      <c r="T271" s="5"/>
      <c r="U271" s="5"/>
    </row>
    <row r="272" ht="12.75" customHeight="1">
      <c r="A272" s="5"/>
      <c r="C272" s="5"/>
      <c r="D272" s="5"/>
      <c r="E272" s="5"/>
      <c r="F272" s="5"/>
      <c r="G272" s="5"/>
      <c r="H272" s="5"/>
      <c r="I272" s="5"/>
      <c r="J272" s="5"/>
      <c r="K272" s="5"/>
      <c r="L272" s="5"/>
      <c r="M272" s="5"/>
      <c r="N272" s="5"/>
      <c r="O272" s="5"/>
      <c r="P272" s="5"/>
      <c r="Q272" s="5"/>
      <c r="R272" s="5"/>
      <c r="S272" s="5"/>
      <c r="T272" s="5"/>
      <c r="U272" s="5"/>
    </row>
    <row r="273" ht="12.75" customHeight="1">
      <c r="A273" s="5"/>
      <c r="C273" s="5"/>
      <c r="D273" s="5"/>
      <c r="E273" s="5"/>
      <c r="F273" s="5"/>
      <c r="G273" s="5"/>
      <c r="H273" s="5"/>
      <c r="I273" s="5"/>
      <c r="J273" s="5"/>
      <c r="K273" s="5"/>
      <c r="L273" s="5"/>
      <c r="M273" s="5"/>
      <c r="N273" s="5"/>
      <c r="O273" s="5"/>
      <c r="P273" s="5"/>
      <c r="Q273" s="5"/>
      <c r="R273" s="5"/>
      <c r="S273" s="5"/>
      <c r="T273" s="5"/>
      <c r="U273" s="5"/>
    </row>
    <row r="274" ht="12.75" customHeight="1">
      <c r="A274" s="5"/>
      <c r="C274" s="5"/>
      <c r="D274" s="5"/>
      <c r="F274" s="5"/>
      <c r="H274" s="4" t="s">
        <v>216</v>
      </c>
      <c r="I274" s="5"/>
      <c r="J274" s="5"/>
      <c r="K274" s="5"/>
      <c r="L274" s="5"/>
      <c r="M274" s="5"/>
      <c r="N274" s="5"/>
      <c r="O274" s="5"/>
      <c r="P274" s="5"/>
      <c r="Q274" s="5"/>
      <c r="R274" s="5"/>
      <c r="S274" s="5"/>
      <c r="T274" s="5"/>
      <c r="U274" s="5"/>
    </row>
    <row r="275" ht="12.75" customHeight="1">
      <c r="A275" s="5"/>
      <c r="C275" s="5"/>
      <c r="D275" s="5"/>
      <c r="E275" s="5"/>
      <c r="F275" s="5"/>
      <c r="G275" s="4" t="s">
        <v>12</v>
      </c>
      <c r="H275" s="4" t="s">
        <v>217</v>
      </c>
      <c r="I275" s="4" t="s">
        <v>218</v>
      </c>
      <c r="J275" s="5"/>
      <c r="K275" s="5"/>
      <c r="L275" s="5"/>
      <c r="M275" s="5"/>
      <c r="N275" s="5"/>
      <c r="O275" s="5"/>
      <c r="P275" s="5"/>
      <c r="Q275" s="5"/>
      <c r="R275" s="5"/>
      <c r="S275" s="5"/>
      <c r="T275" s="5"/>
      <c r="U275" s="5"/>
    </row>
    <row r="276" ht="12.75" customHeight="1">
      <c r="A276" s="5"/>
      <c r="C276" s="5"/>
      <c r="D276" s="5"/>
      <c r="E276" s="5"/>
      <c r="F276" s="5"/>
      <c r="G276" s="4" t="s">
        <v>16</v>
      </c>
      <c r="H276" s="4">
        <v>16.0</v>
      </c>
      <c r="I276" s="5">
        <f>H276*10</f>
        <v>160</v>
      </c>
      <c r="J276" s="5"/>
      <c r="K276" s="5"/>
      <c r="L276" s="5"/>
      <c r="M276" s="5"/>
      <c r="N276" s="5"/>
      <c r="O276" s="5"/>
      <c r="P276" s="5"/>
      <c r="Q276" s="5"/>
      <c r="R276" s="5"/>
      <c r="S276" s="5"/>
      <c r="T276" s="5"/>
      <c r="U276" s="5"/>
    </row>
    <row r="277" ht="12.75" customHeight="1">
      <c r="A277" s="5"/>
      <c r="C277" s="5"/>
      <c r="D277" s="5"/>
      <c r="E277" s="5"/>
      <c r="F277" s="5"/>
      <c r="G277" s="4" t="s">
        <v>33</v>
      </c>
      <c r="H277" s="4">
        <v>25.0</v>
      </c>
      <c r="I277" s="5">
        <f>H277*9</f>
        <v>225</v>
      </c>
      <c r="J277" s="5"/>
      <c r="K277" s="5"/>
      <c r="L277" s="5"/>
      <c r="M277" s="5"/>
      <c r="N277" s="5"/>
      <c r="O277" s="5"/>
      <c r="P277" s="5"/>
      <c r="Q277" s="5"/>
      <c r="R277" s="5"/>
      <c r="S277" s="5"/>
      <c r="T277" s="5"/>
      <c r="U277" s="5"/>
    </row>
    <row r="278" ht="12.75" customHeight="1">
      <c r="A278" s="5"/>
      <c r="C278" s="5"/>
      <c r="D278" s="5"/>
      <c r="E278" s="5"/>
      <c r="F278" s="5"/>
      <c r="G278" s="4" t="s">
        <v>60</v>
      </c>
      <c r="H278" s="4">
        <v>52.0</v>
      </c>
      <c r="I278" s="5">
        <f>H278*8</f>
        <v>416</v>
      </c>
      <c r="J278" s="5"/>
      <c r="K278" s="5"/>
      <c r="L278" s="5"/>
      <c r="M278" s="5"/>
      <c r="N278" s="5"/>
      <c r="O278" s="5"/>
      <c r="P278" s="5"/>
      <c r="Q278" s="5"/>
      <c r="R278" s="5"/>
      <c r="S278" s="5"/>
      <c r="T278" s="5"/>
      <c r="U278" s="5"/>
    </row>
    <row r="279" ht="12.75" customHeight="1">
      <c r="A279" s="5"/>
      <c r="C279" s="5"/>
      <c r="D279" s="5"/>
      <c r="E279" s="5"/>
      <c r="F279" s="5"/>
      <c r="G279" s="4" t="s">
        <v>113</v>
      </c>
      <c r="H279" s="4">
        <v>29.0</v>
      </c>
      <c r="I279" s="5">
        <f>H279*7</f>
        <v>203</v>
      </c>
      <c r="J279" s="5"/>
      <c r="K279" s="5"/>
      <c r="L279" s="5"/>
      <c r="M279" s="5"/>
      <c r="N279" s="5"/>
      <c r="O279" s="5"/>
      <c r="P279" s="5"/>
      <c r="Q279" s="5"/>
      <c r="R279" s="5"/>
      <c r="S279" s="5"/>
      <c r="T279" s="5"/>
      <c r="U279" s="5"/>
    </row>
    <row r="280" ht="12.75" customHeight="1">
      <c r="A280" s="5"/>
      <c r="C280" s="5"/>
      <c r="D280" s="5"/>
      <c r="E280" s="5"/>
      <c r="F280" s="5"/>
      <c r="G280" s="4" t="s">
        <v>145</v>
      </c>
      <c r="H280" s="4">
        <v>6.0</v>
      </c>
      <c r="I280" s="5">
        <f>H280*6</f>
        <v>36</v>
      </c>
      <c r="J280" s="5"/>
      <c r="K280" s="5"/>
      <c r="L280" s="5"/>
      <c r="M280" s="5"/>
      <c r="N280" s="5"/>
      <c r="O280" s="5"/>
      <c r="P280" s="5"/>
      <c r="Q280" s="5"/>
      <c r="R280" s="5"/>
      <c r="S280" s="5"/>
      <c r="T280" s="5"/>
      <c r="U280" s="5"/>
    </row>
    <row r="281" ht="12.75" customHeight="1">
      <c r="A281" s="5"/>
      <c r="C281" s="5"/>
      <c r="D281" s="5"/>
      <c r="E281" s="5"/>
      <c r="F281" s="5"/>
      <c r="G281" s="4" t="s">
        <v>153</v>
      </c>
      <c r="H281" s="4">
        <v>24.0</v>
      </c>
      <c r="I281" s="5">
        <f>H281*5</f>
        <v>120</v>
      </c>
      <c r="J281" s="5"/>
      <c r="K281" s="5"/>
      <c r="L281" s="5"/>
      <c r="M281" s="5"/>
      <c r="N281" s="5"/>
      <c r="O281" s="5"/>
      <c r="P281" s="5"/>
      <c r="Q281" s="5"/>
      <c r="R281" s="5"/>
      <c r="S281" s="5"/>
      <c r="T281" s="5"/>
      <c r="U281" s="5"/>
    </row>
    <row r="282" ht="12.75" customHeight="1">
      <c r="A282" s="5"/>
      <c r="C282" s="5"/>
      <c r="D282" s="5"/>
      <c r="E282" s="5"/>
      <c r="F282" s="5"/>
      <c r="G282" s="4" t="s">
        <v>129</v>
      </c>
      <c r="H282" s="4">
        <v>7.0</v>
      </c>
      <c r="I282" s="5">
        <f>H282*4</f>
        <v>28</v>
      </c>
      <c r="J282" s="5"/>
      <c r="K282" s="5"/>
      <c r="L282" s="5"/>
      <c r="M282" s="5"/>
      <c r="N282" s="5"/>
      <c r="O282" s="5"/>
      <c r="P282" s="5"/>
      <c r="Q282" s="5"/>
      <c r="R282" s="5"/>
      <c r="S282" s="5"/>
      <c r="T282" s="5"/>
      <c r="U282" s="5"/>
    </row>
    <row r="283" ht="12.75" customHeight="1">
      <c r="A283" s="5"/>
      <c r="C283" s="5"/>
      <c r="D283" s="5"/>
      <c r="E283" s="5"/>
      <c r="F283" s="5"/>
      <c r="G283" s="4" t="s">
        <v>185</v>
      </c>
      <c r="H283" s="4">
        <v>8.0</v>
      </c>
      <c r="I283" s="4">
        <v>0.0</v>
      </c>
      <c r="J283" s="5"/>
      <c r="K283" s="5"/>
      <c r="L283" s="5"/>
      <c r="M283" s="5"/>
      <c r="N283" s="5"/>
      <c r="O283" s="5"/>
      <c r="P283" s="5"/>
      <c r="Q283" s="5"/>
      <c r="R283" s="5"/>
      <c r="S283" s="5"/>
      <c r="T283" s="5"/>
      <c r="U283" s="5"/>
    </row>
    <row r="284" ht="12.75" customHeight="1">
      <c r="A284" s="5"/>
      <c r="C284" s="5"/>
      <c r="D284" s="5"/>
      <c r="E284" s="5"/>
      <c r="F284" s="5"/>
      <c r="G284" s="5"/>
      <c r="H284" s="5">
        <f t="shared" ref="H284:I284" si="16">SUM(H276:H283)</f>
        <v>167</v>
      </c>
      <c r="I284" s="5">
        <f t="shared" si="16"/>
        <v>1188</v>
      </c>
      <c r="J284" s="5"/>
      <c r="K284" s="5"/>
      <c r="L284" s="5"/>
      <c r="M284" s="5"/>
      <c r="N284" s="5"/>
      <c r="O284" s="5"/>
      <c r="P284" s="5"/>
      <c r="Q284" s="5"/>
      <c r="R284" s="5"/>
      <c r="S284" s="5"/>
      <c r="T284" s="5"/>
      <c r="U284" s="5"/>
    </row>
    <row r="285" ht="12.75" customHeight="1">
      <c r="A285" s="5"/>
      <c r="C285" s="5"/>
      <c r="D285" s="5"/>
      <c r="E285" s="5"/>
      <c r="F285" s="5"/>
      <c r="G285" s="5"/>
      <c r="H285" s="4" t="s">
        <v>219</v>
      </c>
      <c r="I285" s="5">
        <f>I284/H284</f>
        <v>7.113772455</v>
      </c>
      <c r="J285" s="5"/>
      <c r="K285" s="5"/>
      <c r="L285" s="5"/>
      <c r="M285" s="5"/>
      <c r="N285" s="5"/>
      <c r="O285" s="5"/>
      <c r="P285" s="5"/>
      <c r="Q285" s="5"/>
      <c r="R285" s="5"/>
      <c r="S285" s="5"/>
      <c r="T285" s="5"/>
      <c r="U285" s="5"/>
    </row>
    <row r="286" ht="12.75" customHeight="1">
      <c r="A286" s="5"/>
      <c r="C286" s="5"/>
      <c r="D286" s="5"/>
      <c r="E286" s="5"/>
      <c r="F286" s="5"/>
      <c r="G286" s="5"/>
      <c r="H286" s="5"/>
      <c r="I286" s="5"/>
      <c r="J286" s="5"/>
      <c r="K286" s="5"/>
      <c r="L286" s="5"/>
      <c r="M286" s="5"/>
      <c r="N286" s="5"/>
      <c r="O286" s="5"/>
      <c r="P286" s="5"/>
      <c r="Q286" s="5"/>
      <c r="R286" s="5"/>
      <c r="S286" s="5"/>
      <c r="T286" s="5"/>
      <c r="U286" s="5"/>
    </row>
    <row r="287" ht="12.75" customHeight="1">
      <c r="A287" s="5"/>
      <c r="C287" s="5"/>
      <c r="D287" s="5"/>
      <c r="E287" s="5"/>
      <c r="G287" s="4" t="s">
        <v>220</v>
      </c>
      <c r="H287" s="4" t="s">
        <v>221</v>
      </c>
      <c r="I287" s="4" t="s">
        <v>222</v>
      </c>
      <c r="J287" s="5"/>
      <c r="K287" s="5"/>
      <c r="L287" s="5"/>
      <c r="M287" s="5"/>
      <c r="N287" s="5"/>
      <c r="O287" s="5"/>
      <c r="P287" s="5"/>
      <c r="Q287" s="5"/>
      <c r="R287" s="5"/>
      <c r="S287" s="5"/>
      <c r="T287" s="5"/>
      <c r="U287" s="5"/>
    </row>
    <row r="288" ht="12.75" customHeight="1">
      <c r="A288" s="5"/>
      <c r="C288" s="5"/>
      <c r="D288" s="5"/>
      <c r="E288" s="5"/>
      <c r="F288" s="5"/>
      <c r="G288" s="5" t="str">
        <f>IFERROR(__xludf.DUMMYFUNCTION("filter(B2:B168,P2:P168&gt;0)"),"XH40")</f>
        <v>XH40</v>
      </c>
      <c r="H288" s="5" t="str">
        <f>IFERROR(__xludf.DUMMYFUNCTION("filter(B2:B168,Q2:Q168)"),"IF70")</f>
        <v>IF70</v>
      </c>
      <c r="I288" s="4">
        <v>0.0</v>
      </c>
      <c r="J288" s="5"/>
      <c r="K288" s="5"/>
      <c r="L288" s="5"/>
      <c r="M288" s="5"/>
      <c r="N288" s="5"/>
      <c r="O288" s="5"/>
      <c r="P288" s="5"/>
      <c r="Q288" s="5"/>
      <c r="R288" s="5"/>
      <c r="S288" s="5"/>
      <c r="T288" s="5"/>
      <c r="U288" s="5"/>
    </row>
    <row r="289" ht="12.75" customHeight="1">
      <c r="A289" s="5"/>
      <c r="C289" s="5"/>
      <c r="D289" s="5"/>
      <c r="E289" s="5"/>
      <c r="F289" s="5"/>
      <c r="G289" s="5" t="str">
        <f>IFERROR(__xludf.DUMMYFUNCTION("""COMPUTED_VALUE"""),"HG52")</f>
        <v>HG52</v>
      </c>
      <c r="H289" s="5" t="str">
        <f>IFERROR(__xludf.DUMMYFUNCTION("""COMPUTED_VALUE"""),"AC44")</f>
        <v>AC44</v>
      </c>
      <c r="I289" s="5"/>
      <c r="J289" s="5"/>
      <c r="K289" s="5"/>
      <c r="L289" s="5"/>
      <c r="M289" s="5"/>
      <c r="N289" s="5"/>
      <c r="O289" s="5"/>
      <c r="P289" s="5"/>
      <c r="Q289" s="5"/>
      <c r="R289" s="5"/>
      <c r="S289" s="5"/>
      <c r="T289" s="5"/>
      <c r="U289" s="5"/>
    </row>
    <row r="290" ht="12.75" customHeight="1">
      <c r="A290" s="5"/>
      <c r="C290" s="5"/>
      <c r="D290" s="5"/>
      <c r="E290" s="5"/>
      <c r="F290" s="5"/>
      <c r="G290" s="5" t="str">
        <f>IFERROR(__xludf.DUMMYFUNCTION("""COMPUTED_VALUE"""),"OX57")</f>
        <v>OX57</v>
      </c>
      <c r="H290" s="5" t="str">
        <f>IFERROR(__xludf.DUMMYFUNCTION("""COMPUTED_VALUE"""),"BU14")</f>
        <v>BU14</v>
      </c>
      <c r="I290" s="5"/>
      <c r="J290" s="5"/>
      <c r="K290" s="5"/>
      <c r="L290" s="5"/>
      <c r="M290" s="5"/>
      <c r="N290" s="5"/>
      <c r="O290" s="5"/>
      <c r="P290" s="5"/>
      <c r="Q290" s="5"/>
      <c r="R290" s="5"/>
      <c r="S290" s="5"/>
      <c r="T290" s="5"/>
      <c r="U290" s="5"/>
    </row>
    <row r="291" ht="12.75" customHeight="1">
      <c r="A291" s="5"/>
      <c r="C291" s="5"/>
      <c r="D291" s="5"/>
      <c r="E291" s="5"/>
      <c r="F291" s="5"/>
      <c r="G291" s="5" t="str">
        <f>IFERROR(__xludf.DUMMYFUNCTION("""COMPUTED_VALUE"""),"QT30")</f>
        <v>QT30</v>
      </c>
      <c r="H291" s="5" t="str">
        <f>IFERROR(__xludf.DUMMYFUNCTION("""COMPUTED_VALUE"""),"ZB49")</f>
        <v>ZB49</v>
      </c>
      <c r="I291" s="5"/>
      <c r="J291" s="5"/>
      <c r="K291" s="5"/>
      <c r="L291" s="5"/>
      <c r="M291" s="5"/>
      <c r="N291" s="5"/>
      <c r="O291" s="5"/>
      <c r="P291" s="5"/>
      <c r="Q291" s="5"/>
      <c r="R291" s="5"/>
      <c r="S291" s="5"/>
      <c r="T291" s="5"/>
      <c r="U291" s="5"/>
    </row>
    <row r="292" ht="12.75" customHeight="1">
      <c r="A292" s="5"/>
      <c r="C292" s="5"/>
      <c r="D292" s="5"/>
      <c r="E292" s="5"/>
      <c r="F292" s="5"/>
      <c r="G292" s="5" t="str">
        <f>IFERROR(__xludf.DUMMYFUNCTION("""COMPUTED_VALUE"""),"KA95")</f>
        <v>KA95</v>
      </c>
      <c r="H292" s="5" t="str">
        <f>IFERROR(__xludf.DUMMYFUNCTION("""COMPUTED_VALUE"""),"BY49")</f>
        <v>BY49</v>
      </c>
      <c r="I292" s="5"/>
      <c r="J292" s="5"/>
      <c r="K292" s="5"/>
      <c r="L292" s="5"/>
      <c r="M292" s="5"/>
      <c r="N292" s="5"/>
      <c r="O292" s="5"/>
      <c r="P292" s="5"/>
      <c r="Q292" s="5"/>
      <c r="R292" s="5"/>
      <c r="S292" s="5"/>
      <c r="T292" s="5"/>
      <c r="U292" s="5"/>
    </row>
    <row r="293" ht="12.75" customHeight="1">
      <c r="A293" s="5"/>
      <c r="C293" s="5"/>
      <c r="D293" s="5"/>
      <c r="E293" s="5"/>
      <c r="F293" s="5"/>
      <c r="G293" s="5" t="str">
        <f>IFERROR(__xludf.DUMMYFUNCTION("""COMPUTED_VALUE"""),"BX35")</f>
        <v>BX35</v>
      </c>
      <c r="H293" s="5" t="str">
        <f>IFERROR(__xludf.DUMMYFUNCTION("""COMPUTED_VALUE"""),"NY15")</f>
        <v>NY15</v>
      </c>
      <c r="I293" s="5"/>
      <c r="J293" s="5"/>
      <c r="K293" s="5"/>
      <c r="L293" s="5"/>
      <c r="M293" s="5"/>
      <c r="N293" s="5"/>
      <c r="O293" s="5"/>
      <c r="P293" s="5"/>
      <c r="Q293" s="5"/>
      <c r="R293" s="5"/>
      <c r="S293" s="5"/>
      <c r="T293" s="5"/>
      <c r="U293" s="5"/>
    </row>
    <row r="294" ht="12.75" customHeight="1">
      <c r="A294" s="5"/>
      <c r="C294" s="5"/>
      <c r="D294" s="5"/>
      <c r="E294" s="5"/>
      <c r="F294" s="5"/>
      <c r="G294" s="5" t="str">
        <f>IFERROR(__xludf.DUMMYFUNCTION("""COMPUTED_VALUE"""),"RG50")</f>
        <v>RG50</v>
      </c>
      <c r="H294" s="5" t="str">
        <f>IFERROR(__xludf.DUMMYFUNCTION("""COMPUTED_VALUE"""),"VU21")</f>
        <v>VU21</v>
      </c>
      <c r="I294" s="5"/>
      <c r="J294" s="5"/>
      <c r="K294" s="5"/>
      <c r="L294" s="5"/>
      <c r="M294" s="5"/>
      <c r="N294" s="5"/>
      <c r="O294" s="5"/>
      <c r="P294" s="5"/>
      <c r="Q294" s="5"/>
      <c r="R294" s="5"/>
      <c r="S294" s="5"/>
      <c r="T294" s="5"/>
      <c r="U294" s="5"/>
    </row>
    <row r="295" ht="12.75" customHeight="1">
      <c r="A295" s="5"/>
      <c r="C295" s="5"/>
      <c r="D295" s="5"/>
      <c r="E295" s="5"/>
      <c r="F295" s="5"/>
      <c r="G295" s="5" t="str">
        <f>IFERROR(__xludf.DUMMYFUNCTION("""COMPUTED_VALUE"""),"EP24")</f>
        <v>EP24</v>
      </c>
      <c r="H295" s="5" t="str">
        <f>IFERROR(__xludf.DUMMYFUNCTION("""COMPUTED_VALUE"""),"XM16")</f>
        <v>XM16</v>
      </c>
      <c r="I295" s="5"/>
      <c r="J295" s="5"/>
      <c r="K295" s="5"/>
      <c r="L295" s="5"/>
      <c r="M295" s="5"/>
      <c r="N295" s="5"/>
      <c r="O295" s="5"/>
      <c r="P295" s="5"/>
      <c r="Q295" s="5"/>
      <c r="R295" s="5"/>
      <c r="S295" s="5"/>
      <c r="T295" s="5"/>
      <c r="U295" s="5"/>
    </row>
    <row r="296" ht="12.75" customHeight="1">
      <c r="A296" s="5"/>
      <c r="C296" s="5"/>
      <c r="D296" s="5"/>
      <c r="E296" s="5"/>
      <c r="F296" s="5"/>
      <c r="G296" s="5" t="str">
        <f>IFERROR(__xludf.DUMMYFUNCTION("""COMPUTED_VALUE"""),"EZ14")</f>
        <v>EZ14</v>
      </c>
      <c r="H296" s="5" t="str">
        <f>IFERROR(__xludf.DUMMYFUNCTION("""COMPUTED_VALUE"""),"AM70")</f>
        <v>AM70</v>
      </c>
      <c r="I296" s="5"/>
      <c r="J296" s="5"/>
      <c r="K296" s="5"/>
      <c r="L296" s="5"/>
      <c r="M296" s="5"/>
      <c r="N296" s="5"/>
      <c r="O296" s="5"/>
      <c r="P296" s="5"/>
      <c r="Q296" s="5"/>
      <c r="R296" s="5"/>
      <c r="S296" s="5"/>
      <c r="T296" s="5"/>
      <c r="U296" s="5"/>
    </row>
    <row r="297" ht="12.75" customHeight="1">
      <c r="A297" s="5"/>
      <c r="C297" s="5"/>
      <c r="D297" s="5"/>
      <c r="E297" s="5"/>
      <c r="F297" s="5"/>
      <c r="G297" s="5" t="str">
        <f>IFERROR(__xludf.DUMMYFUNCTION("""COMPUTED_VALUE"""),"SV84")</f>
        <v>SV84</v>
      </c>
      <c r="H297" s="5" t="str">
        <f>IFERROR(__xludf.DUMMYFUNCTION("""COMPUTED_VALUE"""),"WY25")</f>
        <v>WY25</v>
      </c>
      <c r="I297" s="5"/>
      <c r="J297" s="5"/>
      <c r="K297" s="5"/>
      <c r="L297" s="5"/>
      <c r="M297" s="5"/>
      <c r="N297" s="5"/>
      <c r="O297" s="5"/>
      <c r="P297" s="5"/>
      <c r="Q297" s="5"/>
      <c r="R297" s="5"/>
      <c r="S297" s="5"/>
      <c r="T297" s="5"/>
      <c r="U297" s="5"/>
    </row>
    <row r="298" ht="12.75" customHeight="1">
      <c r="A298" s="5"/>
      <c r="C298" s="5"/>
      <c r="D298" s="5"/>
      <c r="E298" s="5"/>
      <c r="F298" s="5"/>
      <c r="G298" s="5" t="str">
        <f>IFERROR(__xludf.DUMMYFUNCTION("""COMPUTED_VALUE"""),"WF59")</f>
        <v>WF59</v>
      </c>
      <c r="H298" s="5" t="str">
        <f>IFERROR(__xludf.DUMMYFUNCTION("""COMPUTED_VALUE"""),"SW63")</f>
        <v>SW63</v>
      </c>
      <c r="I298" s="5"/>
      <c r="J298" s="5"/>
      <c r="K298" s="5"/>
      <c r="L298" s="5"/>
      <c r="M298" s="5"/>
      <c r="N298" s="5"/>
      <c r="O298" s="5"/>
      <c r="P298" s="5"/>
      <c r="Q298" s="5"/>
      <c r="R298" s="5"/>
      <c r="S298" s="5"/>
      <c r="T298" s="5"/>
      <c r="U298" s="5"/>
    </row>
    <row r="299" ht="12.75" customHeight="1">
      <c r="A299" s="5"/>
      <c r="C299" s="5"/>
      <c r="D299" s="5"/>
      <c r="E299" s="5"/>
      <c r="F299" s="5"/>
      <c r="G299" s="5" t="str">
        <f>IFERROR(__xludf.DUMMYFUNCTION("""COMPUTED_VALUE"""),"DZ25")</f>
        <v>DZ25</v>
      </c>
      <c r="H299" s="5" t="str">
        <f>IFERROR(__xludf.DUMMYFUNCTION("""COMPUTED_VALUE"""),"SX96")</f>
        <v>SX96</v>
      </c>
      <c r="I299" s="5"/>
      <c r="J299" s="5"/>
      <c r="K299" s="5"/>
      <c r="L299" s="5"/>
      <c r="M299" s="5"/>
      <c r="N299" s="5"/>
      <c r="O299" s="5"/>
      <c r="P299" s="5"/>
      <c r="Q299" s="5"/>
      <c r="R299" s="5"/>
      <c r="S299" s="5"/>
      <c r="T299" s="5"/>
      <c r="U299" s="5"/>
    </row>
    <row r="300" ht="12.75" customHeight="1">
      <c r="A300" s="5"/>
      <c r="C300" s="5"/>
      <c r="D300" s="5"/>
      <c r="E300" s="5"/>
      <c r="F300" s="5"/>
      <c r="G300" s="5" t="str">
        <f>IFERROR(__xludf.DUMMYFUNCTION("""COMPUTED_VALUE"""),"YF49")</f>
        <v>YF49</v>
      </c>
      <c r="H300" s="5" t="str">
        <f>IFERROR(__xludf.DUMMYFUNCTION("""COMPUTED_VALUE"""),"JJ54")</f>
        <v>JJ54</v>
      </c>
      <c r="I300" s="5"/>
      <c r="J300" s="5"/>
      <c r="K300" s="5"/>
      <c r="L300" s="5"/>
      <c r="M300" s="5"/>
      <c r="N300" s="5"/>
      <c r="O300" s="5"/>
      <c r="P300" s="5"/>
      <c r="Q300" s="5"/>
      <c r="R300" s="5"/>
      <c r="S300" s="5"/>
      <c r="T300" s="5"/>
      <c r="U300" s="5"/>
    </row>
    <row r="301" ht="12.75" customHeight="1">
      <c r="A301" s="5"/>
      <c r="C301" s="5"/>
      <c r="D301" s="5"/>
      <c r="E301" s="5"/>
      <c r="F301" s="5"/>
      <c r="G301" s="5" t="str">
        <f>IFERROR(__xludf.DUMMYFUNCTION("""COMPUTED_VALUE"""),"DE26")</f>
        <v>DE26</v>
      </c>
      <c r="H301" s="5" t="str">
        <f>IFERROR(__xludf.DUMMYFUNCTION("""COMPUTED_VALUE"""),"TM94")</f>
        <v>TM94</v>
      </c>
      <c r="I301" s="5"/>
      <c r="J301" s="5"/>
      <c r="K301" s="5"/>
      <c r="L301" s="5"/>
      <c r="M301" s="5"/>
      <c r="N301" s="5"/>
      <c r="O301" s="5"/>
      <c r="P301" s="5"/>
      <c r="Q301" s="5"/>
      <c r="R301" s="5"/>
      <c r="S301" s="5"/>
      <c r="T301" s="5"/>
      <c r="U301" s="5"/>
    </row>
    <row r="302" ht="12.75" customHeight="1">
      <c r="A302" s="5"/>
      <c r="C302" s="5"/>
      <c r="D302" s="5"/>
      <c r="E302" s="5"/>
      <c r="F302" s="5"/>
      <c r="G302" s="5" t="str">
        <f>IFERROR(__xludf.DUMMYFUNCTION("""COMPUTED_VALUE"""),"ZH57")</f>
        <v>ZH57</v>
      </c>
      <c r="H302" s="5" t="str">
        <f>IFERROR(__xludf.DUMMYFUNCTION("""COMPUTED_VALUE"""),"JF28")</f>
        <v>JF28</v>
      </c>
      <c r="I302" s="5"/>
      <c r="J302" s="5"/>
      <c r="K302" s="5"/>
      <c r="L302" s="5"/>
      <c r="M302" s="5"/>
      <c r="N302" s="5"/>
      <c r="O302" s="5"/>
      <c r="P302" s="5"/>
      <c r="Q302" s="5"/>
      <c r="R302" s="5"/>
      <c r="S302" s="5"/>
      <c r="T302" s="5"/>
      <c r="U302" s="5"/>
    </row>
    <row r="303" ht="12.75" customHeight="1">
      <c r="A303" s="5"/>
      <c r="C303" s="5"/>
      <c r="D303" s="5"/>
      <c r="E303" s="5"/>
      <c r="F303" s="5"/>
      <c r="G303" s="5" t="str">
        <f>IFERROR(__xludf.DUMMYFUNCTION("""COMPUTED_VALUE"""),"KN73")</f>
        <v>KN73</v>
      </c>
      <c r="H303" s="5" t="str">
        <f>IFERROR(__xludf.DUMMYFUNCTION("""COMPUTED_VALUE"""),"MM98")</f>
        <v>MM98</v>
      </c>
      <c r="I303" s="5"/>
      <c r="J303" s="5"/>
      <c r="K303" s="5"/>
      <c r="L303" s="5"/>
      <c r="M303" s="5"/>
      <c r="N303" s="5"/>
      <c r="O303" s="5"/>
      <c r="P303" s="5"/>
      <c r="Q303" s="5"/>
      <c r="R303" s="5"/>
      <c r="S303" s="5"/>
      <c r="T303" s="5"/>
      <c r="U303" s="5"/>
    </row>
    <row r="304" ht="12.75" customHeight="1">
      <c r="A304" s="5"/>
      <c r="C304" s="5"/>
      <c r="D304" s="5"/>
      <c r="E304" s="5"/>
      <c r="F304" s="5"/>
      <c r="G304" s="5" t="str">
        <f>IFERROR(__xludf.DUMMYFUNCTION("""COMPUTED_VALUE"""),"BA63")</f>
        <v>BA63</v>
      </c>
      <c r="H304" s="5" t="str">
        <f>IFERROR(__xludf.DUMMYFUNCTION("""COMPUTED_VALUE"""),"SP66")</f>
        <v>SP66</v>
      </c>
      <c r="I304" s="5"/>
      <c r="J304" s="5"/>
      <c r="K304" s="5"/>
      <c r="L304" s="5"/>
      <c r="M304" s="5"/>
      <c r="N304" s="5"/>
      <c r="O304" s="5"/>
      <c r="P304" s="5"/>
      <c r="Q304" s="5"/>
      <c r="R304" s="5"/>
      <c r="S304" s="5"/>
      <c r="T304" s="5"/>
      <c r="U304" s="5"/>
    </row>
    <row r="305" ht="12.75" customHeight="1">
      <c r="A305" s="5"/>
      <c r="C305" s="5"/>
      <c r="D305" s="5"/>
      <c r="E305" s="5"/>
      <c r="F305" s="5"/>
      <c r="G305" s="5" t="str">
        <f>IFERROR(__xludf.DUMMYFUNCTION("""COMPUTED_VALUE"""),"FP41")</f>
        <v>FP41</v>
      </c>
      <c r="H305" s="5" t="str">
        <f>IFERROR(__xludf.DUMMYFUNCTION("""COMPUTED_VALUE"""),"ZC56")</f>
        <v>ZC56</v>
      </c>
      <c r="I305" s="5"/>
      <c r="J305" s="5"/>
      <c r="K305" s="5"/>
      <c r="L305" s="5"/>
      <c r="M305" s="5"/>
      <c r="N305" s="5"/>
      <c r="O305" s="5"/>
      <c r="P305" s="5"/>
      <c r="Q305" s="5"/>
      <c r="R305" s="5"/>
      <c r="S305" s="5"/>
      <c r="T305" s="5"/>
      <c r="U305" s="5"/>
    </row>
    <row r="306" ht="12.75" customHeight="1">
      <c r="A306" s="5"/>
      <c r="C306" s="5"/>
      <c r="D306" s="5"/>
      <c r="E306" s="5"/>
      <c r="F306" s="5"/>
      <c r="G306" s="5" t="str">
        <f>IFERROR(__xludf.DUMMYFUNCTION("""COMPUTED_VALUE"""),"MY78")</f>
        <v>MY78</v>
      </c>
      <c r="H306" s="5" t="str">
        <f>IFERROR(__xludf.DUMMYFUNCTION("""COMPUTED_VALUE"""),"UY79")</f>
        <v>UY79</v>
      </c>
      <c r="I306" s="5"/>
      <c r="J306" s="5"/>
      <c r="K306" s="5"/>
      <c r="L306" s="5"/>
      <c r="M306" s="5"/>
      <c r="N306" s="5"/>
      <c r="O306" s="5"/>
      <c r="P306" s="5"/>
      <c r="Q306" s="5"/>
      <c r="R306" s="5"/>
      <c r="S306" s="5"/>
      <c r="T306" s="5"/>
      <c r="U306" s="5"/>
    </row>
    <row r="307" ht="12.75" customHeight="1">
      <c r="A307" s="5"/>
      <c r="C307" s="5"/>
      <c r="D307" s="5"/>
      <c r="E307" s="5"/>
      <c r="F307" s="5"/>
      <c r="G307" s="5" t="str">
        <f>IFERROR(__xludf.DUMMYFUNCTION("""COMPUTED_VALUE"""),"UB43")</f>
        <v>UB43</v>
      </c>
      <c r="H307" s="5" t="str">
        <f>IFERROR(__xludf.DUMMYFUNCTION("""COMPUTED_VALUE"""),"JC32")</f>
        <v>JC32</v>
      </c>
      <c r="I307" s="5"/>
      <c r="J307" s="5"/>
      <c r="K307" s="5"/>
      <c r="L307" s="5"/>
      <c r="M307" s="5"/>
      <c r="N307" s="5"/>
      <c r="O307" s="5"/>
      <c r="P307" s="5"/>
      <c r="Q307" s="5"/>
      <c r="R307" s="5"/>
      <c r="S307" s="5"/>
      <c r="T307" s="5"/>
      <c r="U307" s="5"/>
    </row>
    <row r="308" ht="12.75" customHeight="1">
      <c r="A308" s="5"/>
      <c r="C308" s="5"/>
      <c r="D308" s="5"/>
      <c r="E308" s="5"/>
      <c r="F308" s="5"/>
      <c r="G308" s="5" t="str">
        <f>IFERROR(__xludf.DUMMYFUNCTION("""COMPUTED_VALUE"""),"YY77")</f>
        <v>YY77</v>
      </c>
      <c r="H308" s="5" t="str">
        <f>IFERROR(__xludf.DUMMYFUNCTION("""COMPUTED_VALUE"""),"ZC30")</f>
        <v>ZC30</v>
      </c>
      <c r="I308" s="5"/>
      <c r="J308" s="5"/>
      <c r="K308" s="5"/>
      <c r="L308" s="5"/>
      <c r="M308" s="5"/>
      <c r="N308" s="5"/>
      <c r="O308" s="5"/>
      <c r="P308" s="5"/>
      <c r="Q308" s="5"/>
      <c r="R308" s="5"/>
      <c r="S308" s="5"/>
      <c r="T308" s="5"/>
      <c r="U308" s="5"/>
    </row>
    <row r="309" ht="12.75" customHeight="1">
      <c r="A309" s="5"/>
      <c r="C309" s="5"/>
      <c r="D309" s="5"/>
      <c r="E309" s="5"/>
      <c r="F309" s="5"/>
      <c r="G309" s="5" t="str">
        <f>IFERROR(__xludf.DUMMYFUNCTION("""COMPUTED_VALUE"""),"IN96")</f>
        <v>IN96</v>
      </c>
      <c r="H309" s="5" t="str">
        <f>IFERROR(__xludf.DUMMYFUNCTION("""COMPUTED_VALUE"""),"GK89")</f>
        <v>GK89</v>
      </c>
      <c r="I309" s="5"/>
      <c r="J309" s="5"/>
      <c r="K309" s="5"/>
      <c r="L309" s="5"/>
      <c r="M309" s="5"/>
      <c r="N309" s="5"/>
      <c r="O309" s="5"/>
      <c r="P309" s="5"/>
      <c r="Q309" s="5"/>
      <c r="R309" s="5"/>
      <c r="S309" s="5"/>
      <c r="T309" s="5"/>
      <c r="U309" s="5"/>
    </row>
    <row r="310" ht="12.75" customHeight="1">
      <c r="A310" s="5"/>
      <c r="C310" s="5"/>
      <c r="D310" s="5"/>
      <c r="E310" s="5"/>
      <c r="F310" s="5"/>
      <c r="G310" s="5" t="str">
        <f>IFERROR(__xludf.DUMMYFUNCTION("""COMPUTED_VALUE"""),"KA14")</f>
        <v>KA14</v>
      </c>
      <c r="H310" s="5" t="str">
        <f>IFERROR(__xludf.DUMMYFUNCTION("""COMPUTED_VALUE"""),"GP84")</f>
        <v>GP84</v>
      </c>
      <c r="I310" s="5"/>
      <c r="J310" s="5"/>
      <c r="K310" s="5"/>
      <c r="L310" s="5"/>
      <c r="M310" s="5"/>
      <c r="N310" s="5"/>
      <c r="O310" s="5"/>
      <c r="P310" s="5"/>
      <c r="Q310" s="5"/>
      <c r="R310" s="5"/>
      <c r="S310" s="5"/>
      <c r="T310" s="5"/>
      <c r="U310" s="5"/>
    </row>
    <row r="311" ht="12.75" customHeight="1">
      <c r="A311" s="5"/>
      <c r="C311" s="5"/>
      <c r="D311" s="5"/>
      <c r="E311" s="5"/>
      <c r="F311" s="5"/>
      <c r="G311" s="5" t="str">
        <f>IFERROR(__xludf.DUMMYFUNCTION("""COMPUTED_VALUE"""),"AQ29")</f>
        <v>AQ29</v>
      </c>
      <c r="H311" s="5" t="str">
        <f>IFERROR(__xludf.DUMMYFUNCTION("""COMPUTED_VALUE"""),"GK30")</f>
        <v>GK30</v>
      </c>
      <c r="I311" s="5"/>
      <c r="J311" s="5"/>
      <c r="K311" s="5"/>
      <c r="L311" s="5"/>
      <c r="M311" s="5"/>
      <c r="N311" s="5"/>
      <c r="O311" s="5"/>
      <c r="P311" s="5"/>
      <c r="Q311" s="5"/>
      <c r="R311" s="5"/>
      <c r="S311" s="5"/>
      <c r="T311" s="5"/>
      <c r="U311" s="5"/>
    </row>
    <row r="312" ht="12.75" customHeight="1">
      <c r="A312" s="5"/>
      <c r="C312" s="5"/>
      <c r="D312" s="5"/>
      <c r="E312" s="5"/>
      <c r="F312" s="5"/>
      <c r="G312" s="5" t="str">
        <f>IFERROR(__xludf.DUMMYFUNCTION("""COMPUTED_VALUE"""),"GB42")</f>
        <v>GB42</v>
      </c>
      <c r="H312" s="5" t="str">
        <f>IFERROR(__xludf.DUMMYFUNCTION("""COMPUTED_VALUE"""),"FE37")</f>
        <v>FE37</v>
      </c>
      <c r="I312" s="5"/>
      <c r="J312" s="5"/>
      <c r="K312" s="5"/>
      <c r="L312" s="5"/>
      <c r="M312" s="5"/>
      <c r="N312" s="5"/>
      <c r="O312" s="5"/>
      <c r="P312" s="5"/>
      <c r="Q312" s="5"/>
      <c r="R312" s="5"/>
      <c r="S312" s="5"/>
      <c r="T312" s="5"/>
      <c r="U312" s="5"/>
    </row>
    <row r="313" ht="12.75" customHeight="1">
      <c r="A313" s="5"/>
      <c r="C313" s="5"/>
      <c r="D313" s="5"/>
      <c r="E313" s="5"/>
      <c r="F313" s="5"/>
      <c r="G313" s="5" t="str">
        <f>IFERROR(__xludf.DUMMYFUNCTION("""COMPUTED_VALUE"""),"ZI38")</f>
        <v>ZI38</v>
      </c>
      <c r="H313" s="5" t="str">
        <f>IFERROR(__xludf.DUMMYFUNCTION("""COMPUTED_VALUE"""),"PP47")</f>
        <v>PP47</v>
      </c>
      <c r="I313" s="5"/>
      <c r="J313" s="5"/>
      <c r="K313" s="5"/>
      <c r="L313" s="5"/>
      <c r="M313" s="5"/>
      <c r="N313" s="5"/>
      <c r="O313" s="5"/>
      <c r="P313" s="5"/>
      <c r="Q313" s="5"/>
      <c r="R313" s="5"/>
      <c r="S313" s="5"/>
      <c r="T313" s="5"/>
      <c r="U313" s="5"/>
    </row>
    <row r="314" ht="12.75" customHeight="1">
      <c r="A314" s="5"/>
      <c r="C314" s="5"/>
      <c r="D314" s="5"/>
      <c r="E314" s="5"/>
      <c r="F314" s="5"/>
      <c r="G314" s="5" t="str">
        <f>IFERROR(__xludf.DUMMYFUNCTION("""COMPUTED_VALUE"""),"TB79")</f>
        <v>TB79</v>
      </c>
      <c r="H314" s="5" t="str">
        <f>IFERROR(__xludf.DUMMYFUNCTION("""COMPUTED_VALUE"""),"AQ28")</f>
        <v>AQ28</v>
      </c>
      <c r="I314" s="5"/>
      <c r="J314" s="5"/>
      <c r="K314" s="5"/>
      <c r="L314" s="5"/>
      <c r="M314" s="5"/>
      <c r="N314" s="5"/>
      <c r="O314" s="5"/>
      <c r="P314" s="5"/>
      <c r="Q314" s="5"/>
      <c r="R314" s="5"/>
      <c r="S314" s="5"/>
      <c r="T314" s="5"/>
      <c r="U314" s="5"/>
    </row>
    <row r="315" ht="12.75" customHeight="1">
      <c r="A315" s="5"/>
      <c r="C315" s="5"/>
      <c r="D315" s="5"/>
      <c r="E315" s="5"/>
      <c r="F315" s="5"/>
      <c r="G315" s="5" t="str">
        <f>IFERROR(__xludf.DUMMYFUNCTION("""COMPUTED_VALUE"""),"RK20")</f>
        <v>RK20</v>
      </c>
      <c r="H315" s="5" t="str">
        <f>IFERROR(__xludf.DUMMYFUNCTION("""COMPUTED_VALUE"""),"YK45")</f>
        <v>YK45</v>
      </c>
      <c r="I315" s="5"/>
      <c r="J315" s="5"/>
      <c r="K315" s="5"/>
      <c r="L315" s="5"/>
      <c r="M315" s="5"/>
      <c r="N315" s="5"/>
      <c r="O315" s="5"/>
      <c r="P315" s="5"/>
      <c r="Q315" s="5"/>
      <c r="R315" s="5"/>
      <c r="S315" s="5"/>
      <c r="T315" s="5"/>
      <c r="U315" s="5"/>
    </row>
    <row r="316" ht="12.75" customHeight="1">
      <c r="A316" s="5"/>
      <c r="C316" s="5"/>
      <c r="D316" s="5"/>
      <c r="E316" s="5"/>
      <c r="F316" s="5"/>
      <c r="G316" s="5" t="str">
        <f>IFERROR(__xludf.DUMMYFUNCTION("""COMPUTED_VALUE"""),"JJ24")</f>
        <v>JJ24</v>
      </c>
      <c r="H316" s="5" t="str">
        <f>IFERROR(__xludf.DUMMYFUNCTION("""COMPUTED_VALUE"""),"LX79")</f>
        <v>LX79</v>
      </c>
      <c r="I316" s="5"/>
      <c r="J316" s="5"/>
      <c r="K316" s="5"/>
      <c r="L316" s="5"/>
      <c r="M316" s="5"/>
      <c r="N316" s="5"/>
      <c r="O316" s="5"/>
      <c r="P316" s="5"/>
      <c r="Q316" s="5"/>
      <c r="R316" s="5"/>
      <c r="S316" s="5"/>
      <c r="T316" s="5"/>
      <c r="U316" s="5"/>
    </row>
    <row r="317" ht="12.75" customHeight="1">
      <c r="A317" s="5"/>
      <c r="C317" s="5"/>
      <c r="D317" s="5"/>
      <c r="E317" s="5"/>
      <c r="F317" s="5"/>
      <c r="G317" s="5" t="str">
        <f>IFERROR(__xludf.DUMMYFUNCTION("""COMPUTED_VALUE"""),"XJ45")</f>
        <v>XJ45</v>
      </c>
      <c r="H317" s="5" t="str">
        <f>IFERROR(__xludf.DUMMYFUNCTION("""COMPUTED_VALUE"""),"NQ84")</f>
        <v>NQ84</v>
      </c>
      <c r="I317" s="5"/>
      <c r="J317" s="5"/>
      <c r="K317" s="5"/>
      <c r="L317" s="5"/>
      <c r="M317" s="5"/>
      <c r="N317" s="5"/>
      <c r="O317" s="5"/>
      <c r="P317" s="5"/>
      <c r="Q317" s="5"/>
      <c r="R317" s="5"/>
      <c r="S317" s="5"/>
      <c r="T317" s="5"/>
      <c r="U317" s="5"/>
    </row>
    <row r="318" ht="12.75" customHeight="1">
      <c r="A318" s="5"/>
      <c r="C318" s="5"/>
      <c r="D318" s="5"/>
      <c r="E318" s="5"/>
      <c r="F318" s="5"/>
      <c r="G318" s="5" t="str">
        <f>IFERROR(__xludf.DUMMYFUNCTION("""COMPUTED_VALUE"""),"JT35")</f>
        <v>JT35</v>
      </c>
      <c r="H318" s="5" t="str">
        <f>IFERROR(__xludf.DUMMYFUNCTION("""COMPUTED_VALUE"""),"IV81")</f>
        <v>IV81</v>
      </c>
      <c r="I318" s="5"/>
      <c r="J318" s="5"/>
      <c r="K318" s="5"/>
      <c r="L318" s="5"/>
      <c r="M318" s="5"/>
      <c r="N318" s="5"/>
      <c r="O318" s="5"/>
      <c r="P318" s="5"/>
      <c r="Q318" s="5"/>
      <c r="R318" s="5"/>
      <c r="S318" s="5"/>
      <c r="T318" s="5"/>
      <c r="U318" s="5"/>
    </row>
    <row r="319" ht="12.75" customHeight="1">
      <c r="A319" s="5"/>
      <c r="C319" s="5"/>
      <c r="D319" s="5"/>
      <c r="E319" s="5"/>
      <c r="F319" s="5"/>
      <c r="G319" s="5" t="str">
        <f>IFERROR(__xludf.DUMMYFUNCTION("""COMPUTED_VALUE"""),"PC17")</f>
        <v>PC17</v>
      </c>
      <c r="H319" s="5" t="str">
        <f>IFERROR(__xludf.DUMMYFUNCTION("""COMPUTED_VALUE"""),"AB67")</f>
        <v>AB67</v>
      </c>
      <c r="I319" s="5"/>
      <c r="J319" s="5"/>
      <c r="K319" s="5"/>
      <c r="L319" s="5"/>
      <c r="M319" s="5"/>
      <c r="N319" s="5"/>
      <c r="O319" s="5"/>
      <c r="P319" s="5"/>
      <c r="Q319" s="5"/>
      <c r="R319" s="5"/>
      <c r="S319" s="5"/>
      <c r="T319" s="5"/>
      <c r="U319" s="5"/>
    </row>
    <row r="320" ht="12.75" customHeight="1">
      <c r="A320" s="5"/>
      <c r="C320" s="5"/>
      <c r="D320" s="5"/>
      <c r="E320" s="5"/>
      <c r="F320" s="5"/>
      <c r="G320" s="5" t="str">
        <f>IFERROR(__xludf.DUMMYFUNCTION("""COMPUTED_VALUE"""),"JB77")</f>
        <v>JB77</v>
      </c>
      <c r="H320" s="5" t="str">
        <f>IFERROR(__xludf.DUMMYFUNCTION("""COMPUTED_VALUE"""),"XU80")</f>
        <v>XU80</v>
      </c>
      <c r="I320" s="5"/>
      <c r="J320" s="5"/>
      <c r="K320" s="5"/>
      <c r="L320" s="5"/>
      <c r="M320" s="5"/>
      <c r="N320" s="5"/>
      <c r="O320" s="5"/>
      <c r="P320" s="5"/>
      <c r="Q320" s="5"/>
      <c r="R320" s="5"/>
      <c r="S320" s="5"/>
      <c r="T320" s="5"/>
      <c r="U320" s="5"/>
    </row>
    <row r="321" ht="12.75" customHeight="1">
      <c r="A321" s="5"/>
      <c r="C321" s="5"/>
      <c r="D321" s="5"/>
      <c r="E321" s="5"/>
      <c r="F321" s="5"/>
      <c r="G321" s="5" t="str">
        <f>IFERROR(__xludf.DUMMYFUNCTION("""COMPUTED_VALUE"""),"FT95")</f>
        <v>FT95</v>
      </c>
      <c r="H321" s="5" t="str">
        <f>IFERROR(__xludf.DUMMYFUNCTION("""COMPUTED_VALUE"""),"LI25")</f>
        <v>LI25</v>
      </c>
      <c r="I321" s="5"/>
      <c r="J321" s="5"/>
      <c r="K321" s="5"/>
      <c r="L321" s="5"/>
      <c r="M321" s="5"/>
      <c r="N321" s="5"/>
      <c r="O321" s="5"/>
      <c r="P321" s="5"/>
      <c r="Q321" s="5"/>
      <c r="R321" s="5"/>
      <c r="S321" s="5"/>
      <c r="T321" s="5"/>
      <c r="U321" s="5"/>
    </row>
    <row r="322" ht="12.75" customHeight="1">
      <c r="A322" s="5"/>
      <c r="C322" s="5"/>
      <c r="D322" s="5"/>
      <c r="E322" s="5"/>
      <c r="F322" s="5"/>
      <c r="G322" s="5" t="str">
        <f>IFERROR(__xludf.DUMMYFUNCTION("""COMPUTED_VALUE"""),"OO48")</f>
        <v>OO48</v>
      </c>
      <c r="H322" s="5" t="str">
        <f>IFERROR(__xludf.DUMMYFUNCTION("""COMPUTED_VALUE"""),"YS85")</f>
        <v>YS85</v>
      </c>
      <c r="I322" s="5"/>
      <c r="J322" s="5"/>
      <c r="K322" s="5"/>
      <c r="L322" s="5"/>
      <c r="M322" s="5"/>
      <c r="N322" s="5"/>
      <c r="O322" s="5"/>
      <c r="P322" s="5"/>
      <c r="Q322" s="5"/>
      <c r="R322" s="5"/>
      <c r="S322" s="5"/>
      <c r="T322" s="5"/>
      <c r="U322" s="5"/>
    </row>
    <row r="323" ht="12.75" customHeight="1">
      <c r="A323" s="5"/>
      <c r="C323" s="5"/>
      <c r="D323" s="5"/>
      <c r="E323" s="5"/>
      <c r="F323" s="5"/>
      <c r="G323" s="5" t="str">
        <f>IFERROR(__xludf.DUMMYFUNCTION("""COMPUTED_VALUE"""),"TP65")</f>
        <v>TP65</v>
      </c>
      <c r="H323" s="5" t="str">
        <f>IFERROR(__xludf.DUMMYFUNCTION("""COMPUTED_VALUE"""),"KM48")</f>
        <v>KM48</v>
      </c>
      <c r="I323" s="5"/>
      <c r="J323" s="5"/>
      <c r="K323" s="5"/>
      <c r="L323" s="5"/>
      <c r="M323" s="5"/>
      <c r="N323" s="5"/>
      <c r="O323" s="5"/>
      <c r="P323" s="5"/>
      <c r="Q323" s="5"/>
      <c r="R323" s="5"/>
      <c r="S323" s="5"/>
      <c r="T323" s="5"/>
      <c r="U323" s="5"/>
    </row>
    <row r="324" ht="12.75" customHeight="1">
      <c r="A324" s="5"/>
      <c r="C324" s="5"/>
      <c r="D324" s="5"/>
      <c r="E324" s="5"/>
      <c r="F324" s="5"/>
      <c r="G324" s="5" t="str">
        <f>IFERROR(__xludf.DUMMYFUNCTION("""COMPUTED_VALUE"""),"PA23")</f>
        <v>PA23</v>
      </c>
      <c r="H324" s="5" t="str">
        <f>IFERROR(__xludf.DUMMYFUNCTION("""COMPUTED_VALUE"""),"UB68")</f>
        <v>UB68</v>
      </c>
      <c r="I324" s="5"/>
      <c r="J324" s="5"/>
      <c r="K324" s="5"/>
      <c r="L324" s="5"/>
      <c r="M324" s="5"/>
      <c r="N324" s="5"/>
      <c r="O324" s="5"/>
      <c r="P324" s="5"/>
      <c r="Q324" s="5"/>
      <c r="R324" s="5"/>
      <c r="S324" s="5"/>
      <c r="T324" s="5"/>
      <c r="U324" s="5"/>
    </row>
    <row r="325" ht="12.75" customHeight="1">
      <c r="A325" s="5"/>
      <c r="C325" s="5"/>
      <c r="D325" s="5"/>
      <c r="E325" s="5"/>
      <c r="F325" s="5"/>
      <c r="G325" s="5" t="str">
        <f>IFERROR(__xludf.DUMMYFUNCTION("""COMPUTED_VALUE"""),"AI66")</f>
        <v>AI66</v>
      </c>
      <c r="H325" s="5" t="str">
        <f>IFERROR(__xludf.DUMMYFUNCTION("""COMPUTED_VALUE"""),"SG53")</f>
        <v>SG53</v>
      </c>
      <c r="I325" s="5"/>
      <c r="J325" s="5"/>
      <c r="K325" s="5"/>
      <c r="L325" s="5"/>
      <c r="M325" s="5"/>
      <c r="N325" s="5"/>
      <c r="O325" s="5"/>
      <c r="P325" s="5"/>
      <c r="Q325" s="5"/>
      <c r="R325" s="5"/>
      <c r="S325" s="5"/>
      <c r="T325" s="5"/>
      <c r="U325" s="5"/>
    </row>
    <row r="326" ht="12.75" customHeight="1">
      <c r="A326" s="5"/>
      <c r="C326" s="5"/>
      <c r="D326" s="5"/>
      <c r="E326" s="5"/>
      <c r="F326" s="5"/>
      <c r="G326" s="5" t="str">
        <f>IFERROR(__xludf.DUMMYFUNCTION("""COMPUTED_VALUE"""),"JP75")</f>
        <v>JP75</v>
      </c>
      <c r="H326" s="5" t="str">
        <f>IFERROR(__xludf.DUMMYFUNCTION("""COMPUTED_VALUE"""),"ZD72")</f>
        <v>ZD72</v>
      </c>
      <c r="I326" s="5"/>
      <c r="J326" s="5"/>
      <c r="K326" s="5"/>
      <c r="L326" s="5"/>
      <c r="M326" s="5"/>
      <c r="N326" s="5"/>
      <c r="O326" s="5"/>
      <c r="P326" s="5"/>
      <c r="Q326" s="5"/>
      <c r="R326" s="5"/>
      <c r="S326" s="5"/>
      <c r="T326" s="5"/>
      <c r="U326" s="5"/>
    </row>
    <row r="327" ht="12.75" customHeight="1">
      <c r="A327" s="5"/>
      <c r="C327" s="5"/>
      <c r="D327" s="5"/>
      <c r="E327" s="5"/>
      <c r="F327" s="5"/>
      <c r="G327" s="5" t="str">
        <f>IFERROR(__xludf.DUMMYFUNCTION("""COMPUTED_VALUE"""),"EZ33")</f>
        <v>EZ33</v>
      </c>
      <c r="H327" s="5" t="str">
        <f>IFERROR(__xludf.DUMMYFUNCTION("""COMPUTED_VALUE"""),"FL91")</f>
        <v>FL91</v>
      </c>
      <c r="I327" s="5"/>
      <c r="J327" s="5"/>
      <c r="K327" s="5"/>
      <c r="L327" s="5"/>
      <c r="M327" s="5"/>
      <c r="N327" s="5"/>
      <c r="O327" s="5"/>
      <c r="P327" s="5"/>
      <c r="Q327" s="5"/>
      <c r="R327" s="5"/>
      <c r="S327" s="5"/>
      <c r="T327" s="5"/>
      <c r="U327" s="5"/>
    </row>
    <row r="328" ht="12.75" customHeight="1">
      <c r="A328" s="5"/>
      <c r="C328" s="5"/>
      <c r="D328" s="5"/>
      <c r="E328" s="5"/>
      <c r="F328" s="5"/>
      <c r="G328" s="5" t="str">
        <f>IFERROR(__xludf.DUMMYFUNCTION("""COMPUTED_VALUE"""),"NZ17")</f>
        <v>NZ17</v>
      </c>
      <c r="H328" s="5" t="str">
        <f>IFERROR(__xludf.DUMMYFUNCTION("""COMPUTED_VALUE"""),"CK21")</f>
        <v>CK21</v>
      </c>
      <c r="I328" s="5"/>
      <c r="J328" s="5"/>
      <c r="K328" s="5"/>
      <c r="L328" s="5"/>
      <c r="M328" s="5"/>
      <c r="N328" s="5"/>
      <c r="O328" s="5"/>
      <c r="P328" s="5"/>
      <c r="Q328" s="5"/>
      <c r="R328" s="5"/>
      <c r="S328" s="5"/>
      <c r="T328" s="5"/>
      <c r="U328" s="5"/>
    </row>
    <row r="329" ht="12.75" customHeight="1">
      <c r="A329" s="5"/>
      <c r="C329" s="5"/>
      <c r="D329" s="5"/>
      <c r="E329" s="5"/>
      <c r="F329" s="5"/>
      <c r="G329" s="5" t="str">
        <f>IFERROR(__xludf.DUMMYFUNCTION("""COMPUTED_VALUE"""),"HH53")</f>
        <v>HH53</v>
      </c>
      <c r="H329" s="5"/>
      <c r="I329" s="5"/>
      <c r="J329" s="5"/>
      <c r="K329" s="5"/>
      <c r="L329" s="5"/>
      <c r="M329" s="5"/>
      <c r="N329" s="5"/>
      <c r="O329" s="5"/>
      <c r="P329" s="5"/>
      <c r="Q329" s="5"/>
      <c r="R329" s="5"/>
      <c r="S329" s="5"/>
      <c r="T329" s="5"/>
      <c r="U329" s="5"/>
    </row>
    <row r="330" ht="12.75" customHeight="1">
      <c r="A330" s="5"/>
      <c r="C330" s="5"/>
      <c r="D330" s="5"/>
      <c r="E330" s="5"/>
      <c r="F330" s="5"/>
      <c r="G330" s="5" t="str">
        <f>IFERROR(__xludf.DUMMYFUNCTION("""COMPUTED_VALUE"""),"JB24")</f>
        <v>JB24</v>
      </c>
      <c r="H330" s="5"/>
      <c r="I330" s="5"/>
      <c r="J330" s="5"/>
      <c r="K330" s="5"/>
      <c r="L330" s="5"/>
      <c r="M330" s="5"/>
      <c r="N330" s="5"/>
      <c r="O330" s="5"/>
      <c r="P330" s="5"/>
      <c r="Q330" s="5"/>
      <c r="R330" s="5"/>
      <c r="S330" s="5"/>
      <c r="T330" s="5"/>
      <c r="U330" s="5"/>
    </row>
    <row r="331" ht="12.75" customHeight="1">
      <c r="A331" s="5"/>
      <c r="C331" s="5"/>
      <c r="D331" s="5"/>
      <c r="E331" s="5"/>
      <c r="F331" s="5"/>
      <c r="G331" s="5" t="str">
        <f>IFERROR(__xludf.DUMMYFUNCTION("""COMPUTED_VALUE"""),"EN20")</f>
        <v>EN20</v>
      </c>
      <c r="H331" s="5"/>
      <c r="I331" s="5"/>
      <c r="J331" s="5"/>
      <c r="K331" s="5"/>
      <c r="L331" s="5"/>
      <c r="M331" s="5"/>
      <c r="N331" s="5"/>
      <c r="O331" s="5"/>
      <c r="P331" s="5"/>
      <c r="Q331" s="5"/>
      <c r="R331" s="5"/>
      <c r="S331" s="5"/>
      <c r="T331" s="5"/>
      <c r="U331" s="5"/>
    </row>
    <row r="332" ht="12.75" customHeight="1">
      <c r="A332" s="5"/>
      <c r="C332" s="5"/>
      <c r="D332" s="5"/>
      <c r="E332" s="5"/>
      <c r="F332" s="5"/>
      <c r="G332" s="5" t="str">
        <f>IFERROR(__xludf.DUMMYFUNCTION("""COMPUTED_VALUE"""),"IN95")</f>
        <v>IN95</v>
      </c>
      <c r="H332" s="5"/>
      <c r="I332" s="5"/>
      <c r="J332" s="5"/>
      <c r="K332" s="5"/>
      <c r="L332" s="5"/>
      <c r="M332" s="5"/>
      <c r="N332" s="5"/>
      <c r="O332" s="5"/>
      <c r="P332" s="5"/>
      <c r="Q332" s="5"/>
      <c r="R332" s="5"/>
      <c r="S332" s="5"/>
      <c r="T332" s="5"/>
      <c r="U332" s="5"/>
    </row>
    <row r="333" ht="12.75" customHeight="1">
      <c r="A333" s="5"/>
      <c r="C333" s="5"/>
      <c r="D333" s="5"/>
      <c r="E333" s="5"/>
      <c r="F333" s="5"/>
      <c r="G333" s="5" t="str">
        <f>IFERROR(__xludf.DUMMYFUNCTION("""COMPUTED_VALUE"""),"FX16")</f>
        <v>FX16</v>
      </c>
      <c r="H333" s="5"/>
      <c r="I333" s="5"/>
      <c r="J333" s="5"/>
      <c r="K333" s="5"/>
      <c r="L333" s="5"/>
      <c r="M333" s="5"/>
      <c r="N333" s="5"/>
      <c r="O333" s="5"/>
      <c r="P333" s="5"/>
      <c r="Q333" s="5"/>
      <c r="R333" s="5"/>
      <c r="S333" s="5"/>
      <c r="T333" s="5"/>
      <c r="U333" s="5"/>
    </row>
    <row r="334" ht="12.75" customHeight="1">
      <c r="A334" s="5"/>
      <c r="C334" s="5"/>
      <c r="D334" s="5"/>
      <c r="E334" s="5"/>
      <c r="F334" s="5"/>
      <c r="G334" s="5" t="str">
        <f>IFERROR(__xludf.DUMMYFUNCTION("""COMPUTED_VALUE"""),"JF45")</f>
        <v>JF45</v>
      </c>
      <c r="H334" s="5"/>
      <c r="I334" s="5"/>
      <c r="J334" s="5"/>
      <c r="K334" s="5"/>
      <c r="L334" s="5"/>
      <c r="M334" s="5"/>
      <c r="N334" s="5"/>
      <c r="O334" s="5"/>
      <c r="P334" s="5"/>
      <c r="Q334" s="5"/>
      <c r="R334" s="5"/>
      <c r="S334" s="5"/>
      <c r="T334" s="5"/>
      <c r="U334" s="5"/>
    </row>
    <row r="335" ht="12.75" customHeight="1">
      <c r="A335" s="5"/>
      <c r="C335" s="5"/>
      <c r="D335" s="5"/>
      <c r="E335" s="5"/>
      <c r="F335" s="5"/>
      <c r="G335" s="5" t="str">
        <f>IFERROR(__xludf.DUMMYFUNCTION("""COMPUTED_VALUE"""),"FS14")</f>
        <v>FS14</v>
      </c>
      <c r="H335" s="5"/>
      <c r="I335" s="5"/>
      <c r="J335" s="5"/>
      <c r="K335" s="5"/>
      <c r="L335" s="5"/>
      <c r="M335" s="5"/>
      <c r="N335" s="5"/>
      <c r="O335" s="5"/>
      <c r="P335" s="5"/>
      <c r="Q335" s="5"/>
      <c r="R335" s="5"/>
      <c r="S335" s="5"/>
      <c r="T335" s="5"/>
      <c r="U335" s="5"/>
    </row>
    <row r="336" ht="12.75" customHeight="1">
      <c r="A336" s="5"/>
      <c r="C336" s="5"/>
      <c r="D336" s="5"/>
      <c r="E336" s="5"/>
      <c r="F336" s="5"/>
      <c r="G336" s="5" t="str">
        <f>IFERROR(__xludf.DUMMYFUNCTION("""COMPUTED_VALUE"""),"UU90")</f>
        <v>UU90</v>
      </c>
      <c r="H336" s="5"/>
      <c r="I336" s="5"/>
      <c r="J336" s="5"/>
      <c r="K336" s="5"/>
      <c r="L336" s="5"/>
      <c r="M336" s="5"/>
      <c r="N336" s="5"/>
      <c r="O336" s="5"/>
      <c r="P336" s="5"/>
      <c r="Q336" s="5"/>
      <c r="R336" s="5"/>
      <c r="S336" s="5"/>
      <c r="T336" s="5"/>
      <c r="U336" s="5"/>
    </row>
    <row r="337" ht="12.75" customHeight="1">
      <c r="A337" s="5"/>
      <c r="C337" s="5"/>
      <c r="D337" s="5"/>
      <c r="E337" s="5"/>
      <c r="F337" s="5"/>
      <c r="G337" s="5" t="str">
        <f>IFERROR(__xludf.DUMMYFUNCTION("""COMPUTED_VALUE"""),"RY96")</f>
        <v>RY96</v>
      </c>
      <c r="H337" s="5"/>
      <c r="I337" s="5"/>
      <c r="J337" s="5"/>
      <c r="K337" s="5"/>
      <c r="L337" s="5"/>
      <c r="M337" s="5"/>
      <c r="N337" s="5"/>
      <c r="O337" s="5"/>
      <c r="P337" s="5"/>
      <c r="Q337" s="5"/>
      <c r="R337" s="5"/>
      <c r="S337" s="5"/>
      <c r="T337" s="5"/>
      <c r="U337" s="5"/>
    </row>
    <row r="338" ht="12.75" customHeight="1">
      <c r="A338" s="5"/>
      <c r="C338" s="5"/>
      <c r="D338" s="5"/>
      <c r="E338" s="5"/>
      <c r="F338" s="5"/>
      <c r="G338" s="5" t="str">
        <f>IFERROR(__xludf.DUMMYFUNCTION("""COMPUTED_VALUE"""),"GD90")</f>
        <v>GD90</v>
      </c>
      <c r="H338" s="5"/>
      <c r="I338" s="5"/>
      <c r="J338" s="5"/>
      <c r="K338" s="5"/>
      <c r="L338" s="5"/>
      <c r="M338" s="5"/>
      <c r="N338" s="5"/>
      <c r="O338" s="5"/>
      <c r="P338" s="5"/>
      <c r="Q338" s="5"/>
      <c r="R338" s="5"/>
      <c r="S338" s="5"/>
      <c r="T338" s="5"/>
      <c r="U338" s="5"/>
    </row>
    <row r="339" ht="12.75" customHeight="1">
      <c r="A339" s="5"/>
      <c r="C339" s="5"/>
      <c r="D339" s="5"/>
      <c r="E339" s="5"/>
      <c r="F339" s="5"/>
      <c r="G339" s="5" t="str">
        <f>IFERROR(__xludf.DUMMYFUNCTION("""COMPUTED_VALUE"""),"DJ16")</f>
        <v>DJ16</v>
      </c>
      <c r="H339" s="5"/>
      <c r="I339" s="5"/>
      <c r="J339" s="5"/>
      <c r="K339" s="5"/>
      <c r="L339" s="5"/>
      <c r="M339" s="5"/>
      <c r="N339" s="5"/>
      <c r="O339" s="5"/>
      <c r="P339" s="5"/>
      <c r="Q339" s="5"/>
      <c r="R339" s="5"/>
      <c r="S339" s="5"/>
      <c r="T339" s="5"/>
      <c r="U339" s="5"/>
    </row>
    <row r="340" ht="12.75" customHeight="1">
      <c r="A340" s="5"/>
      <c r="C340" s="5"/>
      <c r="D340" s="5"/>
      <c r="E340" s="5"/>
      <c r="F340" s="5"/>
      <c r="G340" s="5" t="str">
        <f>IFERROR(__xludf.DUMMYFUNCTION("""COMPUTED_VALUE"""),"GJ63")</f>
        <v>GJ63</v>
      </c>
      <c r="H340" s="5"/>
      <c r="I340" s="5"/>
      <c r="J340" s="5"/>
      <c r="K340" s="5"/>
      <c r="L340" s="5"/>
      <c r="M340" s="5"/>
      <c r="N340" s="5"/>
      <c r="O340" s="5"/>
      <c r="P340" s="5"/>
      <c r="Q340" s="5"/>
      <c r="R340" s="5"/>
      <c r="S340" s="5"/>
      <c r="T340" s="5"/>
      <c r="U340" s="5"/>
    </row>
    <row r="341" ht="12.75" customHeight="1">
      <c r="A341" s="5"/>
      <c r="C341" s="5"/>
      <c r="D341" s="5"/>
      <c r="E341" s="5"/>
      <c r="F341" s="5"/>
      <c r="G341" s="5" t="str">
        <f>IFERROR(__xludf.DUMMYFUNCTION("""COMPUTED_VALUE"""),"DP99")</f>
        <v>DP99</v>
      </c>
      <c r="H341" s="5"/>
      <c r="I341" s="5"/>
      <c r="J341" s="5"/>
      <c r="K341" s="5"/>
      <c r="L341" s="5"/>
      <c r="M341" s="5"/>
      <c r="N341" s="5"/>
      <c r="O341" s="5"/>
      <c r="P341" s="5"/>
      <c r="Q341" s="5"/>
      <c r="R341" s="5"/>
      <c r="S341" s="5"/>
      <c r="T341" s="5"/>
      <c r="U341" s="5"/>
    </row>
    <row r="342" ht="12.75" customHeight="1">
      <c r="A342" s="5"/>
      <c r="C342" s="5"/>
      <c r="D342" s="5"/>
      <c r="E342" s="5"/>
      <c r="F342" s="5"/>
      <c r="G342" s="5" t="str">
        <f>IFERROR(__xludf.DUMMYFUNCTION("""COMPUTED_VALUE"""),"RW19")</f>
        <v>RW19</v>
      </c>
      <c r="H342" s="5"/>
      <c r="I342" s="5"/>
      <c r="J342" s="5"/>
      <c r="K342" s="5"/>
      <c r="L342" s="5"/>
      <c r="M342" s="5"/>
      <c r="N342" s="5"/>
      <c r="O342" s="5"/>
      <c r="P342" s="5"/>
      <c r="Q342" s="5"/>
      <c r="R342" s="5"/>
      <c r="S342" s="5"/>
      <c r="T342" s="5"/>
      <c r="U342" s="5"/>
    </row>
    <row r="343" ht="12.75" customHeight="1">
      <c r="A343" s="5"/>
      <c r="C343" s="5"/>
      <c r="D343" s="5"/>
      <c r="E343" s="5"/>
      <c r="F343" s="5"/>
      <c r="G343" s="5" t="str">
        <f>IFERROR(__xludf.DUMMYFUNCTION("""COMPUTED_VALUE"""),"DD59")</f>
        <v>DD59</v>
      </c>
      <c r="H343" s="5"/>
      <c r="I343" s="5"/>
      <c r="J343" s="5"/>
      <c r="K343" s="5"/>
      <c r="L343" s="5"/>
      <c r="M343" s="5"/>
      <c r="N343" s="5"/>
      <c r="O343" s="5"/>
      <c r="P343" s="5"/>
      <c r="Q343" s="5"/>
      <c r="R343" s="5"/>
      <c r="S343" s="5"/>
      <c r="T343" s="5"/>
      <c r="U343" s="5"/>
    </row>
    <row r="344" ht="12.75" customHeight="1">
      <c r="A344" s="5"/>
      <c r="C344" s="5"/>
      <c r="D344" s="5"/>
      <c r="E344" s="5"/>
      <c r="F344" s="5"/>
      <c r="G344" s="5" t="str">
        <f>IFERROR(__xludf.DUMMYFUNCTION("""COMPUTED_VALUE"""),"IR46")</f>
        <v>IR46</v>
      </c>
      <c r="H344" s="5"/>
      <c r="I344" s="5"/>
      <c r="J344" s="5"/>
      <c r="K344" s="5"/>
      <c r="L344" s="5"/>
      <c r="M344" s="5"/>
      <c r="N344" s="5"/>
      <c r="O344" s="5"/>
      <c r="P344" s="5"/>
      <c r="Q344" s="5"/>
      <c r="R344" s="5"/>
      <c r="S344" s="5"/>
      <c r="T344" s="5"/>
      <c r="U344" s="5"/>
    </row>
    <row r="345" ht="12.75" customHeight="1">
      <c r="A345" s="5"/>
      <c r="C345" s="5"/>
      <c r="D345" s="5"/>
      <c r="E345" s="5"/>
      <c r="F345" s="5"/>
      <c r="G345" s="5" t="str">
        <f>IFERROR(__xludf.DUMMYFUNCTION("""COMPUTED_VALUE"""),"BC12")</f>
        <v>BC12</v>
      </c>
      <c r="H345" s="5"/>
      <c r="I345" s="5"/>
      <c r="J345" s="5"/>
      <c r="K345" s="5"/>
      <c r="L345" s="5"/>
      <c r="M345" s="5"/>
      <c r="N345" s="5"/>
      <c r="O345" s="5"/>
      <c r="P345" s="5"/>
      <c r="Q345" s="5"/>
      <c r="R345" s="5"/>
      <c r="S345" s="5"/>
      <c r="T345" s="5"/>
      <c r="U345" s="5"/>
    </row>
    <row r="346" ht="12.75" customHeight="1">
      <c r="A346" s="5"/>
      <c r="C346" s="5"/>
      <c r="D346" s="5"/>
      <c r="E346" s="5"/>
      <c r="F346" s="5"/>
      <c r="G346" s="5" t="str">
        <f>IFERROR(__xludf.DUMMYFUNCTION("""COMPUTED_VALUE"""),"MY53")</f>
        <v>MY53</v>
      </c>
      <c r="H346" s="5"/>
      <c r="I346" s="5"/>
      <c r="J346" s="5"/>
      <c r="K346" s="5"/>
      <c r="L346" s="5"/>
      <c r="M346" s="5"/>
      <c r="N346" s="5"/>
      <c r="O346" s="5"/>
      <c r="P346" s="5"/>
      <c r="Q346" s="5"/>
      <c r="R346" s="5"/>
      <c r="S346" s="5"/>
      <c r="T346" s="5"/>
      <c r="U346" s="5"/>
    </row>
    <row r="347" ht="12.75" customHeight="1">
      <c r="A347" s="5"/>
      <c r="C347" s="5"/>
      <c r="D347" s="5"/>
      <c r="E347" s="5"/>
      <c r="F347" s="5"/>
      <c r="G347" s="5" t="str">
        <f>IFERROR(__xludf.DUMMYFUNCTION("""COMPUTED_VALUE"""),"SQ18")</f>
        <v>SQ18</v>
      </c>
      <c r="H347" s="5"/>
      <c r="I347" s="5"/>
      <c r="J347" s="5"/>
      <c r="K347" s="5"/>
      <c r="L347" s="5"/>
      <c r="M347" s="5"/>
      <c r="N347" s="5"/>
      <c r="O347" s="5"/>
      <c r="P347" s="5"/>
      <c r="Q347" s="5"/>
      <c r="R347" s="5"/>
      <c r="S347" s="5"/>
      <c r="T347" s="5"/>
      <c r="U347" s="5"/>
    </row>
    <row r="348" ht="12.75" customHeight="1">
      <c r="A348" s="5"/>
      <c r="C348" s="5"/>
      <c r="D348" s="5"/>
      <c r="E348" s="5"/>
      <c r="F348" s="5"/>
      <c r="G348" s="5" t="str">
        <f>IFERROR(__xludf.DUMMYFUNCTION("""COMPUTED_VALUE"""),"SJ73")</f>
        <v>SJ73</v>
      </c>
      <c r="H348" s="5"/>
      <c r="I348" s="5"/>
      <c r="J348" s="5"/>
      <c r="K348" s="5"/>
      <c r="L348" s="5"/>
      <c r="M348" s="5"/>
      <c r="N348" s="5"/>
      <c r="O348" s="5"/>
      <c r="P348" s="5"/>
      <c r="Q348" s="5"/>
      <c r="R348" s="5"/>
      <c r="S348" s="5"/>
      <c r="T348" s="5"/>
      <c r="U348" s="5"/>
    </row>
    <row r="349" ht="12.75" customHeight="1">
      <c r="A349" s="5"/>
      <c r="C349" s="5"/>
      <c r="D349" s="5"/>
      <c r="E349" s="5"/>
      <c r="F349" s="5"/>
      <c r="G349" s="5" t="str">
        <f>IFERROR(__xludf.DUMMYFUNCTION("""COMPUTED_VALUE"""),"WA47")</f>
        <v>WA47</v>
      </c>
      <c r="H349" s="5"/>
      <c r="I349" s="5"/>
      <c r="J349" s="5"/>
      <c r="K349" s="5"/>
      <c r="L349" s="5"/>
      <c r="M349" s="5"/>
      <c r="N349" s="5"/>
      <c r="O349" s="5"/>
      <c r="P349" s="5"/>
      <c r="Q349" s="5"/>
      <c r="R349" s="5"/>
      <c r="S349" s="5"/>
      <c r="T349" s="5"/>
      <c r="U349" s="5"/>
    </row>
    <row r="350" ht="12.75" customHeight="1">
      <c r="A350" s="5"/>
      <c r="C350" s="5"/>
      <c r="D350" s="5"/>
      <c r="E350" s="5"/>
      <c r="F350" s="5"/>
      <c r="G350" s="5" t="str">
        <f>IFERROR(__xludf.DUMMYFUNCTION("""COMPUTED_VALUE"""),"TI62")</f>
        <v>TI62</v>
      </c>
      <c r="H350" s="5"/>
      <c r="I350" s="5"/>
      <c r="J350" s="5"/>
      <c r="K350" s="5"/>
      <c r="L350" s="5"/>
      <c r="M350" s="5"/>
      <c r="N350" s="5"/>
      <c r="O350" s="5"/>
      <c r="P350" s="5"/>
      <c r="Q350" s="5"/>
      <c r="R350" s="5"/>
      <c r="S350" s="5"/>
      <c r="T350" s="5"/>
      <c r="U350" s="5"/>
    </row>
    <row r="351" ht="12.75" customHeight="1">
      <c r="A351" s="5"/>
      <c r="C351" s="5"/>
      <c r="D351" s="5"/>
      <c r="E351" s="5"/>
      <c r="F351" s="5"/>
      <c r="G351" s="5" t="str">
        <f>IFERROR(__xludf.DUMMYFUNCTION("""COMPUTED_VALUE"""),"SK51")</f>
        <v>SK51</v>
      </c>
      <c r="H351" s="5"/>
      <c r="I351" s="5"/>
      <c r="J351" s="5"/>
      <c r="K351" s="5"/>
      <c r="L351" s="5"/>
      <c r="M351" s="5"/>
      <c r="N351" s="5"/>
      <c r="O351" s="5"/>
      <c r="P351" s="5"/>
      <c r="Q351" s="5"/>
      <c r="R351" s="5"/>
      <c r="S351" s="5"/>
      <c r="T351" s="5"/>
      <c r="U351" s="5"/>
    </row>
    <row r="352" ht="12.75" customHeight="1">
      <c r="A352" s="5"/>
      <c r="C352" s="5"/>
      <c r="D352" s="5"/>
      <c r="E352" s="5"/>
      <c r="F352" s="5"/>
      <c r="G352" s="5" t="str">
        <f>IFERROR(__xludf.DUMMYFUNCTION("""COMPUTED_VALUE"""),"JB38")</f>
        <v>JB38</v>
      </c>
      <c r="H352" s="5"/>
      <c r="I352" s="5"/>
      <c r="J352" s="5"/>
      <c r="K352" s="5"/>
      <c r="L352" s="5"/>
      <c r="M352" s="5"/>
      <c r="N352" s="5"/>
      <c r="O352" s="5"/>
      <c r="P352" s="5"/>
      <c r="Q352" s="5"/>
      <c r="R352" s="5"/>
      <c r="S352" s="5"/>
      <c r="T352" s="5"/>
      <c r="U352" s="5"/>
    </row>
    <row r="353" ht="12.75" customHeight="1">
      <c r="A353" s="5"/>
      <c r="C353" s="5"/>
      <c r="D353" s="5"/>
      <c r="E353" s="5"/>
      <c r="F353" s="5"/>
      <c r="G353" s="5" t="str">
        <f>IFERROR(__xludf.DUMMYFUNCTION("""COMPUTED_VALUE"""),"GB10")</f>
        <v>GB10</v>
      </c>
      <c r="H353" s="5"/>
      <c r="I353" s="5"/>
      <c r="J353" s="5"/>
      <c r="K353" s="5"/>
      <c r="L353" s="5"/>
      <c r="M353" s="5"/>
      <c r="N353" s="5"/>
      <c r="O353" s="5"/>
      <c r="P353" s="5"/>
      <c r="Q353" s="5"/>
      <c r="R353" s="5"/>
      <c r="S353" s="5"/>
      <c r="T353" s="5"/>
      <c r="U353" s="5"/>
    </row>
    <row r="354" ht="12.75" customHeight="1">
      <c r="A354" s="5"/>
      <c r="C354" s="5"/>
      <c r="D354" s="5"/>
      <c r="E354" s="5"/>
      <c r="F354" s="5"/>
      <c r="G354" s="5" t="str">
        <f>IFERROR(__xludf.DUMMYFUNCTION("""COMPUTED_VALUE"""),"BY92")</f>
        <v>BY92</v>
      </c>
      <c r="H354" s="5"/>
      <c r="I354" s="5"/>
      <c r="J354" s="5"/>
      <c r="K354" s="5"/>
      <c r="L354" s="5"/>
      <c r="M354" s="5"/>
      <c r="N354" s="5"/>
      <c r="O354" s="5"/>
      <c r="P354" s="5"/>
      <c r="Q354" s="5"/>
      <c r="R354" s="5"/>
      <c r="S354" s="5"/>
      <c r="T354" s="5"/>
      <c r="U354" s="5"/>
    </row>
    <row r="355" ht="12.75" customHeight="1">
      <c r="A355" s="5"/>
      <c r="C355" s="5"/>
      <c r="D355" s="5"/>
      <c r="E355" s="5"/>
      <c r="F355" s="5"/>
      <c r="G355" s="5" t="str">
        <f>IFERROR(__xludf.DUMMYFUNCTION("""COMPUTED_VALUE"""),"UB48")</f>
        <v>UB48</v>
      </c>
      <c r="H355" s="5"/>
      <c r="I355" s="5"/>
      <c r="J355" s="5"/>
      <c r="K355" s="5"/>
      <c r="L355" s="5"/>
      <c r="M355" s="5"/>
      <c r="N355" s="5"/>
      <c r="O355" s="5"/>
      <c r="P355" s="5"/>
      <c r="Q355" s="5"/>
      <c r="R355" s="5"/>
      <c r="S355" s="5"/>
      <c r="T355" s="5"/>
      <c r="U355" s="5"/>
    </row>
    <row r="356" ht="12.75" customHeight="1">
      <c r="A356" s="5"/>
      <c r="C356" s="5"/>
      <c r="D356" s="5"/>
      <c r="E356" s="5"/>
      <c r="F356" s="5"/>
      <c r="G356" s="5" t="str">
        <f>IFERROR(__xludf.DUMMYFUNCTION("""COMPUTED_VALUE"""),"KW67")</f>
        <v>KW67</v>
      </c>
      <c r="H356" s="5"/>
      <c r="I356" s="5"/>
      <c r="J356" s="5"/>
      <c r="K356" s="5"/>
      <c r="L356" s="5"/>
      <c r="M356" s="5"/>
      <c r="N356" s="5"/>
      <c r="O356" s="5"/>
      <c r="P356" s="5"/>
      <c r="Q356" s="5"/>
      <c r="R356" s="5"/>
      <c r="S356" s="5"/>
      <c r="T356" s="5"/>
      <c r="U356" s="5"/>
    </row>
    <row r="357" ht="12.75" customHeight="1">
      <c r="A357" s="5"/>
      <c r="C357" s="5"/>
      <c r="D357" s="5"/>
      <c r="E357" s="5"/>
      <c r="F357" s="5"/>
      <c r="G357" s="5" t="str">
        <f>IFERROR(__xludf.DUMMYFUNCTION("""COMPUTED_VALUE"""),"WH78")</f>
        <v>WH78</v>
      </c>
      <c r="H357" s="5"/>
      <c r="I357" s="5"/>
      <c r="J357" s="5"/>
      <c r="K357" s="5"/>
      <c r="L357" s="5"/>
      <c r="M357" s="5"/>
      <c r="N357" s="5"/>
      <c r="O357" s="5"/>
      <c r="P357" s="5"/>
      <c r="Q357" s="5"/>
      <c r="R357" s="5"/>
      <c r="S357" s="5"/>
      <c r="T357" s="5"/>
      <c r="U357" s="5"/>
    </row>
    <row r="358" ht="12.75" customHeight="1">
      <c r="A358" s="5"/>
      <c r="C358" s="5"/>
      <c r="D358" s="5"/>
      <c r="E358" s="5"/>
      <c r="F358" s="5"/>
      <c r="G358" s="5" t="str">
        <f>IFERROR(__xludf.DUMMYFUNCTION("""COMPUTED_VALUE"""),"TE72")</f>
        <v>TE72</v>
      </c>
      <c r="H358" s="5"/>
      <c r="I358" s="5"/>
      <c r="J358" s="5"/>
      <c r="K358" s="5"/>
      <c r="L358" s="5"/>
      <c r="M358" s="5"/>
      <c r="N358" s="5"/>
      <c r="O358" s="5"/>
      <c r="P358" s="5"/>
      <c r="Q358" s="5"/>
      <c r="R358" s="5"/>
      <c r="S358" s="5"/>
      <c r="T358" s="5"/>
      <c r="U358" s="5"/>
    </row>
    <row r="359" ht="12.75" customHeight="1">
      <c r="A359" s="5"/>
      <c r="C359" s="5"/>
      <c r="D359" s="5"/>
      <c r="E359" s="5"/>
      <c r="F359" s="5"/>
      <c r="G359" s="5" t="str">
        <f>IFERROR(__xludf.DUMMYFUNCTION("""COMPUTED_VALUE"""),"VF21")</f>
        <v>VF21</v>
      </c>
      <c r="H359" s="5"/>
      <c r="I359" s="5"/>
      <c r="J359" s="5"/>
      <c r="K359" s="5"/>
      <c r="L359" s="5"/>
      <c r="M359" s="5"/>
      <c r="N359" s="5"/>
      <c r="O359" s="5"/>
      <c r="P359" s="5"/>
      <c r="Q359" s="5"/>
      <c r="R359" s="5"/>
      <c r="S359" s="5"/>
      <c r="T359" s="5"/>
      <c r="U359" s="5"/>
    </row>
    <row r="360" ht="12.75" customHeight="1">
      <c r="A360" s="5"/>
      <c r="C360" s="5"/>
      <c r="D360" s="5"/>
      <c r="E360" s="5"/>
      <c r="F360" s="5"/>
      <c r="G360" s="5" t="str">
        <f>IFERROR(__xludf.DUMMYFUNCTION("""COMPUTED_VALUE"""),"ZT58")</f>
        <v>ZT58</v>
      </c>
      <c r="H360" s="5"/>
      <c r="I360" s="5"/>
      <c r="J360" s="5"/>
      <c r="K360" s="5"/>
      <c r="L360" s="5"/>
      <c r="M360" s="5"/>
      <c r="N360" s="5"/>
      <c r="O360" s="5"/>
      <c r="P360" s="5"/>
      <c r="Q360" s="5"/>
      <c r="R360" s="5"/>
      <c r="S360" s="5"/>
      <c r="T360" s="5"/>
      <c r="U360" s="5"/>
    </row>
    <row r="361" ht="12.75" customHeight="1">
      <c r="A361" s="5"/>
      <c r="C361" s="5"/>
      <c r="D361" s="5"/>
      <c r="E361" s="5"/>
      <c r="F361" s="5"/>
      <c r="G361" s="5" t="str">
        <f>IFERROR(__xludf.DUMMYFUNCTION("""COMPUTED_VALUE"""),"LH70")</f>
        <v>LH70</v>
      </c>
      <c r="H361" s="5"/>
      <c r="I361" s="5"/>
      <c r="J361" s="5"/>
      <c r="K361" s="5"/>
      <c r="L361" s="5"/>
      <c r="M361" s="5"/>
      <c r="N361" s="5"/>
      <c r="O361" s="5"/>
      <c r="P361" s="5"/>
      <c r="Q361" s="5"/>
      <c r="R361" s="5"/>
      <c r="S361" s="5"/>
      <c r="T361" s="5"/>
      <c r="U361" s="5"/>
    </row>
    <row r="362" ht="12.75" customHeight="1">
      <c r="A362" s="5"/>
      <c r="C362" s="5"/>
      <c r="D362" s="5"/>
      <c r="E362" s="5"/>
      <c r="F362" s="5"/>
      <c r="G362" s="5" t="str">
        <f>IFERROR(__xludf.DUMMYFUNCTION("""COMPUTED_VALUE"""),"GF14")</f>
        <v>GF14</v>
      </c>
      <c r="H362" s="5"/>
      <c r="I362" s="5"/>
      <c r="J362" s="5"/>
      <c r="K362" s="5"/>
      <c r="L362" s="5"/>
      <c r="M362" s="5"/>
      <c r="N362" s="5"/>
      <c r="O362" s="5"/>
      <c r="P362" s="5"/>
      <c r="Q362" s="5"/>
      <c r="R362" s="5"/>
      <c r="S362" s="5"/>
      <c r="T362" s="5"/>
      <c r="U362" s="5"/>
    </row>
    <row r="363" ht="12.75" customHeight="1">
      <c r="A363" s="5"/>
      <c r="C363" s="5"/>
      <c r="D363" s="5"/>
      <c r="E363" s="5"/>
      <c r="F363" s="5"/>
      <c r="G363" s="5" t="str">
        <f>IFERROR(__xludf.DUMMYFUNCTION("""COMPUTED_VALUE"""),"DR85")</f>
        <v>DR85</v>
      </c>
      <c r="H363" s="5"/>
      <c r="I363" s="5"/>
      <c r="J363" s="5"/>
      <c r="K363" s="5"/>
      <c r="L363" s="5"/>
      <c r="M363" s="5"/>
      <c r="N363" s="5"/>
      <c r="O363" s="5"/>
      <c r="P363" s="5"/>
      <c r="Q363" s="5"/>
      <c r="R363" s="5"/>
      <c r="S363" s="5"/>
      <c r="T363" s="5"/>
      <c r="U363" s="5"/>
    </row>
    <row r="364" ht="12.75" customHeight="1">
      <c r="A364" s="5"/>
      <c r="C364" s="5"/>
      <c r="D364" s="5"/>
      <c r="E364" s="5"/>
      <c r="F364" s="5"/>
      <c r="G364" s="5" t="str">
        <f>IFERROR(__xludf.DUMMYFUNCTION("""COMPUTED_VALUE"""),"VE83")</f>
        <v>VE83</v>
      </c>
      <c r="H364" s="5"/>
      <c r="I364" s="5"/>
      <c r="J364" s="5"/>
      <c r="K364" s="5"/>
      <c r="L364" s="5"/>
      <c r="M364" s="5"/>
      <c r="N364" s="5"/>
      <c r="O364" s="5"/>
      <c r="P364" s="5"/>
      <c r="Q364" s="5"/>
      <c r="R364" s="5"/>
      <c r="S364" s="5"/>
      <c r="T364" s="5"/>
      <c r="U364" s="5"/>
    </row>
    <row r="365" ht="12.75" customHeight="1">
      <c r="A365" s="5"/>
      <c r="C365" s="5"/>
      <c r="D365" s="5"/>
      <c r="E365" s="5"/>
      <c r="F365" s="5"/>
      <c r="G365" s="5" t="str">
        <f>IFERROR(__xludf.DUMMYFUNCTION("""COMPUTED_VALUE"""),"BT82")</f>
        <v>BT82</v>
      </c>
      <c r="H365" s="5"/>
      <c r="I365" s="5"/>
      <c r="J365" s="5"/>
      <c r="K365" s="5"/>
      <c r="L365" s="5"/>
      <c r="M365" s="5"/>
      <c r="N365" s="5"/>
      <c r="O365" s="5"/>
      <c r="P365" s="5"/>
      <c r="Q365" s="5"/>
      <c r="R365" s="5"/>
      <c r="S365" s="5"/>
      <c r="T365" s="5"/>
      <c r="U365" s="5"/>
    </row>
    <row r="366" ht="12.75" customHeight="1">
      <c r="A366" s="5"/>
      <c r="C366" s="5"/>
      <c r="D366" s="5"/>
      <c r="E366" s="5"/>
      <c r="F366" s="5"/>
      <c r="G366" s="5" t="str">
        <f>IFERROR(__xludf.DUMMYFUNCTION("""COMPUTED_VALUE"""),"SN45")</f>
        <v>SN45</v>
      </c>
      <c r="H366" s="5"/>
      <c r="I366" s="5"/>
      <c r="J366" s="5"/>
      <c r="K366" s="5"/>
      <c r="L366" s="5"/>
      <c r="M366" s="5"/>
      <c r="N366" s="5"/>
      <c r="O366" s="5"/>
      <c r="P366" s="5"/>
      <c r="Q366" s="5"/>
      <c r="R366" s="5"/>
      <c r="S366" s="5"/>
      <c r="T366" s="5"/>
      <c r="U366" s="5"/>
    </row>
    <row r="367" ht="12.75" customHeight="1">
      <c r="A367" s="5"/>
      <c r="C367" s="5"/>
      <c r="D367" s="5"/>
      <c r="E367" s="5"/>
      <c r="F367" s="5"/>
      <c r="G367" s="5" t="str">
        <f>IFERROR(__xludf.DUMMYFUNCTION("""COMPUTED_VALUE"""),"GH89")</f>
        <v>GH89</v>
      </c>
      <c r="H367" s="5"/>
      <c r="I367" s="5"/>
      <c r="J367" s="5"/>
      <c r="K367" s="5"/>
      <c r="L367" s="5"/>
      <c r="M367" s="5"/>
      <c r="N367" s="5"/>
      <c r="O367" s="5"/>
      <c r="P367" s="5"/>
      <c r="Q367" s="5"/>
      <c r="R367" s="5"/>
      <c r="S367" s="5"/>
      <c r="T367" s="5"/>
      <c r="U367" s="5"/>
    </row>
    <row r="368" ht="12.75" customHeight="1">
      <c r="A368" s="5"/>
      <c r="C368" s="5"/>
      <c r="D368" s="5"/>
      <c r="E368" s="5"/>
      <c r="F368" s="5"/>
      <c r="G368" s="5" t="str">
        <f>IFERROR(__xludf.DUMMYFUNCTION("""COMPUTED_VALUE"""),"DF61")</f>
        <v>DF61</v>
      </c>
      <c r="H368" s="5"/>
      <c r="I368" s="5"/>
      <c r="J368" s="5"/>
      <c r="K368" s="5"/>
      <c r="L368" s="5"/>
      <c r="M368" s="5"/>
      <c r="N368" s="5"/>
      <c r="O368" s="5"/>
      <c r="P368" s="5"/>
      <c r="Q368" s="5"/>
      <c r="R368" s="5"/>
      <c r="S368" s="5"/>
      <c r="T368" s="5"/>
      <c r="U368" s="5"/>
    </row>
    <row r="369" ht="12.75" customHeight="1">
      <c r="C369" s="5"/>
      <c r="D369" s="5"/>
      <c r="E369" s="5"/>
      <c r="F369" s="5"/>
      <c r="G369" s="5" t="str">
        <f>IFERROR(__xludf.DUMMYFUNCTION("""COMPUTED_VALUE"""),"JW62")</f>
        <v>JW62</v>
      </c>
    </row>
    <row r="370" ht="12.75" customHeight="1">
      <c r="C370" s="5"/>
      <c r="D370" s="5"/>
      <c r="E370" s="5"/>
      <c r="F370" s="5"/>
      <c r="G370" s="5" t="str">
        <f>IFERROR(__xludf.DUMMYFUNCTION("""COMPUTED_VALUE"""),"OB86")</f>
        <v>OB86</v>
      </c>
    </row>
    <row r="371" ht="12.75" customHeight="1">
      <c r="C371" s="5"/>
      <c r="D371" s="5"/>
      <c r="E371" s="5"/>
      <c r="F371" s="5"/>
      <c r="G371" s="5" t="str">
        <f>IFERROR(__xludf.DUMMYFUNCTION("""COMPUTED_VALUE"""),"MD97")</f>
        <v>MD97</v>
      </c>
    </row>
    <row r="372" ht="12.75" customHeight="1">
      <c r="C372" s="5"/>
      <c r="D372" s="5"/>
      <c r="E372" s="5"/>
      <c r="F372" s="5"/>
      <c r="G372" s="5" t="str">
        <f>IFERROR(__xludf.DUMMYFUNCTION("""COMPUTED_VALUE"""),"TS58")</f>
        <v>TS58</v>
      </c>
    </row>
    <row r="373" ht="12.75" customHeight="1">
      <c r="C373" s="5"/>
      <c r="D373" s="5"/>
      <c r="E373" s="5"/>
      <c r="F373" s="5"/>
      <c r="G373" s="5" t="str">
        <f>IFERROR(__xludf.DUMMYFUNCTION("""COMPUTED_VALUE"""),"NN73")</f>
        <v>NN73</v>
      </c>
    </row>
    <row r="374" ht="12.75" customHeight="1">
      <c r="C374" s="5"/>
      <c r="D374" s="5"/>
      <c r="E374" s="5"/>
      <c r="F374" s="5"/>
      <c r="G374" s="5" t="str">
        <f>IFERROR(__xludf.DUMMYFUNCTION("""COMPUTED_VALUE"""),"NL50")</f>
        <v>NL50</v>
      </c>
    </row>
    <row r="375" ht="12.75" customHeight="1">
      <c r="C375" s="5"/>
      <c r="D375" s="5"/>
      <c r="E375" s="5"/>
      <c r="F375" s="5"/>
      <c r="G375" s="5" t="str">
        <f>IFERROR(__xludf.DUMMYFUNCTION("""COMPUTED_VALUE"""),"RA99")</f>
        <v>RA99</v>
      </c>
    </row>
    <row r="376" ht="12.75" customHeight="1">
      <c r="C376" s="5"/>
      <c r="D376" s="5"/>
      <c r="E376" s="5"/>
      <c r="F376" s="5"/>
      <c r="G376" s="5" t="str">
        <f>IFERROR(__xludf.DUMMYFUNCTION("""COMPUTED_VALUE"""),"WJ75")</f>
        <v>WJ75</v>
      </c>
    </row>
    <row r="377" ht="12.75" customHeight="1">
      <c r="C377" s="5"/>
      <c r="D377" s="5"/>
      <c r="E377" s="5"/>
      <c r="F377" s="5"/>
      <c r="G377" s="5" t="str">
        <f>IFERROR(__xludf.DUMMYFUNCTION("""COMPUTED_VALUE"""),"LY85")</f>
        <v>LY85</v>
      </c>
    </row>
    <row r="378" ht="12.75" customHeight="1">
      <c r="C378" s="5"/>
      <c r="D378" s="5"/>
      <c r="E378" s="5"/>
      <c r="F378" s="5"/>
      <c r="G378" s="5" t="str">
        <f>IFERROR(__xludf.DUMMYFUNCTION("""COMPUTED_VALUE"""),"OA19")</f>
        <v>OA19</v>
      </c>
    </row>
    <row r="379" ht="12.75" customHeight="1">
      <c r="C379" s="5"/>
      <c r="D379" s="5"/>
      <c r="E379" s="5"/>
      <c r="F379" s="5"/>
      <c r="G379" s="5" t="str">
        <f>IFERROR(__xludf.DUMMYFUNCTION("""COMPUTED_VALUE"""),"XI66")</f>
        <v>XI66</v>
      </c>
    </row>
    <row r="380" ht="12.75" customHeight="1">
      <c r="C380" s="5"/>
      <c r="D380" s="5"/>
      <c r="E380" s="5"/>
      <c r="F380" s="5"/>
      <c r="G380" s="5" t="str">
        <f>IFERROR(__xludf.DUMMYFUNCTION("""COMPUTED_VALUE"""),"OM85")</f>
        <v>OM85</v>
      </c>
    </row>
    <row r="381" ht="12.75" customHeight="1">
      <c r="C381" s="5"/>
      <c r="D381" s="5"/>
      <c r="E381" s="5"/>
      <c r="F381" s="5"/>
      <c r="G381" s="5" t="str">
        <f>IFERROR(__xludf.DUMMYFUNCTION("""COMPUTED_VALUE"""),"LY50")</f>
        <v>LY50</v>
      </c>
    </row>
    <row r="382" ht="12.75" customHeight="1">
      <c r="C382" s="5"/>
      <c r="D382" s="5"/>
      <c r="E382" s="5"/>
      <c r="F382" s="5"/>
      <c r="G382" s="5" t="str">
        <f>IFERROR(__xludf.DUMMYFUNCTION("""COMPUTED_VALUE"""),"IQ83")</f>
        <v>IQ83</v>
      </c>
    </row>
    <row r="383" ht="12.75" customHeight="1">
      <c r="C383" s="5"/>
      <c r="D383" s="5"/>
      <c r="E383" s="5"/>
      <c r="F383" s="5"/>
      <c r="G383" s="5" t="str">
        <f>IFERROR(__xludf.DUMMYFUNCTION("""COMPUTED_VALUE"""),"DN24")</f>
        <v>DN24</v>
      </c>
    </row>
    <row r="384" ht="12.75" customHeight="1">
      <c r="C384" s="5"/>
      <c r="D384" s="5"/>
      <c r="E384" s="5"/>
      <c r="F384" s="5"/>
      <c r="G384" s="5" t="str">
        <f>IFERROR(__xludf.DUMMYFUNCTION("""COMPUTED_VALUE"""),"AT42")</f>
        <v>AT42</v>
      </c>
    </row>
    <row r="385" ht="12.75" customHeight="1">
      <c r="C385" s="5"/>
      <c r="D385" s="5"/>
      <c r="E385" s="5"/>
      <c r="F385" s="5"/>
      <c r="G385" s="5" t="str">
        <f>IFERROR(__xludf.DUMMYFUNCTION("""COMPUTED_VALUE"""),"KC19")</f>
        <v>KC19</v>
      </c>
    </row>
    <row r="386" ht="12.75" customHeight="1">
      <c r="C386" s="5"/>
      <c r="D386" s="5"/>
      <c r="E386" s="5"/>
      <c r="F386" s="5"/>
      <c r="G386" s="5" t="str">
        <f>IFERROR(__xludf.DUMMYFUNCTION("""COMPUTED_VALUE"""),"WW32")</f>
        <v>WW32</v>
      </c>
    </row>
    <row r="387" ht="12.75" customHeight="1">
      <c r="C387" s="5"/>
      <c r="D387" s="5"/>
      <c r="E387" s="5"/>
      <c r="F387" s="5"/>
      <c r="G387" s="5" t="str">
        <f>IFERROR(__xludf.DUMMYFUNCTION("""COMPUTED_VALUE"""),"KF12")</f>
        <v>KF12</v>
      </c>
    </row>
    <row r="388" ht="12.75" customHeight="1">
      <c r="C388" s="5"/>
      <c r="D388" s="5"/>
      <c r="E388" s="5"/>
      <c r="F388" s="5"/>
      <c r="G388" s="5" t="str">
        <f>IFERROR(__xludf.DUMMYFUNCTION("""COMPUTED_VALUE"""),"PR55")</f>
        <v>PR55</v>
      </c>
    </row>
    <row r="389" ht="12.75" customHeight="1">
      <c r="C389" s="5"/>
      <c r="D389" s="5"/>
      <c r="E389" s="5"/>
      <c r="F389" s="5"/>
      <c r="G389" s="5" t="str">
        <f>IFERROR(__xludf.DUMMYFUNCTION("""COMPUTED_VALUE"""),"PV40")</f>
        <v>PV40</v>
      </c>
    </row>
    <row r="390" ht="12.75" customHeight="1">
      <c r="C390" s="5"/>
      <c r="D390" s="5"/>
      <c r="E390" s="5"/>
      <c r="F390" s="5"/>
      <c r="G390" s="5" t="str">
        <f>IFERROR(__xludf.DUMMYFUNCTION("""COMPUTED_VALUE"""),"NA83")</f>
        <v>NA83</v>
      </c>
    </row>
    <row r="391" ht="12.75" customHeight="1">
      <c r="C391" s="5"/>
      <c r="D391" s="5"/>
      <c r="E391" s="5"/>
      <c r="F391" s="5"/>
      <c r="G391" s="5" t="str">
        <f>IFERROR(__xludf.DUMMYFUNCTION("""COMPUTED_VALUE"""),"WY39")</f>
        <v>WY39</v>
      </c>
    </row>
    <row r="392" ht="12.75" customHeight="1">
      <c r="C392" s="5"/>
      <c r="D392" s="5"/>
      <c r="E392" s="5"/>
      <c r="F392" s="5"/>
      <c r="G392" s="5" t="str">
        <f>IFERROR(__xludf.DUMMYFUNCTION("""COMPUTED_VALUE"""),"GN44")</f>
        <v>GN44</v>
      </c>
    </row>
    <row r="393" ht="12.75" customHeight="1">
      <c r="C393" s="5"/>
      <c r="D393" s="5"/>
      <c r="E393" s="5"/>
      <c r="F393" s="5"/>
      <c r="G393" s="5" t="str">
        <f>IFERROR(__xludf.DUMMYFUNCTION("""COMPUTED_VALUE"""),"WT18")</f>
        <v>WT18</v>
      </c>
    </row>
    <row r="394" ht="12.75" customHeight="1">
      <c r="C394" s="5"/>
      <c r="D394" s="5"/>
      <c r="E394" s="5"/>
      <c r="F394" s="5"/>
      <c r="G394" s="5" t="str">
        <f>IFERROR(__xludf.DUMMYFUNCTION("""COMPUTED_VALUE"""),"XC78")</f>
        <v>XC78</v>
      </c>
    </row>
    <row r="395" ht="12.75" customHeight="1">
      <c r="C395" s="5"/>
      <c r="D395" s="5"/>
      <c r="E395" s="5"/>
      <c r="F395" s="5"/>
      <c r="G395" s="5" t="str">
        <f>IFERROR(__xludf.DUMMYFUNCTION("""COMPUTED_VALUE"""),"FI21")</f>
        <v>FI21</v>
      </c>
    </row>
    <row r="396" ht="12.75" customHeight="1">
      <c r="C396" s="5"/>
      <c r="D396" s="5"/>
      <c r="E396" s="5"/>
      <c r="F396" s="5"/>
      <c r="G396" s="5" t="str">
        <f>IFERROR(__xludf.DUMMYFUNCTION("""COMPUTED_VALUE"""),"VV89")</f>
        <v>VV89</v>
      </c>
    </row>
    <row r="397" ht="12.75" customHeight="1">
      <c r="C397" s="5"/>
      <c r="D397" s="5"/>
      <c r="E397" s="5"/>
      <c r="F397" s="5"/>
      <c r="G397" s="5" t="str">
        <f>IFERROR(__xludf.DUMMYFUNCTION("""COMPUTED_VALUE"""),"EV64")</f>
        <v>EV64</v>
      </c>
    </row>
    <row r="398" ht="12.75" customHeight="1">
      <c r="C398" s="5"/>
      <c r="D398" s="5"/>
      <c r="E398" s="5"/>
      <c r="F398" s="5"/>
      <c r="G398" s="5" t="str">
        <f>IFERROR(__xludf.DUMMYFUNCTION("""COMPUTED_VALUE"""),"BC26")</f>
        <v>BC26</v>
      </c>
    </row>
    <row r="399" ht="12.75" customHeight="1">
      <c r="C399" s="5"/>
      <c r="D399" s="5"/>
      <c r="E399" s="5"/>
      <c r="F399" s="5"/>
      <c r="G399" s="5" t="str">
        <f>IFERROR(__xludf.DUMMYFUNCTION("""COMPUTED_VALUE"""),"EY87")</f>
        <v>EY87</v>
      </c>
    </row>
    <row r="400" ht="12.75" customHeight="1">
      <c r="C400" s="5"/>
      <c r="D400" s="5"/>
      <c r="E400" s="5"/>
      <c r="F400" s="5"/>
      <c r="G400" s="5" t="str">
        <f>IFERROR(__xludf.DUMMYFUNCTION("""COMPUTED_VALUE"""),"IH49")</f>
        <v>IH49</v>
      </c>
    </row>
    <row r="401" ht="12.75" customHeight="1">
      <c r="C401" s="5"/>
      <c r="D401" s="5"/>
      <c r="E401" s="5"/>
      <c r="F401" s="5"/>
      <c r="G401" s="5" t="str">
        <f>IFERROR(__xludf.DUMMYFUNCTION("""COMPUTED_VALUE"""),"FN15")</f>
        <v>FN15</v>
      </c>
    </row>
    <row r="402" ht="12.75" customHeight="1">
      <c r="C402" s="5"/>
      <c r="D402" s="5"/>
      <c r="E402" s="5"/>
      <c r="F402" s="5"/>
      <c r="G402" s="5" t="str">
        <f>IFERROR(__xludf.DUMMYFUNCTION("""COMPUTED_VALUE"""),"GG24")</f>
        <v>GG24</v>
      </c>
    </row>
    <row r="403" ht="12.75" customHeight="1">
      <c r="C403" s="5"/>
      <c r="D403" s="5"/>
      <c r="E403" s="5"/>
      <c r="F403" s="5"/>
      <c r="G403" s="5" t="str">
        <f>IFERROR(__xludf.DUMMYFUNCTION("""COMPUTED_VALUE"""),"RR95")</f>
        <v>RR95</v>
      </c>
    </row>
    <row r="404" ht="12.75" customHeight="1">
      <c r="C404" s="5"/>
      <c r="D404" s="5"/>
      <c r="E404" s="5"/>
      <c r="F404" s="5"/>
      <c r="G404" s="5" t="str">
        <f>IFERROR(__xludf.DUMMYFUNCTION("""COMPUTED_VALUE"""),"FM36")</f>
        <v>FM36</v>
      </c>
    </row>
    <row r="405" ht="12.75" customHeight="1">
      <c r="C405" s="5"/>
      <c r="D405" s="5"/>
      <c r="E405" s="5"/>
      <c r="F405" s="5"/>
      <c r="G405" s="5" t="str">
        <f>IFERROR(__xludf.DUMMYFUNCTION("""COMPUTED_VALUE"""),"BL87")</f>
        <v>BL87</v>
      </c>
    </row>
    <row r="406" ht="12.75" customHeight="1">
      <c r="C406" s="5"/>
      <c r="D406" s="5"/>
      <c r="E406" s="5"/>
      <c r="F406" s="5"/>
      <c r="G406" s="5" t="str">
        <f>IFERROR(__xludf.DUMMYFUNCTION("""COMPUTED_VALUE"""),"LT88")</f>
        <v>LT88</v>
      </c>
    </row>
    <row r="407" ht="12.75" customHeight="1">
      <c r="C407" s="5"/>
      <c r="D407" s="5"/>
      <c r="E407" s="5"/>
      <c r="F407" s="5"/>
      <c r="G407" s="5" t="str">
        <f>IFERROR(__xludf.DUMMYFUNCTION("""COMPUTED_VALUE"""),"LL22")</f>
        <v>LL22</v>
      </c>
    </row>
    <row r="408" ht="12.75" customHeight="1">
      <c r="C408" s="5"/>
      <c r="D408" s="5"/>
      <c r="E408" s="5"/>
      <c r="F408" s="5"/>
      <c r="G408" s="5" t="str">
        <f>IFERROR(__xludf.DUMMYFUNCTION("""COMPUTED_VALUE"""),"SL25")</f>
        <v>SL25</v>
      </c>
    </row>
    <row r="409" ht="12.75" customHeight="1">
      <c r="C409" s="5"/>
      <c r="D409" s="5"/>
      <c r="E409" s="5"/>
      <c r="F409" s="5"/>
      <c r="G409" s="5" t="str">
        <f>IFERROR(__xludf.DUMMYFUNCTION("""COMPUTED_VALUE"""),"YF37")</f>
        <v>YF37</v>
      </c>
    </row>
    <row r="410" ht="12.75" customHeight="1">
      <c r="C410" s="5"/>
      <c r="D410" s="5"/>
      <c r="E410" s="5"/>
      <c r="F410" s="5"/>
      <c r="G410" s="5" t="str">
        <f>IFERROR(__xludf.DUMMYFUNCTION("""COMPUTED_VALUE"""),"KR64")</f>
        <v>KR64</v>
      </c>
    </row>
    <row r="411" ht="12.75" customHeight="1">
      <c r="C411" s="5"/>
      <c r="D411" s="5"/>
      <c r="E411" s="5"/>
      <c r="F411" s="5"/>
      <c r="G411" s="5" t="str">
        <f>IFERROR(__xludf.DUMMYFUNCTION("""COMPUTED_VALUE"""),"CJ93")</f>
        <v>CJ93</v>
      </c>
    </row>
    <row r="412" ht="12.75" customHeight="1">
      <c r="C412" s="5"/>
      <c r="D412" s="5"/>
      <c r="E412" s="5"/>
      <c r="F412" s="5"/>
      <c r="G412" s="5" t="str">
        <f>IFERROR(__xludf.DUMMYFUNCTION("""COMPUTED_VALUE"""),"GD71")</f>
        <v>GD71</v>
      </c>
    </row>
    <row r="413" ht="12.75" customHeight="1">
      <c r="C413" s="5"/>
      <c r="D413" s="5"/>
      <c r="E413" s="5"/>
      <c r="F413" s="5"/>
      <c r="G413" s="5" t="str">
        <f>IFERROR(__xludf.DUMMYFUNCTION("""COMPUTED_VALUE"""),"JH79")</f>
        <v>JH79</v>
      </c>
    </row>
    <row r="414" ht="12.75" customHeight="1">
      <c r="C414" s="5"/>
      <c r="D414" s="5"/>
      <c r="E414" s="5"/>
      <c r="F414" s="5"/>
      <c r="G414" s="5"/>
    </row>
    <row r="415" ht="12.75" customHeight="1">
      <c r="C415" s="5"/>
      <c r="D415" s="5"/>
      <c r="E415" s="5"/>
      <c r="F415" s="5"/>
      <c r="G415" s="5"/>
    </row>
    <row r="416" ht="12.75" customHeight="1">
      <c r="C416" s="5"/>
      <c r="D416" s="5"/>
      <c r="E416" s="5"/>
      <c r="F416" s="5"/>
      <c r="G416" s="5"/>
    </row>
    <row r="417" ht="12.75" customHeight="1">
      <c r="C417" s="5"/>
      <c r="D417" s="5"/>
      <c r="E417" s="5"/>
      <c r="F417" s="5"/>
      <c r="G417" s="5"/>
    </row>
    <row r="418" ht="12.75" customHeight="1">
      <c r="C418" s="5"/>
      <c r="D418" s="5"/>
      <c r="E418" s="5"/>
      <c r="F418" s="5"/>
      <c r="G418" s="5"/>
    </row>
    <row r="419" ht="12.75" customHeight="1">
      <c r="C419" s="5"/>
      <c r="D419" s="5"/>
      <c r="E419" s="5"/>
      <c r="F419" s="5"/>
      <c r="G419" s="5"/>
    </row>
    <row r="420" ht="12.75" customHeight="1">
      <c r="C420" s="5"/>
      <c r="D420" s="5"/>
      <c r="E420" s="5"/>
      <c r="F420" s="5"/>
      <c r="G420" s="5"/>
    </row>
    <row r="421" ht="12.75" customHeight="1">
      <c r="C421" s="5"/>
      <c r="D421" s="5"/>
      <c r="E421" s="5"/>
      <c r="F421" s="5"/>
      <c r="G421" s="5"/>
    </row>
    <row r="422" ht="12.75" customHeight="1">
      <c r="C422" s="5"/>
      <c r="D422" s="5"/>
      <c r="E422" s="5"/>
      <c r="F422" s="5"/>
      <c r="G422" s="5"/>
    </row>
    <row r="423" ht="12.75" customHeight="1">
      <c r="C423" s="5"/>
      <c r="D423" s="5"/>
      <c r="E423" s="5"/>
      <c r="F423" s="5"/>
      <c r="G423" s="5"/>
    </row>
    <row r="424" ht="12.75" customHeight="1">
      <c r="C424" s="5"/>
      <c r="D424" s="5"/>
      <c r="E424" s="5"/>
      <c r="F424" s="5"/>
      <c r="G424" s="5"/>
    </row>
    <row r="425" ht="12.75" customHeight="1">
      <c r="C425" s="5"/>
      <c r="D425" s="5"/>
      <c r="E425" s="5"/>
      <c r="F425" s="5"/>
      <c r="G425" s="5"/>
    </row>
    <row r="426" ht="12.75" customHeight="1">
      <c r="C426" s="5"/>
      <c r="D426" s="5"/>
      <c r="E426" s="5"/>
      <c r="F426" s="5"/>
      <c r="G426" s="5"/>
    </row>
    <row r="427" ht="12.75" customHeight="1">
      <c r="C427" s="5"/>
      <c r="D427" s="5"/>
      <c r="E427" s="5"/>
      <c r="F427" s="5"/>
      <c r="G427" s="5"/>
    </row>
    <row r="428" ht="12.75" customHeight="1">
      <c r="C428" s="5"/>
      <c r="D428" s="5"/>
      <c r="E428" s="5"/>
      <c r="F428" s="5"/>
      <c r="G428" s="5"/>
    </row>
    <row r="429" ht="12.75" customHeight="1">
      <c r="C429" s="5"/>
      <c r="D429" s="5"/>
      <c r="E429" s="5"/>
      <c r="F429" s="5"/>
      <c r="G429" s="5"/>
    </row>
    <row r="430" ht="12.75" customHeight="1">
      <c r="C430" s="5"/>
      <c r="D430" s="5"/>
      <c r="E430" s="5"/>
      <c r="F430" s="5"/>
      <c r="G430" s="5"/>
    </row>
    <row r="431" ht="12.75" customHeight="1">
      <c r="C431" s="5"/>
      <c r="D431" s="5"/>
      <c r="E431" s="5"/>
      <c r="F431" s="5"/>
      <c r="G431" s="5"/>
    </row>
    <row r="432" ht="12.75" customHeight="1">
      <c r="C432" s="5"/>
      <c r="D432" s="5"/>
      <c r="E432" s="5"/>
      <c r="F432" s="5"/>
      <c r="G432" s="5"/>
    </row>
    <row r="433" ht="12.75" customHeight="1">
      <c r="C433" s="5"/>
      <c r="D433" s="5"/>
      <c r="E433" s="5"/>
      <c r="F433" s="5"/>
      <c r="G433" s="5"/>
    </row>
    <row r="434" ht="12.75" customHeight="1">
      <c r="C434" s="5"/>
      <c r="D434" s="5"/>
      <c r="E434" s="5"/>
      <c r="F434" s="5"/>
      <c r="G434" s="5"/>
    </row>
    <row r="435" ht="12.75" customHeight="1">
      <c r="C435" s="5"/>
      <c r="D435" s="5"/>
      <c r="E435" s="5"/>
      <c r="F435" s="5"/>
      <c r="G435" s="5"/>
    </row>
    <row r="436" ht="12.75" customHeight="1">
      <c r="C436" s="5"/>
      <c r="D436" s="5"/>
      <c r="E436" s="5"/>
      <c r="F436" s="5"/>
      <c r="G436" s="5"/>
    </row>
    <row r="437" ht="12.75" customHeight="1">
      <c r="C437" s="5"/>
      <c r="D437" s="5"/>
      <c r="E437" s="5"/>
      <c r="F437" s="5"/>
      <c r="G437" s="5"/>
    </row>
    <row r="438" ht="12.75" customHeight="1">
      <c r="C438" s="5"/>
      <c r="D438" s="5"/>
      <c r="E438" s="5"/>
      <c r="F438" s="5"/>
      <c r="G438" s="5"/>
    </row>
    <row r="439" ht="12.75" customHeight="1">
      <c r="C439" s="5"/>
      <c r="D439" s="5"/>
      <c r="E439" s="5"/>
      <c r="F439" s="5"/>
      <c r="G439" s="5"/>
    </row>
    <row r="440" ht="12.75" customHeight="1">
      <c r="C440" s="5"/>
      <c r="D440" s="5"/>
      <c r="E440" s="5"/>
      <c r="F440" s="5"/>
      <c r="G440" s="5"/>
    </row>
    <row r="441" ht="12.75" customHeight="1">
      <c r="C441" s="5"/>
      <c r="D441" s="5"/>
      <c r="E441" s="5"/>
      <c r="F441" s="5"/>
      <c r="G441" s="5"/>
    </row>
    <row r="442" ht="12.75" customHeight="1">
      <c r="C442" s="5"/>
      <c r="D442" s="5"/>
      <c r="E442" s="5"/>
      <c r="F442" s="5"/>
      <c r="G442" s="5"/>
    </row>
    <row r="443" ht="12.75" customHeight="1">
      <c r="C443" s="5"/>
      <c r="D443" s="5"/>
      <c r="E443" s="5"/>
      <c r="F443" s="5"/>
      <c r="G443" s="5"/>
    </row>
    <row r="444" ht="12.75" customHeight="1">
      <c r="C444" s="5"/>
      <c r="D444" s="5"/>
      <c r="E444" s="5"/>
      <c r="F444" s="5"/>
      <c r="G444" s="5"/>
    </row>
    <row r="445" ht="12.75" customHeight="1">
      <c r="C445" s="5"/>
      <c r="D445" s="5"/>
      <c r="E445" s="5"/>
      <c r="F445" s="5"/>
      <c r="G445" s="5"/>
    </row>
    <row r="446" ht="12.75" customHeight="1">
      <c r="C446" s="5"/>
      <c r="D446" s="5"/>
      <c r="E446" s="5"/>
      <c r="F446" s="5"/>
      <c r="G446" s="5"/>
    </row>
    <row r="447" ht="12.75" customHeight="1">
      <c r="C447" s="5"/>
      <c r="D447" s="5"/>
      <c r="E447" s="5"/>
      <c r="F447" s="5"/>
      <c r="G447" s="5"/>
    </row>
    <row r="448" ht="12.75" customHeight="1">
      <c r="C448" s="5"/>
      <c r="D448" s="5"/>
      <c r="E448" s="5"/>
      <c r="F448" s="5"/>
      <c r="G448" s="5"/>
    </row>
    <row r="449" ht="12.75" customHeight="1">
      <c r="C449" s="5"/>
      <c r="D449" s="5"/>
      <c r="E449" s="5"/>
      <c r="F449" s="5"/>
      <c r="G449" s="5"/>
    </row>
    <row r="450" ht="12.75" customHeight="1">
      <c r="C450" s="5"/>
      <c r="D450" s="5"/>
      <c r="E450" s="5"/>
      <c r="F450" s="5"/>
      <c r="G450" s="5"/>
    </row>
    <row r="451" ht="12.75" customHeight="1">
      <c r="C451" s="5"/>
      <c r="D451" s="5"/>
      <c r="E451" s="5"/>
      <c r="F451" s="5"/>
      <c r="G451" s="5"/>
    </row>
    <row r="452" ht="12.75" customHeight="1">
      <c r="C452" s="5"/>
      <c r="D452" s="5"/>
      <c r="E452" s="5"/>
      <c r="F452" s="5"/>
      <c r="G452" s="5"/>
    </row>
    <row r="453" ht="12.75" customHeight="1">
      <c r="C453" s="5"/>
      <c r="D453" s="5"/>
      <c r="E453" s="5"/>
      <c r="F453" s="5"/>
      <c r="G453" s="5"/>
    </row>
    <row r="454" ht="12.75" customHeight="1">
      <c r="C454" s="5"/>
      <c r="D454" s="5"/>
      <c r="E454" s="5"/>
      <c r="F454" s="5"/>
      <c r="G454" s="5"/>
    </row>
    <row r="455" ht="12.75" customHeight="1">
      <c r="C455" s="5"/>
      <c r="D455" s="5"/>
      <c r="E455" s="5"/>
      <c r="F455" s="5"/>
      <c r="G455" s="5"/>
    </row>
    <row r="456" ht="12.75" customHeight="1">
      <c r="C456" s="5"/>
      <c r="D456" s="5"/>
      <c r="E456" s="5"/>
      <c r="F456" s="5"/>
      <c r="G456" s="5"/>
    </row>
    <row r="457" ht="12.75" customHeight="1">
      <c r="C457" s="5"/>
      <c r="D457" s="5"/>
      <c r="E457" s="5"/>
      <c r="F457" s="5"/>
      <c r="G457" s="5"/>
    </row>
    <row r="458" ht="12.75" customHeight="1">
      <c r="C458" s="5"/>
      <c r="D458" s="5"/>
      <c r="E458" s="5"/>
      <c r="F458" s="5"/>
      <c r="G458" s="5"/>
    </row>
    <row r="459" ht="12.75" customHeight="1">
      <c r="C459" s="5"/>
      <c r="D459" s="5"/>
      <c r="E459" s="5"/>
      <c r="F459" s="5"/>
      <c r="G459" s="5"/>
    </row>
    <row r="460" ht="12.75" customHeight="1">
      <c r="C460" s="5"/>
      <c r="D460" s="5"/>
      <c r="E460" s="5"/>
      <c r="F460" s="5"/>
      <c r="G460" s="5"/>
    </row>
    <row r="461" ht="12.75" customHeight="1">
      <c r="C461" s="5"/>
      <c r="D461" s="5"/>
      <c r="E461" s="5"/>
      <c r="F461" s="5"/>
      <c r="G461" s="5"/>
    </row>
    <row r="462" ht="12.75" customHeight="1">
      <c r="C462" s="5"/>
      <c r="D462" s="5"/>
      <c r="E462" s="5"/>
      <c r="F462" s="5"/>
      <c r="G462" s="5"/>
    </row>
    <row r="463" ht="12.75" customHeight="1">
      <c r="C463" s="5"/>
      <c r="D463" s="5"/>
      <c r="E463" s="5"/>
      <c r="F463" s="5"/>
      <c r="G463" s="5"/>
    </row>
    <row r="464" ht="12.75" customHeight="1">
      <c r="C464" s="5"/>
      <c r="D464" s="5"/>
      <c r="E464" s="5"/>
      <c r="F464" s="5"/>
      <c r="G464" s="5"/>
    </row>
    <row r="465" ht="12.75" customHeight="1">
      <c r="C465" s="5"/>
      <c r="D465" s="5"/>
      <c r="E465" s="5"/>
      <c r="F465" s="5"/>
      <c r="G465" s="5"/>
    </row>
    <row r="466" ht="12.75" customHeight="1">
      <c r="C466" s="5"/>
      <c r="D466" s="5"/>
      <c r="E466" s="5"/>
      <c r="F466" s="5"/>
      <c r="G466" s="5"/>
    </row>
    <row r="467" ht="12.75" customHeight="1">
      <c r="C467" s="5"/>
      <c r="D467" s="5"/>
      <c r="E467" s="5"/>
      <c r="F467" s="5"/>
      <c r="G467" s="5"/>
    </row>
    <row r="468" ht="12.75" customHeight="1">
      <c r="C468" s="5"/>
      <c r="D468" s="5"/>
      <c r="E468" s="5"/>
      <c r="F468" s="5"/>
      <c r="G468" s="5"/>
    </row>
    <row r="469" ht="12.75" customHeight="1">
      <c r="C469" s="5"/>
      <c r="D469" s="5"/>
      <c r="E469" s="5"/>
      <c r="F469" s="5"/>
      <c r="G469" s="5"/>
    </row>
    <row r="470" ht="12.75" customHeight="1">
      <c r="C470" s="5"/>
      <c r="D470" s="5"/>
      <c r="E470" s="5"/>
      <c r="F470" s="5"/>
      <c r="G470" s="5"/>
    </row>
    <row r="471" ht="12.75" customHeight="1">
      <c r="C471" s="5"/>
      <c r="D471" s="5"/>
      <c r="E471" s="5"/>
      <c r="F471" s="5"/>
      <c r="G471" s="5"/>
    </row>
    <row r="472" ht="12.75" customHeight="1">
      <c r="C472" s="5"/>
      <c r="D472" s="5"/>
      <c r="E472" s="5"/>
      <c r="F472" s="5"/>
      <c r="G472" s="5"/>
    </row>
    <row r="473" ht="12.75" customHeight="1">
      <c r="C473" s="5"/>
      <c r="D473" s="5"/>
      <c r="E473" s="5"/>
      <c r="F473" s="5"/>
      <c r="G473" s="5"/>
    </row>
    <row r="474" ht="12.75" customHeight="1">
      <c r="C474" s="5"/>
      <c r="D474" s="5"/>
      <c r="E474" s="5"/>
      <c r="F474" s="5"/>
      <c r="G474" s="5"/>
    </row>
    <row r="475" ht="12.75" customHeight="1">
      <c r="C475" s="5"/>
      <c r="D475" s="5"/>
      <c r="E475" s="5"/>
      <c r="F475" s="5"/>
      <c r="G475" s="5"/>
    </row>
    <row r="476" ht="12.75" customHeight="1">
      <c r="C476" s="5"/>
      <c r="D476" s="5"/>
      <c r="E476" s="5"/>
      <c r="F476" s="5"/>
      <c r="G476" s="5"/>
    </row>
    <row r="477" ht="12.75" customHeight="1">
      <c r="C477" s="5"/>
      <c r="D477" s="5"/>
      <c r="E477" s="5"/>
      <c r="F477" s="5"/>
      <c r="G477" s="5"/>
    </row>
    <row r="478" ht="12.75" customHeight="1">
      <c r="C478" s="5"/>
      <c r="D478" s="5"/>
      <c r="E478" s="5"/>
      <c r="F478" s="5"/>
      <c r="G478" s="5"/>
    </row>
    <row r="479" ht="12.75" customHeight="1">
      <c r="C479" s="5"/>
      <c r="D479" s="5"/>
      <c r="E479" s="5"/>
      <c r="F479" s="5"/>
      <c r="G479" s="5"/>
    </row>
    <row r="480" ht="12.75" customHeight="1">
      <c r="C480" s="5"/>
      <c r="D480" s="5"/>
      <c r="E480" s="5"/>
      <c r="F480" s="5"/>
      <c r="G480" s="5"/>
    </row>
    <row r="481" ht="12.75" customHeight="1">
      <c r="C481" s="5"/>
      <c r="D481" s="5"/>
      <c r="E481" s="5"/>
      <c r="F481" s="5"/>
      <c r="G481" s="5"/>
    </row>
    <row r="482" ht="12.75" customHeight="1">
      <c r="C482" s="5"/>
      <c r="D482" s="5"/>
      <c r="E482" s="5"/>
      <c r="F482" s="5"/>
      <c r="G482" s="5"/>
    </row>
    <row r="483" ht="12.75" customHeight="1">
      <c r="C483" s="5"/>
      <c r="D483" s="5"/>
      <c r="E483" s="5"/>
      <c r="F483" s="5"/>
      <c r="G483" s="5"/>
    </row>
    <row r="484" ht="12.75" customHeight="1">
      <c r="C484" s="5"/>
      <c r="D484" s="5"/>
      <c r="E484" s="5"/>
      <c r="F484" s="5"/>
      <c r="G484" s="5"/>
    </row>
    <row r="485" ht="12.75" customHeight="1">
      <c r="C485" s="5"/>
      <c r="D485" s="5"/>
      <c r="E485" s="5"/>
      <c r="F485" s="5"/>
      <c r="G485" s="5"/>
    </row>
    <row r="486" ht="12.75" customHeight="1">
      <c r="C486" s="5"/>
      <c r="D486" s="5"/>
      <c r="E486" s="5"/>
      <c r="F486" s="5"/>
      <c r="G486" s="5"/>
    </row>
    <row r="487" ht="12.75" customHeight="1">
      <c r="C487" s="5"/>
      <c r="D487" s="5"/>
      <c r="E487" s="5"/>
      <c r="F487" s="5"/>
      <c r="G487" s="5"/>
    </row>
    <row r="488" ht="12.75" customHeight="1">
      <c r="C488" s="5"/>
      <c r="D488" s="5"/>
      <c r="E488" s="5"/>
      <c r="F488" s="5"/>
      <c r="G488" s="5"/>
    </row>
    <row r="489" ht="12.75" customHeight="1">
      <c r="C489" s="5"/>
      <c r="D489" s="5"/>
      <c r="E489" s="5"/>
      <c r="F489" s="5"/>
      <c r="G489" s="5"/>
    </row>
    <row r="490" ht="12.75" customHeight="1">
      <c r="C490" s="5"/>
      <c r="D490" s="5"/>
      <c r="E490" s="5"/>
      <c r="F490" s="5"/>
      <c r="G490" s="5"/>
    </row>
    <row r="491" ht="12.75" customHeight="1">
      <c r="C491" s="5"/>
      <c r="D491" s="5"/>
      <c r="E491" s="5"/>
      <c r="F491" s="5"/>
      <c r="G491" s="5"/>
    </row>
    <row r="492" ht="12.75" customHeight="1">
      <c r="C492" s="5"/>
      <c r="D492" s="5"/>
      <c r="E492" s="5"/>
      <c r="F492" s="5"/>
      <c r="G492" s="5"/>
    </row>
    <row r="493" ht="12.75" customHeight="1">
      <c r="C493" s="5"/>
      <c r="D493" s="5"/>
      <c r="E493" s="5"/>
      <c r="F493" s="5"/>
      <c r="G493" s="5"/>
    </row>
    <row r="494" ht="12.75" customHeight="1">
      <c r="C494" s="5"/>
      <c r="D494" s="5"/>
      <c r="E494" s="5"/>
      <c r="F494" s="5"/>
      <c r="G494" s="5"/>
    </row>
    <row r="495" ht="12.75" customHeight="1">
      <c r="C495" s="5"/>
      <c r="D495" s="5"/>
      <c r="E495" s="5"/>
      <c r="F495" s="5"/>
      <c r="G495" s="5"/>
    </row>
    <row r="496" ht="12.75" customHeight="1">
      <c r="C496" s="5"/>
      <c r="D496" s="5"/>
      <c r="E496" s="5"/>
      <c r="F496" s="5"/>
      <c r="G496" s="5"/>
    </row>
    <row r="497" ht="12.75" customHeight="1">
      <c r="C497" s="5"/>
      <c r="D497" s="5"/>
      <c r="E497" s="5"/>
      <c r="F497" s="5"/>
      <c r="G497" s="5"/>
    </row>
    <row r="498" ht="12.75" customHeight="1">
      <c r="C498" s="5"/>
      <c r="D498" s="5"/>
      <c r="E498" s="5"/>
      <c r="F498" s="5"/>
      <c r="G498" s="5"/>
    </row>
    <row r="499" ht="12.75" customHeight="1">
      <c r="C499" s="5"/>
      <c r="D499" s="5"/>
      <c r="E499" s="5"/>
      <c r="F499" s="5"/>
      <c r="G499" s="5"/>
    </row>
    <row r="500" ht="12.75" customHeight="1">
      <c r="C500" s="5"/>
      <c r="D500" s="5"/>
      <c r="E500" s="5"/>
      <c r="F500" s="5"/>
      <c r="G500" s="5"/>
    </row>
    <row r="501" ht="12.75" customHeight="1">
      <c r="C501" s="5"/>
      <c r="D501" s="5"/>
      <c r="E501" s="5"/>
      <c r="F501" s="5"/>
      <c r="G501" s="5"/>
    </row>
    <row r="502" ht="12.75" customHeight="1">
      <c r="C502" s="5"/>
      <c r="D502" s="5"/>
      <c r="E502" s="5"/>
      <c r="F502" s="5"/>
      <c r="G502" s="5"/>
    </row>
    <row r="503" ht="12.75" customHeight="1">
      <c r="C503" s="5"/>
      <c r="D503" s="5"/>
      <c r="E503" s="5"/>
      <c r="F503" s="5"/>
      <c r="G503" s="5"/>
    </row>
    <row r="504" ht="12.75" customHeight="1">
      <c r="C504" s="5"/>
      <c r="D504" s="5"/>
      <c r="E504" s="5"/>
      <c r="F504" s="5"/>
      <c r="G504" s="5"/>
    </row>
    <row r="505" ht="12.75" customHeight="1">
      <c r="C505" s="5"/>
      <c r="D505" s="5"/>
      <c r="E505" s="5"/>
      <c r="F505" s="5"/>
      <c r="G505" s="5"/>
    </row>
    <row r="506" ht="12.75" customHeight="1">
      <c r="C506" s="5"/>
      <c r="D506" s="5"/>
      <c r="E506" s="5"/>
      <c r="F506" s="5"/>
      <c r="G506" s="5"/>
    </row>
    <row r="507" ht="12.75" customHeight="1">
      <c r="C507" s="5"/>
      <c r="D507" s="5"/>
      <c r="E507" s="5"/>
      <c r="F507" s="5"/>
      <c r="G507" s="5"/>
    </row>
    <row r="508" ht="12.75" customHeight="1">
      <c r="C508" s="5"/>
      <c r="D508" s="5"/>
      <c r="E508" s="5"/>
      <c r="F508" s="5"/>
      <c r="G508" s="5"/>
    </row>
    <row r="509" ht="12.75" customHeight="1">
      <c r="C509" s="5"/>
      <c r="D509" s="5"/>
      <c r="E509" s="5"/>
      <c r="F509" s="5"/>
      <c r="G509" s="5"/>
    </row>
    <row r="510" ht="12.75" customHeight="1">
      <c r="C510" s="5"/>
      <c r="D510" s="5"/>
      <c r="E510" s="5"/>
      <c r="F510" s="5"/>
      <c r="G510" s="5"/>
    </row>
    <row r="511" ht="12.75" customHeight="1">
      <c r="C511" s="5"/>
      <c r="D511" s="5"/>
      <c r="E511" s="5"/>
      <c r="F511" s="5"/>
      <c r="G511" s="5"/>
    </row>
    <row r="512" ht="12.75" customHeight="1">
      <c r="C512" s="5"/>
      <c r="D512" s="5"/>
      <c r="E512" s="5"/>
      <c r="F512" s="5"/>
      <c r="G512" s="5"/>
    </row>
    <row r="513" ht="12.75" customHeight="1">
      <c r="C513" s="5"/>
      <c r="D513" s="5"/>
      <c r="E513" s="5"/>
      <c r="F513" s="5"/>
      <c r="G513" s="5"/>
    </row>
    <row r="514" ht="12.75" customHeight="1">
      <c r="C514" s="5"/>
      <c r="D514" s="5"/>
      <c r="E514" s="5"/>
      <c r="F514" s="5"/>
      <c r="G514" s="5"/>
    </row>
    <row r="515" ht="12.75" customHeight="1">
      <c r="C515" s="5"/>
      <c r="D515" s="5"/>
      <c r="E515" s="5"/>
      <c r="F515" s="5"/>
      <c r="G515" s="5"/>
    </row>
    <row r="516" ht="12.75" customHeight="1">
      <c r="C516" s="5"/>
      <c r="D516" s="5"/>
      <c r="E516" s="5"/>
      <c r="F516" s="5"/>
      <c r="G516" s="5"/>
    </row>
    <row r="517" ht="12.75" customHeight="1">
      <c r="C517" s="5"/>
      <c r="D517" s="5"/>
      <c r="E517" s="5"/>
      <c r="F517" s="5"/>
      <c r="G517" s="5"/>
    </row>
    <row r="518" ht="12.75" customHeight="1">
      <c r="C518" s="5"/>
      <c r="D518" s="5"/>
      <c r="E518" s="5"/>
      <c r="F518" s="5"/>
      <c r="G518" s="5"/>
    </row>
    <row r="519" ht="12.75" customHeight="1">
      <c r="C519" s="5"/>
      <c r="D519" s="5"/>
      <c r="E519" s="5"/>
      <c r="F519" s="5"/>
      <c r="G519" s="5"/>
    </row>
    <row r="520" ht="12.75" customHeight="1">
      <c r="C520" s="5"/>
      <c r="D520" s="5"/>
      <c r="E520" s="5"/>
      <c r="F520" s="5"/>
      <c r="G520" s="5"/>
    </row>
    <row r="521" ht="12.75" customHeight="1">
      <c r="C521" s="5"/>
      <c r="D521" s="5"/>
      <c r="E521" s="5"/>
      <c r="F521" s="5"/>
      <c r="G521" s="5"/>
    </row>
    <row r="522" ht="12.75" customHeight="1">
      <c r="C522" s="5"/>
      <c r="D522" s="5"/>
      <c r="E522" s="5"/>
      <c r="F522" s="5"/>
      <c r="G522" s="5"/>
    </row>
    <row r="523" ht="12.75" customHeight="1">
      <c r="C523" s="5"/>
      <c r="D523" s="5"/>
      <c r="E523" s="5"/>
      <c r="F523" s="5"/>
      <c r="G523" s="5"/>
    </row>
    <row r="524" ht="12.75" customHeight="1">
      <c r="C524" s="5"/>
      <c r="D524" s="5"/>
      <c r="E524" s="5"/>
      <c r="F524" s="5"/>
      <c r="G524" s="5"/>
    </row>
    <row r="525" ht="12.75" customHeight="1">
      <c r="C525" s="5"/>
      <c r="D525" s="5"/>
      <c r="E525" s="5"/>
      <c r="F525" s="5"/>
      <c r="G525" s="5"/>
    </row>
    <row r="526" ht="12.75" customHeight="1">
      <c r="C526" s="5"/>
      <c r="D526" s="5"/>
      <c r="E526" s="5"/>
      <c r="F526" s="5"/>
      <c r="G526" s="5"/>
    </row>
    <row r="527" ht="12.75" customHeight="1">
      <c r="C527" s="5"/>
      <c r="D527" s="5"/>
      <c r="E527" s="5"/>
      <c r="F527" s="5"/>
      <c r="G527" s="5"/>
    </row>
    <row r="528" ht="12.75" customHeight="1">
      <c r="C528" s="5"/>
      <c r="D528" s="5"/>
      <c r="E528" s="5"/>
      <c r="F528" s="5"/>
      <c r="G528" s="5"/>
    </row>
    <row r="529" ht="12.75" customHeight="1">
      <c r="C529" s="5"/>
      <c r="D529" s="5"/>
      <c r="E529" s="5"/>
      <c r="F529" s="5"/>
      <c r="G529" s="5"/>
    </row>
    <row r="530" ht="12.75" customHeight="1">
      <c r="C530" s="5"/>
      <c r="D530" s="5"/>
      <c r="E530" s="5"/>
      <c r="F530" s="5"/>
      <c r="G530" s="5"/>
    </row>
    <row r="531" ht="12.75" customHeight="1">
      <c r="C531" s="5"/>
      <c r="D531" s="5"/>
      <c r="E531" s="5"/>
      <c r="F531" s="5"/>
      <c r="G531" s="5"/>
    </row>
    <row r="532" ht="12.75" customHeight="1">
      <c r="C532" s="5"/>
      <c r="D532" s="5"/>
      <c r="E532" s="5"/>
      <c r="F532" s="5"/>
      <c r="G532" s="5"/>
    </row>
    <row r="533" ht="12.75" customHeight="1">
      <c r="C533" s="5"/>
      <c r="D533" s="5"/>
      <c r="E533" s="5"/>
      <c r="F533" s="5"/>
      <c r="G533" s="5"/>
    </row>
    <row r="534" ht="12.75" customHeight="1">
      <c r="C534" s="5"/>
      <c r="D534" s="5"/>
      <c r="E534" s="5"/>
      <c r="F534" s="5"/>
      <c r="G534" s="5"/>
    </row>
    <row r="535" ht="12.75" customHeight="1">
      <c r="C535" s="5"/>
      <c r="D535" s="5"/>
      <c r="E535" s="5"/>
      <c r="F535" s="5"/>
      <c r="G535" s="5"/>
    </row>
    <row r="536" ht="12.75" customHeight="1">
      <c r="C536" s="5"/>
      <c r="D536" s="5"/>
      <c r="E536" s="5"/>
      <c r="F536" s="5"/>
      <c r="G536" s="5"/>
    </row>
    <row r="537" ht="12.75" customHeight="1">
      <c r="C537" s="5"/>
      <c r="D537" s="5"/>
      <c r="E537" s="5"/>
      <c r="F537" s="5"/>
      <c r="G537" s="5"/>
    </row>
    <row r="538" ht="12.75" customHeight="1">
      <c r="C538" s="5"/>
      <c r="D538" s="5"/>
      <c r="E538" s="5"/>
      <c r="F538" s="5"/>
      <c r="G538" s="5"/>
    </row>
    <row r="539" ht="12.75" customHeight="1">
      <c r="C539" s="5"/>
      <c r="D539" s="5"/>
      <c r="E539" s="5"/>
      <c r="F539" s="5"/>
      <c r="G539" s="5"/>
    </row>
    <row r="540" ht="12.75" customHeight="1">
      <c r="C540" s="5"/>
      <c r="D540" s="5"/>
      <c r="E540" s="5"/>
      <c r="F540" s="5"/>
      <c r="G540" s="5"/>
    </row>
    <row r="541" ht="12.75" customHeight="1">
      <c r="C541" s="5"/>
      <c r="D541" s="5"/>
      <c r="E541" s="5"/>
      <c r="F541" s="5"/>
      <c r="G541" s="5"/>
    </row>
    <row r="542" ht="12.75" customHeight="1">
      <c r="C542" s="5"/>
      <c r="D542" s="5"/>
      <c r="E542" s="5"/>
      <c r="F542" s="5"/>
      <c r="G542" s="5"/>
    </row>
    <row r="543" ht="12.75" customHeight="1">
      <c r="C543" s="5"/>
      <c r="D543" s="5"/>
      <c r="E543" s="5"/>
      <c r="F543" s="5"/>
      <c r="G543" s="5"/>
    </row>
    <row r="544" ht="12.75" customHeight="1">
      <c r="C544" s="5"/>
      <c r="D544" s="5"/>
      <c r="E544" s="5"/>
      <c r="F544" s="5"/>
      <c r="G544" s="5"/>
    </row>
    <row r="545" ht="12.75" customHeight="1">
      <c r="C545" s="5"/>
      <c r="D545" s="5"/>
      <c r="E545" s="5"/>
      <c r="F545" s="5"/>
      <c r="G545" s="5"/>
    </row>
    <row r="546" ht="12.75" customHeight="1">
      <c r="C546" s="5"/>
      <c r="D546" s="5"/>
      <c r="E546" s="5"/>
      <c r="F546" s="5"/>
      <c r="G546" s="5"/>
    </row>
    <row r="547" ht="12.75" customHeight="1">
      <c r="C547" s="5"/>
      <c r="D547" s="5"/>
      <c r="E547" s="5"/>
      <c r="F547" s="5"/>
      <c r="G547" s="5"/>
    </row>
    <row r="548" ht="12.75" customHeight="1">
      <c r="C548" s="5"/>
      <c r="D548" s="5"/>
      <c r="E548" s="5"/>
      <c r="F548" s="5"/>
      <c r="G548" s="5"/>
    </row>
    <row r="549" ht="12.75" customHeight="1">
      <c r="C549" s="5"/>
      <c r="D549" s="5"/>
      <c r="E549" s="5"/>
      <c r="F549" s="5"/>
      <c r="G549" s="5"/>
    </row>
    <row r="550" ht="12.75" customHeight="1">
      <c r="C550" s="5"/>
      <c r="D550" s="5"/>
      <c r="E550" s="5"/>
      <c r="F550" s="5"/>
      <c r="G550" s="5"/>
    </row>
    <row r="551" ht="12.75" customHeight="1">
      <c r="C551" s="5"/>
      <c r="D551" s="5"/>
      <c r="E551" s="5"/>
      <c r="F551" s="5"/>
      <c r="G551" s="5"/>
    </row>
    <row r="552" ht="12.75" customHeight="1">
      <c r="C552" s="5"/>
      <c r="D552" s="5"/>
      <c r="E552" s="5"/>
      <c r="F552" s="5"/>
      <c r="G552" s="5"/>
    </row>
    <row r="553" ht="12.75" customHeight="1">
      <c r="C553" s="5"/>
      <c r="D553" s="5"/>
      <c r="E553" s="5"/>
      <c r="F553" s="5"/>
      <c r="G553" s="5"/>
    </row>
    <row r="554" ht="12.75" customHeight="1">
      <c r="C554" s="5"/>
      <c r="D554" s="5"/>
      <c r="E554" s="5"/>
      <c r="F554" s="5"/>
      <c r="G554" s="5"/>
    </row>
    <row r="555" ht="12.75" customHeight="1">
      <c r="C555" s="5"/>
      <c r="D555" s="5"/>
      <c r="E555" s="5"/>
      <c r="F555" s="5"/>
      <c r="G555" s="5"/>
    </row>
    <row r="556" ht="12.75" customHeight="1">
      <c r="C556" s="5"/>
      <c r="D556" s="5"/>
      <c r="E556" s="5"/>
      <c r="F556" s="5"/>
      <c r="G556" s="5"/>
    </row>
    <row r="557" ht="12.75" customHeight="1">
      <c r="C557" s="5"/>
      <c r="D557" s="5"/>
      <c r="E557" s="5"/>
      <c r="F557" s="5"/>
      <c r="G557" s="5"/>
    </row>
    <row r="558" ht="12.75" customHeight="1">
      <c r="C558" s="5"/>
      <c r="D558" s="5"/>
      <c r="E558" s="5"/>
      <c r="F558" s="5"/>
      <c r="G558" s="5"/>
    </row>
    <row r="559" ht="12.75" customHeight="1">
      <c r="C559" s="5"/>
      <c r="D559" s="5"/>
      <c r="E559" s="5"/>
      <c r="F559" s="5"/>
      <c r="G559" s="5"/>
    </row>
    <row r="560" ht="12.75" customHeight="1">
      <c r="C560" s="5"/>
      <c r="D560" s="5"/>
      <c r="E560" s="5"/>
      <c r="F560" s="5"/>
      <c r="G560" s="5"/>
    </row>
    <row r="561" ht="12.75" customHeight="1">
      <c r="C561" s="5"/>
      <c r="D561" s="5"/>
      <c r="E561" s="5"/>
      <c r="F561" s="5"/>
      <c r="G561" s="5"/>
    </row>
    <row r="562" ht="12.75" customHeight="1">
      <c r="C562" s="5"/>
      <c r="D562" s="5"/>
      <c r="E562" s="5"/>
      <c r="F562" s="5"/>
      <c r="G562" s="5"/>
    </row>
    <row r="563" ht="12.75" customHeight="1">
      <c r="C563" s="5"/>
      <c r="D563" s="5"/>
      <c r="E563" s="5"/>
      <c r="F563" s="5"/>
      <c r="G563" s="5"/>
    </row>
    <row r="564" ht="12.75" customHeight="1">
      <c r="C564" s="5"/>
      <c r="D564" s="5"/>
      <c r="E564" s="5"/>
      <c r="F564" s="5"/>
      <c r="G564" s="5"/>
    </row>
    <row r="565" ht="12.75" customHeight="1">
      <c r="C565" s="5"/>
      <c r="D565" s="5"/>
      <c r="E565" s="5"/>
      <c r="F565" s="5"/>
      <c r="G565" s="5"/>
    </row>
    <row r="566" ht="12.75" customHeight="1">
      <c r="C566" s="5"/>
      <c r="D566" s="5"/>
      <c r="E566" s="5"/>
      <c r="F566" s="5"/>
      <c r="G566" s="5"/>
    </row>
    <row r="567" ht="12.75" customHeight="1">
      <c r="C567" s="5"/>
      <c r="D567" s="5"/>
      <c r="E567" s="5"/>
      <c r="F567" s="5"/>
      <c r="G567" s="5"/>
    </row>
    <row r="568" ht="12.75" customHeight="1">
      <c r="C568" s="5"/>
      <c r="D568" s="5"/>
      <c r="E568" s="5"/>
      <c r="F568" s="5"/>
      <c r="G568" s="5"/>
    </row>
    <row r="569" ht="12.75" customHeight="1">
      <c r="C569" s="5"/>
      <c r="D569" s="5"/>
      <c r="E569" s="5"/>
      <c r="F569" s="5"/>
      <c r="G569" s="5"/>
    </row>
    <row r="570" ht="12.75" customHeight="1">
      <c r="C570" s="5"/>
      <c r="D570" s="5"/>
      <c r="E570" s="5"/>
      <c r="F570" s="5"/>
      <c r="G570" s="5"/>
    </row>
    <row r="571" ht="12.75" customHeight="1">
      <c r="C571" s="5"/>
      <c r="D571" s="5"/>
      <c r="E571" s="5"/>
      <c r="F571" s="5"/>
      <c r="G571" s="5"/>
    </row>
    <row r="572" ht="12.75" customHeight="1">
      <c r="C572" s="5"/>
      <c r="D572" s="5"/>
      <c r="E572" s="5"/>
      <c r="F572" s="5"/>
      <c r="G572" s="5"/>
    </row>
    <row r="573" ht="12.75" customHeight="1">
      <c r="C573" s="5"/>
      <c r="D573" s="5"/>
      <c r="E573" s="5"/>
      <c r="F573" s="5"/>
      <c r="G573" s="5"/>
    </row>
    <row r="574" ht="12.75" customHeight="1">
      <c r="C574" s="5"/>
      <c r="D574" s="5"/>
      <c r="E574" s="5"/>
      <c r="F574" s="5"/>
      <c r="G574" s="5"/>
    </row>
    <row r="575" ht="12.75" customHeight="1">
      <c r="C575" s="5"/>
      <c r="D575" s="5"/>
      <c r="E575" s="5"/>
      <c r="F575" s="5"/>
      <c r="G575" s="5"/>
    </row>
    <row r="576" ht="12.75" customHeight="1">
      <c r="C576" s="5"/>
      <c r="D576" s="5"/>
      <c r="E576" s="5"/>
      <c r="F576" s="5"/>
      <c r="G576" s="5"/>
    </row>
    <row r="577" ht="12.75" customHeight="1">
      <c r="C577" s="5"/>
      <c r="D577" s="5"/>
      <c r="E577" s="5"/>
      <c r="F577" s="5"/>
      <c r="G577" s="5"/>
    </row>
    <row r="578" ht="12.75" customHeight="1">
      <c r="C578" s="5"/>
      <c r="D578" s="5"/>
      <c r="E578" s="5"/>
      <c r="F578" s="5"/>
      <c r="G578" s="5"/>
    </row>
    <row r="579" ht="12.75" customHeight="1">
      <c r="C579" s="5"/>
      <c r="D579" s="5"/>
      <c r="E579" s="5"/>
      <c r="F579" s="5"/>
      <c r="G579" s="5"/>
    </row>
    <row r="580" ht="12.75" customHeight="1">
      <c r="C580" s="5"/>
      <c r="D580" s="5"/>
      <c r="E580" s="5"/>
      <c r="F580" s="5"/>
      <c r="G580" s="5"/>
    </row>
    <row r="581" ht="12.75" customHeight="1">
      <c r="C581" s="5"/>
      <c r="D581" s="5"/>
      <c r="E581" s="5"/>
      <c r="F581" s="5"/>
      <c r="G581" s="5"/>
    </row>
    <row r="582" ht="12.75" customHeight="1">
      <c r="C582" s="5"/>
      <c r="D582" s="5"/>
      <c r="E582" s="5"/>
      <c r="F582" s="5"/>
      <c r="G582" s="5"/>
    </row>
    <row r="583" ht="12.75" customHeight="1">
      <c r="C583" s="5"/>
      <c r="D583" s="5"/>
      <c r="E583" s="5"/>
      <c r="F583" s="5"/>
      <c r="G583" s="5"/>
    </row>
    <row r="584" ht="12.75" customHeight="1">
      <c r="C584" s="5"/>
      <c r="D584" s="5"/>
      <c r="E584" s="5"/>
      <c r="F584" s="5"/>
      <c r="G584" s="5"/>
    </row>
    <row r="585" ht="12.75" customHeight="1">
      <c r="C585" s="5"/>
      <c r="D585" s="5"/>
      <c r="E585" s="5"/>
      <c r="F585" s="5"/>
      <c r="G585" s="5"/>
    </row>
    <row r="586" ht="12.75" customHeight="1">
      <c r="C586" s="5"/>
      <c r="D586" s="5"/>
      <c r="E586" s="5"/>
      <c r="F586" s="5"/>
      <c r="G586" s="5"/>
    </row>
    <row r="587" ht="12.75" customHeight="1">
      <c r="C587" s="5"/>
      <c r="D587" s="5"/>
      <c r="E587" s="5"/>
      <c r="F587" s="5"/>
      <c r="G587" s="5"/>
    </row>
    <row r="588" ht="12.75" customHeight="1">
      <c r="C588" s="5"/>
      <c r="D588" s="5"/>
      <c r="E588" s="5"/>
      <c r="F588" s="5"/>
      <c r="G588" s="5"/>
    </row>
    <row r="589" ht="12.75" customHeight="1">
      <c r="C589" s="5"/>
      <c r="D589" s="5"/>
      <c r="E589" s="5"/>
      <c r="F589" s="5"/>
      <c r="G589" s="5"/>
    </row>
    <row r="590" ht="12.75" customHeight="1">
      <c r="C590" s="5"/>
      <c r="D590" s="5"/>
      <c r="E590" s="5"/>
      <c r="F590" s="5"/>
      <c r="G590" s="5"/>
    </row>
    <row r="591" ht="12.75" customHeight="1">
      <c r="C591" s="5"/>
      <c r="D591" s="5"/>
      <c r="E591" s="5"/>
      <c r="F591" s="5"/>
      <c r="G591" s="5"/>
    </row>
    <row r="592" ht="12.75" customHeight="1">
      <c r="C592" s="5"/>
      <c r="D592" s="5"/>
      <c r="E592" s="5"/>
      <c r="F592" s="5"/>
      <c r="G592" s="5"/>
    </row>
    <row r="593" ht="12.75" customHeight="1">
      <c r="C593" s="5"/>
      <c r="D593" s="5"/>
      <c r="E593" s="5"/>
      <c r="F593" s="5"/>
      <c r="G593" s="5"/>
    </row>
    <row r="594" ht="12.75" customHeight="1">
      <c r="C594" s="5"/>
      <c r="D594" s="5"/>
      <c r="E594" s="5"/>
      <c r="F594" s="5"/>
      <c r="G594" s="5"/>
    </row>
    <row r="595" ht="12.75" customHeight="1">
      <c r="C595" s="5"/>
      <c r="D595" s="5"/>
      <c r="E595" s="5"/>
      <c r="F595" s="5"/>
      <c r="G595" s="5"/>
    </row>
    <row r="596" ht="12.75" customHeight="1">
      <c r="C596" s="5"/>
      <c r="D596" s="5"/>
      <c r="E596" s="5"/>
      <c r="F596" s="5"/>
      <c r="G596" s="5"/>
    </row>
    <row r="597" ht="12.75" customHeight="1">
      <c r="C597" s="5"/>
      <c r="D597" s="5"/>
      <c r="E597" s="5"/>
      <c r="F597" s="5"/>
      <c r="G597" s="5"/>
    </row>
    <row r="598" ht="12.75" customHeight="1">
      <c r="C598" s="5"/>
      <c r="D598" s="5"/>
      <c r="E598" s="5"/>
      <c r="F598" s="5"/>
      <c r="G598" s="5"/>
    </row>
    <row r="599" ht="12.75" customHeight="1">
      <c r="C599" s="5"/>
      <c r="D599" s="5"/>
      <c r="E599" s="5"/>
      <c r="F599" s="5"/>
      <c r="G599" s="5"/>
    </row>
    <row r="600" ht="12.75" customHeight="1">
      <c r="C600" s="5"/>
      <c r="D600" s="5"/>
      <c r="E600" s="5"/>
      <c r="F600" s="5"/>
      <c r="G600" s="5"/>
    </row>
    <row r="601" ht="12.75" customHeight="1">
      <c r="C601" s="5"/>
      <c r="D601" s="5"/>
      <c r="E601" s="5"/>
      <c r="F601" s="5"/>
      <c r="G601" s="5"/>
    </row>
    <row r="602" ht="12.75" customHeight="1">
      <c r="C602" s="5"/>
      <c r="D602" s="5"/>
      <c r="E602" s="5"/>
      <c r="F602" s="5"/>
      <c r="G602" s="5"/>
    </row>
    <row r="603" ht="12.75" customHeight="1">
      <c r="C603" s="5"/>
      <c r="D603" s="5"/>
      <c r="E603" s="5"/>
      <c r="F603" s="5"/>
      <c r="G603" s="5"/>
    </row>
    <row r="604" ht="12.75" customHeight="1">
      <c r="C604" s="5"/>
      <c r="D604" s="5"/>
      <c r="E604" s="5"/>
      <c r="F604" s="5"/>
      <c r="G604" s="5"/>
    </row>
    <row r="605" ht="12.75" customHeight="1">
      <c r="C605" s="5"/>
      <c r="D605" s="5"/>
      <c r="E605" s="5"/>
      <c r="F605" s="5"/>
      <c r="G605" s="5"/>
    </row>
    <row r="606" ht="12.75" customHeight="1">
      <c r="C606" s="5"/>
      <c r="D606" s="5"/>
      <c r="E606" s="5"/>
      <c r="F606" s="5"/>
      <c r="G606" s="5"/>
    </row>
    <row r="607" ht="12.75" customHeight="1">
      <c r="C607" s="5"/>
      <c r="D607" s="5"/>
      <c r="E607" s="5"/>
      <c r="F607" s="5"/>
      <c r="G607" s="5"/>
    </row>
    <row r="608" ht="12.75" customHeight="1">
      <c r="C608" s="5"/>
      <c r="D608" s="5"/>
      <c r="E608" s="5"/>
      <c r="F608" s="5"/>
      <c r="G608" s="5"/>
    </row>
    <row r="609" ht="12.75" customHeight="1">
      <c r="C609" s="5"/>
      <c r="D609" s="5"/>
      <c r="E609" s="5"/>
      <c r="F609" s="5"/>
      <c r="G609" s="5"/>
    </row>
    <row r="610" ht="12.75" customHeight="1">
      <c r="C610" s="5"/>
      <c r="D610" s="5"/>
      <c r="E610" s="5"/>
      <c r="F610" s="5"/>
      <c r="G610" s="5"/>
    </row>
    <row r="611" ht="12.75" customHeight="1">
      <c r="C611" s="5"/>
      <c r="D611" s="5"/>
      <c r="E611" s="5"/>
      <c r="F611" s="5"/>
      <c r="G611" s="5"/>
    </row>
    <row r="612" ht="12.75" customHeight="1">
      <c r="C612" s="5"/>
      <c r="D612" s="5"/>
      <c r="E612" s="5"/>
      <c r="F612" s="5"/>
      <c r="G612" s="5"/>
    </row>
    <row r="613" ht="12.75" customHeight="1">
      <c r="C613" s="5"/>
      <c r="D613" s="5"/>
      <c r="E613" s="5"/>
      <c r="F613" s="5"/>
      <c r="G613" s="5"/>
    </row>
    <row r="614" ht="12.75" customHeight="1">
      <c r="C614" s="5"/>
      <c r="D614" s="5"/>
      <c r="E614" s="5"/>
      <c r="F614" s="5"/>
      <c r="G614" s="5"/>
    </row>
    <row r="615" ht="12.75" customHeight="1">
      <c r="C615" s="5"/>
      <c r="D615" s="5"/>
      <c r="E615" s="5"/>
      <c r="F615" s="5"/>
      <c r="G615" s="5"/>
    </row>
    <row r="616" ht="12.75" customHeight="1">
      <c r="C616" s="5"/>
      <c r="D616" s="5"/>
      <c r="E616" s="5"/>
      <c r="F616" s="5"/>
      <c r="G616" s="5"/>
    </row>
    <row r="617" ht="12.75" customHeight="1">
      <c r="C617" s="5"/>
      <c r="D617" s="5"/>
      <c r="E617" s="5"/>
      <c r="F617" s="5"/>
      <c r="G617" s="5"/>
    </row>
    <row r="618" ht="12.75" customHeight="1">
      <c r="C618" s="5"/>
      <c r="D618" s="5"/>
      <c r="E618" s="5"/>
      <c r="F618" s="5"/>
      <c r="G618" s="5"/>
    </row>
    <row r="619" ht="12.75" customHeight="1">
      <c r="C619" s="5"/>
      <c r="D619" s="5"/>
      <c r="E619" s="5"/>
      <c r="F619" s="5"/>
      <c r="G619" s="5"/>
    </row>
    <row r="620" ht="12.75" customHeight="1">
      <c r="C620" s="5"/>
      <c r="D620" s="5"/>
      <c r="E620" s="5"/>
      <c r="F620" s="5"/>
      <c r="G620" s="5"/>
    </row>
    <row r="621" ht="12.75" customHeight="1">
      <c r="C621" s="5"/>
      <c r="D621" s="5"/>
      <c r="E621" s="5"/>
      <c r="F621" s="5"/>
      <c r="G621" s="5"/>
    </row>
    <row r="622" ht="12.75" customHeight="1">
      <c r="C622" s="5"/>
      <c r="D622" s="5"/>
      <c r="E622" s="5"/>
      <c r="F622" s="5"/>
      <c r="G622" s="5"/>
    </row>
    <row r="623" ht="12.75" customHeight="1">
      <c r="C623" s="5"/>
      <c r="D623" s="5"/>
      <c r="E623" s="5"/>
      <c r="F623" s="5"/>
      <c r="G623" s="5"/>
    </row>
    <row r="624" ht="12.75" customHeight="1">
      <c r="C624" s="5"/>
      <c r="D624" s="5"/>
      <c r="E624" s="5"/>
      <c r="F624" s="5"/>
      <c r="G624" s="5"/>
    </row>
    <row r="625" ht="12.75" customHeight="1">
      <c r="C625" s="5"/>
      <c r="D625" s="5"/>
      <c r="E625" s="5"/>
      <c r="F625" s="5"/>
      <c r="G625" s="5"/>
    </row>
    <row r="626" ht="12.75" customHeight="1">
      <c r="C626" s="5"/>
      <c r="D626" s="5"/>
      <c r="E626" s="5"/>
      <c r="F626" s="5"/>
      <c r="G626" s="5"/>
    </row>
    <row r="627" ht="12.75" customHeight="1">
      <c r="C627" s="5"/>
      <c r="D627" s="5"/>
      <c r="E627" s="5"/>
      <c r="F627" s="5"/>
      <c r="G627" s="5"/>
    </row>
    <row r="628" ht="12.75" customHeight="1">
      <c r="C628" s="5"/>
      <c r="D628" s="5"/>
      <c r="E628" s="5"/>
      <c r="F628" s="5"/>
      <c r="G628" s="5"/>
    </row>
    <row r="629" ht="12.75" customHeight="1">
      <c r="C629" s="5"/>
      <c r="D629" s="5"/>
      <c r="E629" s="5"/>
      <c r="F629" s="5"/>
      <c r="G629" s="5"/>
    </row>
    <row r="630" ht="12.75" customHeight="1">
      <c r="C630" s="5"/>
      <c r="D630" s="5"/>
      <c r="E630" s="5"/>
      <c r="F630" s="5"/>
      <c r="G630" s="5"/>
    </row>
    <row r="631" ht="12.75" customHeight="1">
      <c r="C631" s="5"/>
      <c r="D631" s="5"/>
      <c r="E631" s="5"/>
      <c r="F631" s="5"/>
      <c r="G631" s="5"/>
    </row>
    <row r="632" ht="12.75" customHeight="1">
      <c r="C632" s="5"/>
      <c r="D632" s="5"/>
      <c r="E632" s="5"/>
      <c r="F632" s="5"/>
      <c r="G632" s="5"/>
    </row>
    <row r="633" ht="12.75" customHeight="1">
      <c r="C633" s="5"/>
      <c r="D633" s="5"/>
      <c r="E633" s="5"/>
      <c r="F633" s="5"/>
      <c r="G633" s="5"/>
    </row>
    <row r="634" ht="12.75" customHeight="1">
      <c r="C634" s="5"/>
      <c r="D634" s="5"/>
      <c r="E634" s="5"/>
      <c r="F634" s="5"/>
      <c r="G634" s="5"/>
    </row>
    <row r="635" ht="12.75" customHeight="1">
      <c r="C635" s="5"/>
      <c r="D635" s="5"/>
      <c r="E635" s="5"/>
      <c r="F635" s="5"/>
      <c r="G635" s="5"/>
    </row>
    <row r="636" ht="12.75" customHeight="1">
      <c r="C636" s="5"/>
      <c r="D636" s="5"/>
      <c r="E636" s="5"/>
      <c r="F636" s="5"/>
      <c r="G636" s="5"/>
    </row>
    <row r="637" ht="12.75" customHeight="1">
      <c r="C637" s="5"/>
      <c r="D637" s="5"/>
      <c r="E637" s="5"/>
      <c r="F637" s="5"/>
      <c r="G637" s="5"/>
    </row>
    <row r="638" ht="12.75" customHeight="1">
      <c r="C638" s="5"/>
      <c r="D638" s="5"/>
      <c r="E638" s="5"/>
      <c r="F638" s="5"/>
      <c r="G638" s="5"/>
    </row>
    <row r="639" ht="12.75" customHeight="1">
      <c r="C639" s="5"/>
      <c r="D639" s="5"/>
      <c r="E639" s="5"/>
      <c r="F639" s="5"/>
      <c r="G639" s="5"/>
    </row>
    <row r="640" ht="12.75" customHeight="1">
      <c r="C640" s="5"/>
      <c r="D640" s="5"/>
      <c r="E640" s="5"/>
      <c r="F640" s="5"/>
      <c r="G640" s="5"/>
    </row>
    <row r="641" ht="12.75" customHeight="1">
      <c r="C641" s="5"/>
      <c r="D641" s="5"/>
      <c r="E641" s="5"/>
      <c r="F641" s="5"/>
      <c r="G641" s="5"/>
    </row>
    <row r="642" ht="12.75" customHeight="1">
      <c r="C642" s="5"/>
      <c r="D642" s="5"/>
      <c r="E642" s="5"/>
      <c r="F642" s="5"/>
      <c r="G642" s="5"/>
    </row>
    <row r="643" ht="12.75" customHeight="1">
      <c r="C643" s="5"/>
      <c r="D643" s="5"/>
      <c r="E643" s="5"/>
      <c r="F643" s="5"/>
      <c r="G643" s="5"/>
    </row>
    <row r="644" ht="12.75" customHeight="1">
      <c r="C644" s="5"/>
      <c r="D644" s="5"/>
      <c r="E644" s="5"/>
      <c r="F644" s="5"/>
      <c r="G644" s="5"/>
    </row>
    <row r="645" ht="12.75" customHeight="1">
      <c r="C645" s="5"/>
      <c r="D645" s="5"/>
      <c r="E645" s="5"/>
      <c r="F645" s="5"/>
      <c r="G645" s="5"/>
    </row>
    <row r="646" ht="12.75" customHeight="1">
      <c r="C646" s="5"/>
      <c r="D646" s="5"/>
      <c r="E646" s="5"/>
      <c r="F646" s="5"/>
      <c r="G646" s="5"/>
    </row>
    <row r="647" ht="12.75" customHeight="1">
      <c r="C647" s="5"/>
      <c r="D647" s="5"/>
      <c r="E647" s="5"/>
      <c r="F647" s="5"/>
      <c r="G647" s="5"/>
    </row>
    <row r="648" ht="12.75" customHeight="1">
      <c r="C648" s="5"/>
      <c r="D648" s="5"/>
      <c r="E648" s="5"/>
      <c r="F648" s="5"/>
      <c r="G648" s="5"/>
    </row>
    <row r="649" ht="12.75" customHeight="1">
      <c r="C649" s="5"/>
      <c r="D649" s="5"/>
      <c r="E649" s="5"/>
      <c r="F649" s="5"/>
      <c r="G649" s="5"/>
    </row>
    <row r="650" ht="12.75" customHeight="1">
      <c r="C650" s="5"/>
      <c r="D650" s="5"/>
      <c r="E650" s="5"/>
      <c r="F650" s="5"/>
      <c r="G650" s="5"/>
    </row>
    <row r="651" ht="12.75" customHeight="1">
      <c r="C651" s="5"/>
      <c r="D651" s="5"/>
      <c r="E651" s="5"/>
      <c r="F651" s="5"/>
      <c r="G651" s="5"/>
    </row>
    <row r="652" ht="12.75" customHeight="1">
      <c r="C652" s="5"/>
      <c r="D652" s="5"/>
      <c r="E652" s="5"/>
      <c r="F652" s="5"/>
      <c r="G652" s="5"/>
    </row>
    <row r="653" ht="12.75" customHeight="1">
      <c r="C653" s="5"/>
      <c r="D653" s="5"/>
      <c r="E653" s="5"/>
      <c r="F653" s="5"/>
      <c r="G653" s="5"/>
    </row>
    <row r="654" ht="12.75" customHeight="1">
      <c r="C654" s="5"/>
      <c r="D654" s="5"/>
      <c r="E654" s="5"/>
      <c r="F654" s="5"/>
      <c r="G654" s="5"/>
    </row>
    <row r="655" ht="12.75" customHeight="1">
      <c r="C655" s="5"/>
      <c r="D655" s="5"/>
      <c r="E655" s="5"/>
      <c r="F655" s="5"/>
      <c r="G655" s="5"/>
    </row>
    <row r="656" ht="12.75" customHeight="1">
      <c r="C656" s="5"/>
      <c r="D656" s="5"/>
      <c r="E656" s="5"/>
      <c r="F656" s="5"/>
      <c r="G656" s="5"/>
    </row>
    <row r="657" ht="12.75" customHeight="1">
      <c r="C657" s="5"/>
      <c r="D657" s="5"/>
      <c r="E657" s="5"/>
      <c r="F657" s="5"/>
      <c r="G657" s="5"/>
    </row>
    <row r="658" ht="12.75" customHeight="1">
      <c r="C658" s="5"/>
      <c r="D658" s="5"/>
      <c r="E658" s="5"/>
      <c r="F658" s="5"/>
      <c r="G658" s="5"/>
    </row>
    <row r="659" ht="12.75" customHeight="1">
      <c r="C659" s="5"/>
      <c r="D659" s="5"/>
      <c r="E659" s="5"/>
      <c r="F659" s="5"/>
      <c r="G659" s="5"/>
    </row>
    <row r="660" ht="12.75" customHeight="1">
      <c r="C660" s="5"/>
      <c r="D660" s="5"/>
      <c r="E660" s="5"/>
      <c r="F660" s="5"/>
      <c r="G660" s="5"/>
    </row>
    <row r="661" ht="12.75" customHeight="1">
      <c r="C661" s="5"/>
      <c r="D661" s="5"/>
      <c r="E661" s="5"/>
      <c r="F661" s="5"/>
      <c r="G661" s="5"/>
    </row>
    <row r="662" ht="12.75" customHeight="1">
      <c r="C662" s="5"/>
      <c r="D662" s="5"/>
      <c r="E662" s="5"/>
      <c r="F662" s="5"/>
      <c r="G662" s="5"/>
    </row>
    <row r="663" ht="12.75" customHeight="1">
      <c r="C663" s="5"/>
      <c r="D663" s="5"/>
      <c r="E663" s="5"/>
      <c r="F663" s="5"/>
      <c r="G663" s="5"/>
    </row>
    <row r="664" ht="12.75" customHeight="1">
      <c r="C664" s="5"/>
      <c r="D664" s="5"/>
      <c r="E664" s="5"/>
      <c r="F664" s="5"/>
      <c r="G664" s="5"/>
    </row>
    <row r="665" ht="12.75" customHeight="1">
      <c r="C665" s="5"/>
      <c r="D665" s="5"/>
      <c r="E665" s="5"/>
      <c r="F665" s="5"/>
      <c r="G665" s="5"/>
    </row>
    <row r="666" ht="12.75" customHeight="1">
      <c r="C666" s="5"/>
      <c r="D666" s="5"/>
      <c r="E666" s="5"/>
      <c r="F666" s="5"/>
      <c r="G666" s="5"/>
    </row>
    <row r="667" ht="12.75" customHeight="1">
      <c r="C667" s="5"/>
      <c r="D667" s="5"/>
      <c r="E667" s="5"/>
      <c r="F667" s="5"/>
      <c r="G667" s="5"/>
    </row>
    <row r="668" ht="12.75" customHeight="1">
      <c r="C668" s="5"/>
      <c r="D668" s="5"/>
      <c r="E668" s="5"/>
      <c r="F668" s="5"/>
      <c r="G668" s="5"/>
    </row>
    <row r="669" ht="12.75" customHeight="1">
      <c r="C669" s="5"/>
      <c r="D669" s="5"/>
      <c r="E669" s="5"/>
      <c r="F669" s="5"/>
      <c r="G669" s="5"/>
    </row>
    <row r="670" ht="12.75" customHeight="1">
      <c r="C670" s="5"/>
      <c r="D670" s="5"/>
      <c r="E670" s="5"/>
      <c r="F670" s="5"/>
      <c r="G670" s="5"/>
    </row>
    <row r="671" ht="12.75" customHeight="1">
      <c r="C671" s="5"/>
      <c r="D671" s="5"/>
      <c r="E671" s="5"/>
      <c r="F671" s="5"/>
      <c r="G671" s="5"/>
    </row>
    <row r="672" ht="12.75" customHeight="1">
      <c r="C672" s="5"/>
      <c r="D672" s="5"/>
      <c r="E672" s="5"/>
      <c r="F672" s="5"/>
      <c r="G672" s="5"/>
    </row>
    <row r="673" ht="12.75" customHeight="1">
      <c r="C673" s="5"/>
      <c r="D673" s="5"/>
      <c r="E673" s="5"/>
      <c r="F673" s="5"/>
      <c r="G673" s="5"/>
    </row>
    <row r="674" ht="12.75" customHeight="1">
      <c r="C674" s="5"/>
      <c r="D674" s="5"/>
      <c r="E674" s="5"/>
      <c r="F674" s="5"/>
      <c r="G674" s="5"/>
    </row>
    <row r="675" ht="12.75" customHeight="1">
      <c r="C675" s="5"/>
      <c r="D675" s="5"/>
      <c r="E675" s="5"/>
      <c r="F675" s="5"/>
      <c r="G675" s="5"/>
    </row>
    <row r="676" ht="12.75" customHeight="1">
      <c r="C676" s="5"/>
      <c r="D676" s="5"/>
      <c r="E676" s="5"/>
      <c r="F676" s="5"/>
      <c r="G676" s="5"/>
    </row>
    <row r="677" ht="12.75" customHeight="1">
      <c r="C677" s="5"/>
      <c r="D677" s="5"/>
      <c r="E677" s="5"/>
      <c r="F677" s="5"/>
      <c r="G677" s="5"/>
    </row>
    <row r="678" ht="12.75" customHeight="1">
      <c r="C678" s="5"/>
      <c r="D678" s="5"/>
      <c r="E678" s="5"/>
      <c r="F678" s="5"/>
      <c r="G678" s="5"/>
    </row>
    <row r="679" ht="12.75" customHeight="1">
      <c r="C679" s="5"/>
      <c r="D679" s="5"/>
      <c r="E679" s="5"/>
      <c r="F679" s="5"/>
      <c r="G679" s="5"/>
    </row>
    <row r="680" ht="12.75" customHeight="1">
      <c r="C680" s="5"/>
      <c r="D680" s="5"/>
      <c r="E680" s="5"/>
      <c r="F680" s="5"/>
      <c r="G680" s="5"/>
    </row>
    <row r="681" ht="12.75" customHeight="1">
      <c r="C681" s="5"/>
      <c r="D681" s="5"/>
      <c r="E681" s="5"/>
      <c r="F681" s="5"/>
      <c r="G681" s="5"/>
    </row>
    <row r="682" ht="12.75" customHeight="1">
      <c r="C682" s="5"/>
      <c r="D682" s="5"/>
      <c r="E682" s="5"/>
      <c r="F682" s="5"/>
      <c r="G682" s="5"/>
    </row>
    <row r="683" ht="12.75" customHeight="1">
      <c r="C683" s="5"/>
      <c r="D683" s="5"/>
      <c r="E683" s="5"/>
      <c r="F683" s="5"/>
      <c r="G683" s="5"/>
    </row>
    <row r="684" ht="12.75" customHeight="1">
      <c r="C684" s="5"/>
      <c r="D684" s="5"/>
      <c r="E684" s="5"/>
      <c r="F684" s="5"/>
      <c r="G684" s="5"/>
    </row>
    <row r="685" ht="12.75" customHeight="1">
      <c r="C685" s="5"/>
      <c r="D685" s="5"/>
      <c r="E685" s="5"/>
      <c r="F685" s="5"/>
      <c r="G685" s="5"/>
    </row>
    <row r="686" ht="12.75" customHeight="1">
      <c r="C686" s="5"/>
      <c r="D686" s="5"/>
      <c r="E686" s="5"/>
      <c r="F686" s="5"/>
      <c r="G686" s="5"/>
    </row>
    <row r="687" ht="12.75" customHeight="1">
      <c r="C687" s="5"/>
      <c r="D687" s="5"/>
      <c r="E687" s="5"/>
      <c r="F687" s="5"/>
      <c r="G687" s="5"/>
    </row>
    <row r="688" ht="12.75" customHeight="1">
      <c r="C688" s="5"/>
      <c r="D688" s="5"/>
      <c r="E688" s="5"/>
      <c r="F688" s="5"/>
      <c r="G688" s="5"/>
    </row>
    <row r="689" ht="12.75" customHeight="1">
      <c r="C689" s="5"/>
      <c r="D689" s="5"/>
      <c r="E689" s="5"/>
      <c r="F689" s="5"/>
      <c r="G689" s="5"/>
    </row>
    <row r="690" ht="12.75" customHeight="1">
      <c r="C690" s="5"/>
      <c r="D690" s="5"/>
      <c r="E690" s="5"/>
      <c r="F690" s="5"/>
      <c r="G690" s="5"/>
    </row>
    <row r="691" ht="12.75" customHeight="1">
      <c r="C691" s="5"/>
      <c r="D691" s="5"/>
      <c r="E691" s="5"/>
      <c r="F691" s="5"/>
      <c r="G691" s="5"/>
    </row>
    <row r="692" ht="12.75" customHeight="1">
      <c r="C692" s="5"/>
      <c r="D692" s="5"/>
      <c r="E692" s="5"/>
      <c r="F692" s="5"/>
      <c r="G692" s="5"/>
    </row>
    <row r="693" ht="12.75" customHeight="1">
      <c r="C693" s="5"/>
      <c r="D693" s="5"/>
      <c r="E693" s="5"/>
      <c r="F693" s="5"/>
      <c r="G693" s="5"/>
    </row>
    <row r="694" ht="12.75" customHeight="1">
      <c r="C694" s="5"/>
      <c r="D694" s="5"/>
      <c r="E694" s="5"/>
      <c r="F694" s="5"/>
      <c r="G694" s="5"/>
    </row>
    <row r="695" ht="12.75" customHeight="1">
      <c r="C695" s="5"/>
      <c r="D695" s="5"/>
      <c r="E695" s="5"/>
      <c r="F695" s="5"/>
      <c r="G695" s="5"/>
    </row>
    <row r="696" ht="12.75" customHeight="1">
      <c r="C696" s="5"/>
      <c r="D696" s="5"/>
      <c r="E696" s="5"/>
      <c r="F696" s="5"/>
      <c r="G696" s="5"/>
    </row>
    <row r="697" ht="12.75" customHeight="1">
      <c r="C697" s="5"/>
      <c r="D697" s="5"/>
      <c r="E697" s="5"/>
      <c r="F697" s="5"/>
      <c r="G697" s="5"/>
    </row>
    <row r="698" ht="12.75" customHeight="1">
      <c r="C698" s="5"/>
      <c r="D698" s="5"/>
      <c r="E698" s="5"/>
      <c r="F698" s="5"/>
      <c r="G698" s="5"/>
    </row>
    <row r="699" ht="12.75" customHeight="1">
      <c r="C699" s="5"/>
      <c r="D699" s="5"/>
      <c r="E699" s="5"/>
      <c r="F699" s="5"/>
      <c r="G699" s="5"/>
    </row>
    <row r="700" ht="12.75" customHeight="1">
      <c r="C700" s="5"/>
      <c r="D700" s="5"/>
      <c r="E700" s="5"/>
      <c r="F700" s="5"/>
      <c r="G700" s="5"/>
    </row>
    <row r="701" ht="12.75" customHeight="1">
      <c r="C701" s="5"/>
      <c r="D701" s="5"/>
      <c r="E701" s="5"/>
      <c r="F701" s="5"/>
      <c r="G701" s="5"/>
    </row>
    <row r="702" ht="12.75" customHeight="1">
      <c r="C702" s="5"/>
      <c r="D702" s="5"/>
      <c r="E702" s="5"/>
      <c r="F702" s="5"/>
      <c r="G702" s="5"/>
    </row>
    <row r="703" ht="12.75" customHeight="1">
      <c r="C703" s="5"/>
      <c r="D703" s="5"/>
      <c r="E703" s="5"/>
      <c r="F703" s="5"/>
      <c r="G703" s="5"/>
    </row>
    <row r="704" ht="12.75" customHeight="1">
      <c r="C704" s="5"/>
      <c r="D704" s="5"/>
      <c r="E704" s="5"/>
      <c r="F704" s="5"/>
      <c r="G704" s="5"/>
    </row>
    <row r="705" ht="12.75" customHeight="1">
      <c r="C705" s="5"/>
      <c r="D705" s="5"/>
      <c r="E705" s="5"/>
      <c r="F705" s="5"/>
      <c r="G705" s="5"/>
    </row>
    <row r="706" ht="12.75" customHeight="1">
      <c r="C706" s="5"/>
      <c r="D706" s="5"/>
      <c r="E706" s="5"/>
      <c r="F706" s="5"/>
      <c r="G706" s="5"/>
    </row>
    <row r="707" ht="12.75" customHeight="1">
      <c r="C707" s="5"/>
      <c r="D707" s="5"/>
      <c r="E707" s="5"/>
      <c r="F707" s="5"/>
      <c r="G707" s="5"/>
    </row>
    <row r="708" ht="12.75" customHeight="1">
      <c r="C708" s="5"/>
      <c r="D708" s="5"/>
      <c r="E708" s="5"/>
      <c r="F708" s="5"/>
      <c r="G708" s="5"/>
    </row>
    <row r="709" ht="12.75" customHeight="1">
      <c r="C709" s="5"/>
      <c r="D709" s="5"/>
      <c r="E709" s="5"/>
      <c r="F709" s="5"/>
      <c r="G709" s="5"/>
    </row>
    <row r="710" ht="12.75" customHeight="1">
      <c r="C710" s="5"/>
      <c r="D710" s="5"/>
      <c r="E710" s="5"/>
      <c r="F710" s="5"/>
      <c r="G710" s="5"/>
    </row>
    <row r="711" ht="12.75" customHeight="1">
      <c r="C711" s="5"/>
      <c r="D711" s="5"/>
      <c r="E711" s="5"/>
      <c r="F711" s="5"/>
      <c r="G711" s="5"/>
    </row>
    <row r="712" ht="12.75" customHeight="1">
      <c r="C712" s="5"/>
      <c r="D712" s="5"/>
      <c r="E712" s="5"/>
      <c r="F712" s="5"/>
      <c r="G712" s="5"/>
    </row>
    <row r="713" ht="12.75" customHeight="1">
      <c r="C713" s="5"/>
      <c r="D713" s="5"/>
      <c r="E713" s="5"/>
      <c r="F713" s="5"/>
      <c r="G713" s="5"/>
    </row>
    <row r="714" ht="12.75" customHeight="1">
      <c r="C714" s="5"/>
      <c r="D714" s="5"/>
      <c r="E714" s="5"/>
      <c r="F714" s="5"/>
      <c r="G714" s="5"/>
    </row>
    <row r="715" ht="12.75" customHeight="1">
      <c r="C715" s="5"/>
      <c r="D715" s="5"/>
      <c r="E715" s="5"/>
      <c r="F715" s="5"/>
      <c r="G715" s="5"/>
    </row>
    <row r="716" ht="12.75" customHeight="1">
      <c r="C716" s="5"/>
      <c r="D716" s="5"/>
      <c r="E716" s="5"/>
      <c r="F716" s="5"/>
      <c r="G716" s="5"/>
    </row>
    <row r="717" ht="12.75" customHeight="1">
      <c r="C717" s="5"/>
      <c r="D717" s="5"/>
      <c r="E717" s="5"/>
      <c r="F717" s="5"/>
      <c r="G717" s="5"/>
    </row>
    <row r="718" ht="12.75" customHeight="1">
      <c r="C718" s="5"/>
      <c r="D718" s="5"/>
      <c r="E718" s="5"/>
      <c r="F718" s="5"/>
      <c r="G718" s="5"/>
    </row>
    <row r="719" ht="12.75" customHeight="1">
      <c r="C719" s="5"/>
      <c r="D719" s="5"/>
      <c r="E719" s="5"/>
      <c r="F719" s="5"/>
      <c r="G719" s="5"/>
    </row>
    <row r="720" ht="12.75" customHeight="1">
      <c r="C720" s="5"/>
      <c r="D720" s="5"/>
      <c r="E720" s="5"/>
      <c r="F720" s="5"/>
      <c r="G720" s="5"/>
    </row>
    <row r="721" ht="12.75" customHeight="1">
      <c r="C721" s="5"/>
      <c r="D721" s="5"/>
      <c r="E721" s="5"/>
      <c r="F721" s="5"/>
      <c r="G721" s="5"/>
    </row>
    <row r="722" ht="12.75" customHeight="1">
      <c r="C722" s="5"/>
      <c r="D722" s="5"/>
      <c r="E722" s="5"/>
      <c r="F722" s="5"/>
      <c r="G722" s="5"/>
    </row>
    <row r="723" ht="12.75" customHeight="1">
      <c r="C723" s="5"/>
      <c r="D723" s="5"/>
      <c r="E723" s="5"/>
      <c r="F723" s="5"/>
      <c r="G723" s="5"/>
    </row>
    <row r="724" ht="12.75" customHeight="1">
      <c r="C724" s="5"/>
      <c r="D724" s="5"/>
      <c r="E724" s="5"/>
      <c r="F724" s="5"/>
      <c r="G724" s="5"/>
    </row>
    <row r="725" ht="12.75" customHeight="1">
      <c r="C725" s="5"/>
      <c r="D725" s="5"/>
      <c r="E725" s="5"/>
      <c r="F725" s="5"/>
      <c r="G725" s="5"/>
    </row>
    <row r="726" ht="12.75" customHeight="1">
      <c r="C726" s="5"/>
      <c r="D726" s="5"/>
      <c r="E726" s="5"/>
      <c r="F726" s="5"/>
      <c r="G726" s="5"/>
    </row>
    <row r="727" ht="12.75" customHeight="1">
      <c r="C727" s="5"/>
      <c r="D727" s="5"/>
      <c r="E727" s="5"/>
      <c r="F727" s="5"/>
      <c r="G727" s="5"/>
    </row>
    <row r="728" ht="12.75" customHeight="1">
      <c r="C728" s="5"/>
      <c r="D728" s="5"/>
      <c r="E728" s="5"/>
      <c r="F728" s="5"/>
      <c r="G728" s="5"/>
    </row>
    <row r="729" ht="12.75" customHeight="1">
      <c r="C729" s="5"/>
      <c r="D729" s="5"/>
      <c r="E729" s="5"/>
      <c r="F729" s="5"/>
      <c r="G729" s="5"/>
    </row>
    <row r="730" ht="12.75" customHeight="1">
      <c r="C730" s="5"/>
      <c r="D730" s="5"/>
      <c r="E730" s="5"/>
      <c r="F730" s="5"/>
      <c r="G730" s="5"/>
    </row>
    <row r="731" ht="12.75" customHeight="1">
      <c r="C731" s="5"/>
      <c r="D731" s="5"/>
      <c r="E731" s="5"/>
      <c r="F731" s="5"/>
      <c r="G731" s="5"/>
    </row>
    <row r="732" ht="12.75" customHeight="1">
      <c r="C732" s="5"/>
      <c r="D732" s="5"/>
      <c r="E732" s="5"/>
      <c r="F732" s="5"/>
      <c r="G732" s="5"/>
    </row>
    <row r="733" ht="12.75" customHeight="1">
      <c r="C733" s="5"/>
      <c r="D733" s="5"/>
      <c r="E733" s="5"/>
      <c r="F733" s="5"/>
      <c r="G733" s="5"/>
    </row>
    <row r="734" ht="12.75" customHeight="1">
      <c r="C734" s="5"/>
      <c r="D734" s="5"/>
      <c r="E734" s="5"/>
      <c r="F734" s="5"/>
      <c r="G734" s="5"/>
    </row>
    <row r="735" ht="12.75" customHeight="1">
      <c r="C735" s="5"/>
      <c r="D735" s="5"/>
      <c r="E735" s="5"/>
      <c r="F735" s="5"/>
      <c r="G735" s="5"/>
    </row>
    <row r="736" ht="12.75" customHeight="1">
      <c r="C736" s="5"/>
      <c r="D736" s="5"/>
      <c r="E736" s="5"/>
      <c r="F736" s="5"/>
      <c r="G736" s="5"/>
    </row>
    <row r="737" ht="12.75" customHeight="1">
      <c r="C737" s="5"/>
      <c r="D737" s="5"/>
      <c r="E737" s="5"/>
      <c r="F737" s="5"/>
      <c r="G737" s="5"/>
    </row>
    <row r="738" ht="12.75" customHeight="1">
      <c r="C738" s="5"/>
      <c r="D738" s="5"/>
      <c r="E738" s="5"/>
      <c r="F738" s="5"/>
      <c r="G738" s="5"/>
    </row>
    <row r="739" ht="12.75" customHeight="1">
      <c r="C739" s="5"/>
      <c r="D739" s="5"/>
      <c r="E739" s="5"/>
      <c r="F739" s="5"/>
      <c r="G739" s="5"/>
    </row>
    <row r="740" ht="12.75" customHeight="1">
      <c r="C740" s="5"/>
      <c r="D740" s="5"/>
      <c r="E740" s="5"/>
      <c r="F740" s="5"/>
      <c r="G740" s="5"/>
    </row>
    <row r="741" ht="12.75" customHeight="1">
      <c r="C741" s="5"/>
      <c r="D741" s="5"/>
      <c r="E741" s="5"/>
      <c r="F741" s="5"/>
      <c r="G741" s="5"/>
    </row>
    <row r="742" ht="12.75" customHeight="1">
      <c r="C742" s="5"/>
      <c r="D742" s="5"/>
      <c r="E742" s="5"/>
      <c r="F742" s="5"/>
      <c r="G742" s="5"/>
    </row>
    <row r="743" ht="12.75" customHeight="1">
      <c r="C743" s="5"/>
      <c r="D743" s="5"/>
      <c r="E743" s="5"/>
      <c r="F743" s="5"/>
      <c r="G743" s="5"/>
    </row>
    <row r="744" ht="12.75" customHeight="1">
      <c r="C744" s="5"/>
      <c r="D744" s="5"/>
      <c r="E744" s="5"/>
      <c r="F744" s="5"/>
      <c r="G744" s="5"/>
    </row>
    <row r="745" ht="12.75" customHeight="1">
      <c r="C745" s="5"/>
      <c r="D745" s="5"/>
      <c r="E745" s="5"/>
      <c r="F745" s="5"/>
      <c r="G745" s="5"/>
    </row>
    <row r="746" ht="12.75" customHeight="1">
      <c r="C746" s="5"/>
      <c r="D746" s="5"/>
      <c r="E746" s="5"/>
      <c r="F746" s="5"/>
      <c r="G746" s="5"/>
    </row>
    <row r="747" ht="12.75" customHeight="1">
      <c r="C747" s="5"/>
      <c r="D747" s="5"/>
      <c r="E747" s="5"/>
      <c r="F747" s="5"/>
      <c r="G747" s="5"/>
    </row>
    <row r="748" ht="12.75" customHeight="1">
      <c r="C748" s="5"/>
      <c r="D748" s="5"/>
      <c r="E748" s="5"/>
      <c r="F748" s="5"/>
      <c r="G748" s="5"/>
    </row>
    <row r="749" ht="12.75" customHeight="1">
      <c r="C749" s="5"/>
      <c r="D749" s="5"/>
      <c r="E749" s="5"/>
      <c r="F749" s="5"/>
      <c r="G749" s="5"/>
    </row>
    <row r="750" ht="12.75" customHeight="1">
      <c r="C750" s="5"/>
      <c r="D750" s="5"/>
      <c r="E750" s="5"/>
      <c r="F750" s="5"/>
      <c r="G750" s="5"/>
    </row>
    <row r="751" ht="12.75" customHeight="1">
      <c r="C751" s="5"/>
      <c r="D751" s="5"/>
      <c r="E751" s="5"/>
      <c r="F751" s="5"/>
      <c r="G751" s="5"/>
    </row>
    <row r="752" ht="12.75" customHeight="1">
      <c r="C752" s="5"/>
      <c r="D752" s="5"/>
      <c r="E752" s="5"/>
      <c r="F752" s="5"/>
      <c r="G752" s="5"/>
    </row>
    <row r="753" ht="12.75" customHeight="1">
      <c r="C753" s="5"/>
      <c r="D753" s="5"/>
      <c r="E753" s="5"/>
      <c r="F753" s="5"/>
      <c r="G753" s="5"/>
    </row>
    <row r="754" ht="12.75" customHeight="1">
      <c r="C754" s="5"/>
      <c r="D754" s="5"/>
      <c r="E754" s="5"/>
      <c r="F754" s="5"/>
      <c r="G754" s="5"/>
    </row>
    <row r="755" ht="12.75" customHeight="1">
      <c r="C755" s="5"/>
      <c r="D755" s="5"/>
      <c r="E755" s="5"/>
      <c r="F755" s="5"/>
      <c r="G755" s="5"/>
    </row>
    <row r="756" ht="12.75" customHeight="1">
      <c r="C756" s="5"/>
      <c r="D756" s="5"/>
      <c r="E756" s="5"/>
      <c r="F756" s="5"/>
      <c r="G756" s="5"/>
    </row>
    <row r="757" ht="12.75" customHeight="1">
      <c r="C757" s="5"/>
      <c r="D757" s="5"/>
      <c r="E757" s="5"/>
      <c r="F757" s="5"/>
      <c r="G757" s="5"/>
    </row>
    <row r="758" ht="12.75" customHeight="1">
      <c r="C758" s="5"/>
      <c r="D758" s="5"/>
      <c r="E758" s="5"/>
      <c r="F758" s="5"/>
      <c r="G758" s="5"/>
    </row>
    <row r="759" ht="12.75" customHeight="1">
      <c r="C759" s="5"/>
      <c r="D759" s="5"/>
      <c r="E759" s="5"/>
      <c r="F759" s="5"/>
      <c r="G759" s="5"/>
    </row>
    <row r="760" ht="12.75" customHeight="1">
      <c r="C760" s="5"/>
      <c r="D760" s="5"/>
      <c r="E760" s="5"/>
      <c r="F760" s="5"/>
      <c r="G760" s="5"/>
    </row>
    <row r="761" ht="12.75" customHeight="1">
      <c r="C761" s="5"/>
      <c r="D761" s="5"/>
      <c r="E761" s="5"/>
      <c r="F761" s="5"/>
      <c r="G761" s="5"/>
    </row>
    <row r="762" ht="12.75" customHeight="1">
      <c r="C762" s="5"/>
      <c r="D762" s="5"/>
      <c r="E762" s="5"/>
      <c r="F762" s="5"/>
      <c r="G762" s="5"/>
    </row>
    <row r="763" ht="12.75" customHeight="1">
      <c r="C763" s="5"/>
      <c r="D763" s="5"/>
      <c r="E763" s="5"/>
      <c r="F763" s="5"/>
      <c r="G763" s="5"/>
    </row>
    <row r="764" ht="12.75" customHeight="1">
      <c r="C764" s="5"/>
      <c r="D764" s="5"/>
      <c r="E764" s="5"/>
      <c r="F764" s="5"/>
      <c r="G764" s="5"/>
    </row>
    <row r="765" ht="12.75" customHeight="1">
      <c r="C765" s="5"/>
      <c r="D765" s="5"/>
      <c r="E765" s="5"/>
      <c r="F765" s="5"/>
      <c r="G765" s="5"/>
    </row>
    <row r="766" ht="12.75" customHeight="1">
      <c r="C766" s="5"/>
      <c r="D766" s="5"/>
      <c r="E766" s="5"/>
      <c r="F766" s="5"/>
      <c r="G766" s="5"/>
    </row>
    <row r="767" ht="12.75" customHeight="1">
      <c r="C767" s="5"/>
      <c r="D767" s="5"/>
      <c r="E767" s="5"/>
      <c r="F767" s="5"/>
      <c r="G767" s="5"/>
    </row>
    <row r="768" ht="12.75" customHeight="1">
      <c r="C768" s="5"/>
      <c r="D768" s="5"/>
      <c r="E768" s="5"/>
      <c r="F768" s="5"/>
      <c r="G768" s="5"/>
    </row>
    <row r="769" ht="12.75" customHeight="1">
      <c r="C769" s="5"/>
      <c r="D769" s="5"/>
      <c r="E769" s="5"/>
      <c r="F769" s="5"/>
      <c r="G769" s="5"/>
    </row>
    <row r="770" ht="12.75" customHeight="1">
      <c r="C770" s="5"/>
      <c r="D770" s="5"/>
      <c r="E770" s="5"/>
      <c r="F770" s="5"/>
      <c r="G770" s="5"/>
    </row>
    <row r="771" ht="12.75" customHeight="1">
      <c r="C771" s="5"/>
      <c r="D771" s="5"/>
      <c r="E771" s="5"/>
      <c r="F771" s="5"/>
      <c r="G771" s="5"/>
    </row>
    <row r="772" ht="12.75" customHeight="1">
      <c r="C772" s="5"/>
      <c r="D772" s="5"/>
      <c r="E772" s="5"/>
      <c r="F772" s="5"/>
      <c r="G772" s="5"/>
    </row>
    <row r="773" ht="12.75" customHeight="1">
      <c r="C773" s="5"/>
      <c r="D773" s="5"/>
      <c r="E773" s="5"/>
      <c r="F773" s="5"/>
      <c r="G773" s="5"/>
    </row>
    <row r="774" ht="12.75" customHeight="1">
      <c r="C774" s="5"/>
      <c r="D774" s="5"/>
      <c r="E774" s="5"/>
      <c r="F774" s="5"/>
      <c r="G774" s="5"/>
    </row>
    <row r="775" ht="12.75" customHeight="1">
      <c r="C775" s="5"/>
      <c r="D775" s="5"/>
      <c r="E775" s="5"/>
      <c r="F775" s="5"/>
      <c r="G775" s="5"/>
    </row>
    <row r="776" ht="12.75" customHeight="1">
      <c r="C776" s="5"/>
      <c r="D776" s="5"/>
      <c r="E776" s="5"/>
      <c r="F776" s="5"/>
      <c r="G776" s="5"/>
    </row>
    <row r="777" ht="12.75" customHeight="1">
      <c r="C777" s="5"/>
      <c r="D777" s="5"/>
      <c r="E777" s="5"/>
      <c r="F777" s="5"/>
      <c r="G777" s="5"/>
    </row>
    <row r="778" ht="12.75" customHeight="1">
      <c r="C778" s="5"/>
      <c r="D778" s="5"/>
      <c r="E778" s="5"/>
      <c r="F778" s="5"/>
      <c r="G778" s="5"/>
    </row>
    <row r="779" ht="12.75" customHeight="1">
      <c r="C779" s="5"/>
      <c r="D779" s="5"/>
      <c r="E779" s="5"/>
      <c r="F779" s="5"/>
      <c r="G779" s="5"/>
    </row>
    <row r="780" ht="12.75" customHeight="1">
      <c r="C780" s="5"/>
      <c r="D780" s="5"/>
      <c r="E780" s="5"/>
      <c r="F780" s="5"/>
      <c r="G780" s="5"/>
    </row>
    <row r="781" ht="12.75" customHeight="1">
      <c r="C781" s="5"/>
      <c r="D781" s="5"/>
      <c r="E781" s="5"/>
      <c r="F781" s="5"/>
      <c r="G781" s="5"/>
    </row>
    <row r="782" ht="12.75" customHeight="1">
      <c r="C782" s="5"/>
      <c r="D782" s="5"/>
      <c r="E782" s="5"/>
      <c r="F782" s="5"/>
      <c r="G782" s="5"/>
    </row>
    <row r="783" ht="12.75" customHeight="1">
      <c r="C783" s="5"/>
      <c r="D783" s="5"/>
      <c r="E783" s="5"/>
      <c r="F783" s="5"/>
      <c r="G783" s="5"/>
    </row>
    <row r="784" ht="12.75" customHeight="1">
      <c r="C784" s="5"/>
      <c r="D784" s="5"/>
      <c r="E784" s="5"/>
      <c r="F784" s="5"/>
      <c r="G784" s="5"/>
    </row>
    <row r="785" ht="12.75" customHeight="1">
      <c r="C785" s="5"/>
      <c r="D785" s="5"/>
      <c r="E785" s="5"/>
      <c r="F785" s="5"/>
      <c r="G785" s="5"/>
    </row>
    <row r="786" ht="12.75" customHeight="1">
      <c r="C786" s="5"/>
      <c r="D786" s="5"/>
      <c r="E786" s="5"/>
      <c r="F786" s="5"/>
      <c r="G786" s="5"/>
    </row>
    <row r="787" ht="12.75" customHeight="1">
      <c r="C787" s="5"/>
      <c r="D787" s="5"/>
      <c r="E787" s="5"/>
      <c r="F787" s="5"/>
      <c r="G787" s="5"/>
    </row>
    <row r="788" ht="12.75" customHeight="1">
      <c r="C788" s="5"/>
      <c r="D788" s="5"/>
      <c r="E788" s="5"/>
      <c r="F788" s="5"/>
      <c r="G788" s="5"/>
    </row>
    <row r="789" ht="12.75" customHeight="1">
      <c r="C789" s="5"/>
      <c r="D789" s="5"/>
      <c r="E789" s="5"/>
      <c r="F789" s="5"/>
      <c r="G789" s="5"/>
    </row>
    <row r="790" ht="12.75" customHeight="1">
      <c r="C790" s="5"/>
      <c r="D790" s="5"/>
      <c r="E790" s="5"/>
      <c r="F790" s="5"/>
      <c r="G790" s="5"/>
    </row>
    <row r="791" ht="12.75" customHeight="1">
      <c r="C791" s="5"/>
      <c r="D791" s="5"/>
      <c r="E791" s="5"/>
      <c r="F791" s="5"/>
      <c r="G791" s="5"/>
    </row>
    <row r="792" ht="12.75" customHeight="1">
      <c r="C792" s="5"/>
      <c r="D792" s="5"/>
      <c r="E792" s="5"/>
      <c r="F792" s="5"/>
      <c r="G792" s="5"/>
    </row>
    <row r="793" ht="12.75" customHeight="1">
      <c r="C793" s="5"/>
      <c r="D793" s="5"/>
      <c r="E793" s="5"/>
      <c r="F793" s="5"/>
      <c r="G793" s="5"/>
    </row>
    <row r="794" ht="12.75" customHeight="1">
      <c r="C794" s="5"/>
      <c r="D794" s="5"/>
      <c r="E794" s="5"/>
      <c r="F794" s="5"/>
      <c r="G794" s="5"/>
    </row>
    <row r="795" ht="12.75" customHeight="1">
      <c r="C795" s="5"/>
      <c r="D795" s="5"/>
      <c r="E795" s="5"/>
      <c r="F795" s="5"/>
      <c r="G795" s="5"/>
    </row>
    <row r="796" ht="12.75" customHeight="1">
      <c r="C796" s="5"/>
      <c r="D796" s="5"/>
      <c r="E796" s="5"/>
      <c r="F796" s="5"/>
      <c r="G796" s="5"/>
    </row>
    <row r="797" ht="12.75" customHeight="1">
      <c r="C797" s="5"/>
      <c r="D797" s="5"/>
      <c r="E797" s="5"/>
      <c r="F797" s="5"/>
      <c r="G797" s="5"/>
    </row>
    <row r="798" ht="12.75" customHeight="1">
      <c r="C798" s="5"/>
      <c r="D798" s="5"/>
      <c r="E798" s="5"/>
      <c r="F798" s="5"/>
      <c r="G798" s="5"/>
    </row>
    <row r="799" ht="12.75" customHeight="1">
      <c r="C799" s="5"/>
      <c r="D799" s="5"/>
      <c r="E799" s="5"/>
      <c r="F799" s="5"/>
      <c r="G799" s="5"/>
    </row>
    <row r="800" ht="12.75" customHeight="1">
      <c r="C800" s="5"/>
      <c r="D800" s="5"/>
      <c r="E800" s="5"/>
      <c r="F800" s="5"/>
      <c r="G800" s="5"/>
    </row>
    <row r="801" ht="12.75" customHeight="1">
      <c r="C801" s="5"/>
      <c r="D801" s="5"/>
      <c r="E801" s="5"/>
      <c r="F801" s="5"/>
      <c r="G801" s="5"/>
    </row>
    <row r="802" ht="12.75" customHeight="1">
      <c r="C802" s="5"/>
      <c r="D802" s="5"/>
      <c r="E802" s="5"/>
      <c r="F802" s="5"/>
      <c r="G802" s="5"/>
    </row>
    <row r="803" ht="12.75" customHeight="1">
      <c r="C803" s="5"/>
      <c r="D803" s="5"/>
      <c r="E803" s="5"/>
      <c r="F803" s="5"/>
      <c r="G803" s="5"/>
    </row>
    <row r="804" ht="12.75" customHeight="1">
      <c r="C804" s="5"/>
      <c r="D804" s="5"/>
      <c r="E804" s="5"/>
      <c r="F804" s="5"/>
      <c r="G804" s="5"/>
    </row>
    <row r="805" ht="12.75" customHeight="1">
      <c r="C805" s="5"/>
      <c r="D805" s="5"/>
      <c r="E805" s="5"/>
      <c r="F805" s="5"/>
      <c r="G805" s="5"/>
    </row>
    <row r="806" ht="12.75" customHeight="1">
      <c r="C806" s="5"/>
      <c r="D806" s="5"/>
      <c r="E806" s="5"/>
      <c r="F806" s="5"/>
      <c r="G806" s="5"/>
    </row>
    <row r="807" ht="12.75" customHeight="1">
      <c r="C807" s="5"/>
      <c r="D807" s="5"/>
      <c r="E807" s="5"/>
      <c r="F807" s="5"/>
      <c r="G807" s="5"/>
    </row>
    <row r="808" ht="12.75" customHeight="1">
      <c r="C808" s="5"/>
      <c r="D808" s="5"/>
      <c r="E808" s="5"/>
      <c r="F808" s="5"/>
      <c r="G808" s="5"/>
    </row>
    <row r="809" ht="12.75" customHeight="1">
      <c r="C809" s="5"/>
      <c r="D809" s="5"/>
      <c r="E809" s="5"/>
      <c r="F809" s="5"/>
      <c r="G809" s="5"/>
    </row>
    <row r="810" ht="12.75" customHeight="1">
      <c r="C810" s="5"/>
      <c r="D810" s="5"/>
      <c r="E810" s="5"/>
      <c r="F810" s="5"/>
      <c r="G810" s="5"/>
    </row>
    <row r="811" ht="12.75" customHeight="1">
      <c r="C811" s="5"/>
      <c r="D811" s="5"/>
      <c r="E811" s="5"/>
      <c r="F811" s="5"/>
      <c r="G811" s="5"/>
    </row>
    <row r="812" ht="12.75" customHeight="1">
      <c r="C812" s="5"/>
      <c r="D812" s="5"/>
      <c r="E812" s="5"/>
      <c r="F812" s="5"/>
      <c r="G812" s="5"/>
    </row>
    <row r="813" ht="12.75" customHeight="1">
      <c r="C813" s="5"/>
      <c r="D813" s="5"/>
      <c r="E813" s="5"/>
      <c r="F813" s="5"/>
      <c r="G813" s="5"/>
    </row>
    <row r="814" ht="12.75" customHeight="1">
      <c r="C814" s="5"/>
      <c r="D814" s="5"/>
      <c r="E814" s="5"/>
      <c r="F814" s="5"/>
      <c r="G814" s="5"/>
    </row>
    <row r="815" ht="12.75" customHeight="1">
      <c r="C815" s="5"/>
      <c r="D815" s="5"/>
      <c r="E815" s="5"/>
      <c r="F815" s="5"/>
      <c r="G815" s="5"/>
    </row>
    <row r="816" ht="12.75" customHeight="1">
      <c r="C816" s="5"/>
      <c r="D816" s="5"/>
      <c r="E816" s="5"/>
      <c r="F816" s="5"/>
      <c r="G816" s="5"/>
    </row>
    <row r="817" ht="12.75" customHeight="1">
      <c r="C817" s="5"/>
      <c r="D817" s="5"/>
      <c r="E817" s="5"/>
      <c r="F817" s="5"/>
      <c r="G817" s="5"/>
    </row>
    <row r="818" ht="12.75" customHeight="1">
      <c r="C818" s="5"/>
      <c r="D818" s="5"/>
      <c r="E818" s="5"/>
      <c r="F818" s="5"/>
      <c r="G818" s="5"/>
    </row>
    <row r="819" ht="12.75" customHeight="1">
      <c r="C819" s="5"/>
      <c r="D819" s="5"/>
      <c r="E819" s="5"/>
      <c r="F819" s="5"/>
      <c r="G819" s="5"/>
    </row>
    <row r="820" ht="12.75" customHeight="1">
      <c r="C820" s="5"/>
      <c r="D820" s="5"/>
      <c r="E820" s="5"/>
      <c r="F820" s="5"/>
      <c r="G820" s="5"/>
    </row>
    <row r="821" ht="12.75" customHeight="1">
      <c r="C821" s="5"/>
      <c r="D821" s="5"/>
      <c r="E821" s="5"/>
      <c r="F821" s="5"/>
      <c r="G821" s="5"/>
    </row>
    <row r="822" ht="12.75" customHeight="1">
      <c r="C822" s="5"/>
      <c r="D822" s="5"/>
      <c r="E822" s="5"/>
      <c r="F822" s="5"/>
      <c r="G822" s="5"/>
    </row>
    <row r="823" ht="12.75" customHeight="1">
      <c r="C823" s="5"/>
      <c r="D823" s="5"/>
      <c r="E823" s="5"/>
      <c r="F823" s="5"/>
      <c r="G823" s="5"/>
    </row>
    <row r="824" ht="12.75" customHeight="1">
      <c r="C824" s="5"/>
      <c r="D824" s="5"/>
      <c r="E824" s="5"/>
      <c r="F824" s="5"/>
      <c r="G824" s="5"/>
    </row>
    <row r="825" ht="12.75" customHeight="1">
      <c r="C825" s="5"/>
      <c r="D825" s="5"/>
      <c r="E825" s="5"/>
      <c r="F825" s="5"/>
      <c r="G825" s="5"/>
    </row>
    <row r="826" ht="12.75" customHeight="1">
      <c r="C826" s="5"/>
      <c r="D826" s="5"/>
      <c r="E826" s="5"/>
      <c r="F826" s="5"/>
      <c r="G826" s="5"/>
    </row>
    <row r="827" ht="12.75" customHeight="1">
      <c r="C827" s="5"/>
      <c r="D827" s="5"/>
      <c r="E827" s="5"/>
      <c r="F827" s="5"/>
      <c r="G827" s="5"/>
    </row>
    <row r="828" ht="12.75" customHeight="1">
      <c r="C828" s="5"/>
      <c r="D828" s="5"/>
      <c r="E828" s="5"/>
      <c r="F828" s="5"/>
      <c r="G828" s="5"/>
    </row>
    <row r="829" ht="12.75" customHeight="1">
      <c r="C829" s="5"/>
      <c r="D829" s="5"/>
      <c r="E829" s="5"/>
      <c r="F829" s="5"/>
      <c r="G829" s="5"/>
    </row>
    <row r="830" ht="12.75" customHeight="1">
      <c r="C830" s="5"/>
      <c r="D830" s="5"/>
      <c r="E830" s="5"/>
      <c r="F830" s="5"/>
      <c r="G830" s="5"/>
    </row>
    <row r="831" ht="12.75" customHeight="1">
      <c r="C831" s="5"/>
      <c r="D831" s="5"/>
      <c r="E831" s="5"/>
      <c r="F831" s="5"/>
      <c r="G831" s="5"/>
    </row>
    <row r="832" ht="12.75" customHeight="1">
      <c r="C832" s="5"/>
      <c r="D832" s="5"/>
      <c r="E832" s="5"/>
      <c r="F832" s="5"/>
      <c r="G832" s="5"/>
    </row>
    <row r="833" ht="12.75" customHeight="1">
      <c r="C833" s="5"/>
      <c r="D833" s="5"/>
      <c r="E833" s="5"/>
      <c r="F833" s="5"/>
      <c r="G833" s="5"/>
    </row>
    <row r="834" ht="12.75" customHeight="1">
      <c r="C834" s="5"/>
      <c r="D834" s="5"/>
      <c r="E834" s="5"/>
      <c r="F834" s="5"/>
      <c r="G834" s="5"/>
    </row>
    <row r="835" ht="12.75" customHeight="1">
      <c r="C835" s="5"/>
      <c r="D835" s="5"/>
      <c r="E835" s="5"/>
      <c r="F835" s="5"/>
      <c r="G835" s="5"/>
    </row>
    <row r="836" ht="12.75" customHeight="1">
      <c r="C836" s="5"/>
      <c r="D836" s="5"/>
      <c r="E836" s="5"/>
      <c r="F836" s="5"/>
      <c r="G836" s="5"/>
    </row>
    <row r="837" ht="12.75" customHeight="1">
      <c r="C837" s="5"/>
      <c r="D837" s="5"/>
      <c r="E837" s="5"/>
      <c r="F837" s="5"/>
      <c r="G837" s="5"/>
    </row>
    <row r="838" ht="12.75" customHeight="1">
      <c r="C838" s="5"/>
      <c r="D838" s="5"/>
      <c r="E838" s="5"/>
      <c r="F838" s="5"/>
      <c r="G838" s="5"/>
    </row>
    <row r="839" ht="12.75" customHeight="1">
      <c r="C839" s="5"/>
      <c r="D839" s="5"/>
      <c r="E839" s="5"/>
      <c r="F839" s="5"/>
      <c r="G839" s="5"/>
    </row>
    <row r="840" ht="12.75" customHeight="1">
      <c r="C840" s="5"/>
      <c r="D840" s="5"/>
      <c r="E840" s="5"/>
      <c r="F840" s="5"/>
      <c r="G840" s="5"/>
    </row>
    <row r="841" ht="12.75" customHeight="1">
      <c r="C841" s="5"/>
      <c r="D841" s="5"/>
      <c r="E841" s="5"/>
      <c r="F841" s="5"/>
      <c r="G841" s="5"/>
    </row>
    <row r="842" ht="12.75" customHeight="1">
      <c r="C842" s="5"/>
      <c r="D842" s="5"/>
      <c r="E842" s="5"/>
      <c r="F842" s="5"/>
      <c r="G842" s="5"/>
    </row>
    <row r="843" ht="12.75" customHeight="1">
      <c r="C843" s="5"/>
      <c r="D843" s="5"/>
      <c r="E843" s="5"/>
      <c r="F843" s="5"/>
      <c r="G843" s="5"/>
    </row>
    <row r="844" ht="12.75" customHeight="1">
      <c r="C844" s="5"/>
      <c r="D844" s="5"/>
      <c r="E844" s="5"/>
      <c r="F844" s="5"/>
      <c r="G844" s="5"/>
    </row>
    <row r="845" ht="12.75" customHeight="1">
      <c r="C845" s="5"/>
      <c r="D845" s="5"/>
      <c r="E845" s="5"/>
      <c r="F845" s="5"/>
      <c r="G845" s="5"/>
    </row>
    <row r="846" ht="12.75" customHeight="1">
      <c r="C846" s="5"/>
      <c r="D846" s="5"/>
      <c r="E846" s="5"/>
      <c r="F846" s="5"/>
      <c r="G846" s="5"/>
    </row>
    <row r="847" ht="12.75" customHeight="1">
      <c r="C847" s="5"/>
      <c r="D847" s="5"/>
      <c r="E847" s="5"/>
      <c r="F847" s="5"/>
      <c r="G847" s="5"/>
    </row>
    <row r="848" ht="12.75" customHeight="1">
      <c r="C848" s="5"/>
      <c r="D848" s="5"/>
      <c r="E848" s="5"/>
      <c r="F848" s="5"/>
      <c r="G848" s="5"/>
    </row>
    <row r="849" ht="12.75" customHeight="1">
      <c r="C849" s="5"/>
      <c r="D849" s="5"/>
      <c r="E849" s="5"/>
      <c r="F849" s="5"/>
      <c r="G849" s="5"/>
    </row>
    <row r="850" ht="12.75" customHeight="1">
      <c r="C850" s="5"/>
      <c r="D850" s="5"/>
      <c r="E850" s="5"/>
      <c r="F850" s="5"/>
      <c r="G850" s="5"/>
    </row>
    <row r="851" ht="12.75" customHeight="1">
      <c r="C851" s="5"/>
      <c r="D851" s="5"/>
      <c r="E851" s="5"/>
      <c r="F851" s="5"/>
      <c r="G851" s="5"/>
    </row>
    <row r="852" ht="12.75" customHeight="1">
      <c r="C852" s="5"/>
      <c r="D852" s="5"/>
      <c r="E852" s="5"/>
      <c r="F852" s="5"/>
      <c r="G852" s="5"/>
    </row>
    <row r="853" ht="12.75" customHeight="1">
      <c r="C853" s="5"/>
      <c r="D853" s="5"/>
      <c r="E853" s="5"/>
      <c r="F853" s="5"/>
      <c r="G853" s="5"/>
    </row>
    <row r="854" ht="12.75" customHeight="1">
      <c r="C854" s="5"/>
      <c r="D854" s="5"/>
      <c r="E854" s="5"/>
      <c r="F854" s="5"/>
      <c r="G854" s="5"/>
    </row>
    <row r="855" ht="12.75" customHeight="1">
      <c r="C855" s="5"/>
      <c r="D855" s="5"/>
      <c r="E855" s="5"/>
      <c r="F855" s="5"/>
      <c r="G855" s="5"/>
    </row>
    <row r="856" ht="12.75" customHeight="1">
      <c r="C856" s="5"/>
      <c r="D856" s="5"/>
      <c r="E856" s="5"/>
      <c r="F856" s="5"/>
      <c r="G856" s="5"/>
    </row>
    <row r="857" ht="12.75" customHeight="1">
      <c r="C857" s="5"/>
      <c r="D857" s="5"/>
      <c r="E857" s="5"/>
      <c r="F857" s="5"/>
      <c r="G857" s="5"/>
    </row>
    <row r="858" ht="12.75" customHeight="1">
      <c r="C858" s="5"/>
      <c r="D858" s="5"/>
      <c r="E858" s="5"/>
      <c r="F858" s="5"/>
      <c r="G858" s="5"/>
    </row>
    <row r="859" ht="12.75" customHeight="1">
      <c r="C859" s="5"/>
      <c r="D859" s="5"/>
      <c r="E859" s="5"/>
      <c r="F859" s="5"/>
      <c r="G859" s="5"/>
    </row>
    <row r="860" ht="12.75" customHeight="1">
      <c r="C860" s="5"/>
      <c r="D860" s="5"/>
      <c r="E860" s="5"/>
      <c r="F860" s="5"/>
      <c r="G860" s="5"/>
    </row>
    <row r="861" ht="12.75" customHeight="1">
      <c r="C861" s="5"/>
      <c r="D861" s="5"/>
      <c r="E861" s="5"/>
      <c r="F861" s="5"/>
      <c r="G861" s="5"/>
    </row>
    <row r="862" ht="12.75" customHeight="1">
      <c r="C862" s="5"/>
      <c r="D862" s="5"/>
      <c r="E862" s="5"/>
      <c r="F862" s="5"/>
      <c r="G862" s="5"/>
    </row>
    <row r="863" ht="12.75" customHeight="1">
      <c r="C863" s="5"/>
      <c r="D863" s="5"/>
      <c r="E863" s="5"/>
      <c r="F863" s="5"/>
      <c r="G863" s="5"/>
    </row>
    <row r="864" ht="12.75" customHeight="1">
      <c r="C864" s="5"/>
      <c r="D864" s="5"/>
      <c r="E864" s="5"/>
      <c r="F864" s="5"/>
      <c r="G864" s="5"/>
    </row>
    <row r="865" ht="12.75" customHeight="1">
      <c r="C865" s="5"/>
      <c r="D865" s="5"/>
      <c r="E865" s="5"/>
      <c r="F865" s="5"/>
      <c r="G865" s="5"/>
    </row>
    <row r="866" ht="12.75" customHeight="1">
      <c r="C866" s="5"/>
      <c r="D866" s="5"/>
      <c r="E866" s="5"/>
      <c r="F866" s="5"/>
      <c r="G866" s="5"/>
    </row>
    <row r="867" ht="12.75" customHeight="1">
      <c r="C867" s="5"/>
      <c r="D867" s="5"/>
      <c r="E867" s="5"/>
      <c r="F867" s="5"/>
      <c r="G867" s="5"/>
    </row>
    <row r="868" ht="12.75" customHeight="1">
      <c r="C868" s="5"/>
      <c r="D868" s="5"/>
      <c r="E868" s="5"/>
      <c r="F868" s="5"/>
      <c r="G868" s="5"/>
    </row>
    <row r="869" ht="12.75" customHeight="1">
      <c r="C869" s="5"/>
      <c r="D869" s="5"/>
      <c r="E869" s="5"/>
      <c r="F869" s="5"/>
      <c r="G869" s="5"/>
    </row>
    <row r="870" ht="12.75" customHeight="1">
      <c r="C870" s="5"/>
      <c r="D870" s="5"/>
      <c r="E870" s="5"/>
      <c r="F870" s="5"/>
      <c r="G870" s="5"/>
    </row>
    <row r="871" ht="12.75" customHeight="1">
      <c r="C871" s="5"/>
      <c r="D871" s="5"/>
      <c r="E871" s="5"/>
      <c r="F871" s="5"/>
      <c r="G871" s="5"/>
    </row>
    <row r="872" ht="12.75" customHeight="1">
      <c r="C872" s="5"/>
      <c r="D872" s="5"/>
      <c r="E872" s="5"/>
      <c r="F872" s="5"/>
      <c r="G872" s="5"/>
    </row>
    <row r="873" ht="12.75" customHeight="1">
      <c r="C873" s="5"/>
      <c r="D873" s="5"/>
      <c r="E873" s="5"/>
      <c r="F873" s="5"/>
      <c r="G873" s="5"/>
    </row>
    <row r="874" ht="12.75" customHeight="1">
      <c r="C874" s="5"/>
      <c r="D874" s="5"/>
      <c r="E874" s="5"/>
      <c r="F874" s="5"/>
      <c r="G874" s="5"/>
    </row>
    <row r="875" ht="12.75" customHeight="1">
      <c r="C875" s="5"/>
      <c r="D875" s="5"/>
      <c r="E875" s="5"/>
      <c r="F875" s="5"/>
      <c r="G875" s="5"/>
    </row>
    <row r="876" ht="12.75" customHeight="1">
      <c r="C876" s="5"/>
      <c r="D876" s="5"/>
      <c r="E876" s="5"/>
      <c r="F876" s="5"/>
      <c r="G876" s="5"/>
    </row>
    <row r="877" ht="12.75" customHeight="1">
      <c r="C877" s="5"/>
      <c r="D877" s="5"/>
      <c r="E877" s="5"/>
      <c r="F877" s="5"/>
      <c r="G877" s="5"/>
    </row>
    <row r="878" ht="12.75" customHeight="1">
      <c r="C878" s="5"/>
      <c r="D878" s="5"/>
      <c r="E878" s="5"/>
      <c r="F878" s="5"/>
      <c r="G878" s="5"/>
    </row>
    <row r="879" ht="12.75" customHeight="1">
      <c r="C879" s="5"/>
      <c r="D879" s="5"/>
      <c r="E879" s="5"/>
      <c r="F879" s="5"/>
      <c r="G879" s="5"/>
    </row>
    <row r="880" ht="12.75" customHeight="1">
      <c r="C880" s="5"/>
      <c r="D880" s="5"/>
      <c r="E880" s="5"/>
      <c r="F880" s="5"/>
      <c r="G880" s="5"/>
    </row>
    <row r="881" ht="12.75" customHeight="1">
      <c r="C881" s="5"/>
      <c r="D881" s="5"/>
      <c r="E881" s="5"/>
      <c r="F881" s="5"/>
      <c r="G881" s="5"/>
    </row>
    <row r="882" ht="12.75" customHeight="1">
      <c r="C882" s="5"/>
      <c r="D882" s="5"/>
      <c r="E882" s="5"/>
      <c r="F882" s="5"/>
      <c r="G882" s="5"/>
    </row>
    <row r="883" ht="12.75" customHeight="1">
      <c r="C883" s="5"/>
      <c r="D883" s="5"/>
      <c r="E883" s="5"/>
      <c r="F883" s="5"/>
      <c r="G883" s="5"/>
    </row>
    <row r="884" ht="12.75" customHeight="1">
      <c r="C884" s="5"/>
      <c r="D884" s="5"/>
      <c r="E884" s="5"/>
      <c r="F884" s="5"/>
      <c r="G884" s="5"/>
    </row>
    <row r="885" ht="12.75" customHeight="1">
      <c r="C885" s="5"/>
      <c r="D885" s="5"/>
      <c r="E885" s="5"/>
      <c r="F885" s="5"/>
      <c r="G885" s="5"/>
    </row>
    <row r="886" ht="12.75" customHeight="1">
      <c r="C886" s="5"/>
      <c r="D886" s="5"/>
      <c r="E886" s="5"/>
      <c r="F886" s="5"/>
      <c r="G886" s="5"/>
    </row>
    <row r="887" ht="12.75" customHeight="1">
      <c r="C887" s="5"/>
      <c r="D887" s="5"/>
      <c r="E887" s="5"/>
      <c r="F887" s="5"/>
      <c r="G887" s="5"/>
    </row>
    <row r="888" ht="12.75" customHeight="1">
      <c r="C888" s="5"/>
      <c r="D888" s="5"/>
      <c r="E888" s="5"/>
      <c r="F888" s="5"/>
      <c r="G888" s="5"/>
    </row>
    <row r="889" ht="12.75" customHeight="1">
      <c r="C889" s="5"/>
      <c r="D889" s="5"/>
      <c r="E889" s="5"/>
      <c r="F889" s="5"/>
      <c r="G889" s="5"/>
    </row>
    <row r="890" ht="12.75" customHeight="1">
      <c r="C890" s="5"/>
      <c r="D890" s="5"/>
      <c r="E890" s="5"/>
      <c r="F890" s="5"/>
      <c r="G890" s="5"/>
    </row>
    <row r="891" ht="12.75" customHeight="1">
      <c r="C891" s="5"/>
      <c r="D891" s="5"/>
      <c r="E891" s="5"/>
      <c r="F891" s="5"/>
      <c r="G891" s="5"/>
    </row>
    <row r="892" ht="12.75" customHeight="1">
      <c r="C892" s="5"/>
      <c r="D892" s="5"/>
      <c r="E892" s="5"/>
      <c r="F892" s="5"/>
      <c r="G892" s="5"/>
    </row>
    <row r="893" ht="12.75" customHeight="1">
      <c r="C893" s="5"/>
      <c r="D893" s="5"/>
      <c r="E893" s="5"/>
      <c r="F893" s="5"/>
      <c r="G893" s="5"/>
    </row>
    <row r="894" ht="12.75" customHeight="1">
      <c r="C894" s="5"/>
      <c r="D894" s="5"/>
      <c r="E894" s="5"/>
      <c r="F894" s="5"/>
      <c r="G894" s="5"/>
    </row>
    <row r="895" ht="12.75" customHeight="1">
      <c r="C895" s="5"/>
      <c r="D895" s="5"/>
      <c r="E895" s="5"/>
      <c r="F895" s="5"/>
      <c r="G895" s="5"/>
    </row>
    <row r="896" ht="12.75" customHeight="1">
      <c r="C896" s="5"/>
      <c r="D896" s="5"/>
      <c r="E896" s="5"/>
      <c r="F896" s="5"/>
      <c r="G896" s="5"/>
    </row>
    <row r="897" ht="12.75" customHeight="1">
      <c r="C897" s="5"/>
      <c r="D897" s="5"/>
      <c r="E897" s="5"/>
      <c r="F897" s="5"/>
      <c r="G897" s="5"/>
    </row>
    <row r="898" ht="12.75" customHeight="1">
      <c r="C898" s="5"/>
      <c r="D898" s="5"/>
      <c r="E898" s="5"/>
      <c r="F898" s="5"/>
      <c r="G898" s="5"/>
    </row>
    <row r="899" ht="12.75" customHeight="1">
      <c r="C899" s="5"/>
      <c r="D899" s="5"/>
      <c r="E899" s="5"/>
      <c r="F899" s="5"/>
      <c r="G899" s="5"/>
    </row>
    <row r="900" ht="12.75" customHeight="1">
      <c r="C900" s="5"/>
      <c r="D900" s="5"/>
      <c r="E900" s="5"/>
      <c r="F900" s="5"/>
      <c r="G900" s="5"/>
    </row>
    <row r="901" ht="12.75" customHeight="1">
      <c r="C901" s="5"/>
      <c r="D901" s="5"/>
      <c r="E901" s="5"/>
      <c r="F901" s="5"/>
      <c r="G901" s="5"/>
    </row>
    <row r="902" ht="12.75" customHeight="1">
      <c r="C902" s="5"/>
      <c r="D902" s="5"/>
      <c r="E902" s="5"/>
      <c r="F902" s="5"/>
      <c r="G902" s="5"/>
    </row>
    <row r="903" ht="12.75" customHeight="1">
      <c r="C903" s="5"/>
      <c r="D903" s="5"/>
      <c r="E903" s="5"/>
      <c r="F903" s="5"/>
      <c r="G903" s="5"/>
    </row>
    <row r="904" ht="12.75" customHeight="1">
      <c r="C904" s="5"/>
      <c r="D904" s="5"/>
      <c r="E904" s="5"/>
      <c r="F904" s="5"/>
      <c r="G904" s="5"/>
    </row>
    <row r="905" ht="12.75" customHeight="1">
      <c r="C905" s="5"/>
      <c r="D905" s="5"/>
      <c r="E905" s="5"/>
      <c r="F905" s="5"/>
      <c r="G905" s="5"/>
    </row>
    <row r="906" ht="12.75" customHeight="1">
      <c r="C906" s="5"/>
      <c r="D906" s="5"/>
      <c r="E906" s="5"/>
      <c r="F906" s="5"/>
      <c r="G906" s="5"/>
    </row>
    <row r="907" ht="12.75" customHeight="1">
      <c r="C907" s="5"/>
      <c r="D907" s="5"/>
      <c r="E907" s="5"/>
      <c r="F907" s="5"/>
      <c r="G907" s="5"/>
    </row>
    <row r="908" ht="12.75" customHeight="1">
      <c r="C908" s="5"/>
      <c r="D908" s="5"/>
      <c r="E908" s="5"/>
      <c r="F908" s="5"/>
      <c r="G908" s="5"/>
    </row>
    <row r="909" ht="12.75" customHeight="1">
      <c r="C909" s="5"/>
      <c r="D909" s="5"/>
      <c r="E909" s="5"/>
      <c r="F909" s="5"/>
      <c r="G909" s="5"/>
    </row>
    <row r="910" ht="12.75" customHeight="1">
      <c r="C910" s="5"/>
      <c r="D910" s="5"/>
      <c r="E910" s="5"/>
      <c r="F910" s="5"/>
      <c r="G910" s="5"/>
    </row>
    <row r="911" ht="12.75" customHeight="1">
      <c r="C911" s="5"/>
      <c r="D911" s="5"/>
      <c r="E911" s="5"/>
      <c r="F911" s="5"/>
      <c r="G911" s="5"/>
    </row>
    <row r="912" ht="12.75" customHeight="1">
      <c r="C912" s="5"/>
      <c r="D912" s="5"/>
      <c r="E912" s="5"/>
      <c r="F912" s="5"/>
      <c r="G912" s="5"/>
    </row>
    <row r="913" ht="12.75" customHeight="1">
      <c r="C913" s="5"/>
      <c r="D913" s="5"/>
      <c r="E913" s="5"/>
      <c r="F913" s="5"/>
      <c r="G913" s="5"/>
    </row>
    <row r="914" ht="12.75" customHeight="1">
      <c r="C914" s="5"/>
      <c r="D914" s="5"/>
      <c r="E914" s="5"/>
      <c r="F914" s="5"/>
      <c r="G914" s="5"/>
    </row>
    <row r="915" ht="12.75" customHeight="1">
      <c r="C915" s="5"/>
      <c r="D915" s="5"/>
      <c r="E915" s="5"/>
      <c r="F915" s="5"/>
      <c r="G915" s="5"/>
    </row>
    <row r="916" ht="12.75" customHeight="1">
      <c r="C916" s="5"/>
      <c r="D916" s="5"/>
      <c r="E916" s="5"/>
      <c r="F916" s="5"/>
      <c r="G916" s="5"/>
    </row>
    <row r="917" ht="12.75" customHeight="1">
      <c r="C917" s="5"/>
      <c r="D917" s="5"/>
      <c r="E917" s="5"/>
      <c r="F917" s="5"/>
      <c r="G917" s="5"/>
    </row>
    <row r="918" ht="12.75" customHeight="1">
      <c r="C918" s="5"/>
      <c r="D918" s="5"/>
      <c r="E918" s="5"/>
      <c r="F918" s="5"/>
      <c r="G918" s="5"/>
    </row>
    <row r="919" ht="12.75" customHeight="1">
      <c r="C919" s="5"/>
      <c r="D919" s="5"/>
      <c r="E919" s="5"/>
      <c r="F919" s="5"/>
      <c r="G919" s="5"/>
    </row>
    <row r="920" ht="12.75" customHeight="1">
      <c r="C920" s="5"/>
      <c r="D920" s="5"/>
      <c r="E920" s="5"/>
      <c r="F920" s="5"/>
      <c r="G920" s="5"/>
    </row>
    <row r="921" ht="12.75" customHeight="1">
      <c r="C921" s="5"/>
      <c r="D921" s="5"/>
      <c r="E921" s="5"/>
      <c r="F921" s="5"/>
      <c r="G921" s="5"/>
    </row>
    <row r="922" ht="12.75" customHeight="1">
      <c r="C922" s="5"/>
      <c r="D922" s="5"/>
      <c r="E922" s="5"/>
      <c r="F922" s="5"/>
      <c r="G922" s="5"/>
    </row>
    <row r="923" ht="12.75" customHeight="1">
      <c r="C923" s="5"/>
      <c r="D923" s="5"/>
      <c r="E923" s="5"/>
      <c r="F923" s="5"/>
      <c r="G923" s="5"/>
    </row>
    <row r="924" ht="12.75" customHeight="1">
      <c r="C924" s="5"/>
      <c r="D924" s="5"/>
      <c r="E924" s="5"/>
      <c r="F924" s="5"/>
      <c r="G924" s="5"/>
    </row>
    <row r="925" ht="12.75" customHeight="1">
      <c r="C925" s="5"/>
      <c r="D925" s="5"/>
      <c r="E925" s="5"/>
      <c r="F925" s="5"/>
      <c r="G925" s="5"/>
    </row>
    <row r="926" ht="12.75" customHeight="1">
      <c r="C926" s="5"/>
      <c r="D926" s="5"/>
      <c r="E926" s="5"/>
      <c r="F926" s="5"/>
      <c r="G926" s="5"/>
    </row>
    <row r="927" ht="12.75" customHeight="1">
      <c r="C927" s="5"/>
      <c r="D927" s="5"/>
      <c r="E927" s="5"/>
      <c r="F927" s="5"/>
      <c r="G927" s="5"/>
    </row>
    <row r="928" ht="12.75" customHeight="1">
      <c r="C928" s="5"/>
      <c r="D928" s="5"/>
      <c r="E928" s="5"/>
      <c r="F928" s="5"/>
      <c r="G928" s="5"/>
    </row>
    <row r="929" ht="12.75" customHeight="1">
      <c r="C929" s="5"/>
      <c r="D929" s="5"/>
      <c r="E929" s="5"/>
      <c r="F929" s="5"/>
      <c r="G929" s="5"/>
    </row>
    <row r="930" ht="12.75" customHeight="1">
      <c r="C930" s="5"/>
      <c r="D930" s="5"/>
      <c r="E930" s="5"/>
      <c r="F930" s="5"/>
      <c r="G930" s="5"/>
    </row>
    <row r="931" ht="12.75" customHeight="1">
      <c r="C931" s="5"/>
      <c r="D931" s="5"/>
      <c r="E931" s="5"/>
      <c r="F931" s="5"/>
      <c r="G931" s="5"/>
    </row>
    <row r="932" ht="12.75" customHeight="1">
      <c r="C932" s="5"/>
      <c r="D932" s="5"/>
      <c r="E932" s="5"/>
      <c r="F932" s="5"/>
      <c r="G932" s="5"/>
    </row>
    <row r="933" ht="12.75" customHeight="1">
      <c r="C933" s="5"/>
      <c r="D933" s="5"/>
      <c r="E933" s="5"/>
      <c r="F933" s="5"/>
      <c r="G933" s="5"/>
    </row>
    <row r="934" ht="12.75" customHeight="1">
      <c r="C934" s="5"/>
      <c r="D934" s="5"/>
      <c r="E934" s="5"/>
      <c r="F934" s="5"/>
      <c r="G934" s="5"/>
    </row>
    <row r="935" ht="12.75" customHeight="1">
      <c r="C935" s="5"/>
      <c r="D935" s="5"/>
      <c r="E935" s="5"/>
      <c r="F935" s="5"/>
      <c r="G935" s="5"/>
    </row>
    <row r="936" ht="12.75" customHeight="1">
      <c r="C936" s="5"/>
      <c r="D936" s="5"/>
      <c r="E936" s="5"/>
      <c r="F936" s="5"/>
      <c r="G936" s="5"/>
    </row>
    <row r="937" ht="12.75" customHeight="1">
      <c r="C937" s="5"/>
      <c r="D937" s="5"/>
      <c r="E937" s="5"/>
      <c r="F937" s="5"/>
      <c r="G937" s="5"/>
    </row>
    <row r="938" ht="12.75" customHeight="1">
      <c r="C938" s="5"/>
      <c r="D938" s="5"/>
      <c r="E938" s="5"/>
      <c r="F938" s="5"/>
      <c r="G938" s="5"/>
    </row>
    <row r="939" ht="12.75" customHeight="1">
      <c r="C939" s="5"/>
      <c r="D939" s="5"/>
      <c r="E939" s="5"/>
      <c r="F939" s="5"/>
      <c r="G939" s="5"/>
    </row>
    <row r="940" ht="12.75" customHeight="1">
      <c r="C940" s="5"/>
      <c r="D940" s="5"/>
      <c r="E940" s="5"/>
      <c r="F940" s="5"/>
      <c r="G940" s="5"/>
    </row>
    <row r="941" ht="12.75" customHeight="1">
      <c r="C941" s="5"/>
      <c r="D941" s="5"/>
      <c r="E941" s="5"/>
      <c r="F941" s="5"/>
      <c r="G941" s="5"/>
    </row>
    <row r="942" ht="12.75" customHeight="1">
      <c r="C942" s="5"/>
      <c r="D942" s="5"/>
      <c r="E942" s="5"/>
      <c r="F942" s="5"/>
      <c r="G942" s="5"/>
    </row>
    <row r="943" ht="12.75" customHeight="1">
      <c r="C943" s="5"/>
      <c r="D943" s="5"/>
      <c r="E943" s="5"/>
      <c r="F943" s="5"/>
      <c r="G943" s="5"/>
    </row>
    <row r="944" ht="12.75" customHeight="1">
      <c r="C944" s="5"/>
      <c r="D944" s="5"/>
      <c r="E944" s="5"/>
      <c r="F944" s="5"/>
      <c r="G944" s="5"/>
    </row>
    <row r="945" ht="12.75" customHeight="1">
      <c r="C945" s="5"/>
      <c r="D945" s="5"/>
      <c r="E945" s="5"/>
      <c r="F945" s="5"/>
      <c r="G945" s="5"/>
    </row>
    <row r="946" ht="12.75" customHeight="1">
      <c r="C946" s="5"/>
      <c r="D946" s="5"/>
      <c r="E946" s="5"/>
      <c r="F946" s="5"/>
      <c r="G946" s="5"/>
    </row>
    <row r="947" ht="12.75" customHeight="1">
      <c r="C947" s="5"/>
      <c r="D947" s="5"/>
      <c r="E947" s="5"/>
      <c r="F947" s="5"/>
      <c r="G947" s="5"/>
    </row>
    <row r="948" ht="12.75" customHeight="1">
      <c r="C948" s="5"/>
      <c r="D948" s="5"/>
      <c r="E948" s="5"/>
      <c r="F948" s="5"/>
      <c r="G948" s="5"/>
    </row>
    <row r="949" ht="12.75" customHeight="1">
      <c r="C949" s="5"/>
      <c r="D949" s="5"/>
      <c r="E949" s="5"/>
      <c r="F949" s="5"/>
      <c r="G949" s="5"/>
    </row>
    <row r="950" ht="12.75" customHeight="1">
      <c r="C950" s="5"/>
      <c r="D950" s="5"/>
      <c r="E950" s="5"/>
      <c r="F950" s="5"/>
      <c r="G950" s="5"/>
    </row>
    <row r="951" ht="12.75" customHeight="1">
      <c r="C951" s="5"/>
      <c r="D951" s="5"/>
      <c r="E951" s="5"/>
      <c r="F951" s="5"/>
      <c r="G951" s="5"/>
    </row>
    <row r="952" ht="12.75" customHeight="1">
      <c r="C952" s="5"/>
      <c r="D952" s="5"/>
      <c r="E952" s="5"/>
      <c r="F952" s="5"/>
      <c r="G952" s="5"/>
    </row>
    <row r="953" ht="12.75" customHeight="1">
      <c r="C953" s="5"/>
      <c r="D953" s="5"/>
      <c r="E953" s="5"/>
      <c r="F953" s="5"/>
      <c r="G953" s="5"/>
    </row>
    <row r="954" ht="12.75" customHeight="1">
      <c r="C954" s="5"/>
      <c r="D954" s="5"/>
      <c r="E954" s="5"/>
      <c r="F954" s="5"/>
      <c r="G954" s="5"/>
    </row>
    <row r="955" ht="12.75" customHeight="1">
      <c r="C955" s="5"/>
      <c r="D955" s="5"/>
      <c r="E955" s="5"/>
      <c r="F955" s="5"/>
      <c r="G955" s="5"/>
    </row>
    <row r="956" ht="12.75" customHeight="1">
      <c r="C956" s="5"/>
      <c r="D956" s="5"/>
      <c r="E956" s="5"/>
      <c r="F956" s="5"/>
      <c r="G956" s="5"/>
    </row>
    <row r="957" ht="12.75" customHeight="1">
      <c r="C957" s="5"/>
      <c r="D957" s="5"/>
      <c r="E957" s="5"/>
      <c r="F957" s="5"/>
      <c r="G957" s="5"/>
    </row>
    <row r="958" ht="12.75" customHeight="1">
      <c r="C958" s="5"/>
      <c r="D958" s="5"/>
      <c r="E958" s="5"/>
      <c r="F958" s="5"/>
      <c r="G958" s="5"/>
    </row>
    <row r="959" ht="12.75" customHeight="1">
      <c r="C959" s="5"/>
      <c r="D959" s="5"/>
      <c r="E959" s="5"/>
      <c r="F959" s="5"/>
      <c r="G959" s="5"/>
    </row>
    <row r="960" ht="12.75" customHeight="1">
      <c r="C960" s="5"/>
      <c r="D960" s="5"/>
      <c r="E960" s="5"/>
      <c r="F960" s="5"/>
      <c r="G960" s="5"/>
    </row>
    <row r="961" ht="12.75" customHeight="1">
      <c r="C961" s="5"/>
      <c r="D961" s="5"/>
      <c r="E961" s="5"/>
      <c r="F961" s="5"/>
      <c r="G961" s="5"/>
    </row>
    <row r="962" ht="12.75" customHeight="1">
      <c r="C962" s="5"/>
      <c r="D962" s="5"/>
      <c r="E962" s="5"/>
      <c r="F962" s="5"/>
      <c r="G962" s="5"/>
    </row>
    <row r="963" ht="12.75" customHeight="1">
      <c r="C963" s="5"/>
      <c r="D963" s="5"/>
      <c r="E963" s="5"/>
      <c r="F963" s="5"/>
      <c r="G963" s="5"/>
    </row>
    <row r="964" ht="12.75" customHeight="1">
      <c r="C964" s="5"/>
      <c r="D964" s="5"/>
      <c r="E964" s="5"/>
      <c r="F964" s="5"/>
      <c r="G964" s="5"/>
    </row>
    <row r="965" ht="12.75" customHeight="1">
      <c r="C965" s="5"/>
      <c r="D965" s="5"/>
      <c r="E965" s="5"/>
      <c r="F965" s="5"/>
      <c r="G965" s="5"/>
    </row>
    <row r="966" ht="12.75" customHeight="1">
      <c r="C966" s="5"/>
      <c r="D966" s="5"/>
      <c r="E966" s="5"/>
      <c r="F966" s="5"/>
      <c r="G966" s="5"/>
    </row>
    <row r="967" ht="12.75" customHeight="1">
      <c r="C967" s="5"/>
      <c r="D967" s="5"/>
      <c r="E967" s="5"/>
      <c r="F967" s="5"/>
      <c r="G967" s="5"/>
    </row>
    <row r="968" ht="12.75" customHeight="1">
      <c r="C968" s="5"/>
      <c r="D968" s="5"/>
      <c r="E968" s="5"/>
      <c r="F968" s="5"/>
      <c r="G968" s="5"/>
    </row>
    <row r="969" ht="12.75" customHeight="1">
      <c r="C969" s="5"/>
      <c r="D969" s="5"/>
      <c r="E969" s="5"/>
      <c r="F969" s="5"/>
      <c r="G969" s="5"/>
    </row>
    <row r="970" ht="12.75" customHeight="1">
      <c r="C970" s="5"/>
      <c r="D970" s="5"/>
      <c r="E970" s="5"/>
      <c r="F970" s="5"/>
      <c r="G970" s="5"/>
    </row>
    <row r="971" ht="12.75" customHeight="1">
      <c r="C971" s="5"/>
      <c r="D971" s="5"/>
      <c r="E971" s="5"/>
      <c r="F971" s="5"/>
      <c r="G971" s="5"/>
    </row>
    <row r="972" ht="12.75" customHeight="1">
      <c r="C972" s="5"/>
      <c r="D972" s="5"/>
      <c r="E972" s="5"/>
      <c r="F972" s="5"/>
      <c r="G972" s="5"/>
    </row>
    <row r="973" ht="12.75" customHeight="1">
      <c r="C973" s="5"/>
      <c r="D973" s="5"/>
      <c r="E973" s="5"/>
      <c r="F973" s="5"/>
      <c r="G973" s="5"/>
    </row>
    <row r="974" ht="12.75" customHeight="1">
      <c r="C974" s="5"/>
      <c r="D974" s="5"/>
      <c r="E974" s="5"/>
      <c r="F974" s="5"/>
      <c r="G974" s="5"/>
    </row>
    <row r="975" ht="12.75" customHeight="1">
      <c r="C975" s="5"/>
      <c r="D975" s="5"/>
      <c r="E975" s="5"/>
      <c r="F975" s="5"/>
      <c r="G975" s="5"/>
    </row>
    <row r="976" ht="12.75" customHeight="1">
      <c r="C976" s="5"/>
      <c r="D976" s="5"/>
      <c r="E976" s="5"/>
      <c r="F976" s="5"/>
      <c r="G976" s="5"/>
    </row>
    <row r="977" ht="12.75" customHeight="1">
      <c r="C977" s="5"/>
      <c r="D977" s="5"/>
      <c r="E977" s="5"/>
      <c r="F977" s="5"/>
      <c r="G977" s="5"/>
    </row>
    <row r="978" ht="12.75" customHeight="1">
      <c r="C978" s="5"/>
      <c r="D978" s="5"/>
      <c r="E978" s="5"/>
      <c r="F978" s="5"/>
      <c r="G978" s="5"/>
    </row>
    <row r="979" ht="12.75" customHeight="1">
      <c r="C979" s="5"/>
      <c r="D979" s="5"/>
      <c r="E979" s="5"/>
      <c r="F979" s="5"/>
      <c r="G979" s="5"/>
    </row>
    <row r="980" ht="12.75" customHeight="1">
      <c r="C980" s="5"/>
      <c r="D980" s="5"/>
      <c r="E980" s="5"/>
      <c r="F980" s="5"/>
      <c r="G980" s="5"/>
    </row>
    <row r="981" ht="12.75" customHeight="1">
      <c r="C981" s="5"/>
      <c r="D981" s="5"/>
      <c r="E981" s="5"/>
      <c r="F981" s="5"/>
      <c r="G981" s="5"/>
    </row>
    <row r="982" ht="12.75" customHeight="1">
      <c r="C982" s="5"/>
      <c r="D982" s="5"/>
      <c r="E982" s="5"/>
      <c r="F982" s="5"/>
      <c r="G982" s="5"/>
    </row>
    <row r="983" ht="12.75" customHeight="1">
      <c r="C983" s="5"/>
      <c r="D983" s="5"/>
      <c r="E983" s="5"/>
      <c r="F983" s="5"/>
      <c r="G983" s="5"/>
    </row>
    <row r="984" ht="12.75" customHeight="1">
      <c r="C984" s="5"/>
      <c r="D984" s="5"/>
      <c r="E984" s="5"/>
      <c r="F984" s="5"/>
      <c r="G984" s="5"/>
    </row>
    <row r="985" ht="12.75" customHeight="1">
      <c r="C985" s="5"/>
      <c r="D985" s="5"/>
      <c r="E985" s="5"/>
      <c r="F985" s="5"/>
      <c r="G985" s="5"/>
    </row>
    <row r="986" ht="12.75" customHeight="1">
      <c r="C986" s="5"/>
      <c r="D986" s="5"/>
      <c r="E986" s="5"/>
      <c r="F986" s="5"/>
      <c r="G986" s="5"/>
    </row>
    <row r="987" ht="12.75" customHeight="1">
      <c r="C987" s="5"/>
      <c r="D987" s="5"/>
      <c r="E987" s="5"/>
      <c r="F987" s="5"/>
      <c r="G987" s="5"/>
    </row>
    <row r="988" ht="12.75" customHeight="1">
      <c r="C988" s="5"/>
      <c r="D988" s="5"/>
      <c r="E988" s="5"/>
      <c r="F988" s="5"/>
      <c r="G988" s="5"/>
    </row>
    <row r="989" ht="12.75" customHeight="1">
      <c r="C989" s="5"/>
      <c r="D989" s="5"/>
      <c r="E989" s="5"/>
      <c r="F989" s="5"/>
      <c r="G989" s="5"/>
    </row>
    <row r="990" ht="12.75" customHeight="1">
      <c r="C990" s="5"/>
      <c r="D990" s="5"/>
      <c r="E990" s="5"/>
      <c r="F990" s="5"/>
      <c r="G990" s="5"/>
    </row>
    <row r="991" ht="12.75" customHeight="1">
      <c r="C991" s="5"/>
      <c r="D991" s="5"/>
      <c r="E991" s="5"/>
      <c r="F991" s="5"/>
      <c r="G991" s="5"/>
    </row>
    <row r="992" ht="12.75" customHeight="1">
      <c r="C992" s="5"/>
      <c r="D992" s="5"/>
      <c r="E992" s="5"/>
      <c r="F992" s="5"/>
      <c r="G992" s="5"/>
    </row>
    <row r="993" ht="12.75" customHeight="1">
      <c r="C993" s="5"/>
      <c r="D993" s="5"/>
      <c r="E993" s="5"/>
      <c r="F993" s="5"/>
      <c r="G993" s="5"/>
    </row>
    <row r="994" ht="12.75" customHeight="1">
      <c r="C994" s="5"/>
      <c r="D994" s="5"/>
      <c r="E994" s="5"/>
      <c r="F994" s="5"/>
      <c r="G994" s="5"/>
    </row>
    <row r="995" ht="12.75" customHeight="1">
      <c r="C995" s="5"/>
      <c r="D995" s="5"/>
      <c r="E995" s="5"/>
      <c r="F995" s="5"/>
      <c r="G995" s="5"/>
    </row>
    <row r="996" ht="12.75" customHeight="1">
      <c r="C996" s="5"/>
      <c r="D996" s="5"/>
      <c r="E996" s="5"/>
      <c r="F996" s="5"/>
      <c r="G996" s="5"/>
    </row>
    <row r="997" ht="12.75" customHeight="1">
      <c r="C997" s="5"/>
      <c r="D997" s="5"/>
      <c r="E997" s="5"/>
      <c r="F997" s="5"/>
      <c r="G997" s="5"/>
    </row>
    <row r="998" ht="12.75" customHeight="1">
      <c r="C998" s="5"/>
      <c r="D998" s="5"/>
      <c r="E998" s="5"/>
      <c r="F998" s="5"/>
      <c r="G998" s="5"/>
    </row>
    <row r="999" ht="12.75" customHeight="1">
      <c r="C999" s="5"/>
      <c r="D999" s="5"/>
      <c r="E999" s="5"/>
      <c r="F999" s="5"/>
      <c r="G999" s="5"/>
    </row>
    <row r="1000" ht="12.75" customHeight="1">
      <c r="C1000" s="5"/>
      <c r="D1000" s="5"/>
      <c r="E1000" s="5"/>
      <c r="F1000" s="5"/>
      <c r="G1000" s="5"/>
    </row>
  </sheetData>
  <printOptions/>
  <pageMargins bottom="1.0" footer="0.0" header="0.0" left="0.7500000000000001" right="0.7500000000000001"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0"/>
    <col customWidth="1" min="2" max="2" width="9.13"/>
    <col customWidth="1" min="3" max="3" width="8.25"/>
    <col customWidth="1" min="4" max="4" width="14.38"/>
    <col customWidth="1" min="5" max="5" width="15.75"/>
    <col customWidth="1" min="6" max="6" width="14.38"/>
    <col customWidth="1" min="7" max="7" width="17.25"/>
    <col customWidth="1" min="8" max="13" width="14.38"/>
    <col customWidth="1" min="14" max="14" width="15.75"/>
    <col customWidth="1" min="15" max="16" width="14.38"/>
    <col customWidth="1" min="17" max="31" width="8.63"/>
  </cols>
  <sheetData>
    <row r="1" ht="12.75" customHeight="1">
      <c r="A1" s="1" t="s">
        <v>0</v>
      </c>
      <c r="B1" s="1" t="s">
        <v>0</v>
      </c>
      <c r="C1" s="3" t="s">
        <v>2</v>
      </c>
      <c r="D1" s="1" t="s">
        <v>3</v>
      </c>
      <c r="E1" s="1" t="s">
        <v>4</v>
      </c>
      <c r="F1" s="1" t="s">
        <v>5</v>
      </c>
      <c r="G1" s="1" t="s">
        <v>6</v>
      </c>
      <c r="H1" s="1" t="s">
        <v>7</v>
      </c>
      <c r="I1" s="4" t="s">
        <v>8</v>
      </c>
      <c r="J1" s="4" t="s">
        <v>9</v>
      </c>
      <c r="K1" s="4" t="s">
        <v>10</v>
      </c>
      <c r="L1" s="4" t="s">
        <v>11</v>
      </c>
      <c r="M1" s="4" t="s">
        <v>12</v>
      </c>
      <c r="N1" s="5" t="s">
        <v>13</v>
      </c>
      <c r="O1" s="6">
        <v>0.13</v>
      </c>
      <c r="P1" s="5"/>
    </row>
    <row r="2" ht="12.75" customHeight="1">
      <c r="A2" s="5">
        <v>110.0</v>
      </c>
      <c r="B2" s="7" t="s">
        <v>121</v>
      </c>
      <c r="C2" s="4" t="s">
        <v>117</v>
      </c>
      <c r="D2" s="5">
        <v>21.0</v>
      </c>
      <c r="E2" s="5">
        <v>51.0</v>
      </c>
      <c r="F2" s="5">
        <v>34.0</v>
      </c>
      <c r="G2" s="5">
        <v>3.0</v>
      </c>
      <c r="H2" s="5">
        <v>88.0</v>
      </c>
      <c r="I2" s="5">
        <f t="shared" ref="I2:I168" si="1">SUM(D2/2+E2/2+F2/2+G2)</f>
        <v>56</v>
      </c>
      <c r="J2" s="5">
        <f t="shared" ref="J2:J145" si="2">SUM(D2/2+E2/2+F2/2+G2+H2/2)</f>
        <v>100</v>
      </c>
      <c r="K2" s="5">
        <f t="shared" ref="K2:K168" si="3">ROUND(J2,0)</f>
        <v>100</v>
      </c>
      <c r="L2" s="5">
        <f t="shared" ref="L2:L168" si="4">ROUND(J2,0)</f>
        <v>100</v>
      </c>
      <c r="M2" s="4" t="s">
        <v>16</v>
      </c>
      <c r="N2" s="4"/>
      <c r="O2" s="6">
        <v>0.26</v>
      </c>
      <c r="P2" s="5"/>
    </row>
    <row r="3" ht="12.75" customHeight="1">
      <c r="A3" s="5">
        <v>36.0</v>
      </c>
      <c r="B3" s="7" t="s">
        <v>51</v>
      </c>
      <c r="C3" s="4" t="s">
        <v>15</v>
      </c>
      <c r="D3" s="5">
        <v>24.0</v>
      </c>
      <c r="E3" s="5">
        <v>50.0</v>
      </c>
      <c r="F3" s="5">
        <v>36.0</v>
      </c>
      <c r="G3" s="5">
        <v>3.0</v>
      </c>
      <c r="H3" s="5">
        <v>80.0</v>
      </c>
      <c r="I3" s="5">
        <f t="shared" si="1"/>
        <v>58</v>
      </c>
      <c r="J3" s="5">
        <f t="shared" si="2"/>
        <v>98</v>
      </c>
      <c r="K3" s="5">
        <f t="shared" si="3"/>
        <v>98</v>
      </c>
      <c r="L3" s="5">
        <f t="shared" si="4"/>
        <v>98</v>
      </c>
      <c r="M3" s="4" t="s">
        <v>16</v>
      </c>
      <c r="N3" s="4"/>
      <c r="O3" s="6">
        <v>0.18</v>
      </c>
      <c r="P3" s="5"/>
    </row>
    <row r="4" ht="12.75" customHeight="1">
      <c r="A4" s="5">
        <v>93.0</v>
      </c>
      <c r="B4" s="7" t="s">
        <v>105</v>
      </c>
      <c r="C4" s="4" t="s">
        <v>55</v>
      </c>
      <c r="D4" s="4">
        <v>26.0</v>
      </c>
      <c r="E4" s="5">
        <v>54.0</v>
      </c>
      <c r="F4" s="5">
        <v>33.0</v>
      </c>
      <c r="G4" s="5">
        <v>3.0</v>
      </c>
      <c r="H4" s="5">
        <v>76.0</v>
      </c>
      <c r="I4" s="5">
        <f t="shared" si="1"/>
        <v>59.5</v>
      </c>
      <c r="J4" s="5">
        <f t="shared" si="2"/>
        <v>97.5</v>
      </c>
      <c r="K4" s="5">
        <f t="shared" si="3"/>
        <v>98</v>
      </c>
      <c r="L4" s="5">
        <f t="shared" si="4"/>
        <v>98</v>
      </c>
      <c r="M4" s="4" t="s">
        <v>16</v>
      </c>
      <c r="N4" s="4"/>
      <c r="O4" s="6">
        <v>0.03</v>
      </c>
      <c r="P4" s="5"/>
    </row>
    <row r="5" ht="12.75" customHeight="1">
      <c r="A5" s="5">
        <v>148.0</v>
      </c>
      <c r="B5" s="7" t="s">
        <v>160</v>
      </c>
      <c r="C5" s="4" t="s">
        <v>149</v>
      </c>
      <c r="D5" s="5">
        <v>24.0</v>
      </c>
      <c r="E5" s="5">
        <v>41.0</v>
      </c>
      <c r="F5" s="5">
        <v>33.0</v>
      </c>
      <c r="G5" s="5">
        <v>3.0</v>
      </c>
      <c r="H5" s="5">
        <v>80.0</v>
      </c>
      <c r="I5" s="5">
        <f t="shared" si="1"/>
        <v>52</v>
      </c>
      <c r="J5" s="5">
        <f t="shared" si="2"/>
        <v>92</v>
      </c>
      <c r="K5" s="5">
        <f t="shared" si="3"/>
        <v>92</v>
      </c>
      <c r="L5" s="5">
        <f t="shared" si="4"/>
        <v>92</v>
      </c>
      <c r="M5" s="4" t="s">
        <v>16</v>
      </c>
      <c r="N5" s="4"/>
      <c r="O5" s="6">
        <f>SUM(O1:O4)</f>
        <v>0.6</v>
      </c>
      <c r="P5" s="5"/>
    </row>
    <row r="6" ht="12.75" customHeight="1">
      <c r="A6" s="5">
        <v>88.0</v>
      </c>
      <c r="B6" s="7" t="s">
        <v>101</v>
      </c>
      <c r="C6" s="4" t="s">
        <v>55</v>
      </c>
      <c r="D6" s="5">
        <v>24.0</v>
      </c>
      <c r="E6" s="5">
        <v>53.0</v>
      </c>
      <c r="F6" s="5">
        <v>36.0</v>
      </c>
      <c r="G6" s="5">
        <v>2.5</v>
      </c>
      <c r="H6" s="5">
        <v>65.0</v>
      </c>
      <c r="I6" s="5">
        <f t="shared" si="1"/>
        <v>59</v>
      </c>
      <c r="J6" s="5">
        <f t="shared" si="2"/>
        <v>91.5</v>
      </c>
      <c r="K6" s="5">
        <f t="shared" si="3"/>
        <v>92</v>
      </c>
      <c r="L6" s="5">
        <f t="shared" si="4"/>
        <v>92</v>
      </c>
      <c r="M6" s="4" t="s">
        <v>16</v>
      </c>
      <c r="N6" s="4"/>
      <c r="O6" s="6">
        <v>0.4</v>
      </c>
      <c r="P6" s="5"/>
    </row>
    <row r="7" ht="12.75" customHeight="1">
      <c r="A7" s="5">
        <v>12.0</v>
      </c>
      <c r="B7" s="7" t="s">
        <v>26</v>
      </c>
      <c r="C7" s="4" t="s">
        <v>15</v>
      </c>
      <c r="D7" s="10">
        <v>26.0</v>
      </c>
      <c r="E7" s="5">
        <v>54.0</v>
      </c>
      <c r="F7" s="5">
        <v>27.0</v>
      </c>
      <c r="G7" s="5">
        <v>0.0</v>
      </c>
      <c r="H7" s="5">
        <v>73.0</v>
      </c>
      <c r="I7" s="5">
        <f t="shared" si="1"/>
        <v>53.5</v>
      </c>
      <c r="J7" s="5">
        <f t="shared" si="2"/>
        <v>90</v>
      </c>
      <c r="K7" s="5">
        <f t="shared" si="3"/>
        <v>90</v>
      </c>
      <c r="L7" s="5">
        <f t="shared" si="4"/>
        <v>90</v>
      </c>
      <c r="M7" s="4" t="s">
        <v>16</v>
      </c>
      <c r="N7" s="4"/>
      <c r="O7" s="6">
        <f>O6+O5</f>
        <v>1</v>
      </c>
      <c r="Q7" s="4"/>
    </row>
    <row r="8" ht="12.75" customHeight="1">
      <c r="A8" s="5">
        <v>3.0</v>
      </c>
      <c r="B8" s="7" t="s">
        <v>18</v>
      </c>
      <c r="C8" s="4" t="s">
        <v>15</v>
      </c>
      <c r="D8" s="5">
        <v>23.0</v>
      </c>
      <c r="E8" s="5">
        <v>48.0</v>
      </c>
      <c r="F8" s="5">
        <v>27.0</v>
      </c>
      <c r="G8" s="5">
        <v>0.0</v>
      </c>
      <c r="H8" s="5">
        <v>78.0</v>
      </c>
      <c r="I8" s="5">
        <f t="shared" si="1"/>
        <v>49</v>
      </c>
      <c r="J8" s="5">
        <f t="shared" si="2"/>
        <v>88</v>
      </c>
      <c r="K8" s="5">
        <f t="shared" si="3"/>
        <v>88</v>
      </c>
      <c r="L8" s="5">
        <f t="shared" si="4"/>
        <v>88</v>
      </c>
      <c r="M8" s="4" t="s">
        <v>16</v>
      </c>
      <c r="N8" s="4"/>
      <c r="O8" s="5"/>
      <c r="P8" s="4"/>
      <c r="Q8" s="4"/>
    </row>
    <row r="9" ht="12.75" customHeight="1">
      <c r="A9" s="5">
        <v>75.0</v>
      </c>
      <c r="B9" s="7" t="s">
        <v>89</v>
      </c>
      <c r="C9" s="4" t="s">
        <v>55</v>
      </c>
      <c r="D9" s="5">
        <v>24.0</v>
      </c>
      <c r="E9" s="5">
        <v>38.0</v>
      </c>
      <c r="F9" s="5">
        <v>26.0</v>
      </c>
      <c r="G9" s="5">
        <v>3.0</v>
      </c>
      <c r="H9" s="5">
        <v>80.0</v>
      </c>
      <c r="I9" s="5">
        <f t="shared" si="1"/>
        <v>47</v>
      </c>
      <c r="J9" s="5">
        <f t="shared" si="2"/>
        <v>87</v>
      </c>
      <c r="K9" s="5">
        <f t="shared" si="3"/>
        <v>87</v>
      </c>
      <c r="L9" s="5">
        <f t="shared" si="4"/>
        <v>87</v>
      </c>
      <c r="M9" s="4" t="s">
        <v>16</v>
      </c>
      <c r="N9" s="4"/>
      <c r="O9" s="5"/>
      <c r="P9" s="4"/>
      <c r="Q9" s="4"/>
    </row>
    <row r="10" ht="12.75" customHeight="1">
      <c r="A10" s="5">
        <v>86.0</v>
      </c>
      <c r="B10" s="7" t="s">
        <v>100</v>
      </c>
      <c r="C10" s="4" t="s">
        <v>55</v>
      </c>
      <c r="D10" s="5">
        <v>26.0</v>
      </c>
      <c r="E10" s="5">
        <v>38.0</v>
      </c>
      <c r="F10" s="5">
        <v>27.0</v>
      </c>
      <c r="G10" s="5">
        <v>0.0</v>
      </c>
      <c r="H10" s="5">
        <v>82.0</v>
      </c>
      <c r="I10" s="5">
        <f t="shared" si="1"/>
        <v>45.5</v>
      </c>
      <c r="J10" s="5">
        <f t="shared" si="2"/>
        <v>86.5</v>
      </c>
      <c r="K10" s="5">
        <f t="shared" si="3"/>
        <v>87</v>
      </c>
      <c r="L10" s="5">
        <f t="shared" si="4"/>
        <v>87</v>
      </c>
      <c r="M10" s="4" t="s">
        <v>16</v>
      </c>
      <c r="N10" s="4"/>
      <c r="O10" s="5"/>
      <c r="P10" s="4"/>
      <c r="Q10" s="4"/>
    </row>
    <row r="11" ht="12.75" customHeight="1">
      <c r="A11" s="5">
        <v>111.0</v>
      </c>
      <c r="B11" s="7" t="s">
        <v>122</v>
      </c>
      <c r="C11" s="4" t="s">
        <v>117</v>
      </c>
      <c r="D11" s="5">
        <v>21.0</v>
      </c>
      <c r="E11" s="5">
        <v>54.0</v>
      </c>
      <c r="F11" s="5">
        <v>34.0</v>
      </c>
      <c r="G11" s="5">
        <v>2.0</v>
      </c>
      <c r="H11" s="5">
        <v>59.0</v>
      </c>
      <c r="I11" s="5">
        <f t="shared" si="1"/>
        <v>56.5</v>
      </c>
      <c r="J11" s="5">
        <f t="shared" si="2"/>
        <v>86</v>
      </c>
      <c r="K11" s="5">
        <f t="shared" si="3"/>
        <v>86</v>
      </c>
      <c r="L11" s="5">
        <f t="shared" si="4"/>
        <v>86</v>
      </c>
      <c r="M11" s="4" t="s">
        <v>16</v>
      </c>
      <c r="N11" s="4"/>
      <c r="O11" s="5"/>
      <c r="P11" s="4"/>
      <c r="Q11" s="4"/>
    </row>
    <row r="12" ht="12.75" customHeight="1">
      <c r="A12" s="5">
        <v>141.0</v>
      </c>
      <c r="B12" s="7" t="s">
        <v>154</v>
      </c>
      <c r="C12" s="4" t="s">
        <v>149</v>
      </c>
      <c r="D12" s="5">
        <v>22.0</v>
      </c>
      <c r="E12" s="5">
        <v>42.0</v>
      </c>
      <c r="F12" s="5">
        <v>27.0</v>
      </c>
      <c r="G12" s="5">
        <v>3.0</v>
      </c>
      <c r="H12" s="5">
        <v>74.0</v>
      </c>
      <c r="I12" s="5">
        <f t="shared" si="1"/>
        <v>48.5</v>
      </c>
      <c r="J12" s="5">
        <f t="shared" si="2"/>
        <v>85.5</v>
      </c>
      <c r="K12" s="5">
        <f t="shared" si="3"/>
        <v>86</v>
      </c>
      <c r="L12" s="5">
        <f t="shared" si="4"/>
        <v>86</v>
      </c>
      <c r="M12" s="4" t="s">
        <v>16</v>
      </c>
      <c r="N12" s="4"/>
      <c r="O12" s="5"/>
      <c r="P12" s="4"/>
      <c r="Q12" s="4"/>
    </row>
    <row r="13" ht="12.75" customHeight="1">
      <c r="A13" s="5">
        <v>35.0</v>
      </c>
      <c r="B13" s="7" t="s">
        <v>50</v>
      </c>
      <c r="C13" s="4" t="s">
        <v>15</v>
      </c>
      <c r="D13" s="11">
        <v>26.0</v>
      </c>
      <c r="E13" s="5">
        <v>51.0</v>
      </c>
      <c r="F13" s="5">
        <v>23.0</v>
      </c>
      <c r="G13" s="5">
        <v>0.0</v>
      </c>
      <c r="H13" s="5">
        <v>70.0</v>
      </c>
      <c r="I13" s="5">
        <f t="shared" si="1"/>
        <v>50</v>
      </c>
      <c r="J13" s="5">
        <f t="shared" si="2"/>
        <v>85</v>
      </c>
      <c r="K13" s="5">
        <f t="shared" si="3"/>
        <v>85</v>
      </c>
      <c r="L13" s="5">
        <f t="shared" si="4"/>
        <v>85</v>
      </c>
      <c r="M13" s="4" t="s">
        <v>16</v>
      </c>
      <c r="N13" s="4"/>
      <c r="O13" s="5"/>
      <c r="P13" s="4"/>
      <c r="Q13" s="4"/>
    </row>
    <row r="14" ht="12.75" customHeight="1">
      <c r="A14" s="5">
        <v>17.0</v>
      </c>
      <c r="B14" s="7" t="s">
        <v>31</v>
      </c>
      <c r="C14" s="4" t="s">
        <v>15</v>
      </c>
      <c r="D14" s="5">
        <v>22.0</v>
      </c>
      <c r="E14" s="5">
        <v>50.0</v>
      </c>
      <c r="F14" s="5">
        <v>25.5</v>
      </c>
      <c r="G14" s="5">
        <v>2.0</v>
      </c>
      <c r="H14" s="5">
        <v>68.0</v>
      </c>
      <c r="I14" s="5">
        <f t="shared" si="1"/>
        <v>50.75</v>
      </c>
      <c r="J14" s="5">
        <f t="shared" si="2"/>
        <v>84.75</v>
      </c>
      <c r="K14" s="5">
        <f t="shared" si="3"/>
        <v>85</v>
      </c>
      <c r="L14" s="5">
        <f t="shared" si="4"/>
        <v>85</v>
      </c>
      <c r="M14" s="4" t="s">
        <v>16</v>
      </c>
      <c r="N14" s="4"/>
      <c r="O14" s="5"/>
      <c r="P14" s="4"/>
      <c r="Q14" s="4"/>
    </row>
    <row r="15" ht="12.75" customHeight="1">
      <c r="A15" s="5">
        <v>142.0</v>
      </c>
      <c r="B15" s="7" t="s">
        <v>155</v>
      </c>
      <c r="C15" s="4" t="s">
        <v>149</v>
      </c>
      <c r="D15" s="5">
        <v>26.0</v>
      </c>
      <c r="E15" s="5">
        <v>36.0</v>
      </c>
      <c r="F15" s="5">
        <v>26.0</v>
      </c>
      <c r="G15" s="5">
        <v>3.0</v>
      </c>
      <c r="H15" s="5">
        <v>74.0</v>
      </c>
      <c r="I15" s="5">
        <f t="shared" si="1"/>
        <v>47</v>
      </c>
      <c r="J15" s="5">
        <f t="shared" si="2"/>
        <v>84</v>
      </c>
      <c r="K15" s="5">
        <f t="shared" si="3"/>
        <v>84</v>
      </c>
      <c r="L15" s="5">
        <f t="shared" si="4"/>
        <v>84</v>
      </c>
      <c r="M15" s="4" t="s">
        <v>16</v>
      </c>
      <c r="N15" s="4"/>
      <c r="O15" s="5"/>
      <c r="P15" s="4"/>
      <c r="Q15" s="4"/>
    </row>
    <row r="16" ht="12.75" customHeight="1">
      <c r="A16" s="5">
        <v>117.0</v>
      </c>
      <c r="B16" s="7" t="s">
        <v>127</v>
      </c>
      <c r="C16" s="4" t="s">
        <v>117</v>
      </c>
      <c r="D16" s="5">
        <v>26.0</v>
      </c>
      <c r="E16" s="5">
        <v>42.0</v>
      </c>
      <c r="F16" s="5">
        <v>24.0</v>
      </c>
      <c r="G16" s="5">
        <v>0.0</v>
      </c>
      <c r="H16" s="5">
        <v>75.0</v>
      </c>
      <c r="I16" s="5">
        <f t="shared" si="1"/>
        <v>46</v>
      </c>
      <c r="J16" s="5">
        <f t="shared" si="2"/>
        <v>83.5</v>
      </c>
      <c r="K16" s="5">
        <f t="shared" si="3"/>
        <v>84</v>
      </c>
      <c r="L16" s="5">
        <f t="shared" si="4"/>
        <v>84</v>
      </c>
      <c r="M16" s="4" t="s">
        <v>16</v>
      </c>
      <c r="N16" s="4"/>
      <c r="O16" s="5"/>
      <c r="P16" s="4"/>
      <c r="Q16" s="4"/>
    </row>
    <row r="17" ht="12.75" customHeight="1">
      <c r="A17" s="5">
        <v>68.0</v>
      </c>
      <c r="B17" s="7" t="s">
        <v>82</v>
      </c>
      <c r="C17" s="4" t="s">
        <v>55</v>
      </c>
      <c r="D17" s="5">
        <v>26.0</v>
      </c>
      <c r="E17" s="5">
        <v>52.0</v>
      </c>
      <c r="F17" s="5">
        <v>18.5</v>
      </c>
      <c r="G17" s="5">
        <v>0.0</v>
      </c>
      <c r="H17" s="5">
        <v>70.0</v>
      </c>
      <c r="I17" s="5">
        <f t="shared" si="1"/>
        <v>48.25</v>
      </c>
      <c r="J17" s="5">
        <f t="shared" si="2"/>
        <v>83.25</v>
      </c>
      <c r="K17" s="5">
        <f t="shared" si="3"/>
        <v>83</v>
      </c>
      <c r="L17" s="5">
        <f t="shared" si="4"/>
        <v>83</v>
      </c>
      <c r="M17" s="4" t="s">
        <v>16</v>
      </c>
      <c r="N17" s="4"/>
      <c r="O17" s="5"/>
      <c r="P17" s="4"/>
      <c r="Q17" s="4"/>
    </row>
    <row r="18" ht="12.75" customHeight="1">
      <c r="A18" s="5">
        <v>116.0</v>
      </c>
      <c r="B18" s="7" t="s">
        <v>126</v>
      </c>
      <c r="C18" s="4" t="s">
        <v>117</v>
      </c>
      <c r="D18" s="5">
        <v>26.0</v>
      </c>
      <c r="E18" s="5">
        <v>43.0</v>
      </c>
      <c r="F18" s="5">
        <v>21.5</v>
      </c>
      <c r="G18" s="5">
        <v>0.0</v>
      </c>
      <c r="H18" s="5">
        <v>76.0</v>
      </c>
      <c r="I18" s="5">
        <f t="shared" si="1"/>
        <v>45.25</v>
      </c>
      <c r="J18" s="5">
        <f t="shared" si="2"/>
        <v>83.25</v>
      </c>
      <c r="K18" s="5">
        <f t="shared" si="3"/>
        <v>83</v>
      </c>
      <c r="L18" s="5">
        <f t="shared" si="4"/>
        <v>83</v>
      </c>
      <c r="M18" s="4" t="s">
        <v>33</v>
      </c>
      <c r="N18" s="4"/>
      <c r="O18" s="5"/>
      <c r="P18" s="4"/>
      <c r="Q18" s="4"/>
    </row>
    <row r="19" ht="12.75" customHeight="1">
      <c r="A19" s="5">
        <v>146.0</v>
      </c>
      <c r="B19" s="7" t="s">
        <v>158</v>
      </c>
      <c r="C19" s="4" t="s">
        <v>149</v>
      </c>
      <c r="D19" s="5">
        <v>24.0</v>
      </c>
      <c r="E19" s="5">
        <v>41.0</v>
      </c>
      <c r="F19" s="5">
        <v>30.0</v>
      </c>
      <c r="G19" s="5">
        <v>3.0</v>
      </c>
      <c r="H19" s="5">
        <v>65.0</v>
      </c>
      <c r="I19" s="5">
        <f t="shared" si="1"/>
        <v>50.5</v>
      </c>
      <c r="J19" s="5">
        <f t="shared" si="2"/>
        <v>83</v>
      </c>
      <c r="K19" s="5">
        <f t="shared" si="3"/>
        <v>83</v>
      </c>
      <c r="L19" s="5">
        <f t="shared" si="4"/>
        <v>83</v>
      </c>
      <c r="M19" s="4" t="s">
        <v>33</v>
      </c>
      <c r="N19" s="4"/>
      <c r="O19" s="5"/>
      <c r="P19" s="4"/>
      <c r="Q19" s="4"/>
    </row>
    <row r="20" ht="12.75" customHeight="1">
      <c r="A20" s="5">
        <v>79.0</v>
      </c>
      <c r="B20" s="7" t="s">
        <v>93</v>
      </c>
      <c r="C20" s="4" t="s">
        <v>55</v>
      </c>
      <c r="D20" s="5">
        <v>25.0</v>
      </c>
      <c r="E20" s="5">
        <v>44.0</v>
      </c>
      <c r="F20" s="5">
        <v>21.0</v>
      </c>
      <c r="G20" s="5">
        <v>2.0</v>
      </c>
      <c r="H20" s="5">
        <v>72.0</v>
      </c>
      <c r="I20" s="5">
        <f t="shared" si="1"/>
        <v>47</v>
      </c>
      <c r="J20" s="5">
        <f t="shared" si="2"/>
        <v>83</v>
      </c>
      <c r="K20" s="5">
        <f t="shared" si="3"/>
        <v>83</v>
      </c>
      <c r="L20" s="5">
        <f t="shared" si="4"/>
        <v>83</v>
      </c>
      <c r="M20" s="4" t="s">
        <v>33</v>
      </c>
      <c r="N20" s="4"/>
      <c r="O20" s="5"/>
      <c r="P20" s="4"/>
      <c r="Q20" s="4"/>
    </row>
    <row r="21" ht="12.75" customHeight="1">
      <c r="A21" s="5">
        <v>157.0</v>
      </c>
      <c r="B21" s="7" t="s">
        <v>168</v>
      </c>
      <c r="C21" s="4" t="s">
        <v>149</v>
      </c>
      <c r="D21" s="5">
        <v>22.0</v>
      </c>
      <c r="E21" s="5">
        <v>35.0</v>
      </c>
      <c r="F21" s="5">
        <v>28.0</v>
      </c>
      <c r="G21" s="5">
        <v>3.0</v>
      </c>
      <c r="H21" s="5">
        <v>75.0</v>
      </c>
      <c r="I21" s="5">
        <f t="shared" si="1"/>
        <v>45.5</v>
      </c>
      <c r="J21" s="5">
        <f t="shared" si="2"/>
        <v>83</v>
      </c>
      <c r="K21" s="5">
        <f t="shared" si="3"/>
        <v>83</v>
      </c>
      <c r="L21" s="5">
        <f t="shared" si="4"/>
        <v>83</v>
      </c>
      <c r="M21" s="4" t="s">
        <v>33</v>
      </c>
      <c r="N21" s="5"/>
      <c r="O21" s="5"/>
      <c r="P21" s="4"/>
      <c r="Q21" s="4"/>
    </row>
    <row r="22" ht="12.75" customHeight="1">
      <c r="A22" s="5">
        <v>177.0</v>
      </c>
      <c r="B22" s="7" t="s">
        <v>186</v>
      </c>
      <c r="C22" s="4" t="s">
        <v>15</v>
      </c>
      <c r="D22" s="5">
        <v>22.0</v>
      </c>
      <c r="E22" s="5">
        <v>39.0</v>
      </c>
      <c r="F22" s="5">
        <v>34.0</v>
      </c>
      <c r="G22" s="5">
        <v>3.0</v>
      </c>
      <c r="H22" s="5">
        <v>64.0</v>
      </c>
      <c r="I22" s="5">
        <f t="shared" si="1"/>
        <v>50.5</v>
      </c>
      <c r="J22" s="5">
        <f t="shared" si="2"/>
        <v>82.5</v>
      </c>
      <c r="K22" s="5">
        <f t="shared" si="3"/>
        <v>83</v>
      </c>
      <c r="L22" s="5">
        <f t="shared" si="4"/>
        <v>83</v>
      </c>
      <c r="M22" s="4" t="s">
        <v>33</v>
      </c>
      <c r="N22" s="5"/>
      <c r="O22" s="5"/>
      <c r="P22" s="4"/>
      <c r="Q22" s="4"/>
    </row>
    <row r="23" ht="12.75" customHeight="1">
      <c r="A23" s="5">
        <v>11.0</v>
      </c>
      <c r="B23" s="7" t="s">
        <v>25</v>
      </c>
      <c r="C23" s="4" t="s">
        <v>15</v>
      </c>
      <c r="D23" s="5">
        <v>25.0</v>
      </c>
      <c r="E23" s="5">
        <v>42.0</v>
      </c>
      <c r="F23" s="5">
        <v>30.0</v>
      </c>
      <c r="G23" s="5">
        <v>0.0</v>
      </c>
      <c r="H23" s="5">
        <v>68.0</v>
      </c>
      <c r="I23" s="5">
        <f t="shared" si="1"/>
        <v>48.5</v>
      </c>
      <c r="J23" s="5">
        <f t="shared" si="2"/>
        <v>82.5</v>
      </c>
      <c r="K23" s="5">
        <f t="shared" si="3"/>
        <v>83</v>
      </c>
      <c r="L23" s="5">
        <f t="shared" si="4"/>
        <v>83</v>
      </c>
      <c r="M23" s="4" t="s">
        <v>33</v>
      </c>
      <c r="N23" s="5"/>
      <c r="O23" s="5"/>
      <c r="P23" s="4"/>
      <c r="Q23" s="4"/>
    </row>
    <row r="24" ht="12.75" customHeight="1">
      <c r="A24" s="5">
        <v>89.0</v>
      </c>
      <c r="B24" s="7" t="s">
        <v>102</v>
      </c>
      <c r="C24" s="4" t="s">
        <v>55</v>
      </c>
      <c r="D24" s="5">
        <v>21.0</v>
      </c>
      <c r="E24" s="5">
        <v>54.0</v>
      </c>
      <c r="F24" s="5">
        <v>9.0</v>
      </c>
      <c r="G24" s="5">
        <v>0.0</v>
      </c>
      <c r="H24" s="5">
        <v>79.0</v>
      </c>
      <c r="I24" s="5">
        <f t="shared" si="1"/>
        <v>42</v>
      </c>
      <c r="J24" s="5">
        <f t="shared" si="2"/>
        <v>81.5</v>
      </c>
      <c r="K24" s="5">
        <f t="shared" si="3"/>
        <v>82</v>
      </c>
      <c r="L24" s="5">
        <f t="shared" si="4"/>
        <v>82</v>
      </c>
      <c r="M24" s="4" t="s">
        <v>33</v>
      </c>
      <c r="N24" s="5"/>
      <c r="O24" s="5"/>
      <c r="P24" s="4"/>
      <c r="Q24" s="4"/>
    </row>
    <row r="25" ht="12.75" customHeight="1">
      <c r="A25" s="5">
        <v>15.0</v>
      </c>
      <c r="B25" s="7" t="s">
        <v>29</v>
      </c>
      <c r="C25" s="4" t="s">
        <v>15</v>
      </c>
      <c r="D25" s="5">
        <v>17.0</v>
      </c>
      <c r="E25" s="5">
        <v>42.0</v>
      </c>
      <c r="F25" s="5">
        <v>33.0</v>
      </c>
      <c r="G25" s="5">
        <v>3.0</v>
      </c>
      <c r="H25" s="5">
        <v>64.0</v>
      </c>
      <c r="I25" s="5">
        <f t="shared" si="1"/>
        <v>49</v>
      </c>
      <c r="J25" s="5">
        <f t="shared" si="2"/>
        <v>81</v>
      </c>
      <c r="K25" s="5">
        <f t="shared" si="3"/>
        <v>81</v>
      </c>
      <c r="L25" s="5">
        <f t="shared" si="4"/>
        <v>81</v>
      </c>
      <c r="M25" s="4" t="s">
        <v>33</v>
      </c>
      <c r="N25" s="5"/>
      <c r="O25" s="5"/>
      <c r="P25" s="4"/>
      <c r="Q25" s="4"/>
    </row>
    <row r="26" ht="12.75" customHeight="1">
      <c r="A26" s="5">
        <v>119.0</v>
      </c>
      <c r="B26" s="7" t="s">
        <v>130</v>
      </c>
      <c r="C26" s="4" t="s">
        <v>129</v>
      </c>
      <c r="D26" s="5">
        <v>20.0</v>
      </c>
      <c r="E26" s="5">
        <v>48.0</v>
      </c>
      <c r="F26" s="5">
        <v>25.0</v>
      </c>
      <c r="G26" s="5">
        <v>0.0</v>
      </c>
      <c r="H26" s="5">
        <v>68.0</v>
      </c>
      <c r="I26" s="5">
        <f t="shared" si="1"/>
        <v>46.5</v>
      </c>
      <c r="J26" s="5">
        <f t="shared" si="2"/>
        <v>80.5</v>
      </c>
      <c r="K26" s="5">
        <f t="shared" si="3"/>
        <v>81</v>
      </c>
      <c r="L26" s="5">
        <f t="shared" si="4"/>
        <v>81</v>
      </c>
      <c r="M26" s="4" t="s">
        <v>33</v>
      </c>
      <c r="N26" s="5"/>
      <c r="O26" s="5"/>
      <c r="P26" s="4"/>
      <c r="Q26" s="4"/>
    </row>
    <row r="27" ht="12.75" customHeight="1">
      <c r="A27" s="5">
        <v>47.0</v>
      </c>
      <c r="B27" s="7" t="s">
        <v>61</v>
      </c>
      <c r="C27" s="4" t="s">
        <v>55</v>
      </c>
      <c r="D27" s="5">
        <v>24.0</v>
      </c>
      <c r="E27" s="5">
        <v>35.0</v>
      </c>
      <c r="F27" s="5">
        <v>30.0</v>
      </c>
      <c r="G27" s="5">
        <v>1.75</v>
      </c>
      <c r="H27" s="5">
        <v>68.0</v>
      </c>
      <c r="I27" s="5">
        <f t="shared" si="1"/>
        <v>46.25</v>
      </c>
      <c r="J27" s="5">
        <f t="shared" si="2"/>
        <v>80.25</v>
      </c>
      <c r="K27" s="5">
        <f t="shared" si="3"/>
        <v>80</v>
      </c>
      <c r="L27" s="5">
        <f t="shared" si="4"/>
        <v>80</v>
      </c>
      <c r="M27" s="4" t="s">
        <v>33</v>
      </c>
      <c r="N27" s="5"/>
      <c r="O27" s="5"/>
      <c r="P27" s="4"/>
      <c r="Q27" s="4"/>
    </row>
    <row r="28" ht="12.75" customHeight="1">
      <c r="A28" s="5">
        <v>150.0</v>
      </c>
      <c r="B28" s="7" t="s">
        <v>162</v>
      </c>
      <c r="C28" s="4" t="s">
        <v>149</v>
      </c>
      <c r="D28" s="5">
        <v>20.0</v>
      </c>
      <c r="E28" s="5">
        <v>29.0</v>
      </c>
      <c r="F28" s="5">
        <v>36.0</v>
      </c>
      <c r="G28" s="5">
        <v>1.5</v>
      </c>
      <c r="H28" s="5">
        <v>72.0</v>
      </c>
      <c r="I28" s="5">
        <f t="shared" si="1"/>
        <v>44</v>
      </c>
      <c r="J28" s="5">
        <f t="shared" si="2"/>
        <v>80</v>
      </c>
      <c r="K28" s="5">
        <f t="shared" si="3"/>
        <v>80</v>
      </c>
      <c r="L28" s="5">
        <f t="shared" si="4"/>
        <v>80</v>
      </c>
      <c r="M28" s="4" t="s">
        <v>33</v>
      </c>
      <c r="N28" s="5"/>
      <c r="O28" s="5"/>
      <c r="P28" s="4"/>
      <c r="Q28" s="4"/>
    </row>
    <row r="29" ht="12.75" customHeight="1">
      <c r="A29" s="5">
        <v>59.0</v>
      </c>
      <c r="B29" s="7" t="s">
        <v>73</v>
      </c>
      <c r="C29" s="4" t="s">
        <v>55</v>
      </c>
      <c r="D29" s="5">
        <v>22.0</v>
      </c>
      <c r="E29" s="5">
        <v>41.0</v>
      </c>
      <c r="F29" s="5">
        <v>27.5</v>
      </c>
      <c r="G29" s="5">
        <v>3.0</v>
      </c>
      <c r="H29" s="5">
        <v>61.0</v>
      </c>
      <c r="I29" s="5">
        <f t="shared" si="1"/>
        <v>48.25</v>
      </c>
      <c r="J29" s="5">
        <f t="shared" si="2"/>
        <v>78.75</v>
      </c>
      <c r="K29" s="5">
        <f t="shared" si="3"/>
        <v>79</v>
      </c>
      <c r="L29" s="5">
        <f t="shared" si="4"/>
        <v>79</v>
      </c>
      <c r="M29" s="4" t="s">
        <v>33</v>
      </c>
      <c r="N29" s="5"/>
      <c r="O29" s="5"/>
      <c r="P29" s="4"/>
      <c r="Q29" s="4"/>
    </row>
    <row r="30" ht="12.75" customHeight="1">
      <c r="A30" s="5">
        <v>107.0</v>
      </c>
      <c r="B30" s="7" t="s">
        <v>118</v>
      </c>
      <c r="C30" s="4" t="s">
        <v>117</v>
      </c>
      <c r="D30" s="5">
        <v>25.0</v>
      </c>
      <c r="E30" s="5">
        <v>38.0</v>
      </c>
      <c r="F30" s="5">
        <v>31.0</v>
      </c>
      <c r="G30" s="5">
        <v>2.0</v>
      </c>
      <c r="H30" s="5">
        <v>58.0</v>
      </c>
      <c r="I30" s="5">
        <f t="shared" si="1"/>
        <v>49</v>
      </c>
      <c r="J30" s="5">
        <f t="shared" si="2"/>
        <v>78</v>
      </c>
      <c r="K30" s="5">
        <f t="shared" si="3"/>
        <v>78</v>
      </c>
      <c r="L30" s="5">
        <f t="shared" si="4"/>
        <v>78</v>
      </c>
      <c r="M30" s="4" t="s">
        <v>33</v>
      </c>
      <c r="N30" s="5"/>
      <c r="O30" s="5"/>
      <c r="P30" s="4"/>
      <c r="Q30" s="4"/>
    </row>
    <row r="31" ht="16.5" customHeight="1">
      <c r="A31" s="5">
        <v>27.0</v>
      </c>
      <c r="B31" s="7" t="s">
        <v>42</v>
      </c>
      <c r="C31" s="4" t="s">
        <v>15</v>
      </c>
      <c r="D31" s="5">
        <v>25.0</v>
      </c>
      <c r="E31" s="5">
        <v>43.0</v>
      </c>
      <c r="F31" s="5">
        <v>27.5</v>
      </c>
      <c r="G31" s="5">
        <v>0.0</v>
      </c>
      <c r="H31" s="5">
        <v>60.0</v>
      </c>
      <c r="I31" s="5">
        <f t="shared" si="1"/>
        <v>47.75</v>
      </c>
      <c r="J31" s="5">
        <f t="shared" si="2"/>
        <v>77.75</v>
      </c>
      <c r="K31" s="5">
        <f t="shared" si="3"/>
        <v>78</v>
      </c>
      <c r="L31" s="5">
        <f t="shared" si="4"/>
        <v>78</v>
      </c>
      <c r="M31" s="4" t="s">
        <v>33</v>
      </c>
      <c r="N31" s="5"/>
      <c r="O31" s="5"/>
      <c r="P31" s="4"/>
      <c r="Q31" s="4"/>
    </row>
    <row r="32" ht="12.75" customHeight="1">
      <c r="A32" s="5">
        <v>115.0</v>
      </c>
      <c r="B32" s="7" t="s">
        <v>125</v>
      </c>
      <c r="C32" s="4" t="s">
        <v>117</v>
      </c>
      <c r="D32" s="5">
        <v>24.0</v>
      </c>
      <c r="E32" s="5">
        <v>45.5</v>
      </c>
      <c r="F32" s="5">
        <v>22.5</v>
      </c>
      <c r="G32" s="5">
        <v>0.0</v>
      </c>
      <c r="H32" s="5">
        <v>63.0</v>
      </c>
      <c r="I32" s="5">
        <f t="shared" si="1"/>
        <v>46</v>
      </c>
      <c r="J32" s="5">
        <f t="shared" si="2"/>
        <v>77.5</v>
      </c>
      <c r="K32" s="5">
        <f t="shared" si="3"/>
        <v>78</v>
      </c>
      <c r="L32" s="5">
        <f t="shared" si="4"/>
        <v>78</v>
      </c>
      <c r="M32" s="4" t="s">
        <v>33</v>
      </c>
      <c r="N32" s="5"/>
      <c r="O32" s="5"/>
      <c r="P32" s="4"/>
      <c r="Q32" s="4"/>
    </row>
    <row r="33" ht="12.75" customHeight="1">
      <c r="A33" s="5">
        <v>63.0</v>
      </c>
      <c r="B33" s="7" t="s">
        <v>77</v>
      </c>
      <c r="C33" s="4" t="s">
        <v>55</v>
      </c>
      <c r="D33" s="5">
        <v>25.0</v>
      </c>
      <c r="E33" s="5">
        <v>48.0</v>
      </c>
      <c r="F33" s="5">
        <v>19.0</v>
      </c>
      <c r="G33" s="5">
        <v>0.0</v>
      </c>
      <c r="H33" s="5">
        <v>62.0</v>
      </c>
      <c r="I33" s="5">
        <f t="shared" si="1"/>
        <v>46</v>
      </c>
      <c r="J33" s="5">
        <f t="shared" si="2"/>
        <v>77</v>
      </c>
      <c r="K33" s="5">
        <f t="shared" si="3"/>
        <v>77</v>
      </c>
      <c r="L33" s="5">
        <f t="shared" si="4"/>
        <v>77</v>
      </c>
      <c r="M33" s="4" t="s">
        <v>33</v>
      </c>
      <c r="N33" s="5"/>
      <c r="O33" s="5"/>
      <c r="P33" s="4"/>
      <c r="Q33" s="4"/>
    </row>
    <row r="34" ht="12.75" customHeight="1">
      <c r="A34" s="5">
        <v>158.0</v>
      </c>
      <c r="B34" s="7" t="s">
        <v>169</v>
      </c>
      <c r="C34" s="4" t="s">
        <v>149</v>
      </c>
      <c r="D34" s="5">
        <v>14.0</v>
      </c>
      <c r="E34" s="5">
        <v>39.0</v>
      </c>
      <c r="F34" s="5">
        <v>28.0</v>
      </c>
      <c r="G34" s="5">
        <v>2.0</v>
      </c>
      <c r="H34" s="5">
        <v>69.0</v>
      </c>
      <c r="I34" s="5">
        <f t="shared" si="1"/>
        <v>42.5</v>
      </c>
      <c r="J34" s="5">
        <f t="shared" si="2"/>
        <v>77</v>
      </c>
      <c r="K34" s="5">
        <f t="shared" si="3"/>
        <v>77</v>
      </c>
      <c r="L34" s="5">
        <f t="shared" si="4"/>
        <v>77</v>
      </c>
      <c r="M34" s="4" t="s">
        <v>33</v>
      </c>
      <c r="N34" s="5"/>
      <c r="O34" s="5"/>
      <c r="P34" s="4"/>
      <c r="Q34" s="4"/>
    </row>
    <row r="35" ht="12.75" customHeight="1">
      <c r="A35" s="5">
        <v>5.0</v>
      </c>
      <c r="B35" s="7" t="s">
        <v>19</v>
      </c>
      <c r="C35" s="4" t="s">
        <v>15</v>
      </c>
      <c r="D35" s="5">
        <v>26.0</v>
      </c>
      <c r="E35" s="5">
        <v>41.0</v>
      </c>
      <c r="F35" s="5">
        <v>21.5</v>
      </c>
      <c r="G35" s="5">
        <v>3.0</v>
      </c>
      <c r="H35" s="5">
        <v>58.0</v>
      </c>
      <c r="I35" s="5">
        <f t="shared" si="1"/>
        <v>47.25</v>
      </c>
      <c r="J35" s="5">
        <f t="shared" si="2"/>
        <v>76.25</v>
      </c>
      <c r="K35" s="5">
        <f t="shared" si="3"/>
        <v>76</v>
      </c>
      <c r="L35" s="5">
        <f t="shared" si="4"/>
        <v>76</v>
      </c>
      <c r="M35" s="4" t="s">
        <v>33</v>
      </c>
      <c r="N35" s="5"/>
      <c r="O35" s="5"/>
      <c r="P35" s="4"/>
      <c r="Q35" s="4"/>
    </row>
    <row r="36" ht="12.75" customHeight="1">
      <c r="A36" s="5">
        <v>65.0</v>
      </c>
      <c r="B36" s="7" t="s">
        <v>79</v>
      </c>
      <c r="C36" s="4" t="s">
        <v>55</v>
      </c>
      <c r="D36" s="5">
        <v>24.0</v>
      </c>
      <c r="E36" s="5">
        <v>30.0</v>
      </c>
      <c r="F36" s="5">
        <v>22.5</v>
      </c>
      <c r="G36" s="5">
        <v>0.0</v>
      </c>
      <c r="H36" s="5">
        <v>76.0</v>
      </c>
      <c r="I36" s="5">
        <f t="shared" si="1"/>
        <v>38.25</v>
      </c>
      <c r="J36" s="5">
        <f t="shared" si="2"/>
        <v>76.25</v>
      </c>
      <c r="K36" s="5">
        <f t="shared" si="3"/>
        <v>76</v>
      </c>
      <c r="L36" s="5">
        <f t="shared" si="4"/>
        <v>76</v>
      </c>
      <c r="M36" s="4" t="s">
        <v>33</v>
      </c>
      <c r="N36" s="5"/>
      <c r="O36" s="5"/>
      <c r="P36" s="4"/>
      <c r="Q36" s="4"/>
    </row>
    <row r="37" ht="12.75" customHeight="1">
      <c r="A37" s="5">
        <v>26.0</v>
      </c>
      <c r="B37" s="7" t="s">
        <v>41</v>
      </c>
      <c r="C37" s="4" t="s">
        <v>15</v>
      </c>
      <c r="D37" s="5">
        <v>24.0</v>
      </c>
      <c r="E37" s="5">
        <v>47.0</v>
      </c>
      <c r="F37" s="5">
        <v>21.5</v>
      </c>
      <c r="G37" s="5">
        <v>0.0</v>
      </c>
      <c r="H37" s="5">
        <v>59.0</v>
      </c>
      <c r="I37" s="5">
        <f t="shared" si="1"/>
        <v>46.25</v>
      </c>
      <c r="J37" s="5">
        <f t="shared" si="2"/>
        <v>75.75</v>
      </c>
      <c r="K37" s="5">
        <f t="shared" si="3"/>
        <v>76</v>
      </c>
      <c r="L37" s="5">
        <f t="shared" si="4"/>
        <v>76</v>
      </c>
      <c r="M37" s="4" t="s">
        <v>33</v>
      </c>
      <c r="N37" s="5"/>
      <c r="O37" s="5"/>
      <c r="P37" s="4"/>
      <c r="Q37" s="4"/>
    </row>
    <row r="38" ht="12.75" customHeight="1">
      <c r="A38" s="5">
        <v>155.0</v>
      </c>
      <c r="B38" s="7" t="s">
        <v>166</v>
      </c>
      <c r="C38" s="4" t="s">
        <v>149</v>
      </c>
      <c r="D38" s="5">
        <v>24.0</v>
      </c>
      <c r="E38" s="5">
        <v>41.0</v>
      </c>
      <c r="F38" s="5">
        <v>27.0</v>
      </c>
      <c r="G38" s="5">
        <v>1.0</v>
      </c>
      <c r="H38" s="5">
        <v>56.0</v>
      </c>
      <c r="I38" s="5">
        <f t="shared" si="1"/>
        <v>47</v>
      </c>
      <c r="J38" s="5">
        <f t="shared" si="2"/>
        <v>75</v>
      </c>
      <c r="K38" s="5">
        <f t="shared" si="3"/>
        <v>75</v>
      </c>
      <c r="L38" s="5">
        <f t="shared" si="4"/>
        <v>75</v>
      </c>
      <c r="M38" s="4" t="s">
        <v>33</v>
      </c>
      <c r="N38" s="5"/>
      <c r="O38" s="5"/>
      <c r="P38" s="4"/>
      <c r="Q38" s="4"/>
    </row>
    <row r="39" ht="12.75" customHeight="1">
      <c r="A39" s="5">
        <v>106.0</v>
      </c>
      <c r="B39" s="7" t="s">
        <v>116</v>
      </c>
      <c r="C39" s="4" t="s">
        <v>117</v>
      </c>
      <c r="D39" s="5">
        <v>26.0</v>
      </c>
      <c r="E39" s="5">
        <v>49.0</v>
      </c>
      <c r="F39" s="5">
        <v>18.0</v>
      </c>
      <c r="G39" s="5">
        <v>0.0</v>
      </c>
      <c r="H39" s="5">
        <v>55.0</v>
      </c>
      <c r="I39" s="5">
        <f t="shared" si="1"/>
        <v>46.5</v>
      </c>
      <c r="J39" s="5">
        <f t="shared" si="2"/>
        <v>74</v>
      </c>
      <c r="K39" s="5">
        <f t="shared" si="3"/>
        <v>74</v>
      </c>
      <c r="L39" s="5">
        <f t="shared" si="4"/>
        <v>74</v>
      </c>
      <c r="M39" s="4" t="s">
        <v>33</v>
      </c>
      <c r="N39" s="5"/>
      <c r="O39" s="5"/>
      <c r="P39" s="4"/>
      <c r="Q39" s="4"/>
    </row>
    <row r="40" ht="12.75" customHeight="1">
      <c r="A40" s="5">
        <v>91.0</v>
      </c>
      <c r="B40" s="7" t="s">
        <v>104</v>
      </c>
      <c r="C40" s="4" t="s">
        <v>55</v>
      </c>
      <c r="D40" s="5">
        <v>23.0</v>
      </c>
      <c r="E40" s="5">
        <v>25.0</v>
      </c>
      <c r="F40" s="5">
        <v>36.0</v>
      </c>
      <c r="G40" s="5">
        <v>0.0</v>
      </c>
      <c r="H40" s="5">
        <v>64.0</v>
      </c>
      <c r="I40" s="5">
        <f t="shared" si="1"/>
        <v>42</v>
      </c>
      <c r="J40" s="5">
        <f t="shared" si="2"/>
        <v>74</v>
      </c>
      <c r="K40" s="5">
        <f t="shared" si="3"/>
        <v>74</v>
      </c>
      <c r="L40" s="5">
        <f t="shared" si="4"/>
        <v>74</v>
      </c>
      <c r="M40" s="4" t="s">
        <v>33</v>
      </c>
      <c r="N40" s="5"/>
      <c r="O40" s="5"/>
      <c r="P40" s="4"/>
      <c r="Q40" s="4"/>
    </row>
    <row r="41" ht="12.75" customHeight="1">
      <c r="A41" s="5">
        <v>103.0</v>
      </c>
      <c r="B41" s="7" t="s">
        <v>114</v>
      </c>
      <c r="C41" s="4" t="s">
        <v>55</v>
      </c>
      <c r="D41" s="5">
        <v>24.0</v>
      </c>
      <c r="E41" s="5">
        <v>48.0</v>
      </c>
      <c r="F41" s="5">
        <v>28.0</v>
      </c>
      <c r="G41" s="5">
        <v>0.0</v>
      </c>
      <c r="H41" s="5">
        <v>47.0</v>
      </c>
      <c r="I41" s="5">
        <f t="shared" si="1"/>
        <v>50</v>
      </c>
      <c r="J41" s="5">
        <f t="shared" si="2"/>
        <v>73.5</v>
      </c>
      <c r="K41" s="5">
        <f t="shared" si="3"/>
        <v>74</v>
      </c>
      <c r="L41" s="5">
        <f t="shared" si="4"/>
        <v>74</v>
      </c>
      <c r="M41" s="4" t="s">
        <v>33</v>
      </c>
      <c r="N41" s="5"/>
      <c r="O41" s="5"/>
      <c r="P41" s="4"/>
      <c r="Q41" s="4"/>
    </row>
    <row r="42" ht="12.75" customHeight="1">
      <c r="A42" s="5">
        <v>101.0</v>
      </c>
      <c r="B42" s="7" t="s">
        <v>112</v>
      </c>
      <c r="C42" s="4" t="s">
        <v>55</v>
      </c>
      <c r="D42" s="5">
        <v>24.0</v>
      </c>
      <c r="E42" s="5">
        <v>39.0</v>
      </c>
      <c r="F42" s="5">
        <v>24.0</v>
      </c>
      <c r="G42" s="5">
        <v>1.0</v>
      </c>
      <c r="H42" s="5">
        <v>58.0</v>
      </c>
      <c r="I42" s="5">
        <f t="shared" si="1"/>
        <v>44.5</v>
      </c>
      <c r="J42" s="5">
        <f t="shared" si="2"/>
        <v>73.5</v>
      </c>
      <c r="K42" s="5">
        <f t="shared" si="3"/>
        <v>74</v>
      </c>
      <c r="L42" s="5">
        <f t="shared" si="4"/>
        <v>74</v>
      </c>
      <c r="M42" s="4" t="s">
        <v>33</v>
      </c>
      <c r="N42" s="5"/>
      <c r="O42" s="5"/>
      <c r="P42" s="4"/>
      <c r="Q42" s="4"/>
    </row>
    <row r="43" ht="12.75" customHeight="1">
      <c r="A43" s="5">
        <v>129.0</v>
      </c>
      <c r="B43" s="7" t="s">
        <v>139</v>
      </c>
      <c r="C43" s="4" t="s">
        <v>129</v>
      </c>
      <c r="D43" s="5">
        <v>23.0</v>
      </c>
      <c r="E43" s="5">
        <v>33.0</v>
      </c>
      <c r="F43" s="5">
        <v>25.0</v>
      </c>
      <c r="G43" s="5">
        <v>2.0</v>
      </c>
      <c r="H43" s="5">
        <v>62.0</v>
      </c>
      <c r="I43" s="5">
        <f t="shared" si="1"/>
        <v>42.5</v>
      </c>
      <c r="J43" s="5">
        <f t="shared" si="2"/>
        <v>73.5</v>
      </c>
      <c r="K43" s="5">
        <f t="shared" si="3"/>
        <v>74</v>
      </c>
      <c r="L43" s="5">
        <f t="shared" si="4"/>
        <v>74</v>
      </c>
      <c r="M43" s="4" t="s">
        <v>60</v>
      </c>
      <c r="N43" s="5"/>
      <c r="O43" s="5"/>
      <c r="P43" s="4"/>
      <c r="Q43" s="4"/>
    </row>
    <row r="44" ht="12.75" customHeight="1">
      <c r="A44" s="5">
        <v>138.0</v>
      </c>
      <c r="B44" s="7" t="s">
        <v>150</v>
      </c>
      <c r="C44" s="4" t="s">
        <v>149</v>
      </c>
      <c r="D44" s="5">
        <v>13.0</v>
      </c>
      <c r="E44" s="5">
        <v>33.0</v>
      </c>
      <c r="F44" s="5">
        <v>29.0</v>
      </c>
      <c r="G44" s="5">
        <v>2.0</v>
      </c>
      <c r="H44" s="5">
        <v>68.0</v>
      </c>
      <c r="I44" s="5">
        <f t="shared" si="1"/>
        <v>39.5</v>
      </c>
      <c r="J44" s="5">
        <f t="shared" si="2"/>
        <v>73.5</v>
      </c>
      <c r="K44" s="5">
        <f t="shared" si="3"/>
        <v>74</v>
      </c>
      <c r="L44" s="5">
        <f t="shared" si="4"/>
        <v>74</v>
      </c>
      <c r="M44" s="4" t="s">
        <v>60</v>
      </c>
      <c r="N44" s="5"/>
      <c r="O44" s="5"/>
      <c r="P44" s="4"/>
    </row>
    <row r="45" ht="12.75" customHeight="1">
      <c r="A45" s="5">
        <v>114.0</v>
      </c>
      <c r="B45" s="7" t="s">
        <v>124</v>
      </c>
      <c r="C45" s="4" t="s">
        <v>117</v>
      </c>
      <c r="D45" s="5">
        <v>23.0</v>
      </c>
      <c r="E45" s="5">
        <v>41.0</v>
      </c>
      <c r="F45" s="5">
        <v>30.5</v>
      </c>
      <c r="G45" s="5">
        <v>0.0</v>
      </c>
      <c r="H45" s="5">
        <v>52.0</v>
      </c>
      <c r="I45" s="5">
        <f t="shared" si="1"/>
        <v>47.25</v>
      </c>
      <c r="J45" s="5">
        <f t="shared" si="2"/>
        <v>73.25</v>
      </c>
      <c r="K45" s="5">
        <f t="shared" si="3"/>
        <v>73</v>
      </c>
      <c r="L45" s="5">
        <f t="shared" si="4"/>
        <v>73</v>
      </c>
      <c r="M45" s="4" t="s">
        <v>60</v>
      </c>
      <c r="N45" s="5"/>
      <c r="O45" s="5"/>
      <c r="P45" s="4"/>
    </row>
    <row r="46" ht="12.75" customHeight="1">
      <c r="A46" s="5">
        <v>113.0</v>
      </c>
      <c r="B46" s="7" t="s">
        <v>123</v>
      </c>
      <c r="C46" s="4" t="s">
        <v>117</v>
      </c>
      <c r="D46" s="5">
        <v>26.0</v>
      </c>
      <c r="E46" s="5">
        <v>51.5</v>
      </c>
      <c r="F46" s="5">
        <v>24.0</v>
      </c>
      <c r="G46" s="5">
        <v>0.0</v>
      </c>
      <c r="H46" s="5">
        <v>44.0</v>
      </c>
      <c r="I46" s="5">
        <f t="shared" si="1"/>
        <v>50.75</v>
      </c>
      <c r="J46" s="5">
        <f t="shared" si="2"/>
        <v>72.75</v>
      </c>
      <c r="K46" s="5">
        <f t="shared" si="3"/>
        <v>73</v>
      </c>
      <c r="L46" s="5">
        <f t="shared" si="4"/>
        <v>73</v>
      </c>
      <c r="M46" s="4" t="s">
        <v>60</v>
      </c>
      <c r="N46" s="5"/>
      <c r="O46" s="5"/>
      <c r="P46" s="4"/>
    </row>
    <row r="47" ht="12.75" customHeight="1">
      <c r="A47" s="5">
        <v>71.0</v>
      </c>
      <c r="B47" s="7" t="s">
        <v>85</v>
      </c>
      <c r="C47" s="4" t="s">
        <v>55</v>
      </c>
      <c r="D47" s="5">
        <v>24.0</v>
      </c>
      <c r="E47" s="5">
        <v>39.0</v>
      </c>
      <c r="F47" s="5">
        <v>28.0</v>
      </c>
      <c r="G47" s="5">
        <v>2.0</v>
      </c>
      <c r="H47" s="5">
        <v>50.0</v>
      </c>
      <c r="I47" s="5">
        <f t="shared" si="1"/>
        <v>47.5</v>
      </c>
      <c r="J47" s="5">
        <f t="shared" si="2"/>
        <v>72.5</v>
      </c>
      <c r="K47" s="5">
        <f t="shared" si="3"/>
        <v>73</v>
      </c>
      <c r="L47" s="5">
        <f t="shared" si="4"/>
        <v>73</v>
      </c>
      <c r="M47" s="4" t="s">
        <v>60</v>
      </c>
      <c r="N47" s="5"/>
      <c r="O47" s="5"/>
      <c r="P47" s="4"/>
    </row>
    <row r="48" ht="12.75" customHeight="1">
      <c r="A48" s="5">
        <v>126.0</v>
      </c>
      <c r="B48" s="7" t="s">
        <v>136</v>
      </c>
      <c r="C48" s="4" t="s">
        <v>129</v>
      </c>
      <c r="D48" s="5">
        <v>21.0</v>
      </c>
      <c r="E48" s="5">
        <v>36.0</v>
      </c>
      <c r="F48" s="5">
        <v>21.0</v>
      </c>
      <c r="G48" s="5">
        <v>0.0</v>
      </c>
      <c r="H48" s="5">
        <v>66.0</v>
      </c>
      <c r="I48" s="5">
        <f t="shared" si="1"/>
        <v>39</v>
      </c>
      <c r="J48" s="5">
        <f t="shared" si="2"/>
        <v>72</v>
      </c>
      <c r="K48" s="5">
        <f t="shared" si="3"/>
        <v>72</v>
      </c>
      <c r="L48" s="5">
        <f t="shared" si="4"/>
        <v>72</v>
      </c>
      <c r="M48" s="4" t="s">
        <v>60</v>
      </c>
      <c r="N48" s="5"/>
      <c r="O48" s="5"/>
      <c r="P48" s="4"/>
    </row>
    <row r="49" ht="12.75" customHeight="1">
      <c r="A49" s="5">
        <v>154.0</v>
      </c>
      <c r="B49" s="7" t="s">
        <v>165</v>
      </c>
      <c r="C49" s="4" t="s">
        <v>149</v>
      </c>
      <c r="D49" s="5">
        <v>19.0</v>
      </c>
      <c r="E49" s="5">
        <v>36.0</v>
      </c>
      <c r="F49" s="5">
        <v>28.0</v>
      </c>
      <c r="G49" s="5">
        <v>3.0</v>
      </c>
      <c r="H49" s="5">
        <v>53.0</v>
      </c>
      <c r="I49" s="5">
        <f t="shared" si="1"/>
        <v>44.5</v>
      </c>
      <c r="J49" s="5">
        <f t="shared" si="2"/>
        <v>71</v>
      </c>
      <c r="K49" s="5">
        <f t="shared" si="3"/>
        <v>71</v>
      </c>
      <c r="L49" s="5">
        <f t="shared" si="4"/>
        <v>71</v>
      </c>
      <c r="M49" s="4" t="s">
        <v>60</v>
      </c>
      <c r="N49" s="5"/>
      <c r="O49" s="5"/>
      <c r="P49" s="4"/>
    </row>
    <row r="50" ht="12.75" customHeight="1">
      <c r="A50" s="5">
        <v>118.0</v>
      </c>
      <c r="B50" s="7" t="s">
        <v>128</v>
      </c>
      <c r="C50" s="4" t="s">
        <v>129</v>
      </c>
      <c r="D50" s="5">
        <v>21.0</v>
      </c>
      <c r="E50" s="5">
        <v>46.0</v>
      </c>
      <c r="F50" s="5">
        <v>20.0</v>
      </c>
      <c r="G50" s="5">
        <v>0.0</v>
      </c>
      <c r="H50" s="5">
        <v>55.0</v>
      </c>
      <c r="I50" s="5">
        <f t="shared" si="1"/>
        <v>43.5</v>
      </c>
      <c r="J50" s="5">
        <f t="shared" si="2"/>
        <v>71</v>
      </c>
      <c r="K50" s="5">
        <f t="shared" si="3"/>
        <v>71</v>
      </c>
      <c r="L50" s="5">
        <f t="shared" si="4"/>
        <v>71</v>
      </c>
      <c r="M50" s="4" t="s">
        <v>60</v>
      </c>
      <c r="N50" s="5"/>
      <c r="O50" s="5"/>
      <c r="P50" s="4"/>
    </row>
    <row r="51" ht="12.75" customHeight="1">
      <c r="A51" s="5">
        <v>9.0</v>
      </c>
      <c r="B51" s="7" t="s">
        <v>23</v>
      </c>
      <c r="C51" s="4" t="s">
        <v>15</v>
      </c>
      <c r="D51" s="5">
        <v>24.0</v>
      </c>
      <c r="E51" s="5">
        <v>43.0</v>
      </c>
      <c r="F51" s="5">
        <v>13.0</v>
      </c>
      <c r="G51" s="5">
        <v>0.0</v>
      </c>
      <c r="H51" s="5">
        <v>62.0</v>
      </c>
      <c r="I51" s="5">
        <f t="shared" si="1"/>
        <v>40</v>
      </c>
      <c r="J51" s="5">
        <f t="shared" si="2"/>
        <v>71</v>
      </c>
      <c r="K51" s="5">
        <f t="shared" si="3"/>
        <v>71</v>
      </c>
      <c r="L51" s="5">
        <f t="shared" si="4"/>
        <v>71</v>
      </c>
      <c r="M51" s="4" t="s">
        <v>60</v>
      </c>
      <c r="N51" s="5"/>
      <c r="O51" s="5"/>
      <c r="P51" s="4"/>
    </row>
    <row r="52" ht="12.75" customHeight="1">
      <c r="A52" s="5">
        <v>48.0</v>
      </c>
      <c r="B52" s="7" t="s">
        <v>62</v>
      </c>
      <c r="C52" s="4" t="s">
        <v>55</v>
      </c>
      <c r="D52" s="5">
        <v>22.0</v>
      </c>
      <c r="E52" s="5">
        <v>44.0</v>
      </c>
      <c r="F52" s="5">
        <v>21.5</v>
      </c>
      <c r="G52" s="5">
        <v>1.0</v>
      </c>
      <c r="H52" s="5">
        <v>52.0</v>
      </c>
      <c r="I52" s="5">
        <f t="shared" si="1"/>
        <v>44.75</v>
      </c>
      <c r="J52" s="5">
        <f t="shared" si="2"/>
        <v>70.75</v>
      </c>
      <c r="K52" s="5">
        <f t="shared" si="3"/>
        <v>71</v>
      </c>
      <c r="L52" s="5">
        <f t="shared" si="4"/>
        <v>71</v>
      </c>
      <c r="M52" s="4" t="s">
        <v>60</v>
      </c>
      <c r="N52" s="5"/>
      <c r="O52" s="5"/>
      <c r="P52" s="4"/>
    </row>
    <row r="53" ht="12.75" customHeight="1">
      <c r="A53" s="5">
        <v>60.0</v>
      </c>
      <c r="B53" s="7" t="s">
        <v>74</v>
      </c>
      <c r="C53" s="4" t="s">
        <v>55</v>
      </c>
      <c r="D53" s="5">
        <v>26.0</v>
      </c>
      <c r="E53" s="5">
        <v>43.0</v>
      </c>
      <c r="F53" s="5">
        <v>17.0</v>
      </c>
      <c r="G53" s="5">
        <v>0.0</v>
      </c>
      <c r="H53" s="5">
        <v>54.0</v>
      </c>
      <c r="I53" s="5">
        <f t="shared" si="1"/>
        <v>43</v>
      </c>
      <c r="J53" s="5">
        <f t="shared" si="2"/>
        <v>70</v>
      </c>
      <c r="K53" s="5">
        <f t="shared" si="3"/>
        <v>70</v>
      </c>
      <c r="L53" s="5">
        <f t="shared" si="4"/>
        <v>70</v>
      </c>
      <c r="M53" s="4" t="s">
        <v>60</v>
      </c>
      <c r="N53" s="5"/>
      <c r="O53" s="5"/>
      <c r="P53" s="4"/>
    </row>
    <row r="54" ht="12.75" customHeight="1">
      <c r="A54" s="5">
        <v>44.0</v>
      </c>
      <c r="B54" s="7" t="s">
        <v>57</v>
      </c>
      <c r="C54" s="4" t="s">
        <v>55</v>
      </c>
      <c r="D54" s="5">
        <v>19.0</v>
      </c>
      <c r="E54" s="5">
        <v>42.0</v>
      </c>
      <c r="F54" s="5">
        <v>19.0</v>
      </c>
      <c r="G54" s="5">
        <v>0.0</v>
      </c>
      <c r="H54" s="5">
        <v>60.0</v>
      </c>
      <c r="I54" s="5">
        <f t="shared" si="1"/>
        <v>40</v>
      </c>
      <c r="J54" s="5">
        <f t="shared" si="2"/>
        <v>70</v>
      </c>
      <c r="K54" s="5">
        <f t="shared" si="3"/>
        <v>70</v>
      </c>
      <c r="L54" s="5">
        <f t="shared" si="4"/>
        <v>70</v>
      </c>
      <c r="M54" s="4" t="s">
        <v>60</v>
      </c>
      <c r="N54" s="5"/>
      <c r="O54" s="5"/>
      <c r="P54" s="4"/>
    </row>
    <row r="55" ht="12.75" customHeight="1">
      <c r="A55" s="5">
        <v>10.0</v>
      </c>
      <c r="B55" s="7" t="s">
        <v>24</v>
      </c>
      <c r="C55" s="4" t="s">
        <v>15</v>
      </c>
      <c r="D55" s="5">
        <v>26.0</v>
      </c>
      <c r="E55" s="5">
        <v>45.0</v>
      </c>
      <c r="F55" s="5">
        <v>10.0</v>
      </c>
      <c r="G55" s="5">
        <v>0.0</v>
      </c>
      <c r="H55" s="5">
        <v>58.0</v>
      </c>
      <c r="I55" s="5">
        <f t="shared" si="1"/>
        <v>40.5</v>
      </c>
      <c r="J55" s="5">
        <f t="shared" si="2"/>
        <v>69.5</v>
      </c>
      <c r="K55" s="5">
        <f t="shared" si="3"/>
        <v>70</v>
      </c>
      <c r="L55" s="5">
        <f t="shared" si="4"/>
        <v>70</v>
      </c>
      <c r="M55" s="4" t="s">
        <v>60</v>
      </c>
      <c r="N55" s="5"/>
      <c r="O55" s="5"/>
      <c r="P55" s="4"/>
    </row>
    <row r="56" ht="12.75" customHeight="1">
      <c r="A56" s="5">
        <v>50.0</v>
      </c>
      <c r="B56" s="7" t="s">
        <v>64</v>
      </c>
      <c r="C56" s="4" t="s">
        <v>55</v>
      </c>
      <c r="D56" s="5">
        <v>22.0</v>
      </c>
      <c r="E56" s="5">
        <v>27.0</v>
      </c>
      <c r="F56" s="5">
        <v>24.5</v>
      </c>
      <c r="G56" s="5">
        <v>3.0</v>
      </c>
      <c r="H56" s="5">
        <v>59.0</v>
      </c>
      <c r="I56" s="5">
        <f t="shared" si="1"/>
        <v>39.75</v>
      </c>
      <c r="J56" s="5">
        <f t="shared" si="2"/>
        <v>69.25</v>
      </c>
      <c r="K56" s="5">
        <f t="shared" si="3"/>
        <v>69</v>
      </c>
      <c r="L56" s="5">
        <f t="shared" si="4"/>
        <v>69</v>
      </c>
      <c r="M56" s="4" t="s">
        <v>60</v>
      </c>
      <c r="N56" s="5"/>
      <c r="O56" s="5"/>
      <c r="P56" s="4"/>
    </row>
    <row r="57" ht="12.75" customHeight="1">
      <c r="A57" s="5">
        <v>54.0</v>
      </c>
      <c r="B57" s="7" t="s">
        <v>68</v>
      </c>
      <c r="C57" s="4" t="s">
        <v>55</v>
      </c>
      <c r="D57" s="5">
        <v>23.0</v>
      </c>
      <c r="E57" s="5">
        <v>36.5</v>
      </c>
      <c r="F57" s="5">
        <v>24.5</v>
      </c>
      <c r="G57" s="5">
        <v>2.5</v>
      </c>
      <c r="H57" s="5">
        <v>49.0</v>
      </c>
      <c r="I57" s="5">
        <f t="shared" si="1"/>
        <v>44.5</v>
      </c>
      <c r="J57" s="5">
        <f t="shared" si="2"/>
        <v>69</v>
      </c>
      <c r="K57" s="5">
        <f t="shared" si="3"/>
        <v>69</v>
      </c>
      <c r="L57" s="5">
        <f t="shared" si="4"/>
        <v>69</v>
      </c>
      <c r="M57" s="4" t="s">
        <v>60</v>
      </c>
      <c r="N57" s="5"/>
      <c r="O57" s="5"/>
      <c r="P57" s="4"/>
    </row>
    <row r="58" ht="12.75" customHeight="1">
      <c r="A58" s="5">
        <v>145.0</v>
      </c>
      <c r="B58" s="7" t="s">
        <v>157</v>
      </c>
      <c r="C58" s="4" t="s">
        <v>149</v>
      </c>
      <c r="D58" s="5">
        <v>15.0</v>
      </c>
      <c r="E58" s="5">
        <v>44.0</v>
      </c>
      <c r="F58" s="5">
        <v>22.0</v>
      </c>
      <c r="G58" s="5">
        <v>3.0</v>
      </c>
      <c r="H58" s="5">
        <v>51.0</v>
      </c>
      <c r="I58" s="5">
        <f t="shared" si="1"/>
        <v>43.5</v>
      </c>
      <c r="J58" s="5">
        <f t="shared" si="2"/>
        <v>69</v>
      </c>
      <c r="K58" s="5">
        <f t="shared" si="3"/>
        <v>69</v>
      </c>
      <c r="L58" s="5">
        <f t="shared" si="4"/>
        <v>69</v>
      </c>
      <c r="M58" s="4" t="s">
        <v>60</v>
      </c>
      <c r="N58" s="5"/>
      <c r="O58" s="5"/>
      <c r="P58" s="4"/>
    </row>
    <row r="59" ht="12.75" customHeight="1">
      <c r="A59" s="5">
        <v>7.0</v>
      </c>
      <c r="B59" s="7" t="s">
        <v>21</v>
      </c>
      <c r="C59" s="4" t="s">
        <v>15</v>
      </c>
      <c r="D59" s="5">
        <v>18.0</v>
      </c>
      <c r="E59" s="5">
        <v>40.0</v>
      </c>
      <c r="F59" s="5">
        <v>26.0</v>
      </c>
      <c r="G59" s="5">
        <v>0.0</v>
      </c>
      <c r="H59" s="5">
        <v>54.0</v>
      </c>
      <c r="I59" s="5">
        <f t="shared" si="1"/>
        <v>42</v>
      </c>
      <c r="J59" s="5">
        <f t="shared" si="2"/>
        <v>69</v>
      </c>
      <c r="K59" s="5">
        <f t="shared" si="3"/>
        <v>69</v>
      </c>
      <c r="L59" s="5">
        <f t="shared" si="4"/>
        <v>69</v>
      </c>
      <c r="M59" s="4" t="s">
        <v>60</v>
      </c>
      <c r="N59" s="5"/>
      <c r="O59" s="5"/>
      <c r="P59" s="4"/>
    </row>
    <row r="60" ht="12.75" customHeight="1">
      <c r="A60" s="5">
        <v>57.0</v>
      </c>
      <c r="B60" s="7" t="s">
        <v>71</v>
      </c>
      <c r="C60" s="4" t="s">
        <v>55</v>
      </c>
      <c r="D60" s="5">
        <v>19.0</v>
      </c>
      <c r="E60" s="5">
        <v>38.0</v>
      </c>
      <c r="F60" s="5">
        <v>24.5</v>
      </c>
      <c r="G60" s="5">
        <v>0.0</v>
      </c>
      <c r="H60" s="5">
        <v>56.0</v>
      </c>
      <c r="I60" s="5">
        <f t="shared" si="1"/>
        <v>40.75</v>
      </c>
      <c r="J60" s="5">
        <f t="shared" si="2"/>
        <v>68.75</v>
      </c>
      <c r="K60" s="5">
        <f t="shared" si="3"/>
        <v>69</v>
      </c>
      <c r="L60" s="5">
        <f t="shared" si="4"/>
        <v>69</v>
      </c>
      <c r="M60" s="4" t="s">
        <v>60</v>
      </c>
      <c r="N60" s="5"/>
      <c r="O60" s="5"/>
      <c r="P60" s="4"/>
    </row>
    <row r="61" ht="12.75" customHeight="1">
      <c r="A61" s="5">
        <v>163.0</v>
      </c>
      <c r="B61" s="7" t="s">
        <v>174</v>
      </c>
      <c r="C61" s="4" t="s">
        <v>149</v>
      </c>
      <c r="D61" s="5">
        <v>20.0</v>
      </c>
      <c r="E61" s="5">
        <v>32.0</v>
      </c>
      <c r="F61" s="5">
        <v>32.0</v>
      </c>
      <c r="G61" s="5">
        <v>0.0</v>
      </c>
      <c r="H61" s="5">
        <v>52.0</v>
      </c>
      <c r="I61" s="5">
        <f t="shared" si="1"/>
        <v>42</v>
      </c>
      <c r="J61" s="5">
        <f t="shared" si="2"/>
        <v>68</v>
      </c>
      <c r="K61" s="5">
        <f t="shared" si="3"/>
        <v>68</v>
      </c>
      <c r="L61" s="5">
        <f t="shared" si="4"/>
        <v>68</v>
      </c>
      <c r="M61" s="4" t="s">
        <v>60</v>
      </c>
      <c r="N61" s="5"/>
      <c r="O61" s="5"/>
      <c r="P61" s="4"/>
    </row>
    <row r="62" ht="12.75" customHeight="1">
      <c r="A62" s="5">
        <v>37.0</v>
      </c>
      <c r="B62" s="7" t="s">
        <v>52</v>
      </c>
      <c r="C62" s="4" t="s">
        <v>15</v>
      </c>
      <c r="D62" s="5">
        <v>26.0</v>
      </c>
      <c r="E62" s="5">
        <v>48.0</v>
      </c>
      <c r="F62" s="5">
        <v>18.5</v>
      </c>
      <c r="G62" s="5">
        <v>0.0</v>
      </c>
      <c r="H62" s="5">
        <v>43.0</v>
      </c>
      <c r="I62" s="5">
        <f t="shared" si="1"/>
        <v>46.25</v>
      </c>
      <c r="J62" s="5">
        <f t="shared" si="2"/>
        <v>67.75</v>
      </c>
      <c r="K62" s="5">
        <f t="shared" si="3"/>
        <v>68</v>
      </c>
      <c r="L62" s="5">
        <f t="shared" si="4"/>
        <v>68</v>
      </c>
      <c r="M62" s="4" t="s">
        <v>60</v>
      </c>
      <c r="N62" s="5"/>
      <c r="O62" s="5"/>
      <c r="P62" s="4"/>
    </row>
    <row r="63" ht="12.75" customHeight="1">
      <c r="A63" s="5">
        <v>134.0</v>
      </c>
      <c r="B63" s="7" t="s">
        <v>144</v>
      </c>
      <c r="C63" s="4" t="s">
        <v>129</v>
      </c>
      <c r="D63" s="5">
        <v>23.0</v>
      </c>
      <c r="E63" s="5">
        <v>37.0</v>
      </c>
      <c r="F63" s="5">
        <v>23.0</v>
      </c>
      <c r="G63" s="5">
        <v>0.0</v>
      </c>
      <c r="H63" s="5">
        <v>52.0</v>
      </c>
      <c r="I63" s="5">
        <f t="shared" si="1"/>
        <v>41.5</v>
      </c>
      <c r="J63" s="5">
        <f t="shared" si="2"/>
        <v>67.5</v>
      </c>
      <c r="K63" s="5">
        <f t="shared" si="3"/>
        <v>68</v>
      </c>
      <c r="L63" s="5">
        <f t="shared" si="4"/>
        <v>68</v>
      </c>
      <c r="M63" s="4" t="s">
        <v>60</v>
      </c>
      <c r="N63" s="5"/>
      <c r="O63" s="5"/>
      <c r="P63" s="4"/>
    </row>
    <row r="64" ht="12.75" customHeight="1">
      <c r="A64" s="5">
        <v>25.0</v>
      </c>
      <c r="B64" s="7" t="s">
        <v>40</v>
      </c>
      <c r="C64" s="4" t="s">
        <v>15</v>
      </c>
      <c r="D64" s="5">
        <v>20.0</v>
      </c>
      <c r="E64" s="5">
        <v>36.0</v>
      </c>
      <c r="F64" s="5">
        <v>12.0</v>
      </c>
      <c r="G64" s="5">
        <v>3.0</v>
      </c>
      <c r="H64" s="5">
        <v>61.0</v>
      </c>
      <c r="I64" s="5">
        <f t="shared" si="1"/>
        <v>37</v>
      </c>
      <c r="J64" s="5">
        <f t="shared" si="2"/>
        <v>67.5</v>
      </c>
      <c r="K64" s="5">
        <f t="shared" si="3"/>
        <v>68</v>
      </c>
      <c r="L64" s="5">
        <f t="shared" si="4"/>
        <v>68</v>
      </c>
      <c r="M64" s="4" t="s">
        <v>60</v>
      </c>
      <c r="N64" s="5"/>
      <c r="O64" s="5"/>
      <c r="P64" s="4"/>
    </row>
    <row r="65" ht="12.75" customHeight="1">
      <c r="A65" s="5">
        <v>30.0</v>
      </c>
      <c r="B65" s="7" t="s">
        <v>45</v>
      </c>
      <c r="C65" s="4" t="s">
        <v>15</v>
      </c>
      <c r="D65" s="5">
        <v>24.0</v>
      </c>
      <c r="E65" s="5">
        <v>48.0</v>
      </c>
      <c r="F65" s="5">
        <v>18.0</v>
      </c>
      <c r="G65" s="5">
        <v>0.0</v>
      </c>
      <c r="H65" s="5">
        <v>44.0</v>
      </c>
      <c r="I65" s="5">
        <f t="shared" si="1"/>
        <v>45</v>
      </c>
      <c r="J65" s="5">
        <f t="shared" si="2"/>
        <v>67</v>
      </c>
      <c r="K65" s="5">
        <f t="shared" si="3"/>
        <v>67</v>
      </c>
      <c r="L65" s="5">
        <f t="shared" si="4"/>
        <v>67</v>
      </c>
      <c r="M65" s="4" t="s">
        <v>60</v>
      </c>
      <c r="N65" s="5"/>
      <c r="O65" s="5"/>
      <c r="P65" s="4"/>
    </row>
    <row r="66" ht="12.75" customHeight="1">
      <c r="A66" s="5">
        <v>84.0</v>
      </c>
      <c r="B66" s="7" t="s">
        <v>98</v>
      </c>
      <c r="C66" s="4" t="s">
        <v>55</v>
      </c>
      <c r="D66" s="5">
        <v>21.0</v>
      </c>
      <c r="E66" s="5">
        <v>34.0</v>
      </c>
      <c r="F66" s="5">
        <v>17.0</v>
      </c>
      <c r="G66" s="5">
        <v>0.0</v>
      </c>
      <c r="H66" s="5">
        <v>62.0</v>
      </c>
      <c r="I66" s="5">
        <f t="shared" si="1"/>
        <v>36</v>
      </c>
      <c r="J66" s="5">
        <f t="shared" si="2"/>
        <v>67</v>
      </c>
      <c r="K66" s="5">
        <f t="shared" si="3"/>
        <v>67</v>
      </c>
      <c r="L66" s="5">
        <f t="shared" si="4"/>
        <v>67</v>
      </c>
      <c r="M66" s="4" t="s">
        <v>60</v>
      </c>
      <c r="N66" s="5"/>
      <c r="O66" s="5"/>
      <c r="P66" s="4"/>
    </row>
    <row r="67" ht="12.75" customHeight="1">
      <c r="A67" s="5">
        <v>64.0</v>
      </c>
      <c r="B67" s="7" t="s">
        <v>78</v>
      </c>
      <c r="C67" s="4" t="s">
        <v>55</v>
      </c>
      <c r="D67" s="5">
        <v>15.0</v>
      </c>
      <c r="E67" s="5">
        <v>33.5</v>
      </c>
      <c r="F67" s="5">
        <v>33.0</v>
      </c>
      <c r="G67" s="5">
        <v>0.0</v>
      </c>
      <c r="H67" s="5">
        <v>52.0</v>
      </c>
      <c r="I67" s="5">
        <f t="shared" si="1"/>
        <v>40.75</v>
      </c>
      <c r="J67" s="5">
        <f t="shared" si="2"/>
        <v>66.75</v>
      </c>
      <c r="K67" s="5">
        <f t="shared" si="3"/>
        <v>67</v>
      </c>
      <c r="L67" s="5">
        <f t="shared" si="4"/>
        <v>67</v>
      </c>
      <c r="M67" s="4" t="s">
        <v>60</v>
      </c>
      <c r="N67" s="5"/>
      <c r="O67" s="5"/>
      <c r="P67" s="5"/>
    </row>
    <row r="68" ht="12.75" customHeight="1">
      <c r="A68" s="5">
        <v>181.0</v>
      </c>
      <c r="B68" s="7" t="s">
        <v>190</v>
      </c>
      <c r="C68" s="4" t="s">
        <v>15</v>
      </c>
      <c r="D68" s="5">
        <v>21.0</v>
      </c>
      <c r="E68" s="5">
        <v>40.0</v>
      </c>
      <c r="F68" s="5">
        <v>20.0</v>
      </c>
      <c r="G68" s="5">
        <v>0.0</v>
      </c>
      <c r="H68" s="5">
        <v>52.0</v>
      </c>
      <c r="I68" s="5">
        <f t="shared" si="1"/>
        <v>40.5</v>
      </c>
      <c r="J68" s="5">
        <f t="shared" si="2"/>
        <v>66.5</v>
      </c>
      <c r="K68" s="5">
        <f t="shared" si="3"/>
        <v>67</v>
      </c>
      <c r="L68" s="5">
        <f t="shared" si="4"/>
        <v>67</v>
      </c>
      <c r="M68" s="4" t="s">
        <v>60</v>
      </c>
      <c r="N68" s="5"/>
      <c r="O68" s="5"/>
      <c r="P68" s="5"/>
    </row>
    <row r="69" ht="12.75" customHeight="1">
      <c r="A69" s="5">
        <v>49.0</v>
      </c>
      <c r="B69" s="7" t="s">
        <v>63</v>
      </c>
      <c r="C69" s="4" t="s">
        <v>55</v>
      </c>
      <c r="D69" s="5">
        <v>24.0</v>
      </c>
      <c r="E69" s="5">
        <v>31.0</v>
      </c>
      <c r="F69" s="5">
        <v>18.0</v>
      </c>
      <c r="G69" s="5">
        <v>0.0</v>
      </c>
      <c r="H69" s="5">
        <v>60.0</v>
      </c>
      <c r="I69" s="5">
        <f t="shared" si="1"/>
        <v>36.5</v>
      </c>
      <c r="J69" s="5">
        <f t="shared" si="2"/>
        <v>66.5</v>
      </c>
      <c r="K69" s="5">
        <f t="shared" si="3"/>
        <v>67</v>
      </c>
      <c r="L69" s="5">
        <f t="shared" si="4"/>
        <v>67</v>
      </c>
      <c r="M69" s="4" t="s">
        <v>60</v>
      </c>
      <c r="N69" s="5"/>
      <c r="O69" s="5"/>
      <c r="P69" s="5"/>
    </row>
    <row r="70" ht="12.75" customHeight="1">
      <c r="A70" s="5">
        <v>31.0</v>
      </c>
      <c r="B70" s="7" t="s">
        <v>46</v>
      </c>
      <c r="C70" s="4" t="s">
        <v>15</v>
      </c>
      <c r="D70" s="5">
        <v>23.0</v>
      </c>
      <c r="E70" s="5">
        <v>28.0</v>
      </c>
      <c r="F70" s="5">
        <v>18.0</v>
      </c>
      <c r="G70" s="5">
        <v>0.0</v>
      </c>
      <c r="H70" s="5">
        <v>64.0</v>
      </c>
      <c r="I70" s="5">
        <f t="shared" si="1"/>
        <v>34.5</v>
      </c>
      <c r="J70" s="5">
        <f t="shared" si="2"/>
        <v>66.5</v>
      </c>
      <c r="K70" s="5">
        <f t="shared" si="3"/>
        <v>67</v>
      </c>
      <c r="L70" s="5">
        <f t="shared" si="4"/>
        <v>67</v>
      </c>
      <c r="M70" s="4" t="s">
        <v>60</v>
      </c>
      <c r="N70" s="5"/>
      <c r="O70" s="5"/>
      <c r="P70" s="5"/>
    </row>
    <row r="71" ht="12.75" customHeight="1">
      <c r="A71" s="5">
        <v>55.0</v>
      </c>
      <c r="B71" s="7" t="s">
        <v>69</v>
      </c>
      <c r="C71" s="4" t="s">
        <v>55</v>
      </c>
      <c r="D71" s="5">
        <v>20.0</v>
      </c>
      <c r="E71" s="5">
        <v>42.5</v>
      </c>
      <c r="F71" s="5">
        <v>22.0</v>
      </c>
      <c r="G71" s="5">
        <v>0.0</v>
      </c>
      <c r="H71" s="5">
        <v>48.0</v>
      </c>
      <c r="I71" s="5">
        <f t="shared" si="1"/>
        <v>42.25</v>
      </c>
      <c r="J71" s="5">
        <f t="shared" si="2"/>
        <v>66.25</v>
      </c>
      <c r="K71" s="5">
        <f t="shared" si="3"/>
        <v>66</v>
      </c>
      <c r="L71" s="5">
        <f t="shared" si="4"/>
        <v>66</v>
      </c>
      <c r="M71" s="4" t="s">
        <v>60</v>
      </c>
      <c r="N71" s="5"/>
      <c r="O71" s="5"/>
      <c r="P71" s="5"/>
    </row>
    <row r="72" ht="12.75" customHeight="1">
      <c r="A72" s="5">
        <v>104.0</v>
      </c>
      <c r="B72" s="7" t="s">
        <v>115</v>
      </c>
      <c r="C72" s="4" t="s">
        <v>55</v>
      </c>
      <c r="D72" s="5">
        <v>22.0</v>
      </c>
      <c r="E72" s="5">
        <v>37.0</v>
      </c>
      <c r="F72" s="5">
        <v>19.0</v>
      </c>
      <c r="G72" s="5">
        <v>2.0</v>
      </c>
      <c r="H72" s="5">
        <v>50.0</v>
      </c>
      <c r="I72" s="5">
        <f t="shared" si="1"/>
        <v>41</v>
      </c>
      <c r="J72" s="5">
        <f t="shared" si="2"/>
        <v>66</v>
      </c>
      <c r="K72" s="5">
        <f t="shared" si="3"/>
        <v>66</v>
      </c>
      <c r="L72" s="5">
        <f t="shared" si="4"/>
        <v>66</v>
      </c>
      <c r="M72" s="4" t="s">
        <v>60</v>
      </c>
      <c r="N72" s="5"/>
      <c r="O72" s="5"/>
      <c r="P72" s="5"/>
    </row>
    <row r="73" ht="12.75" customHeight="1">
      <c r="A73" s="5">
        <v>156.0</v>
      </c>
      <c r="B73" s="7" t="s">
        <v>167</v>
      </c>
      <c r="C73" s="4" t="s">
        <v>149</v>
      </c>
      <c r="D73" s="5">
        <v>15.0</v>
      </c>
      <c r="E73" s="5">
        <v>19.0</v>
      </c>
      <c r="F73" s="5">
        <v>22.0</v>
      </c>
      <c r="G73" s="5">
        <v>3.0</v>
      </c>
      <c r="H73" s="5">
        <v>70.0</v>
      </c>
      <c r="I73" s="5">
        <f t="shared" si="1"/>
        <v>31</v>
      </c>
      <c r="J73" s="5">
        <f t="shared" si="2"/>
        <v>66</v>
      </c>
      <c r="K73" s="5">
        <f t="shared" si="3"/>
        <v>66</v>
      </c>
      <c r="L73" s="5">
        <f t="shared" si="4"/>
        <v>66</v>
      </c>
      <c r="M73" s="4" t="s">
        <v>60</v>
      </c>
      <c r="N73" s="5"/>
      <c r="O73" s="5"/>
      <c r="P73" s="5"/>
    </row>
    <row r="74" ht="12.75" customHeight="1">
      <c r="A74" s="5">
        <v>132.0</v>
      </c>
      <c r="B74" s="7" t="s">
        <v>142</v>
      </c>
      <c r="C74" s="4" t="s">
        <v>129</v>
      </c>
      <c r="D74" s="5">
        <v>15.0</v>
      </c>
      <c r="E74" s="5">
        <v>36.0</v>
      </c>
      <c r="F74" s="5">
        <v>29.0</v>
      </c>
      <c r="G74" s="5">
        <v>0.0</v>
      </c>
      <c r="H74" s="5">
        <v>51.0</v>
      </c>
      <c r="I74" s="5">
        <f t="shared" si="1"/>
        <v>40</v>
      </c>
      <c r="J74" s="5">
        <f t="shared" si="2"/>
        <v>65.5</v>
      </c>
      <c r="K74" s="5">
        <f t="shared" si="3"/>
        <v>66</v>
      </c>
      <c r="L74" s="5">
        <f t="shared" si="4"/>
        <v>66</v>
      </c>
      <c r="M74" s="4" t="s">
        <v>60</v>
      </c>
      <c r="N74" s="5"/>
      <c r="O74" s="5"/>
      <c r="P74" s="5"/>
    </row>
    <row r="75" ht="12.75" customHeight="1">
      <c r="A75" s="5">
        <v>73.0</v>
      </c>
      <c r="B75" s="7" t="s">
        <v>87</v>
      </c>
      <c r="C75" s="4" t="s">
        <v>55</v>
      </c>
      <c r="D75" s="5">
        <v>22.0</v>
      </c>
      <c r="E75" s="5">
        <v>37.0</v>
      </c>
      <c r="F75" s="5">
        <v>20.0</v>
      </c>
      <c r="G75" s="5">
        <v>0.0</v>
      </c>
      <c r="H75" s="5">
        <v>52.0</v>
      </c>
      <c r="I75" s="5">
        <f t="shared" si="1"/>
        <v>39.5</v>
      </c>
      <c r="J75" s="5">
        <f t="shared" si="2"/>
        <v>65.5</v>
      </c>
      <c r="K75" s="5">
        <f t="shared" si="3"/>
        <v>66</v>
      </c>
      <c r="L75" s="5">
        <f t="shared" si="4"/>
        <v>66</v>
      </c>
      <c r="M75" s="4" t="s">
        <v>60</v>
      </c>
      <c r="N75" s="5"/>
      <c r="O75" s="5"/>
      <c r="P75" s="5"/>
    </row>
    <row r="76" ht="12.75" customHeight="1">
      <c r="A76" s="5">
        <v>74.0</v>
      </c>
      <c r="B76" s="7" t="s">
        <v>88</v>
      </c>
      <c r="C76" s="4" t="s">
        <v>55</v>
      </c>
      <c r="D76" s="5">
        <v>24.0</v>
      </c>
      <c r="E76" s="5">
        <v>49.0</v>
      </c>
      <c r="F76" s="5">
        <v>21.0</v>
      </c>
      <c r="G76" s="5">
        <v>0.0</v>
      </c>
      <c r="H76" s="5">
        <v>36.0</v>
      </c>
      <c r="I76" s="5">
        <f t="shared" si="1"/>
        <v>47</v>
      </c>
      <c r="J76" s="5">
        <f t="shared" si="2"/>
        <v>65</v>
      </c>
      <c r="K76" s="5">
        <f t="shared" si="3"/>
        <v>65</v>
      </c>
      <c r="L76" s="5">
        <f t="shared" si="4"/>
        <v>65</v>
      </c>
      <c r="M76" s="4" t="s">
        <v>60</v>
      </c>
      <c r="N76" s="5"/>
      <c r="O76" s="5"/>
      <c r="P76" s="5"/>
    </row>
    <row r="77" ht="12.75" customHeight="1">
      <c r="A77" s="5">
        <v>162.0</v>
      </c>
      <c r="B77" s="7" t="s">
        <v>173</v>
      </c>
      <c r="C77" s="4" t="s">
        <v>149</v>
      </c>
      <c r="D77" s="5">
        <v>22.0</v>
      </c>
      <c r="E77" s="5">
        <v>30.0</v>
      </c>
      <c r="F77" s="5">
        <v>28.0</v>
      </c>
      <c r="G77" s="5">
        <v>3.0</v>
      </c>
      <c r="H77" s="5">
        <v>44.0</v>
      </c>
      <c r="I77" s="5">
        <f t="shared" si="1"/>
        <v>43</v>
      </c>
      <c r="J77" s="5">
        <f t="shared" si="2"/>
        <v>65</v>
      </c>
      <c r="K77" s="5">
        <f t="shared" si="3"/>
        <v>65</v>
      </c>
      <c r="L77" s="5">
        <f t="shared" si="4"/>
        <v>65</v>
      </c>
      <c r="M77" s="4" t="s">
        <v>60</v>
      </c>
      <c r="N77" s="5"/>
      <c r="O77" s="5"/>
      <c r="P77" s="5"/>
    </row>
    <row r="78" ht="12.75" customHeight="1">
      <c r="A78" s="5">
        <v>58.0</v>
      </c>
      <c r="B78" s="7" t="s">
        <v>72</v>
      </c>
      <c r="C78" s="4" t="s">
        <v>55</v>
      </c>
      <c r="D78" s="5">
        <v>16.0</v>
      </c>
      <c r="E78" s="5">
        <v>23.0</v>
      </c>
      <c r="F78" s="5">
        <v>25.0</v>
      </c>
      <c r="G78" s="5">
        <v>0.0</v>
      </c>
      <c r="H78" s="5">
        <v>64.0</v>
      </c>
      <c r="I78" s="5">
        <f t="shared" si="1"/>
        <v>32</v>
      </c>
      <c r="J78" s="5">
        <f t="shared" si="2"/>
        <v>64</v>
      </c>
      <c r="K78" s="5">
        <f t="shared" si="3"/>
        <v>64</v>
      </c>
      <c r="L78" s="5">
        <f t="shared" si="4"/>
        <v>64</v>
      </c>
      <c r="M78" s="4" t="s">
        <v>60</v>
      </c>
      <c r="N78" s="5"/>
      <c r="O78" s="5"/>
      <c r="P78" s="5"/>
    </row>
    <row r="79" ht="12.75" customHeight="1">
      <c r="A79" s="5">
        <v>70.0</v>
      </c>
      <c r="B79" s="7" t="s">
        <v>84</v>
      </c>
      <c r="C79" s="4" t="s">
        <v>55</v>
      </c>
      <c r="D79" s="5">
        <v>17.0</v>
      </c>
      <c r="E79" s="5">
        <v>42.0</v>
      </c>
      <c r="F79" s="5">
        <v>14.5</v>
      </c>
      <c r="G79" s="5">
        <v>0.0</v>
      </c>
      <c r="H79" s="5">
        <v>52.0</v>
      </c>
      <c r="I79" s="5">
        <f t="shared" si="1"/>
        <v>36.75</v>
      </c>
      <c r="J79" s="5">
        <f t="shared" si="2"/>
        <v>62.75</v>
      </c>
      <c r="K79" s="5">
        <f t="shared" si="3"/>
        <v>63</v>
      </c>
      <c r="L79" s="5">
        <f t="shared" si="4"/>
        <v>63</v>
      </c>
      <c r="M79" s="4" t="s">
        <v>60</v>
      </c>
      <c r="N79" s="5"/>
      <c r="O79" s="5"/>
      <c r="P79" s="5"/>
    </row>
    <row r="80" ht="12.75" customHeight="1">
      <c r="A80" s="5">
        <v>82.0</v>
      </c>
      <c r="B80" s="7" t="s">
        <v>96</v>
      </c>
      <c r="C80" s="4" t="s">
        <v>55</v>
      </c>
      <c r="D80" s="5">
        <v>24.0</v>
      </c>
      <c r="E80" s="5">
        <v>30.0</v>
      </c>
      <c r="F80" s="5">
        <v>33.0</v>
      </c>
      <c r="G80" s="5">
        <v>0.0</v>
      </c>
      <c r="H80" s="5">
        <v>38.0</v>
      </c>
      <c r="I80" s="5">
        <f t="shared" si="1"/>
        <v>43.5</v>
      </c>
      <c r="J80" s="5">
        <f t="shared" si="2"/>
        <v>62.5</v>
      </c>
      <c r="K80" s="5">
        <f t="shared" si="3"/>
        <v>63</v>
      </c>
      <c r="L80" s="5">
        <f t="shared" si="4"/>
        <v>63</v>
      </c>
      <c r="M80" s="4" t="s">
        <v>60</v>
      </c>
      <c r="N80" s="5"/>
      <c r="O80" s="5"/>
      <c r="P80" s="5"/>
    </row>
    <row r="81" ht="12.75" customHeight="1">
      <c r="A81" s="5">
        <v>23.0</v>
      </c>
      <c r="B81" s="7" t="s">
        <v>38</v>
      </c>
      <c r="C81" s="4" t="s">
        <v>15</v>
      </c>
      <c r="D81" s="5">
        <v>23.0</v>
      </c>
      <c r="E81" s="5">
        <v>29.0</v>
      </c>
      <c r="F81" s="5">
        <v>24.5</v>
      </c>
      <c r="G81" s="5">
        <v>0.0</v>
      </c>
      <c r="H81" s="5">
        <v>48.0</v>
      </c>
      <c r="I81" s="5">
        <f t="shared" si="1"/>
        <v>38.25</v>
      </c>
      <c r="J81" s="5">
        <f t="shared" si="2"/>
        <v>62.25</v>
      </c>
      <c r="K81" s="5">
        <f t="shared" si="3"/>
        <v>62</v>
      </c>
      <c r="L81" s="5">
        <f t="shared" si="4"/>
        <v>62</v>
      </c>
      <c r="M81" s="4" t="s">
        <v>60</v>
      </c>
      <c r="N81" s="5"/>
      <c r="O81" s="5"/>
      <c r="P81" s="5"/>
    </row>
    <row r="82" ht="12.75" customHeight="1">
      <c r="A82" s="5">
        <v>8.0</v>
      </c>
      <c r="B82" s="7" t="s">
        <v>22</v>
      </c>
      <c r="C82" s="4" t="s">
        <v>15</v>
      </c>
      <c r="D82" s="5">
        <v>23.0</v>
      </c>
      <c r="E82" s="5">
        <v>48.0</v>
      </c>
      <c r="F82" s="5">
        <v>14.0</v>
      </c>
      <c r="G82" s="5">
        <v>0.0</v>
      </c>
      <c r="H82" s="5">
        <v>39.0</v>
      </c>
      <c r="I82" s="5">
        <f t="shared" si="1"/>
        <v>42.5</v>
      </c>
      <c r="J82" s="5">
        <f t="shared" si="2"/>
        <v>62</v>
      </c>
      <c r="K82" s="5">
        <f t="shared" si="3"/>
        <v>62</v>
      </c>
      <c r="L82" s="5">
        <f t="shared" si="4"/>
        <v>62</v>
      </c>
      <c r="M82" s="4" t="s">
        <v>60</v>
      </c>
      <c r="N82" s="5"/>
      <c r="O82" s="5"/>
      <c r="P82" s="5"/>
    </row>
    <row r="83" ht="12.75" customHeight="1">
      <c r="A83" s="5">
        <v>170.0</v>
      </c>
      <c r="B83" s="7" t="s">
        <v>181</v>
      </c>
      <c r="C83" s="4" t="s">
        <v>15</v>
      </c>
      <c r="D83" s="5">
        <v>14.0</v>
      </c>
      <c r="E83" s="5">
        <v>35.0</v>
      </c>
      <c r="F83" s="5">
        <v>19.0</v>
      </c>
      <c r="G83" s="5">
        <v>1.0</v>
      </c>
      <c r="H83" s="5">
        <v>54.0</v>
      </c>
      <c r="I83" s="5">
        <f t="shared" si="1"/>
        <v>35</v>
      </c>
      <c r="J83" s="5">
        <f t="shared" si="2"/>
        <v>62</v>
      </c>
      <c r="K83" s="5">
        <f t="shared" si="3"/>
        <v>62</v>
      </c>
      <c r="L83" s="5">
        <f t="shared" si="4"/>
        <v>62</v>
      </c>
      <c r="M83" s="4" t="s">
        <v>60</v>
      </c>
      <c r="N83" s="5"/>
      <c r="O83" s="5"/>
      <c r="P83" s="5"/>
    </row>
    <row r="84" ht="12.75" customHeight="1">
      <c r="A84" s="5">
        <v>51.0</v>
      </c>
      <c r="B84" s="7" t="s">
        <v>65</v>
      </c>
      <c r="C84" s="4" t="s">
        <v>55</v>
      </c>
      <c r="D84" s="5">
        <v>24.0</v>
      </c>
      <c r="E84" s="5">
        <v>36.0</v>
      </c>
      <c r="F84" s="5">
        <v>13.5</v>
      </c>
      <c r="G84" s="5">
        <v>0.0</v>
      </c>
      <c r="H84" s="5">
        <v>50.0</v>
      </c>
      <c r="I84" s="5">
        <f t="shared" si="1"/>
        <v>36.75</v>
      </c>
      <c r="J84" s="5">
        <f t="shared" si="2"/>
        <v>61.75</v>
      </c>
      <c r="K84" s="5">
        <f t="shared" si="3"/>
        <v>62</v>
      </c>
      <c r="L84" s="5">
        <f t="shared" si="4"/>
        <v>62</v>
      </c>
      <c r="M84" s="4" t="s">
        <v>60</v>
      </c>
      <c r="N84" s="5"/>
      <c r="O84" s="5"/>
      <c r="P84" s="5"/>
    </row>
    <row r="85" ht="12.75" customHeight="1">
      <c r="A85" s="5">
        <v>147.0</v>
      </c>
      <c r="B85" s="7" t="s">
        <v>159</v>
      </c>
      <c r="C85" s="4" t="s">
        <v>149</v>
      </c>
      <c r="D85" s="5">
        <v>18.0</v>
      </c>
      <c r="E85" s="5">
        <v>34.0</v>
      </c>
      <c r="F85" s="5">
        <v>22.0</v>
      </c>
      <c r="G85" s="5">
        <v>0.0</v>
      </c>
      <c r="H85" s="5">
        <v>48.0</v>
      </c>
      <c r="I85" s="5">
        <f t="shared" si="1"/>
        <v>37</v>
      </c>
      <c r="J85" s="5">
        <f t="shared" si="2"/>
        <v>61</v>
      </c>
      <c r="K85" s="5">
        <f t="shared" si="3"/>
        <v>61</v>
      </c>
      <c r="L85" s="5">
        <f t="shared" si="4"/>
        <v>61</v>
      </c>
      <c r="M85" s="4" t="s">
        <v>60</v>
      </c>
      <c r="N85" s="5"/>
      <c r="O85" s="5"/>
      <c r="P85" s="5"/>
    </row>
    <row r="86" ht="12.75" customHeight="1">
      <c r="A86" s="5">
        <v>168.0</v>
      </c>
      <c r="B86" s="7" t="s">
        <v>179</v>
      </c>
      <c r="C86" s="4" t="s">
        <v>15</v>
      </c>
      <c r="D86" s="5">
        <v>9.0</v>
      </c>
      <c r="E86" s="5">
        <v>28.0</v>
      </c>
      <c r="F86" s="5">
        <v>32.0</v>
      </c>
      <c r="G86" s="5">
        <v>1.0</v>
      </c>
      <c r="H86" s="5">
        <v>51.0</v>
      </c>
      <c r="I86" s="5">
        <f t="shared" si="1"/>
        <v>35.5</v>
      </c>
      <c r="J86" s="5">
        <f t="shared" si="2"/>
        <v>61</v>
      </c>
      <c r="K86" s="5">
        <f t="shared" si="3"/>
        <v>61</v>
      </c>
      <c r="L86" s="5">
        <f t="shared" si="4"/>
        <v>61</v>
      </c>
      <c r="M86" s="4" t="s">
        <v>60</v>
      </c>
      <c r="N86" s="5"/>
      <c r="O86" s="5"/>
      <c r="P86" s="5"/>
    </row>
    <row r="87" ht="12.75" customHeight="1">
      <c r="A87" s="5">
        <v>32.0</v>
      </c>
      <c r="B87" s="7" t="s">
        <v>47</v>
      </c>
      <c r="C87" s="4" t="s">
        <v>15</v>
      </c>
      <c r="D87" s="5">
        <v>18.0</v>
      </c>
      <c r="E87" s="5">
        <v>41.0</v>
      </c>
      <c r="F87" s="5">
        <v>12.5</v>
      </c>
      <c r="G87" s="5">
        <v>0.0</v>
      </c>
      <c r="H87" s="5">
        <v>50.0</v>
      </c>
      <c r="I87" s="5">
        <f t="shared" si="1"/>
        <v>35.75</v>
      </c>
      <c r="J87" s="5">
        <f t="shared" si="2"/>
        <v>60.75</v>
      </c>
      <c r="K87" s="5">
        <f t="shared" si="3"/>
        <v>61</v>
      </c>
      <c r="L87" s="5">
        <f t="shared" si="4"/>
        <v>61</v>
      </c>
      <c r="M87" s="4" t="s">
        <v>60</v>
      </c>
      <c r="N87" s="5"/>
      <c r="O87" s="5"/>
      <c r="P87" s="5"/>
    </row>
    <row r="88" ht="12.75" customHeight="1">
      <c r="A88" s="5">
        <v>46.0</v>
      </c>
      <c r="B88" s="7" t="s">
        <v>59</v>
      </c>
      <c r="C88" s="4" t="s">
        <v>55</v>
      </c>
      <c r="D88" s="5">
        <v>26.0</v>
      </c>
      <c r="E88" s="5">
        <v>49.0</v>
      </c>
      <c r="F88" s="5">
        <v>17.5</v>
      </c>
      <c r="G88" s="5">
        <v>1.0</v>
      </c>
      <c r="H88" s="5">
        <v>26.0</v>
      </c>
      <c r="I88" s="5">
        <f t="shared" si="1"/>
        <v>47.25</v>
      </c>
      <c r="J88" s="5">
        <f t="shared" si="2"/>
        <v>60.25</v>
      </c>
      <c r="K88" s="5">
        <f t="shared" si="3"/>
        <v>60</v>
      </c>
      <c r="L88" s="5">
        <f t="shared" si="4"/>
        <v>60</v>
      </c>
      <c r="M88" s="4" t="s">
        <v>60</v>
      </c>
      <c r="N88" s="5"/>
      <c r="O88" s="5"/>
      <c r="P88" s="5"/>
    </row>
    <row r="89" ht="15.0" customHeight="1">
      <c r="A89" s="5">
        <v>77.0</v>
      </c>
      <c r="B89" s="7" t="s">
        <v>91</v>
      </c>
      <c r="C89" s="4" t="s">
        <v>55</v>
      </c>
      <c r="D89" s="5">
        <v>13.0</v>
      </c>
      <c r="E89" s="5">
        <v>45.0</v>
      </c>
      <c r="F89" s="5">
        <v>15.0</v>
      </c>
      <c r="G89" s="5">
        <v>0.0</v>
      </c>
      <c r="H89" s="5">
        <v>46.0</v>
      </c>
      <c r="I89" s="5">
        <f t="shared" si="1"/>
        <v>36.5</v>
      </c>
      <c r="J89" s="5">
        <f t="shared" si="2"/>
        <v>59.5</v>
      </c>
      <c r="K89" s="5">
        <f t="shared" si="3"/>
        <v>60</v>
      </c>
      <c r="L89" s="5">
        <f t="shared" si="4"/>
        <v>60</v>
      </c>
      <c r="M89" s="4" t="s">
        <v>60</v>
      </c>
      <c r="N89" s="5"/>
      <c r="O89" s="5"/>
      <c r="P89" s="5"/>
    </row>
    <row r="90" ht="12.75" customHeight="1">
      <c r="A90" s="5">
        <v>149.0</v>
      </c>
      <c r="B90" s="7" t="s">
        <v>161</v>
      </c>
      <c r="C90" s="4" t="s">
        <v>149</v>
      </c>
      <c r="D90" s="5">
        <v>10.0</v>
      </c>
      <c r="E90" s="5">
        <v>29.0</v>
      </c>
      <c r="F90" s="5">
        <v>28.0</v>
      </c>
      <c r="G90" s="5">
        <v>2.0</v>
      </c>
      <c r="H90" s="5">
        <v>48.0</v>
      </c>
      <c r="I90" s="5">
        <f t="shared" si="1"/>
        <v>35.5</v>
      </c>
      <c r="J90" s="5">
        <f t="shared" si="2"/>
        <v>59.5</v>
      </c>
      <c r="K90" s="5">
        <f t="shared" si="3"/>
        <v>60</v>
      </c>
      <c r="L90" s="5">
        <f t="shared" si="4"/>
        <v>60</v>
      </c>
      <c r="M90" s="4" t="s">
        <v>60</v>
      </c>
      <c r="N90" s="5"/>
      <c r="O90" s="5"/>
      <c r="P90" s="5"/>
    </row>
    <row r="91" ht="12.75" customHeight="1">
      <c r="A91" s="5">
        <v>153.0</v>
      </c>
      <c r="B91" s="7" t="s">
        <v>164</v>
      </c>
      <c r="C91" s="4" t="s">
        <v>149</v>
      </c>
      <c r="D91" s="5">
        <v>13.0</v>
      </c>
      <c r="E91" s="5">
        <v>24.0</v>
      </c>
      <c r="F91" s="5">
        <v>24.0</v>
      </c>
      <c r="G91" s="5">
        <v>3.0</v>
      </c>
      <c r="H91" s="5">
        <v>52.0</v>
      </c>
      <c r="I91" s="5">
        <f t="shared" si="1"/>
        <v>33.5</v>
      </c>
      <c r="J91" s="5">
        <f t="shared" si="2"/>
        <v>59.5</v>
      </c>
      <c r="K91" s="5">
        <f t="shared" si="3"/>
        <v>60</v>
      </c>
      <c r="L91" s="5">
        <f t="shared" si="4"/>
        <v>60</v>
      </c>
      <c r="M91" s="4" t="s">
        <v>60</v>
      </c>
      <c r="N91" s="5"/>
      <c r="O91" s="5"/>
      <c r="P91" s="5"/>
    </row>
    <row r="92" ht="12.75" customHeight="1">
      <c r="A92" s="5">
        <v>180.0</v>
      </c>
      <c r="B92" s="7" t="s">
        <v>189</v>
      </c>
      <c r="C92" s="4" t="s">
        <v>15</v>
      </c>
      <c r="D92" s="5">
        <v>23.0</v>
      </c>
      <c r="E92" s="5">
        <v>37.0</v>
      </c>
      <c r="F92" s="5">
        <v>16.5</v>
      </c>
      <c r="G92" s="5">
        <v>0.0</v>
      </c>
      <c r="H92" s="5">
        <v>41.0</v>
      </c>
      <c r="I92" s="5">
        <f t="shared" si="1"/>
        <v>38.25</v>
      </c>
      <c r="J92" s="5">
        <f t="shared" si="2"/>
        <v>58.75</v>
      </c>
      <c r="K92" s="5">
        <f t="shared" si="3"/>
        <v>59</v>
      </c>
      <c r="L92" s="5">
        <f t="shared" si="4"/>
        <v>59</v>
      </c>
      <c r="M92" s="4" t="s">
        <v>60</v>
      </c>
      <c r="N92" s="5"/>
      <c r="O92" s="5"/>
      <c r="P92" s="5"/>
    </row>
    <row r="93" ht="12.75" customHeight="1">
      <c r="A93" s="5">
        <v>81.0</v>
      </c>
      <c r="B93" s="7" t="s">
        <v>95</v>
      </c>
      <c r="C93" s="4" t="s">
        <v>55</v>
      </c>
      <c r="D93" s="5">
        <v>25.0</v>
      </c>
      <c r="E93" s="5">
        <v>37.0</v>
      </c>
      <c r="F93" s="5">
        <v>9.0</v>
      </c>
      <c r="G93" s="5">
        <v>0.0</v>
      </c>
      <c r="H93" s="5">
        <v>46.0</v>
      </c>
      <c r="I93" s="5">
        <f t="shared" si="1"/>
        <v>35.5</v>
      </c>
      <c r="J93" s="5">
        <f t="shared" si="2"/>
        <v>58.5</v>
      </c>
      <c r="K93" s="5">
        <f t="shared" si="3"/>
        <v>59</v>
      </c>
      <c r="L93" s="5">
        <f t="shared" si="4"/>
        <v>59</v>
      </c>
      <c r="M93" s="4" t="s">
        <v>60</v>
      </c>
      <c r="N93" s="5"/>
      <c r="O93" s="5"/>
      <c r="P93" s="5"/>
    </row>
    <row r="94" ht="12.75" customHeight="1">
      <c r="A94" s="5">
        <v>85.0</v>
      </c>
      <c r="B94" s="7" t="s">
        <v>99</v>
      </c>
      <c r="C94" s="4" t="s">
        <v>55</v>
      </c>
      <c r="D94" s="5">
        <v>24.0</v>
      </c>
      <c r="E94" s="5">
        <v>32.0</v>
      </c>
      <c r="F94" s="5">
        <v>15.5</v>
      </c>
      <c r="G94" s="5">
        <v>0.0</v>
      </c>
      <c r="H94" s="5">
        <v>45.0</v>
      </c>
      <c r="I94" s="5">
        <f t="shared" si="1"/>
        <v>35.75</v>
      </c>
      <c r="J94" s="5">
        <f t="shared" si="2"/>
        <v>58.25</v>
      </c>
      <c r="K94" s="5">
        <f t="shared" si="3"/>
        <v>58</v>
      </c>
      <c r="L94" s="5">
        <f t="shared" si="4"/>
        <v>58</v>
      </c>
      <c r="M94" s="4" t="s">
        <v>60</v>
      </c>
      <c r="N94" s="5"/>
      <c r="O94" s="5"/>
      <c r="P94" s="5"/>
    </row>
    <row r="95" ht="12.75" customHeight="1">
      <c r="A95" s="5">
        <v>21.0</v>
      </c>
      <c r="B95" s="7" t="s">
        <v>36</v>
      </c>
      <c r="C95" s="4" t="s">
        <v>15</v>
      </c>
      <c r="D95" s="5">
        <v>20.0</v>
      </c>
      <c r="E95" s="5">
        <v>34.0</v>
      </c>
      <c r="F95" s="5">
        <v>15.5</v>
      </c>
      <c r="G95" s="5">
        <v>0.0</v>
      </c>
      <c r="H95" s="5">
        <v>47.0</v>
      </c>
      <c r="I95" s="5">
        <f t="shared" si="1"/>
        <v>34.75</v>
      </c>
      <c r="J95" s="5">
        <f t="shared" si="2"/>
        <v>58.25</v>
      </c>
      <c r="K95" s="5">
        <f t="shared" si="3"/>
        <v>58</v>
      </c>
      <c r="L95" s="5">
        <f t="shared" si="4"/>
        <v>58</v>
      </c>
      <c r="M95" s="4" t="s">
        <v>113</v>
      </c>
      <c r="N95" s="5"/>
      <c r="O95" s="5"/>
      <c r="P95" s="5"/>
    </row>
    <row r="96" ht="12.75" customHeight="1">
      <c r="A96" s="5">
        <v>139.0</v>
      </c>
      <c r="B96" s="7" t="s">
        <v>151</v>
      </c>
      <c r="C96" s="4" t="s">
        <v>149</v>
      </c>
      <c r="D96" s="5">
        <v>18.0</v>
      </c>
      <c r="E96" s="5">
        <v>28.0</v>
      </c>
      <c r="F96" s="5">
        <v>28.0</v>
      </c>
      <c r="G96" s="5">
        <v>0.0</v>
      </c>
      <c r="H96" s="5">
        <v>42.0</v>
      </c>
      <c r="I96" s="5">
        <f t="shared" si="1"/>
        <v>37</v>
      </c>
      <c r="J96" s="5">
        <f t="shared" si="2"/>
        <v>58</v>
      </c>
      <c r="K96" s="5">
        <f t="shared" si="3"/>
        <v>58</v>
      </c>
      <c r="L96" s="5">
        <f t="shared" si="4"/>
        <v>58</v>
      </c>
      <c r="M96" s="4" t="s">
        <v>113</v>
      </c>
      <c r="N96" s="5"/>
      <c r="O96" s="5"/>
      <c r="P96" s="5"/>
    </row>
    <row r="97" ht="12.75" customHeight="1">
      <c r="A97" s="5">
        <v>137.0</v>
      </c>
      <c r="B97" s="7" t="s">
        <v>148</v>
      </c>
      <c r="C97" s="4" t="s">
        <v>149</v>
      </c>
      <c r="D97" s="5">
        <v>14.0</v>
      </c>
      <c r="E97" s="5">
        <v>33.0</v>
      </c>
      <c r="F97" s="5">
        <v>27.0</v>
      </c>
      <c r="G97" s="5">
        <v>1.5</v>
      </c>
      <c r="H97" s="5">
        <v>38.0</v>
      </c>
      <c r="I97" s="5">
        <f t="shared" si="1"/>
        <v>38.5</v>
      </c>
      <c r="J97" s="5">
        <f t="shared" si="2"/>
        <v>57.5</v>
      </c>
      <c r="K97" s="5">
        <f t="shared" si="3"/>
        <v>58</v>
      </c>
      <c r="L97" s="5">
        <f t="shared" si="4"/>
        <v>58</v>
      </c>
      <c r="M97" s="4" t="s">
        <v>113</v>
      </c>
      <c r="N97" s="5"/>
      <c r="O97" s="5"/>
      <c r="P97" s="5"/>
    </row>
    <row r="98" ht="12.75" customHeight="1">
      <c r="A98" s="5">
        <v>66.0</v>
      </c>
      <c r="B98" s="7" t="s">
        <v>80</v>
      </c>
      <c r="C98" s="4" t="s">
        <v>55</v>
      </c>
      <c r="D98" s="5">
        <v>18.0</v>
      </c>
      <c r="E98" s="5">
        <v>29.0</v>
      </c>
      <c r="F98" s="5">
        <v>22.0</v>
      </c>
      <c r="G98" s="5">
        <v>0.0</v>
      </c>
      <c r="H98" s="5">
        <v>44.0</v>
      </c>
      <c r="I98" s="5">
        <f t="shared" si="1"/>
        <v>34.5</v>
      </c>
      <c r="J98" s="5">
        <f t="shared" si="2"/>
        <v>56.5</v>
      </c>
      <c r="K98" s="5">
        <f t="shared" si="3"/>
        <v>57</v>
      </c>
      <c r="L98" s="5">
        <f t="shared" si="4"/>
        <v>57</v>
      </c>
      <c r="M98" s="4" t="s">
        <v>113</v>
      </c>
      <c r="N98" s="5"/>
      <c r="O98" s="5"/>
      <c r="P98" s="5"/>
    </row>
    <row r="99" ht="12.75" customHeight="1">
      <c r="A99" s="5">
        <v>14.0</v>
      </c>
      <c r="B99" s="7" t="s">
        <v>28</v>
      </c>
      <c r="C99" s="4" t="s">
        <v>15</v>
      </c>
      <c r="D99" s="5">
        <v>17.0</v>
      </c>
      <c r="E99" s="5">
        <v>37.0</v>
      </c>
      <c r="F99" s="5">
        <v>11.0</v>
      </c>
      <c r="G99" s="5">
        <v>0.0</v>
      </c>
      <c r="H99" s="5">
        <v>48.0</v>
      </c>
      <c r="I99" s="5">
        <f t="shared" si="1"/>
        <v>32.5</v>
      </c>
      <c r="J99" s="5">
        <f t="shared" si="2"/>
        <v>56.5</v>
      </c>
      <c r="K99" s="5">
        <f t="shared" si="3"/>
        <v>57</v>
      </c>
      <c r="L99" s="5">
        <f t="shared" si="4"/>
        <v>57</v>
      </c>
      <c r="M99" s="4" t="s">
        <v>113</v>
      </c>
      <c r="N99" s="5"/>
      <c r="O99" s="5"/>
      <c r="P99" s="5"/>
    </row>
    <row r="100" ht="12.75" customHeight="1">
      <c r="A100" s="5">
        <v>16.0</v>
      </c>
      <c r="B100" s="7" t="s">
        <v>30</v>
      </c>
      <c r="C100" s="4" t="s">
        <v>15</v>
      </c>
      <c r="D100" s="5">
        <v>22.0</v>
      </c>
      <c r="E100" s="5">
        <v>32.0</v>
      </c>
      <c r="F100" s="5">
        <v>12.0</v>
      </c>
      <c r="G100" s="5">
        <v>1.75</v>
      </c>
      <c r="H100" s="5">
        <v>43.0</v>
      </c>
      <c r="I100" s="5">
        <f t="shared" si="1"/>
        <v>34.75</v>
      </c>
      <c r="J100" s="5">
        <f t="shared" si="2"/>
        <v>56.25</v>
      </c>
      <c r="K100" s="5">
        <f t="shared" si="3"/>
        <v>56</v>
      </c>
      <c r="L100" s="5">
        <f t="shared" si="4"/>
        <v>56</v>
      </c>
      <c r="M100" s="4" t="s">
        <v>113</v>
      </c>
      <c r="N100" s="5"/>
      <c r="O100" s="5"/>
      <c r="P100" s="5"/>
    </row>
    <row r="101" ht="12.75" customHeight="1">
      <c r="A101" s="5">
        <v>165.0</v>
      </c>
      <c r="B101" s="7" t="s">
        <v>176</v>
      </c>
      <c r="C101" s="4" t="s">
        <v>15</v>
      </c>
      <c r="D101" s="5">
        <v>14.0</v>
      </c>
      <c r="E101" s="5">
        <v>21.0</v>
      </c>
      <c r="F101" s="5">
        <v>27.0</v>
      </c>
      <c r="G101" s="5">
        <v>3.0</v>
      </c>
      <c r="H101" s="5">
        <v>44.0</v>
      </c>
      <c r="I101" s="5">
        <f t="shared" si="1"/>
        <v>34</v>
      </c>
      <c r="J101" s="5">
        <f t="shared" si="2"/>
        <v>56</v>
      </c>
      <c r="K101" s="5">
        <f t="shared" si="3"/>
        <v>56</v>
      </c>
      <c r="L101" s="5">
        <f t="shared" si="4"/>
        <v>56</v>
      </c>
      <c r="M101" s="4" t="s">
        <v>113</v>
      </c>
      <c r="N101" s="5"/>
      <c r="O101" s="5"/>
      <c r="P101" s="5"/>
    </row>
    <row r="102" ht="12.75" customHeight="1">
      <c r="A102" s="5">
        <v>160.0</v>
      </c>
      <c r="B102" s="7" t="s">
        <v>171</v>
      </c>
      <c r="C102" s="4" t="s">
        <v>149</v>
      </c>
      <c r="D102" s="5">
        <v>19.0</v>
      </c>
      <c r="E102" s="5">
        <v>21.0</v>
      </c>
      <c r="F102" s="5">
        <v>22.0</v>
      </c>
      <c r="G102" s="5">
        <v>2.0</v>
      </c>
      <c r="H102" s="5">
        <v>45.0</v>
      </c>
      <c r="I102" s="5">
        <f t="shared" si="1"/>
        <v>33</v>
      </c>
      <c r="J102" s="5">
        <f t="shared" si="2"/>
        <v>55.5</v>
      </c>
      <c r="K102" s="5">
        <f t="shared" si="3"/>
        <v>56</v>
      </c>
      <c r="L102" s="5">
        <f t="shared" si="4"/>
        <v>56</v>
      </c>
      <c r="M102" s="4" t="s">
        <v>113</v>
      </c>
      <c r="N102" s="5"/>
      <c r="O102" s="5"/>
      <c r="P102" s="5"/>
    </row>
    <row r="103" ht="12.75" customHeight="1">
      <c r="A103" s="5">
        <v>127.0</v>
      </c>
      <c r="B103" s="7" t="s">
        <v>137</v>
      </c>
      <c r="C103" s="4" t="s">
        <v>129</v>
      </c>
      <c r="D103" s="5">
        <v>11.0</v>
      </c>
      <c r="E103" s="5">
        <v>28.0</v>
      </c>
      <c r="F103" s="5">
        <v>21.0</v>
      </c>
      <c r="G103" s="5">
        <v>0.0</v>
      </c>
      <c r="H103" s="5">
        <v>49.0</v>
      </c>
      <c r="I103" s="5">
        <f t="shared" si="1"/>
        <v>30</v>
      </c>
      <c r="J103" s="5">
        <f t="shared" si="2"/>
        <v>54.5</v>
      </c>
      <c r="K103" s="5">
        <f t="shared" si="3"/>
        <v>55</v>
      </c>
      <c r="L103" s="5">
        <f t="shared" si="4"/>
        <v>55</v>
      </c>
      <c r="M103" s="4" t="s">
        <v>113</v>
      </c>
      <c r="N103" s="5"/>
      <c r="O103" s="5"/>
      <c r="P103" s="5"/>
    </row>
    <row r="104" ht="12.75" customHeight="1">
      <c r="A104" s="5">
        <v>76.0</v>
      </c>
      <c r="B104" s="7" t="s">
        <v>90</v>
      </c>
      <c r="C104" s="4" t="s">
        <v>55</v>
      </c>
      <c r="D104" s="5">
        <v>19.0</v>
      </c>
      <c r="E104" s="5">
        <v>49.5</v>
      </c>
      <c r="F104" s="5">
        <v>24.0</v>
      </c>
      <c r="G104" s="5">
        <v>0.0</v>
      </c>
      <c r="H104" s="5">
        <v>16.0</v>
      </c>
      <c r="I104" s="5">
        <f t="shared" si="1"/>
        <v>46.25</v>
      </c>
      <c r="J104" s="5">
        <f t="shared" si="2"/>
        <v>54.25</v>
      </c>
      <c r="K104" s="5">
        <f t="shared" si="3"/>
        <v>54</v>
      </c>
      <c r="L104" s="5">
        <f t="shared" si="4"/>
        <v>54</v>
      </c>
      <c r="M104" s="4" t="s">
        <v>113</v>
      </c>
      <c r="N104" s="5"/>
      <c r="O104" s="5"/>
      <c r="P104" s="5"/>
    </row>
    <row r="105" ht="12.75" customHeight="1">
      <c r="A105" s="5">
        <v>29.0</v>
      </c>
      <c r="B105" s="7" t="s">
        <v>44</v>
      </c>
      <c r="C105" s="4" t="s">
        <v>15</v>
      </c>
      <c r="D105" s="5">
        <v>22.0</v>
      </c>
      <c r="E105" s="5">
        <v>21.0</v>
      </c>
      <c r="F105" s="5">
        <v>13.0</v>
      </c>
      <c r="G105" s="5">
        <v>0.0</v>
      </c>
      <c r="H105" s="5">
        <v>52.0</v>
      </c>
      <c r="I105" s="5">
        <f t="shared" si="1"/>
        <v>28</v>
      </c>
      <c r="J105" s="5">
        <f t="shared" si="2"/>
        <v>54</v>
      </c>
      <c r="K105" s="5">
        <f t="shared" si="3"/>
        <v>54</v>
      </c>
      <c r="L105" s="5">
        <f t="shared" si="4"/>
        <v>54</v>
      </c>
      <c r="M105" s="4" t="s">
        <v>113</v>
      </c>
      <c r="N105" s="5"/>
      <c r="O105" s="5"/>
      <c r="P105" s="5"/>
    </row>
    <row r="106" ht="12.75" customHeight="1">
      <c r="A106" s="5">
        <v>159.0</v>
      </c>
      <c r="B106" s="7" t="s">
        <v>170</v>
      </c>
      <c r="C106" s="4" t="s">
        <v>149</v>
      </c>
      <c r="D106" s="5">
        <v>13.0</v>
      </c>
      <c r="E106" s="5">
        <v>24.0</v>
      </c>
      <c r="F106" s="5">
        <v>24.0</v>
      </c>
      <c r="G106" s="5">
        <v>1.0</v>
      </c>
      <c r="H106" s="5">
        <v>44.0</v>
      </c>
      <c r="I106" s="5">
        <f t="shared" si="1"/>
        <v>31.5</v>
      </c>
      <c r="J106" s="5">
        <f t="shared" si="2"/>
        <v>53.5</v>
      </c>
      <c r="K106" s="5">
        <f t="shared" si="3"/>
        <v>54</v>
      </c>
      <c r="L106" s="5">
        <f t="shared" si="4"/>
        <v>54</v>
      </c>
      <c r="M106" s="4" t="s">
        <v>113</v>
      </c>
      <c r="N106" s="5"/>
      <c r="O106" s="5"/>
      <c r="P106" s="5"/>
    </row>
    <row r="107" ht="12.75" customHeight="1">
      <c r="A107" s="5">
        <v>43.0</v>
      </c>
      <c r="B107" s="7" t="s">
        <v>56</v>
      </c>
      <c r="C107" s="4" t="s">
        <v>55</v>
      </c>
      <c r="D107" s="5">
        <v>17.0</v>
      </c>
      <c r="E107" s="5">
        <v>40.0</v>
      </c>
      <c r="F107" s="5">
        <v>15.5</v>
      </c>
      <c r="G107" s="5">
        <v>0.0</v>
      </c>
      <c r="H107" s="5">
        <v>34.0</v>
      </c>
      <c r="I107" s="5">
        <f t="shared" si="1"/>
        <v>36.25</v>
      </c>
      <c r="J107" s="5">
        <f t="shared" si="2"/>
        <v>53.25</v>
      </c>
      <c r="K107" s="5">
        <f t="shared" si="3"/>
        <v>53</v>
      </c>
      <c r="L107" s="5">
        <f t="shared" si="4"/>
        <v>53</v>
      </c>
      <c r="M107" s="4" t="s">
        <v>113</v>
      </c>
      <c r="N107" s="5"/>
      <c r="O107" s="5"/>
      <c r="P107" s="5"/>
    </row>
    <row r="108" ht="12.75" customHeight="1">
      <c r="A108" s="5">
        <v>128.0</v>
      </c>
      <c r="B108" s="7" t="s">
        <v>138</v>
      </c>
      <c r="C108" s="4" t="s">
        <v>129</v>
      </c>
      <c r="D108" s="5">
        <v>19.0</v>
      </c>
      <c r="E108" s="5">
        <v>23.0</v>
      </c>
      <c r="F108" s="5">
        <v>22.0</v>
      </c>
      <c r="G108" s="5">
        <v>0.0</v>
      </c>
      <c r="H108" s="5">
        <v>41.0</v>
      </c>
      <c r="I108" s="5">
        <f t="shared" si="1"/>
        <v>32</v>
      </c>
      <c r="J108" s="5">
        <f t="shared" si="2"/>
        <v>52.5</v>
      </c>
      <c r="K108" s="5">
        <f t="shared" si="3"/>
        <v>53</v>
      </c>
      <c r="L108" s="5">
        <f t="shared" si="4"/>
        <v>53</v>
      </c>
      <c r="M108" s="4" t="s">
        <v>113</v>
      </c>
      <c r="N108" s="5"/>
      <c r="O108" s="5"/>
      <c r="P108" s="5"/>
    </row>
    <row r="109" ht="12.75" customHeight="1">
      <c r="A109" s="5">
        <v>28.0</v>
      </c>
      <c r="B109" s="7" t="s">
        <v>43</v>
      </c>
      <c r="C109" s="4" t="s">
        <v>15</v>
      </c>
      <c r="D109" s="5">
        <v>21.0</v>
      </c>
      <c r="E109" s="5">
        <v>35.0</v>
      </c>
      <c r="F109" s="5">
        <v>11.0</v>
      </c>
      <c r="G109" s="5">
        <v>0.0</v>
      </c>
      <c r="H109" s="5">
        <v>37.0</v>
      </c>
      <c r="I109" s="5">
        <f t="shared" si="1"/>
        <v>33.5</v>
      </c>
      <c r="J109" s="5">
        <f t="shared" si="2"/>
        <v>52</v>
      </c>
      <c r="K109" s="5">
        <f t="shared" si="3"/>
        <v>52</v>
      </c>
      <c r="L109" s="5">
        <f t="shared" si="4"/>
        <v>52</v>
      </c>
      <c r="M109" s="4" t="s">
        <v>113</v>
      </c>
      <c r="N109" s="5"/>
      <c r="O109" s="5"/>
      <c r="P109" s="5"/>
    </row>
    <row r="110" ht="12.75" customHeight="1">
      <c r="A110" s="5">
        <v>151.0</v>
      </c>
      <c r="B110" s="7" t="s">
        <v>163</v>
      </c>
      <c r="C110" s="4" t="s">
        <v>149</v>
      </c>
      <c r="D110" s="5">
        <v>20.0</v>
      </c>
      <c r="E110" s="5">
        <v>22.0</v>
      </c>
      <c r="F110" s="5">
        <v>19.0</v>
      </c>
      <c r="G110" s="5">
        <v>0.0</v>
      </c>
      <c r="H110" s="5">
        <v>41.0</v>
      </c>
      <c r="I110" s="5">
        <f t="shared" si="1"/>
        <v>30.5</v>
      </c>
      <c r="J110" s="5">
        <f t="shared" si="2"/>
        <v>51</v>
      </c>
      <c r="K110" s="5">
        <f t="shared" si="3"/>
        <v>51</v>
      </c>
      <c r="L110" s="5">
        <f t="shared" si="4"/>
        <v>51</v>
      </c>
      <c r="M110" s="4" t="s">
        <v>113</v>
      </c>
      <c r="N110" s="5"/>
      <c r="O110" s="5"/>
      <c r="P110" s="5"/>
    </row>
    <row r="111" ht="12.75" customHeight="1">
      <c r="A111" s="5">
        <v>130.0</v>
      </c>
      <c r="B111" s="7" t="s">
        <v>140</v>
      </c>
      <c r="C111" s="4" t="s">
        <v>129</v>
      </c>
      <c r="D111" s="5">
        <v>19.0</v>
      </c>
      <c r="E111" s="5">
        <v>20.0</v>
      </c>
      <c r="F111" s="5">
        <v>22.0</v>
      </c>
      <c r="G111" s="5">
        <v>1.0</v>
      </c>
      <c r="H111" s="5">
        <v>38.0</v>
      </c>
      <c r="I111" s="5">
        <f t="shared" si="1"/>
        <v>31.5</v>
      </c>
      <c r="J111" s="5">
        <f t="shared" si="2"/>
        <v>50.5</v>
      </c>
      <c r="K111" s="5">
        <f t="shared" si="3"/>
        <v>51</v>
      </c>
      <c r="L111" s="5">
        <f t="shared" si="4"/>
        <v>51</v>
      </c>
      <c r="M111" s="4" t="s">
        <v>113</v>
      </c>
      <c r="N111" s="5"/>
      <c r="O111" s="5"/>
      <c r="P111" s="5"/>
    </row>
    <row r="112" ht="12.75" customHeight="1">
      <c r="A112" s="5">
        <v>108.0</v>
      </c>
      <c r="B112" s="7" t="s">
        <v>119</v>
      </c>
      <c r="C112" s="4" t="s">
        <v>117</v>
      </c>
      <c r="D112" s="5">
        <v>16.0</v>
      </c>
      <c r="E112" s="5">
        <v>37.0</v>
      </c>
      <c r="F112" s="5">
        <v>9.5</v>
      </c>
      <c r="G112" s="5">
        <v>0.0</v>
      </c>
      <c r="H112" s="5">
        <v>38.0</v>
      </c>
      <c r="I112" s="5">
        <f t="shared" si="1"/>
        <v>31.25</v>
      </c>
      <c r="J112" s="5">
        <f t="shared" si="2"/>
        <v>50.25</v>
      </c>
      <c r="K112" s="5">
        <f t="shared" si="3"/>
        <v>50</v>
      </c>
      <c r="L112" s="5">
        <f t="shared" si="4"/>
        <v>50</v>
      </c>
      <c r="M112" s="4" t="s">
        <v>113</v>
      </c>
      <c r="N112" s="5"/>
      <c r="O112" s="5"/>
      <c r="P112" s="5"/>
    </row>
    <row r="113" ht="12.75" customHeight="1">
      <c r="A113" s="5">
        <v>144.0</v>
      </c>
      <c r="B113" s="7" t="s">
        <v>156</v>
      </c>
      <c r="C113" s="4" t="s">
        <v>149</v>
      </c>
      <c r="D113" s="5">
        <v>13.0</v>
      </c>
      <c r="E113" s="5">
        <v>19.0</v>
      </c>
      <c r="F113" s="5">
        <v>18.0</v>
      </c>
      <c r="G113" s="5">
        <v>3.0</v>
      </c>
      <c r="H113" s="5">
        <v>44.0</v>
      </c>
      <c r="I113" s="5">
        <f t="shared" si="1"/>
        <v>28</v>
      </c>
      <c r="J113" s="5">
        <f t="shared" si="2"/>
        <v>50</v>
      </c>
      <c r="K113" s="5">
        <f t="shared" si="3"/>
        <v>50</v>
      </c>
      <c r="L113" s="5">
        <f t="shared" si="4"/>
        <v>50</v>
      </c>
      <c r="M113" s="4" t="s">
        <v>113</v>
      </c>
      <c r="N113" s="5"/>
      <c r="O113" s="5"/>
      <c r="P113" s="5"/>
    </row>
    <row r="114" ht="12.75" customHeight="1">
      <c r="A114" s="5">
        <v>94.0</v>
      </c>
      <c r="B114" s="7" t="s">
        <v>106</v>
      </c>
      <c r="C114" s="4" t="s">
        <v>55</v>
      </c>
      <c r="D114" s="5">
        <v>20.0</v>
      </c>
      <c r="E114" s="5">
        <v>39.0</v>
      </c>
      <c r="F114" s="5">
        <v>15.5</v>
      </c>
      <c r="G114" s="5">
        <v>0.0</v>
      </c>
      <c r="H114" s="5">
        <v>24.0</v>
      </c>
      <c r="I114" s="5">
        <f t="shared" si="1"/>
        <v>37.25</v>
      </c>
      <c r="J114" s="5">
        <f t="shared" si="2"/>
        <v>49.25</v>
      </c>
      <c r="K114" s="5">
        <f t="shared" si="3"/>
        <v>49</v>
      </c>
      <c r="L114" s="5">
        <f t="shared" si="4"/>
        <v>49</v>
      </c>
      <c r="M114" s="4" t="s">
        <v>113</v>
      </c>
      <c r="N114" s="5"/>
      <c r="O114" s="5"/>
      <c r="P114" s="5"/>
    </row>
    <row r="115" ht="12.75" customHeight="1">
      <c r="A115" s="5">
        <v>166.0</v>
      </c>
      <c r="B115" s="7" t="s">
        <v>177</v>
      </c>
      <c r="C115" s="4" t="s">
        <v>15</v>
      </c>
      <c r="D115" s="5">
        <v>13.0</v>
      </c>
      <c r="E115" s="5">
        <v>17.0</v>
      </c>
      <c r="F115" s="5">
        <v>8.0</v>
      </c>
      <c r="G115" s="5">
        <v>2.0</v>
      </c>
      <c r="H115" s="5">
        <v>56.0</v>
      </c>
      <c r="I115" s="5">
        <f t="shared" si="1"/>
        <v>21</v>
      </c>
      <c r="J115" s="5">
        <f t="shared" si="2"/>
        <v>49</v>
      </c>
      <c r="K115" s="5">
        <f t="shared" si="3"/>
        <v>49</v>
      </c>
      <c r="L115" s="5">
        <f t="shared" si="4"/>
        <v>49</v>
      </c>
      <c r="M115" s="4" t="s">
        <v>113</v>
      </c>
      <c r="N115" s="5"/>
      <c r="O115" s="5"/>
      <c r="P115" s="5"/>
    </row>
    <row r="116" ht="12.75" customHeight="1">
      <c r="A116" s="5">
        <v>53.0</v>
      </c>
      <c r="B116" s="7" t="s">
        <v>67</v>
      </c>
      <c r="C116" s="4" t="s">
        <v>55</v>
      </c>
      <c r="D116" s="5">
        <v>23.0</v>
      </c>
      <c r="E116" s="5">
        <v>20.5</v>
      </c>
      <c r="F116" s="5">
        <v>18.0</v>
      </c>
      <c r="G116" s="5">
        <v>0.0</v>
      </c>
      <c r="H116" s="5">
        <v>36.0</v>
      </c>
      <c r="I116" s="5">
        <f t="shared" si="1"/>
        <v>30.75</v>
      </c>
      <c r="J116" s="5">
        <f t="shared" si="2"/>
        <v>48.75</v>
      </c>
      <c r="K116" s="5">
        <f t="shared" si="3"/>
        <v>49</v>
      </c>
      <c r="L116" s="5">
        <f t="shared" si="4"/>
        <v>49</v>
      </c>
      <c r="M116" s="4" t="s">
        <v>113</v>
      </c>
      <c r="N116" s="5"/>
      <c r="O116" s="5"/>
      <c r="P116" s="5"/>
    </row>
    <row r="117" ht="12.75" customHeight="1">
      <c r="A117" s="5">
        <v>83.0</v>
      </c>
      <c r="B117" s="7" t="s">
        <v>97</v>
      </c>
      <c r="C117" s="4" t="s">
        <v>55</v>
      </c>
      <c r="D117" s="5">
        <v>25.0</v>
      </c>
      <c r="E117" s="5">
        <v>33.0</v>
      </c>
      <c r="F117" s="5">
        <v>7.0</v>
      </c>
      <c r="G117" s="5">
        <v>1.0</v>
      </c>
      <c r="H117" s="5">
        <v>30.0</v>
      </c>
      <c r="I117" s="5">
        <f t="shared" si="1"/>
        <v>33.5</v>
      </c>
      <c r="J117" s="5">
        <f t="shared" si="2"/>
        <v>48.5</v>
      </c>
      <c r="K117" s="5">
        <f t="shared" si="3"/>
        <v>49</v>
      </c>
      <c r="L117" s="5">
        <f t="shared" si="4"/>
        <v>49</v>
      </c>
      <c r="M117" s="4" t="s">
        <v>113</v>
      </c>
      <c r="N117" s="5"/>
      <c r="O117" s="5"/>
      <c r="P117" s="5"/>
    </row>
    <row r="118" ht="12.75" customHeight="1">
      <c r="A118" s="5">
        <v>174.0</v>
      </c>
      <c r="B118" s="7" t="s">
        <v>182</v>
      </c>
      <c r="C118" s="4" t="s">
        <v>15</v>
      </c>
      <c r="D118" s="5">
        <v>14.5</v>
      </c>
      <c r="E118" s="5">
        <v>25.0</v>
      </c>
      <c r="F118" s="5">
        <v>19.0</v>
      </c>
      <c r="G118" s="5">
        <v>1.0</v>
      </c>
      <c r="H118" s="5">
        <v>35.0</v>
      </c>
      <c r="I118" s="5">
        <f t="shared" si="1"/>
        <v>30.25</v>
      </c>
      <c r="J118" s="5">
        <f t="shared" si="2"/>
        <v>47.75</v>
      </c>
      <c r="K118" s="5">
        <f t="shared" si="3"/>
        <v>48</v>
      </c>
      <c r="L118" s="5">
        <f t="shared" si="4"/>
        <v>48</v>
      </c>
      <c r="M118" s="4" t="s">
        <v>113</v>
      </c>
      <c r="N118" s="5"/>
      <c r="O118" s="5"/>
      <c r="P118" s="5"/>
    </row>
    <row r="119" ht="12.75" customHeight="1">
      <c r="A119" s="5">
        <v>135.0</v>
      </c>
      <c r="B119" s="7" t="s">
        <v>146</v>
      </c>
      <c r="C119" s="4" t="s">
        <v>129</v>
      </c>
      <c r="D119" s="5">
        <v>16.0</v>
      </c>
      <c r="E119" s="5">
        <v>19.0</v>
      </c>
      <c r="F119" s="5">
        <v>22.0</v>
      </c>
      <c r="G119" s="5">
        <v>1.75</v>
      </c>
      <c r="H119" s="5">
        <v>34.0</v>
      </c>
      <c r="I119" s="5">
        <f t="shared" si="1"/>
        <v>30.25</v>
      </c>
      <c r="J119" s="5">
        <f t="shared" si="2"/>
        <v>47.25</v>
      </c>
      <c r="K119" s="5">
        <f t="shared" si="3"/>
        <v>47</v>
      </c>
      <c r="L119" s="5">
        <f t="shared" si="4"/>
        <v>47</v>
      </c>
      <c r="M119" s="4" t="s">
        <v>113</v>
      </c>
      <c r="N119" s="5"/>
      <c r="O119" s="5"/>
      <c r="P119" s="5"/>
    </row>
    <row r="120" ht="12.75" customHeight="1">
      <c r="A120" s="5">
        <v>109.0</v>
      </c>
      <c r="B120" s="7" t="s">
        <v>120</v>
      </c>
      <c r="C120" s="4" t="s">
        <v>117</v>
      </c>
      <c r="D120" s="5">
        <v>20.0</v>
      </c>
      <c r="E120" s="5">
        <v>35.0</v>
      </c>
      <c r="F120" s="5">
        <v>9.0</v>
      </c>
      <c r="G120" s="5">
        <v>0.0</v>
      </c>
      <c r="H120" s="5">
        <v>30.0</v>
      </c>
      <c r="I120" s="5">
        <f t="shared" si="1"/>
        <v>32</v>
      </c>
      <c r="J120" s="5">
        <f t="shared" si="2"/>
        <v>47</v>
      </c>
      <c r="K120" s="5">
        <f t="shared" si="3"/>
        <v>47</v>
      </c>
      <c r="L120" s="5">
        <f t="shared" si="4"/>
        <v>47</v>
      </c>
      <c r="M120" s="4" t="s">
        <v>113</v>
      </c>
      <c r="N120" s="5"/>
      <c r="O120" s="5"/>
      <c r="P120" s="5"/>
    </row>
    <row r="121" ht="12.75" customHeight="1">
      <c r="A121" s="5">
        <v>34.0</v>
      </c>
      <c r="B121" s="7" t="s">
        <v>49</v>
      </c>
      <c r="C121" s="4" t="s">
        <v>15</v>
      </c>
      <c r="D121" s="5">
        <v>10.0</v>
      </c>
      <c r="E121" s="5">
        <v>34.0</v>
      </c>
      <c r="F121" s="5">
        <v>0.0</v>
      </c>
      <c r="G121" s="5">
        <v>0.0</v>
      </c>
      <c r="H121" s="5">
        <v>50.0</v>
      </c>
      <c r="I121" s="5">
        <f t="shared" si="1"/>
        <v>22</v>
      </c>
      <c r="J121" s="5">
        <f t="shared" si="2"/>
        <v>47</v>
      </c>
      <c r="K121" s="5">
        <f t="shared" si="3"/>
        <v>47</v>
      </c>
      <c r="L121" s="5">
        <f t="shared" si="4"/>
        <v>47</v>
      </c>
      <c r="M121" s="4" t="s">
        <v>113</v>
      </c>
      <c r="N121" s="5"/>
      <c r="O121" s="5"/>
      <c r="P121" s="5"/>
    </row>
    <row r="122" ht="12.75" customHeight="1">
      <c r="A122" s="5">
        <v>179.0</v>
      </c>
      <c r="B122" s="7" t="s">
        <v>188</v>
      </c>
      <c r="C122" s="4" t="s">
        <v>15</v>
      </c>
      <c r="D122" s="5">
        <v>14.0</v>
      </c>
      <c r="E122" s="5">
        <v>26.0</v>
      </c>
      <c r="F122" s="5">
        <v>11.5</v>
      </c>
      <c r="G122" s="5">
        <v>1.5</v>
      </c>
      <c r="H122" s="5">
        <v>38.0</v>
      </c>
      <c r="I122" s="5">
        <f t="shared" si="1"/>
        <v>27.25</v>
      </c>
      <c r="J122" s="5">
        <f t="shared" si="2"/>
        <v>46.25</v>
      </c>
      <c r="K122" s="5">
        <f t="shared" si="3"/>
        <v>46</v>
      </c>
      <c r="L122" s="5">
        <f t="shared" si="4"/>
        <v>46</v>
      </c>
      <c r="M122" s="4" t="s">
        <v>113</v>
      </c>
      <c r="N122" s="5"/>
      <c r="O122" s="5"/>
      <c r="P122" s="5"/>
    </row>
    <row r="123" ht="12.75" customHeight="1">
      <c r="A123" s="5">
        <v>20.0</v>
      </c>
      <c r="B123" s="7" t="s">
        <v>35</v>
      </c>
      <c r="C123" s="4" t="s">
        <v>15</v>
      </c>
      <c r="D123" s="5">
        <v>21.0</v>
      </c>
      <c r="E123" s="5">
        <v>32.0</v>
      </c>
      <c r="F123" s="5">
        <v>13.0</v>
      </c>
      <c r="G123" s="5">
        <v>0.0</v>
      </c>
      <c r="H123" s="5">
        <v>26.0</v>
      </c>
      <c r="I123" s="5">
        <f t="shared" si="1"/>
        <v>33</v>
      </c>
      <c r="J123" s="5">
        <f t="shared" si="2"/>
        <v>46</v>
      </c>
      <c r="K123" s="5">
        <f t="shared" si="3"/>
        <v>46</v>
      </c>
      <c r="L123" s="5">
        <f t="shared" si="4"/>
        <v>46</v>
      </c>
      <c r="M123" s="4" t="s">
        <v>113</v>
      </c>
      <c r="N123" s="5"/>
      <c r="O123" s="5"/>
      <c r="P123" s="5"/>
    </row>
    <row r="124" ht="12.75" customHeight="1">
      <c r="A124" s="5">
        <v>169.0</v>
      </c>
      <c r="B124" s="7" t="s">
        <v>180</v>
      </c>
      <c r="C124" s="4" t="s">
        <v>15</v>
      </c>
      <c r="D124" s="5">
        <v>16.0</v>
      </c>
      <c r="E124" s="5">
        <v>22.0</v>
      </c>
      <c r="F124" s="5">
        <v>24.0</v>
      </c>
      <c r="G124" s="5">
        <v>0.0</v>
      </c>
      <c r="H124" s="5">
        <v>28.0</v>
      </c>
      <c r="I124" s="5">
        <f t="shared" si="1"/>
        <v>31</v>
      </c>
      <c r="J124" s="5">
        <f t="shared" si="2"/>
        <v>45</v>
      </c>
      <c r="K124" s="5">
        <f t="shared" si="3"/>
        <v>45</v>
      </c>
      <c r="L124" s="5">
        <f t="shared" si="4"/>
        <v>45</v>
      </c>
      <c r="M124" s="4" t="s">
        <v>145</v>
      </c>
      <c r="N124" s="5"/>
      <c r="O124" s="5"/>
      <c r="P124" s="5"/>
    </row>
    <row r="125" ht="12.75" customHeight="1">
      <c r="A125" s="5">
        <v>176.0</v>
      </c>
      <c r="B125" s="7" t="s">
        <v>184</v>
      </c>
      <c r="C125" s="4" t="s">
        <v>15</v>
      </c>
      <c r="D125" s="5">
        <v>13.0</v>
      </c>
      <c r="E125" s="5">
        <v>18.0</v>
      </c>
      <c r="F125" s="5">
        <v>13.0</v>
      </c>
      <c r="G125" s="5">
        <v>2.0</v>
      </c>
      <c r="H125" s="5">
        <v>42.0</v>
      </c>
      <c r="I125" s="5">
        <f t="shared" si="1"/>
        <v>24</v>
      </c>
      <c r="J125" s="5">
        <f t="shared" si="2"/>
        <v>45</v>
      </c>
      <c r="K125" s="5">
        <f t="shared" si="3"/>
        <v>45</v>
      </c>
      <c r="L125" s="5">
        <f t="shared" si="4"/>
        <v>45</v>
      </c>
      <c r="M125" s="4" t="s">
        <v>145</v>
      </c>
      <c r="N125" s="5"/>
      <c r="O125" s="5"/>
      <c r="P125" s="5"/>
    </row>
    <row r="126" ht="12.75" customHeight="1">
      <c r="A126" s="5">
        <v>61.0</v>
      </c>
      <c r="B126" s="7" t="s">
        <v>75</v>
      </c>
      <c r="C126" s="4" t="s">
        <v>55</v>
      </c>
      <c r="D126" s="5">
        <v>13.0</v>
      </c>
      <c r="E126" s="5">
        <v>21.0</v>
      </c>
      <c r="F126" s="5">
        <v>23.5</v>
      </c>
      <c r="G126" s="5">
        <v>1.0</v>
      </c>
      <c r="H126" s="5">
        <v>28.0</v>
      </c>
      <c r="I126" s="5">
        <f t="shared" si="1"/>
        <v>29.75</v>
      </c>
      <c r="J126" s="5">
        <f t="shared" si="2"/>
        <v>43.75</v>
      </c>
      <c r="K126" s="5">
        <f t="shared" si="3"/>
        <v>44</v>
      </c>
      <c r="L126" s="5">
        <f t="shared" si="4"/>
        <v>44</v>
      </c>
      <c r="M126" s="4" t="s">
        <v>145</v>
      </c>
      <c r="N126" s="5"/>
      <c r="O126" s="5"/>
      <c r="P126" s="5"/>
    </row>
    <row r="127" ht="12.75" customHeight="1">
      <c r="A127" s="5">
        <v>2.0</v>
      </c>
      <c r="B127" s="7" t="s">
        <v>17</v>
      </c>
      <c r="C127" s="4" t="s">
        <v>15</v>
      </c>
      <c r="D127" s="5">
        <v>0.0</v>
      </c>
      <c r="E127" s="5">
        <v>40.0</v>
      </c>
      <c r="F127" s="5">
        <v>17.5</v>
      </c>
      <c r="G127" s="5">
        <v>0.0</v>
      </c>
      <c r="H127" s="5">
        <v>30.0</v>
      </c>
      <c r="I127" s="5">
        <f t="shared" si="1"/>
        <v>28.75</v>
      </c>
      <c r="J127" s="5">
        <f t="shared" si="2"/>
        <v>43.75</v>
      </c>
      <c r="K127" s="5">
        <f t="shared" si="3"/>
        <v>44</v>
      </c>
      <c r="L127" s="5">
        <f t="shared" si="4"/>
        <v>44</v>
      </c>
      <c r="M127" s="4" t="s">
        <v>145</v>
      </c>
      <c r="N127" s="5"/>
      <c r="O127" s="5"/>
      <c r="P127" s="5"/>
    </row>
    <row r="128" ht="12.75" customHeight="1">
      <c r="A128" s="5">
        <v>33.0</v>
      </c>
      <c r="B128" s="7" t="s">
        <v>48</v>
      </c>
      <c r="C128" s="4" t="s">
        <v>15</v>
      </c>
      <c r="D128" s="5">
        <v>24.0</v>
      </c>
      <c r="E128" s="5">
        <v>26.0</v>
      </c>
      <c r="F128" s="5">
        <v>11.0</v>
      </c>
      <c r="G128" s="5">
        <v>0.0</v>
      </c>
      <c r="H128" s="5">
        <v>26.0</v>
      </c>
      <c r="I128" s="5">
        <f t="shared" si="1"/>
        <v>30.5</v>
      </c>
      <c r="J128" s="5">
        <f t="shared" si="2"/>
        <v>43.5</v>
      </c>
      <c r="K128" s="5">
        <f t="shared" si="3"/>
        <v>44</v>
      </c>
      <c r="L128" s="5">
        <f t="shared" si="4"/>
        <v>44</v>
      </c>
      <c r="M128" s="4" t="s">
        <v>145</v>
      </c>
      <c r="N128" s="5"/>
      <c r="O128" s="5"/>
      <c r="P128" s="5"/>
    </row>
    <row r="129" ht="12.75" customHeight="1">
      <c r="A129" s="5">
        <v>18.0</v>
      </c>
      <c r="B129" s="7" t="s">
        <v>32</v>
      </c>
      <c r="C129" s="4" t="s">
        <v>15</v>
      </c>
      <c r="D129" s="5">
        <v>18.0</v>
      </c>
      <c r="E129" s="5">
        <v>33.0</v>
      </c>
      <c r="F129" s="5">
        <v>11.5</v>
      </c>
      <c r="G129" s="5">
        <v>0.0</v>
      </c>
      <c r="H129" s="5">
        <v>24.0</v>
      </c>
      <c r="I129" s="5">
        <f t="shared" si="1"/>
        <v>31.25</v>
      </c>
      <c r="J129" s="5">
        <f t="shared" si="2"/>
        <v>43.25</v>
      </c>
      <c r="K129" s="5">
        <f t="shared" si="3"/>
        <v>43</v>
      </c>
      <c r="L129" s="5">
        <f t="shared" si="4"/>
        <v>43</v>
      </c>
      <c r="M129" s="4" t="s">
        <v>145</v>
      </c>
      <c r="N129" s="5"/>
      <c r="O129" s="5"/>
      <c r="P129" s="5"/>
    </row>
    <row r="130" ht="12.75" customHeight="1">
      <c r="A130" s="5">
        <v>96.0</v>
      </c>
      <c r="B130" s="7" t="s">
        <v>108</v>
      </c>
      <c r="C130" s="4" t="s">
        <v>55</v>
      </c>
      <c r="D130" s="5">
        <v>16.0</v>
      </c>
      <c r="E130" s="5">
        <v>17.0</v>
      </c>
      <c r="F130" s="5">
        <v>22.5</v>
      </c>
      <c r="G130" s="5">
        <v>0.0</v>
      </c>
      <c r="H130" s="5">
        <v>30.0</v>
      </c>
      <c r="I130" s="5">
        <f t="shared" si="1"/>
        <v>27.75</v>
      </c>
      <c r="J130" s="5">
        <f t="shared" si="2"/>
        <v>42.75</v>
      </c>
      <c r="K130" s="5">
        <f t="shared" si="3"/>
        <v>43</v>
      </c>
      <c r="L130" s="5">
        <f t="shared" si="4"/>
        <v>43</v>
      </c>
      <c r="M130" s="4" t="s">
        <v>153</v>
      </c>
      <c r="N130" s="5"/>
      <c r="O130" s="5"/>
      <c r="P130" s="5"/>
    </row>
    <row r="131" ht="12.75" customHeight="1">
      <c r="A131" s="5">
        <v>13.0</v>
      </c>
      <c r="B131" s="7" t="s">
        <v>27</v>
      </c>
      <c r="C131" s="4" t="s">
        <v>15</v>
      </c>
      <c r="D131" s="5">
        <v>16.0</v>
      </c>
      <c r="E131" s="5">
        <v>29.0</v>
      </c>
      <c r="F131" s="5">
        <v>10.0</v>
      </c>
      <c r="G131" s="5">
        <v>0.0</v>
      </c>
      <c r="H131" s="5">
        <v>30.0</v>
      </c>
      <c r="I131" s="5">
        <f t="shared" si="1"/>
        <v>27.5</v>
      </c>
      <c r="J131" s="5">
        <f t="shared" si="2"/>
        <v>42.5</v>
      </c>
      <c r="K131" s="5">
        <f t="shared" si="3"/>
        <v>43</v>
      </c>
      <c r="L131" s="5">
        <f t="shared" si="4"/>
        <v>43</v>
      </c>
      <c r="M131" s="4" t="s">
        <v>153</v>
      </c>
      <c r="N131" s="5"/>
      <c r="O131" s="5"/>
      <c r="P131" s="5"/>
    </row>
    <row r="132" ht="12.75" customHeight="1">
      <c r="A132" s="5">
        <v>90.0</v>
      </c>
      <c r="B132" s="7" t="s">
        <v>103</v>
      </c>
      <c r="C132" s="4" t="s">
        <v>55</v>
      </c>
      <c r="D132" s="5">
        <v>15.0</v>
      </c>
      <c r="E132" s="5">
        <v>24.0</v>
      </c>
      <c r="F132" s="5">
        <v>10.0</v>
      </c>
      <c r="G132" s="5">
        <v>0.0</v>
      </c>
      <c r="H132" s="5">
        <v>36.0</v>
      </c>
      <c r="I132" s="5">
        <f t="shared" si="1"/>
        <v>24.5</v>
      </c>
      <c r="J132" s="5">
        <f t="shared" si="2"/>
        <v>42.5</v>
      </c>
      <c r="K132" s="5">
        <f t="shared" si="3"/>
        <v>43</v>
      </c>
      <c r="L132" s="5">
        <f t="shared" si="4"/>
        <v>43</v>
      </c>
      <c r="M132" s="4" t="s">
        <v>153</v>
      </c>
      <c r="N132" s="5"/>
      <c r="O132" s="5"/>
      <c r="P132" s="5"/>
    </row>
    <row r="133" ht="12.75" customHeight="1">
      <c r="A133" s="5">
        <v>56.0</v>
      </c>
      <c r="B133" s="7" t="s">
        <v>70</v>
      </c>
      <c r="C133" s="4" t="s">
        <v>55</v>
      </c>
      <c r="D133" s="5">
        <v>22.0</v>
      </c>
      <c r="E133" s="5">
        <v>23.0</v>
      </c>
      <c r="F133" s="5">
        <v>11.5</v>
      </c>
      <c r="G133" s="5">
        <v>0.0</v>
      </c>
      <c r="H133" s="5">
        <v>28.0</v>
      </c>
      <c r="I133" s="5">
        <f t="shared" si="1"/>
        <v>28.25</v>
      </c>
      <c r="J133" s="5">
        <f t="shared" si="2"/>
        <v>42.25</v>
      </c>
      <c r="K133" s="5">
        <f t="shared" si="3"/>
        <v>42</v>
      </c>
      <c r="L133" s="5">
        <f t="shared" si="4"/>
        <v>42</v>
      </c>
      <c r="M133" s="4" t="s">
        <v>153</v>
      </c>
      <c r="N133" s="5"/>
      <c r="O133" s="5"/>
      <c r="P133" s="5"/>
    </row>
    <row r="134" ht="12.75" customHeight="1">
      <c r="A134" s="5">
        <v>6.0</v>
      </c>
      <c r="B134" s="7" t="s">
        <v>20</v>
      </c>
      <c r="C134" s="4" t="s">
        <v>15</v>
      </c>
      <c r="D134" s="5">
        <v>9.0</v>
      </c>
      <c r="E134" s="5">
        <v>27.0</v>
      </c>
      <c r="F134" s="5">
        <v>12.5</v>
      </c>
      <c r="G134" s="5">
        <v>0.0</v>
      </c>
      <c r="H134" s="5">
        <v>36.0</v>
      </c>
      <c r="I134" s="5">
        <f t="shared" si="1"/>
        <v>24.25</v>
      </c>
      <c r="J134" s="5">
        <f t="shared" si="2"/>
        <v>42.25</v>
      </c>
      <c r="K134" s="5">
        <f t="shared" si="3"/>
        <v>42</v>
      </c>
      <c r="L134" s="5">
        <f t="shared" si="4"/>
        <v>42</v>
      </c>
      <c r="M134" s="4" t="s">
        <v>153</v>
      </c>
      <c r="N134" s="5"/>
      <c r="O134" s="5"/>
      <c r="P134" s="5"/>
    </row>
    <row r="135" ht="12.75" customHeight="1">
      <c r="A135" s="5">
        <v>67.0</v>
      </c>
      <c r="B135" s="7" t="s">
        <v>81</v>
      </c>
      <c r="C135" s="4" t="s">
        <v>55</v>
      </c>
      <c r="D135" s="5">
        <v>13.0</v>
      </c>
      <c r="E135" s="5">
        <v>23.0</v>
      </c>
      <c r="F135" s="5">
        <v>13.0</v>
      </c>
      <c r="G135" s="5">
        <v>0.0</v>
      </c>
      <c r="H135" s="5">
        <v>35.0</v>
      </c>
      <c r="I135" s="5">
        <f t="shared" si="1"/>
        <v>24.5</v>
      </c>
      <c r="J135" s="5">
        <f t="shared" si="2"/>
        <v>42</v>
      </c>
      <c r="K135" s="5">
        <f t="shared" si="3"/>
        <v>42</v>
      </c>
      <c r="L135" s="5">
        <f t="shared" si="4"/>
        <v>42</v>
      </c>
      <c r="M135" s="4" t="s">
        <v>153</v>
      </c>
      <c r="N135" s="5"/>
      <c r="O135" s="5"/>
      <c r="P135" s="5"/>
    </row>
    <row r="136" ht="12.75" customHeight="1">
      <c r="A136" s="5">
        <v>24.0</v>
      </c>
      <c r="B136" s="7" t="s">
        <v>39</v>
      </c>
      <c r="C136" s="4" t="s">
        <v>15</v>
      </c>
      <c r="D136" s="5">
        <v>18.0</v>
      </c>
      <c r="E136" s="5">
        <v>21.0</v>
      </c>
      <c r="F136" s="5">
        <v>13.0</v>
      </c>
      <c r="G136" s="5">
        <v>0.0</v>
      </c>
      <c r="H136" s="5">
        <v>31.0</v>
      </c>
      <c r="I136" s="5">
        <f t="shared" si="1"/>
        <v>26</v>
      </c>
      <c r="J136" s="5">
        <f t="shared" si="2"/>
        <v>41.5</v>
      </c>
      <c r="K136" s="5">
        <f t="shared" si="3"/>
        <v>42</v>
      </c>
      <c r="L136" s="5">
        <f t="shared" si="4"/>
        <v>42</v>
      </c>
      <c r="M136" s="4" t="s">
        <v>153</v>
      </c>
      <c r="N136" s="5"/>
      <c r="O136" s="5"/>
      <c r="P136" s="5"/>
    </row>
    <row r="137" ht="12.75" customHeight="1">
      <c r="A137" s="5">
        <v>98.0</v>
      </c>
      <c r="B137" s="7" t="s">
        <v>110</v>
      </c>
      <c r="C137" s="4" t="s">
        <v>55</v>
      </c>
      <c r="D137" s="5">
        <v>13.0</v>
      </c>
      <c r="E137" s="5">
        <v>23.0</v>
      </c>
      <c r="F137" s="5">
        <v>8.0</v>
      </c>
      <c r="G137" s="5">
        <v>0.0</v>
      </c>
      <c r="H137" s="5">
        <v>39.0</v>
      </c>
      <c r="I137" s="5">
        <f t="shared" si="1"/>
        <v>22</v>
      </c>
      <c r="J137" s="5">
        <f t="shared" si="2"/>
        <v>41.5</v>
      </c>
      <c r="K137" s="5">
        <f t="shared" si="3"/>
        <v>42</v>
      </c>
      <c r="L137" s="5">
        <f t="shared" si="4"/>
        <v>42</v>
      </c>
      <c r="M137" s="4" t="s">
        <v>153</v>
      </c>
      <c r="N137" s="5"/>
      <c r="O137" s="5"/>
      <c r="P137" s="5"/>
    </row>
    <row r="138" ht="12.75" customHeight="1">
      <c r="A138" s="5">
        <v>120.0</v>
      </c>
      <c r="B138" s="7" t="s">
        <v>131</v>
      </c>
      <c r="C138" s="4" t="s">
        <v>129</v>
      </c>
      <c r="D138" s="5">
        <v>19.0</v>
      </c>
      <c r="E138" s="5">
        <v>28.0</v>
      </c>
      <c r="F138" s="5">
        <v>6.5</v>
      </c>
      <c r="G138" s="5">
        <v>0.0</v>
      </c>
      <c r="H138" s="5">
        <v>28.0</v>
      </c>
      <c r="I138" s="5">
        <f t="shared" si="1"/>
        <v>26.75</v>
      </c>
      <c r="J138" s="5">
        <f t="shared" si="2"/>
        <v>40.75</v>
      </c>
      <c r="K138" s="5">
        <f t="shared" si="3"/>
        <v>41</v>
      </c>
      <c r="L138" s="5">
        <f t="shared" si="4"/>
        <v>41</v>
      </c>
      <c r="M138" s="4" t="s">
        <v>153</v>
      </c>
      <c r="N138" s="5"/>
      <c r="O138" s="5"/>
      <c r="P138" s="5"/>
    </row>
    <row r="139" ht="12.75" customHeight="1">
      <c r="A139" s="3">
        <v>1.0</v>
      </c>
      <c r="B139" s="7" t="s">
        <v>14</v>
      </c>
      <c r="C139" s="4" t="s">
        <v>15</v>
      </c>
      <c r="D139" s="5">
        <v>13.0</v>
      </c>
      <c r="E139" s="5">
        <v>24.0</v>
      </c>
      <c r="F139" s="5">
        <v>8.5</v>
      </c>
      <c r="G139" s="5">
        <v>0.0</v>
      </c>
      <c r="H139" s="5">
        <v>36.0</v>
      </c>
      <c r="I139" s="5">
        <f t="shared" si="1"/>
        <v>22.75</v>
      </c>
      <c r="J139" s="5">
        <f t="shared" si="2"/>
        <v>40.75</v>
      </c>
      <c r="K139" s="5">
        <f t="shared" si="3"/>
        <v>41</v>
      </c>
      <c r="L139" s="5">
        <f t="shared" si="4"/>
        <v>41</v>
      </c>
      <c r="M139" s="4" t="s">
        <v>153</v>
      </c>
      <c r="N139" s="5"/>
      <c r="O139" s="5"/>
      <c r="P139" s="5"/>
    </row>
    <row r="140" ht="12.75" customHeight="1">
      <c r="A140" s="5">
        <v>161.0</v>
      </c>
      <c r="B140" s="7" t="s">
        <v>172</v>
      </c>
      <c r="C140" s="4" t="s">
        <v>149</v>
      </c>
      <c r="D140" s="5">
        <v>19.0</v>
      </c>
      <c r="E140" s="5">
        <v>17.0</v>
      </c>
      <c r="F140" s="5">
        <v>8.0</v>
      </c>
      <c r="G140" s="5">
        <v>0.0</v>
      </c>
      <c r="H140" s="5">
        <v>36.0</v>
      </c>
      <c r="I140" s="5">
        <f t="shared" si="1"/>
        <v>22</v>
      </c>
      <c r="J140" s="5">
        <f t="shared" si="2"/>
        <v>40</v>
      </c>
      <c r="K140" s="5">
        <f t="shared" si="3"/>
        <v>40</v>
      </c>
      <c r="L140" s="5">
        <f t="shared" si="4"/>
        <v>40</v>
      </c>
      <c r="M140" s="4" t="s">
        <v>153</v>
      </c>
      <c r="N140" s="5"/>
      <c r="O140" s="5"/>
      <c r="P140" s="5"/>
    </row>
    <row r="141" ht="12.75" customHeight="1">
      <c r="A141" s="5">
        <v>164.0</v>
      </c>
      <c r="B141" s="7" t="s">
        <v>175</v>
      </c>
      <c r="C141" s="4" t="s">
        <v>149</v>
      </c>
      <c r="D141" s="5">
        <v>24.0</v>
      </c>
      <c r="E141" s="5">
        <v>15.0</v>
      </c>
      <c r="F141" s="5">
        <v>9.0</v>
      </c>
      <c r="G141" s="5">
        <v>3.0</v>
      </c>
      <c r="H141" s="5">
        <v>24.0</v>
      </c>
      <c r="I141" s="5">
        <f t="shared" si="1"/>
        <v>27</v>
      </c>
      <c r="J141" s="5">
        <f t="shared" si="2"/>
        <v>39</v>
      </c>
      <c r="K141" s="5">
        <f t="shared" si="3"/>
        <v>39</v>
      </c>
      <c r="L141" s="5">
        <f t="shared" si="4"/>
        <v>39</v>
      </c>
      <c r="M141" s="4" t="s">
        <v>153</v>
      </c>
      <c r="N141" s="5"/>
      <c r="O141" s="5"/>
      <c r="P141" s="5"/>
    </row>
    <row r="142" ht="12.75" customHeight="1">
      <c r="A142" s="5">
        <v>97.0</v>
      </c>
      <c r="B142" s="7" t="s">
        <v>109</v>
      </c>
      <c r="C142" s="4" t="s">
        <v>55</v>
      </c>
      <c r="D142" s="5">
        <v>13.0</v>
      </c>
      <c r="E142" s="5">
        <v>28.0</v>
      </c>
      <c r="F142" s="5">
        <v>3.0</v>
      </c>
      <c r="G142" s="5">
        <v>0.0</v>
      </c>
      <c r="H142" s="5">
        <v>34.0</v>
      </c>
      <c r="I142" s="5">
        <f t="shared" si="1"/>
        <v>22</v>
      </c>
      <c r="J142" s="5">
        <f t="shared" si="2"/>
        <v>39</v>
      </c>
      <c r="K142" s="5">
        <f t="shared" si="3"/>
        <v>39</v>
      </c>
      <c r="L142" s="5">
        <f t="shared" si="4"/>
        <v>39</v>
      </c>
      <c r="M142" s="4" t="s">
        <v>153</v>
      </c>
      <c r="N142" s="5"/>
      <c r="O142" s="5"/>
      <c r="P142" s="5"/>
    </row>
    <row r="143" ht="12.75" customHeight="1">
      <c r="A143" s="5">
        <v>45.0</v>
      </c>
      <c r="B143" s="7" t="s">
        <v>58</v>
      </c>
      <c r="C143" s="4" t="s">
        <v>55</v>
      </c>
      <c r="D143" s="5">
        <v>13.0</v>
      </c>
      <c r="E143" s="5">
        <v>29.0</v>
      </c>
      <c r="F143" s="5">
        <v>9.0</v>
      </c>
      <c r="G143" s="5">
        <v>0.0</v>
      </c>
      <c r="H143" s="5">
        <v>26.0</v>
      </c>
      <c r="I143" s="5">
        <f t="shared" si="1"/>
        <v>25.5</v>
      </c>
      <c r="J143" s="5">
        <f t="shared" si="2"/>
        <v>38.5</v>
      </c>
      <c r="K143" s="5">
        <f t="shared" si="3"/>
        <v>39</v>
      </c>
      <c r="L143" s="5">
        <f t="shared" si="4"/>
        <v>39</v>
      </c>
      <c r="M143" s="4" t="s">
        <v>153</v>
      </c>
      <c r="N143" s="5"/>
      <c r="O143" s="5"/>
      <c r="P143" s="5"/>
    </row>
    <row r="144" ht="12.75" customHeight="1">
      <c r="A144" s="5">
        <v>69.0</v>
      </c>
      <c r="B144" s="7" t="s">
        <v>83</v>
      </c>
      <c r="C144" s="4" t="s">
        <v>55</v>
      </c>
      <c r="D144" s="5">
        <v>22.0</v>
      </c>
      <c r="E144" s="5">
        <v>20.0</v>
      </c>
      <c r="F144" s="5">
        <v>0.0</v>
      </c>
      <c r="G144" s="5">
        <v>1.0</v>
      </c>
      <c r="H144" s="5">
        <v>32.0</v>
      </c>
      <c r="I144" s="5">
        <f t="shared" si="1"/>
        <v>22</v>
      </c>
      <c r="J144" s="5">
        <f t="shared" si="2"/>
        <v>38</v>
      </c>
      <c r="K144" s="5">
        <f t="shared" si="3"/>
        <v>38</v>
      </c>
      <c r="L144" s="5">
        <f t="shared" si="4"/>
        <v>38</v>
      </c>
      <c r="M144" s="4" t="s">
        <v>153</v>
      </c>
      <c r="N144" s="5"/>
      <c r="O144" s="5"/>
      <c r="P144" s="5"/>
    </row>
    <row r="145" ht="12.75" customHeight="1">
      <c r="A145" s="5">
        <v>78.0</v>
      </c>
      <c r="B145" s="7" t="s">
        <v>92</v>
      </c>
      <c r="C145" s="4" t="s">
        <v>55</v>
      </c>
      <c r="D145" s="5">
        <v>17.0</v>
      </c>
      <c r="E145" s="5">
        <v>24.0</v>
      </c>
      <c r="F145" s="5">
        <v>11.0</v>
      </c>
      <c r="G145" s="5">
        <v>0.0</v>
      </c>
      <c r="H145" s="5">
        <v>22.0</v>
      </c>
      <c r="I145" s="5">
        <f t="shared" si="1"/>
        <v>26</v>
      </c>
      <c r="J145" s="5">
        <f t="shared" si="2"/>
        <v>37</v>
      </c>
      <c r="K145" s="5">
        <f t="shared" si="3"/>
        <v>37</v>
      </c>
      <c r="L145" s="5">
        <f t="shared" si="4"/>
        <v>37</v>
      </c>
      <c r="M145" s="4" t="s">
        <v>153</v>
      </c>
      <c r="N145" s="5"/>
      <c r="O145" s="5"/>
      <c r="P145" s="5"/>
    </row>
    <row r="146" ht="12.75" customHeight="1">
      <c r="A146" s="5">
        <v>175.0</v>
      </c>
      <c r="B146" s="7" t="s">
        <v>183</v>
      </c>
      <c r="C146" s="4" t="s">
        <v>15</v>
      </c>
      <c r="D146" s="5">
        <v>15.0</v>
      </c>
      <c r="E146" s="5">
        <v>17.0</v>
      </c>
      <c r="F146" s="5">
        <v>16.0</v>
      </c>
      <c r="G146" s="5">
        <v>1.0</v>
      </c>
      <c r="H146" s="5">
        <v>22.0</v>
      </c>
      <c r="I146" s="5">
        <f t="shared" si="1"/>
        <v>25</v>
      </c>
      <c r="J146" s="4">
        <v>36.0</v>
      </c>
      <c r="K146" s="5">
        <f t="shared" si="3"/>
        <v>36</v>
      </c>
      <c r="L146" s="5">
        <f t="shared" si="4"/>
        <v>36</v>
      </c>
      <c r="M146" s="4" t="s">
        <v>153</v>
      </c>
      <c r="N146" s="5"/>
      <c r="O146" s="5"/>
      <c r="P146" s="5"/>
    </row>
    <row r="147" ht="12.75" customHeight="1">
      <c r="A147" s="5">
        <v>125.0</v>
      </c>
      <c r="B147" s="7" t="s">
        <v>135</v>
      </c>
      <c r="C147" s="4" t="s">
        <v>129</v>
      </c>
      <c r="D147" s="5">
        <v>22.0</v>
      </c>
      <c r="E147" s="5">
        <v>26.0</v>
      </c>
      <c r="F147" s="5">
        <v>0.0</v>
      </c>
      <c r="G147" s="5">
        <v>0.0</v>
      </c>
      <c r="H147" s="5">
        <v>24.0</v>
      </c>
      <c r="I147" s="5">
        <f t="shared" si="1"/>
        <v>24</v>
      </c>
      <c r="J147" s="4">
        <v>36.0</v>
      </c>
      <c r="K147" s="5">
        <f t="shared" si="3"/>
        <v>36</v>
      </c>
      <c r="L147" s="5">
        <f t="shared" si="4"/>
        <v>36</v>
      </c>
      <c r="M147" s="4" t="s">
        <v>153</v>
      </c>
      <c r="N147" s="5"/>
      <c r="O147" s="5"/>
      <c r="P147" s="5"/>
    </row>
    <row r="148" ht="12.75" customHeight="1">
      <c r="A148" s="5">
        <v>72.0</v>
      </c>
      <c r="B148" s="7" t="s">
        <v>86</v>
      </c>
      <c r="C148" s="4" t="s">
        <v>55</v>
      </c>
      <c r="D148" s="5">
        <v>11.0</v>
      </c>
      <c r="E148" s="5">
        <v>23.0</v>
      </c>
      <c r="F148" s="5">
        <v>13.0</v>
      </c>
      <c r="G148" s="5">
        <v>0.0</v>
      </c>
      <c r="H148" s="5">
        <v>25.0</v>
      </c>
      <c r="I148" s="5">
        <f t="shared" si="1"/>
        <v>23.5</v>
      </c>
      <c r="J148" s="4">
        <v>36.0</v>
      </c>
      <c r="K148" s="5">
        <f t="shared" si="3"/>
        <v>36</v>
      </c>
      <c r="L148" s="5">
        <f t="shared" si="4"/>
        <v>36</v>
      </c>
      <c r="M148" s="4" t="s">
        <v>153</v>
      </c>
      <c r="N148" s="5"/>
      <c r="O148" s="5"/>
      <c r="P148" s="5"/>
    </row>
    <row r="149" ht="12.75" customHeight="1">
      <c r="A149" s="5">
        <v>52.0</v>
      </c>
      <c r="B149" s="7" t="s">
        <v>66</v>
      </c>
      <c r="C149" s="4" t="s">
        <v>55</v>
      </c>
      <c r="D149" s="5">
        <v>17.0</v>
      </c>
      <c r="E149" s="5">
        <v>27.0</v>
      </c>
      <c r="F149" s="5">
        <v>2.0</v>
      </c>
      <c r="G149" s="5">
        <v>0.0</v>
      </c>
      <c r="H149" s="5">
        <v>26.0</v>
      </c>
      <c r="I149" s="5">
        <f t="shared" si="1"/>
        <v>23</v>
      </c>
      <c r="J149" s="4">
        <v>36.0</v>
      </c>
      <c r="K149" s="5">
        <f t="shared" si="3"/>
        <v>36</v>
      </c>
      <c r="L149" s="5">
        <f t="shared" si="4"/>
        <v>36</v>
      </c>
      <c r="M149" s="4" t="s">
        <v>153</v>
      </c>
      <c r="N149" s="5"/>
      <c r="O149" s="5"/>
      <c r="P149" s="5"/>
    </row>
    <row r="150" ht="12.75" customHeight="1">
      <c r="A150" s="5">
        <v>80.0</v>
      </c>
      <c r="B150" s="7" t="s">
        <v>94</v>
      </c>
      <c r="C150" s="4" t="s">
        <v>55</v>
      </c>
      <c r="D150" s="5">
        <v>24.0</v>
      </c>
      <c r="E150" s="5">
        <v>27.0</v>
      </c>
      <c r="F150" s="5">
        <v>0.0</v>
      </c>
      <c r="G150" s="5">
        <v>0.0</v>
      </c>
      <c r="H150" s="5">
        <v>20.0</v>
      </c>
      <c r="I150" s="5">
        <f t="shared" si="1"/>
        <v>25.5</v>
      </c>
      <c r="J150" s="5">
        <f t="shared" ref="J150:J168" si="5">SUM(D150/2+E150/2+F150/2+G150+H150/2)</f>
        <v>35.5</v>
      </c>
      <c r="K150" s="5">
        <f t="shared" si="3"/>
        <v>36</v>
      </c>
      <c r="L150" s="5">
        <f t="shared" si="4"/>
        <v>36</v>
      </c>
      <c r="M150" s="4" t="s">
        <v>153</v>
      </c>
      <c r="N150" s="5"/>
      <c r="O150" s="5"/>
      <c r="P150" s="5"/>
    </row>
    <row r="151" ht="12.75" customHeight="1">
      <c r="A151" s="5">
        <v>95.0</v>
      </c>
      <c r="B151" s="7" t="s">
        <v>107</v>
      </c>
      <c r="C151" s="4" t="s">
        <v>55</v>
      </c>
      <c r="D151" s="5">
        <v>9.0</v>
      </c>
      <c r="E151" s="5">
        <v>21.0</v>
      </c>
      <c r="F151" s="5">
        <v>9.5</v>
      </c>
      <c r="G151" s="5">
        <v>0.0</v>
      </c>
      <c r="H151" s="5">
        <v>30.0</v>
      </c>
      <c r="I151" s="5">
        <f t="shared" si="1"/>
        <v>19.75</v>
      </c>
      <c r="J151" s="5">
        <f t="shared" si="5"/>
        <v>34.75</v>
      </c>
      <c r="K151" s="5">
        <f t="shared" si="3"/>
        <v>35</v>
      </c>
      <c r="L151" s="5">
        <f t="shared" si="4"/>
        <v>35</v>
      </c>
      <c r="M151" s="4" t="s">
        <v>153</v>
      </c>
      <c r="N151" s="5"/>
      <c r="O151" s="5"/>
      <c r="P151" s="5"/>
    </row>
    <row r="152" ht="12.75" customHeight="1">
      <c r="A152" s="5">
        <v>167.0</v>
      </c>
      <c r="B152" s="7" t="s">
        <v>178</v>
      </c>
      <c r="C152" s="4" t="s">
        <v>15</v>
      </c>
      <c r="D152" s="5">
        <v>11.0</v>
      </c>
      <c r="E152" s="5">
        <v>8.0</v>
      </c>
      <c r="F152" s="5">
        <v>11.0</v>
      </c>
      <c r="G152" s="5">
        <v>1.0</v>
      </c>
      <c r="H152" s="5">
        <v>36.0</v>
      </c>
      <c r="I152" s="5">
        <f t="shared" si="1"/>
        <v>16</v>
      </c>
      <c r="J152" s="5">
        <f t="shared" si="5"/>
        <v>34</v>
      </c>
      <c r="K152" s="5">
        <f t="shared" si="3"/>
        <v>34</v>
      </c>
      <c r="L152" s="5">
        <f t="shared" si="4"/>
        <v>34</v>
      </c>
      <c r="M152" s="4" t="s">
        <v>153</v>
      </c>
      <c r="N152" s="5"/>
      <c r="O152" s="5"/>
      <c r="P152" s="5"/>
    </row>
    <row r="153" ht="12.75" customHeight="1">
      <c r="A153" s="5">
        <v>136.0</v>
      </c>
      <c r="B153" s="7" t="s">
        <v>147</v>
      </c>
      <c r="C153" s="4" t="s">
        <v>129</v>
      </c>
      <c r="D153" s="5">
        <v>11.0</v>
      </c>
      <c r="E153" s="5">
        <v>27.0</v>
      </c>
      <c r="F153" s="5">
        <v>7.5</v>
      </c>
      <c r="G153" s="5">
        <v>0.0</v>
      </c>
      <c r="H153" s="5">
        <v>22.0</v>
      </c>
      <c r="I153" s="5">
        <f t="shared" si="1"/>
        <v>22.75</v>
      </c>
      <c r="J153" s="5">
        <f t="shared" si="5"/>
        <v>33.75</v>
      </c>
      <c r="K153" s="5">
        <f t="shared" si="3"/>
        <v>34</v>
      </c>
      <c r="L153" s="5">
        <f t="shared" si="4"/>
        <v>34</v>
      </c>
      <c r="M153" s="4" t="s">
        <v>153</v>
      </c>
      <c r="N153" s="5"/>
      <c r="O153" s="5"/>
      <c r="P153" s="5"/>
    </row>
    <row r="154" ht="12.75" customHeight="1">
      <c r="A154" s="5">
        <v>178.0</v>
      </c>
      <c r="B154" s="7" t="s">
        <v>187</v>
      </c>
      <c r="C154" s="4" t="s">
        <v>15</v>
      </c>
      <c r="D154" s="5">
        <v>14.0</v>
      </c>
      <c r="E154" s="5">
        <v>25.0</v>
      </c>
      <c r="F154" s="5">
        <v>2.0</v>
      </c>
      <c r="G154" s="5">
        <v>3.0</v>
      </c>
      <c r="H154" s="5">
        <v>18.0</v>
      </c>
      <c r="I154" s="5">
        <f t="shared" si="1"/>
        <v>23.5</v>
      </c>
      <c r="J154" s="5">
        <f t="shared" si="5"/>
        <v>32.5</v>
      </c>
      <c r="K154" s="5">
        <f t="shared" si="3"/>
        <v>33</v>
      </c>
      <c r="L154" s="5">
        <f t="shared" si="4"/>
        <v>33</v>
      </c>
      <c r="M154" s="4" t="s">
        <v>129</v>
      </c>
      <c r="N154" s="5"/>
      <c r="O154" s="5"/>
      <c r="P154" s="5"/>
    </row>
    <row r="155" ht="12.75" customHeight="1">
      <c r="A155" s="5">
        <v>140.0</v>
      </c>
      <c r="B155" s="7" t="s">
        <v>152</v>
      </c>
      <c r="C155" s="4" t="s">
        <v>149</v>
      </c>
      <c r="D155" s="5">
        <v>9.0</v>
      </c>
      <c r="E155" s="5">
        <v>22.0</v>
      </c>
      <c r="F155" s="5">
        <v>11.0</v>
      </c>
      <c r="G155" s="5">
        <v>0.0</v>
      </c>
      <c r="H155" s="5">
        <v>23.0</v>
      </c>
      <c r="I155" s="5">
        <f t="shared" si="1"/>
        <v>21</v>
      </c>
      <c r="J155" s="5">
        <f t="shared" si="5"/>
        <v>32.5</v>
      </c>
      <c r="K155" s="5">
        <f t="shared" si="3"/>
        <v>33</v>
      </c>
      <c r="L155" s="5">
        <f t="shared" si="4"/>
        <v>33</v>
      </c>
      <c r="M155" s="4" t="s">
        <v>129</v>
      </c>
      <c r="N155" s="5"/>
      <c r="O155" s="5"/>
      <c r="P155" s="5"/>
    </row>
    <row r="156" ht="12.75" customHeight="1">
      <c r="A156" s="5">
        <v>22.0</v>
      </c>
      <c r="B156" s="7" t="s">
        <v>37</v>
      </c>
      <c r="C156" s="4" t="s">
        <v>15</v>
      </c>
      <c r="D156" s="5">
        <v>9.0</v>
      </c>
      <c r="E156" s="5">
        <v>17.0</v>
      </c>
      <c r="F156" s="5">
        <v>11.5</v>
      </c>
      <c r="G156" s="5">
        <v>0.0</v>
      </c>
      <c r="H156" s="5">
        <v>24.0</v>
      </c>
      <c r="I156" s="5">
        <f t="shared" si="1"/>
        <v>18.75</v>
      </c>
      <c r="J156" s="5">
        <f t="shared" si="5"/>
        <v>30.75</v>
      </c>
      <c r="K156" s="5">
        <f t="shared" si="3"/>
        <v>31</v>
      </c>
      <c r="L156" s="5">
        <f t="shared" si="4"/>
        <v>31</v>
      </c>
      <c r="M156" s="4" t="s">
        <v>129</v>
      </c>
      <c r="N156" s="5"/>
      <c r="O156" s="5"/>
      <c r="P156" s="5"/>
    </row>
    <row r="157" ht="12.75" customHeight="1">
      <c r="A157" s="5">
        <v>19.0</v>
      </c>
      <c r="B157" s="7" t="s">
        <v>34</v>
      </c>
      <c r="C157" s="4" t="s">
        <v>15</v>
      </c>
      <c r="D157" s="5">
        <v>15.0</v>
      </c>
      <c r="E157" s="5">
        <v>22.0</v>
      </c>
      <c r="F157" s="5">
        <v>9.5</v>
      </c>
      <c r="G157" s="5">
        <v>0.0</v>
      </c>
      <c r="H157" s="5">
        <v>14.0</v>
      </c>
      <c r="I157" s="5">
        <f t="shared" si="1"/>
        <v>23.25</v>
      </c>
      <c r="J157" s="5">
        <f t="shared" si="5"/>
        <v>30.25</v>
      </c>
      <c r="K157" s="5">
        <f t="shared" si="3"/>
        <v>30</v>
      </c>
      <c r="L157" s="5">
        <f t="shared" si="4"/>
        <v>30</v>
      </c>
      <c r="M157" s="4" t="s">
        <v>129</v>
      </c>
      <c r="N157" s="5"/>
      <c r="O157" s="5"/>
      <c r="P157" s="5"/>
    </row>
    <row r="158" ht="12.75" customHeight="1">
      <c r="A158" s="5">
        <v>123.0</v>
      </c>
      <c r="B158" s="7" t="s">
        <v>133</v>
      </c>
      <c r="C158" s="4" t="s">
        <v>129</v>
      </c>
      <c r="D158" s="5">
        <v>20.0</v>
      </c>
      <c r="E158" s="5">
        <v>32.0</v>
      </c>
      <c r="F158" s="5">
        <v>0.0</v>
      </c>
      <c r="G158" s="5">
        <v>0.0</v>
      </c>
      <c r="H158" s="5">
        <v>8.0</v>
      </c>
      <c r="I158" s="5">
        <f t="shared" si="1"/>
        <v>26</v>
      </c>
      <c r="J158" s="5">
        <f t="shared" si="5"/>
        <v>30</v>
      </c>
      <c r="K158" s="5">
        <f t="shared" si="3"/>
        <v>30</v>
      </c>
      <c r="L158" s="5">
        <f t="shared" si="4"/>
        <v>30</v>
      </c>
      <c r="M158" s="4" t="s">
        <v>129</v>
      </c>
      <c r="N158" s="5"/>
      <c r="O158" s="5"/>
      <c r="P158" s="5"/>
    </row>
    <row r="159" ht="12.75" customHeight="1">
      <c r="A159" s="5">
        <v>133.0</v>
      </c>
      <c r="B159" s="7" t="s">
        <v>143</v>
      </c>
      <c r="C159" s="4" t="s">
        <v>129</v>
      </c>
      <c r="D159" s="5">
        <v>10.0</v>
      </c>
      <c r="E159" s="5">
        <v>21.0</v>
      </c>
      <c r="F159" s="5">
        <v>7.0</v>
      </c>
      <c r="G159" s="5">
        <v>0.0</v>
      </c>
      <c r="H159" s="5">
        <v>22.0</v>
      </c>
      <c r="I159" s="5">
        <f t="shared" si="1"/>
        <v>19</v>
      </c>
      <c r="J159" s="5">
        <f t="shared" si="5"/>
        <v>30</v>
      </c>
      <c r="K159" s="5">
        <f t="shared" si="3"/>
        <v>30</v>
      </c>
      <c r="L159" s="5">
        <f t="shared" si="4"/>
        <v>30</v>
      </c>
      <c r="M159" s="4" t="s">
        <v>129</v>
      </c>
      <c r="N159" s="5"/>
      <c r="O159" s="5"/>
      <c r="P159" s="5"/>
    </row>
    <row r="160" ht="12.75" customHeight="1">
      <c r="A160" s="5">
        <v>131.0</v>
      </c>
      <c r="B160" s="7" t="s">
        <v>141</v>
      </c>
      <c r="C160" s="4" t="s">
        <v>129</v>
      </c>
      <c r="D160" s="5">
        <v>13.0</v>
      </c>
      <c r="E160" s="5">
        <v>4.0</v>
      </c>
      <c r="F160" s="5">
        <v>12.0</v>
      </c>
      <c r="G160" s="5">
        <v>2.0</v>
      </c>
      <c r="H160" s="5">
        <v>27.0</v>
      </c>
      <c r="I160" s="5">
        <f t="shared" si="1"/>
        <v>16.5</v>
      </c>
      <c r="J160" s="5">
        <f t="shared" si="5"/>
        <v>30</v>
      </c>
      <c r="K160" s="5">
        <f t="shared" si="3"/>
        <v>30</v>
      </c>
      <c r="L160" s="5">
        <f t="shared" si="4"/>
        <v>30</v>
      </c>
      <c r="M160" s="4" t="s">
        <v>129</v>
      </c>
      <c r="N160" s="5"/>
      <c r="O160" s="5"/>
      <c r="P160" s="5"/>
    </row>
    <row r="161" ht="12.75" customHeight="1">
      <c r="A161" s="5">
        <v>62.0</v>
      </c>
      <c r="B161" s="7" t="s">
        <v>76</v>
      </c>
      <c r="C161" s="4" t="s">
        <v>55</v>
      </c>
      <c r="D161" s="5">
        <v>15.0</v>
      </c>
      <c r="E161" s="5">
        <v>17.0</v>
      </c>
      <c r="F161" s="5">
        <v>1.0</v>
      </c>
      <c r="G161" s="5">
        <v>0.0</v>
      </c>
      <c r="H161" s="5">
        <v>24.0</v>
      </c>
      <c r="I161" s="5">
        <f t="shared" si="1"/>
        <v>16.5</v>
      </c>
      <c r="J161" s="5">
        <f t="shared" si="5"/>
        <v>28.5</v>
      </c>
      <c r="K161" s="5">
        <f t="shared" si="3"/>
        <v>29</v>
      </c>
      <c r="L161" s="5">
        <f t="shared" si="4"/>
        <v>29</v>
      </c>
      <c r="M161" s="4" t="s">
        <v>185</v>
      </c>
      <c r="N161" s="5"/>
      <c r="O161" s="5"/>
      <c r="P161" s="5"/>
    </row>
    <row r="162" ht="12.75" customHeight="1">
      <c r="A162" s="5">
        <v>41.0</v>
      </c>
      <c r="B162" s="7" t="s">
        <v>54</v>
      </c>
      <c r="C162" s="4" t="s">
        <v>55</v>
      </c>
      <c r="D162" s="5">
        <v>14.0</v>
      </c>
      <c r="E162" s="5">
        <v>15.0</v>
      </c>
      <c r="F162" s="5">
        <v>10.5</v>
      </c>
      <c r="G162" s="5">
        <v>0.0</v>
      </c>
      <c r="H162" s="5">
        <v>16.0</v>
      </c>
      <c r="I162" s="5">
        <f t="shared" si="1"/>
        <v>19.75</v>
      </c>
      <c r="J162" s="5">
        <f t="shared" si="5"/>
        <v>27.75</v>
      </c>
      <c r="K162" s="5">
        <f t="shared" si="3"/>
        <v>28</v>
      </c>
      <c r="L162" s="5">
        <f t="shared" si="4"/>
        <v>28</v>
      </c>
      <c r="M162" s="4" t="s">
        <v>185</v>
      </c>
      <c r="N162" s="5"/>
      <c r="O162" s="5"/>
      <c r="P162" s="5"/>
    </row>
    <row r="163" ht="12.75" customHeight="1">
      <c r="A163" s="5">
        <v>122.0</v>
      </c>
      <c r="B163" s="7" t="s">
        <v>132</v>
      </c>
      <c r="C163" s="4" t="s">
        <v>129</v>
      </c>
      <c r="D163" s="5">
        <v>20.0</v>
      </c>
      <c r="E163" s="5">
        <v>21.0</v>
      </c>
      <c r="F163" s="5">
        <v>0.0</v>
      </c>
      <c r="G163" s="5">
        <v>0.0</v>
      </c>
      <c r="H163" s="5">
        <v>12.0</v>
      </c>
      <c r="I163" s="5">
        <f t="shared" si="1"/>
        <v>20.5</v>
      </c>
      <c r="J163" s="5">
        <f t="shared" si="5"/>
        <v>26.5</v>
      </c>
      <c r="K163" s="5">
        <f t="shared" si="3"/>
        <v>27</v>
      </c>
      <c r="L163" s="5">
        <f t="shared" si="4"/>
        <v>27</v>
      </c>
      <c r="M163" s="4" t="s">
        <v>185</v>
      </c>
      <c r="N163" s="5"/>
      <c r="O163" s="5"/>
      <c r="P163" s="5"/>
    </row>
    <row r="164" ht="12.75" customHeight="1">
      <c r="A164" s="5">
        <v>100.0</v>
      </c>
      <c r="B164" s="7" t="s">
        <v>111</v>
      </c>
      <c r="C164" s="4" t="s">
        <v>55</v>
      </c>
      <c r="D164" s="5">
        <v>8.0</v>
      </c>
      <c r="E164" s="5">
        <v>24.0</v>
      </c>
      <c r="F164" s="5">
        <v>12.0</v>
      </c>
      <c r="G164" s="5">
        <v>0.0</v>
      </c>
      <c r="H164" s="5">
        <v>8.0</v>
      </c>
      <c r="I164" s="5">
        <f t="shared" si="1"/>
        <v>22</v>
      </c>
      <c r="J164" s="5">
        <f t="shared" si="5"/>
        <v>26</v>
      </c>
      <c r="K164" s="5">
        <f t="shared" si="3"/>
        <v>26</v>
      </c>
      <c r="L164" s="5">
        <f t="shared" si="4"/>
        <v>26</v>
      </c>
      <c r="M164" s="4" t="s">
        <v>185</v>
      </c>
      <c r="N164" s="5"/>
      <c r="O164" s="5"/>
      <c r="P164" s="5"/>
    </row>
    <row r="165" ht="12.75" customHeight="1">
      <c r="A165" s="5">
        <v>124.0</v>
      </c>
      <c r="B165" s="7" t="s">
        <v>134</v>
      </c>
      <c r="C165" s="4" t="s">
        <v>129</v>
      </c>
      <c r="D165" s="5">
        <v>18.0</v>
      </c>
      <c r="E165" s="5">
        <v>20.0</v>
      </c>
      <c r="F165" s="5">
        <v>0.0</v>
      </c>
      <c r="G165" s="5">
        <v>0.0</v>
      </c>
      <c r="H165" s="5">
        <v>14.0</v>
      </c>
      <c r="I165" s="5">
        <f t="shared" si="1"/>
        <v>19</v>
      </c>
      <c r="J165" s="5">
        <f t="shared" si="5"/>
        <v>26</v>
      </c>
      <c r="K165" s="5">
        <f t="shared" si="3"/>
        <v>26</v>
      </c>
      <c r="L165" s="5">
        <f t="shared" si="4"/>
        <v>26</v>
      </c>
      <c r="M165" s="4" t="s">
        <v>185</v>
      </c>
      <c r="N165" s="5"/>
      <c r="O165" s="5"/>
      <c r="P165" s="5"/>
    </row>
    <row r="166" ht="12.75" customHeight="1">
      <c r="A166" s="5">
        <v>182.0</v>
      </c>
      <c r="B166" s="7" t="s">
        <v>191</v>
      </c>
      <c r="C166" s="4" t="s">
        <v>15</v>
      </c>
      <c r="D166" s="5">
        <v>7.0</v>
      </c>
      <c r="E166" s="5">
        <v>15.5</v>
      </c>
      <c r="F166" s="5">
        <v>2.0</v>
      </c>
      <c r="G166" s="5">
        <v>0.0</v>
      </c>
      <c r="H166" s="5">
        <v>18.0</v>
      </c>
      <c r="I166" s="5">
        <f t="shared" si="1"/>
        <v>12.25</v>
      </c>
      <c r="J166" s="5">
        <f t="shared" si="5"/>
        <v>21.25</v>
      </c>
      <c r="K166" s="5">
        <f t="shared" si="3"/>
        <v>21</v>
      </c>
      <c r="L166" s="5">
        <f t="shared" si="4"/>
        <v>21</v>
      </c>
      <c r="M166" s="4" t="s">
        <v>185</v>
      </c>
      <c r="N166" s="5"/>
      <c r="O166" s="5"/>
      <c r="P166" s="5"/>
    </row>
    <row r="167" ht="12.75" customHeight="1">
      <c r="A167" s="5">
        <v>38.0</v>
      </c>
      <c r="B167" s="7" t="s">
        <v>53</v>
      </c>
      <c r="C167" s="4" t="s">
        <v>15</v>
      </c>
      <c r="D167" s="5">
        <v>12.0</v>
      </c>
      <c r="E167" s="5">
        <v>16.0</v>
      </c>
      <c r="F167" s="5">
        <v>0.0</v>
      </c>
      <c r="G167" s="5">
        <v>0.0</v>
      </c>
      <c r="H167" s="5">
        <v>13.0</v>
      </c>
      <c r="I167" s="5">
        <f t="shared" si="1"/>
        <v>14</v>
      </c>
      <c r="J167" s="5">
        <f t="shared" si="5"/>
        <v>20.5</v>
      </c>
      <c r="K167" s="5">
        <f t="shared" si="3"/>
        <v>21</v>
      </c>
      <c r="L167" s="5">
        <f t="shared" si="4"/>
        <v>21</v>
      </c>
      <c r="M167" s="4" t="s">
        <v>185</v>
      </c>
      <c r="N167" s="5"/>
      <c r="O167" s="5"/>
      <c r="P167" s="5"/>
    </row>
    <row r="168" ht="12.75" customHeight="1">
      <c r="A168" s="5">
        <v>183.0</v>
      </c>
      <c r="B168" s="7" t="s">
        <v>192</v>
      </c>
      <c r="C168" s="4" t="s">
        <v>15</v>
      </c>
      <c r="D168" s="5">
        <v>7.5</v>
      </c>
      <c r="E168" s="5">
        <v>15.0</v>
      </c>
      <c r="F168" s="5">
        <v>5.0</v>
      </c>
      <c r="G168" s="5">
        <v>2.5</v>
      </c>
      <c r="H168" s="5">
        <v>6.0</v>
      </c>
      <c r="I168" s="5">
        <f t="shared" si="1"/>
        <v>16.25</v>
      </c>
      <c r="J168" s="5">
        <f t="shared" si="5"/>
        <v>19.25</v>
      </c>
      <c r="K168" s="5">
        <f t="shared" si="3"/>
        <v>19</v>
      </c>
      <c r="L168" s="5">
        <f t="shared" si="4"/>
        <v>19</v>
      </c>
      <c r="M168" s="4" t="s">
        <v>185</v>
      </c>
      <c r="N168" s="5"/>
      <c r="O168" s="5"/>
      <c r="P168" s="5"/>
    </row>
    <row r="169" ht="12.75" customHeight="1">
      <c r="A169" s="5"/>
      <c r="C169" s="5"/>
      <c r="D169" s="5"/>
      <c r="E169" s="5"/>
      <c r="F169" s="5"/>
      <c r="G169" s="5"/>
      <c r="H169" s="5"/>
      <c r="I169" s="5"/>
      <c r="J169" s="5"/>
      <c r="K169" s="5"/>
      <c r="L169" s="5"/>
      <c r="M169" s="5"/>
      <c r="N169" s="5"/>
      <c r="O169" s="5"/>
      <c r="P169" s="5"/>
    </row>
    <row r="170" ht="12.75" customHeight="1">
      <c r="A170" s="5"/>
      <c r="C170" s="4" t="s">
        <v>193</v>
      </c>
      <c r="D170" s="5">
        <f>max(D2:D168)</f>
        <v>26</v>
      </c>
      <c r="E170" s="5">
        <f t="shared" ref="E170:L170" si="6">MAX(E2:E169)</f>
        <v>54</v>
      </c>
      <c r="F170" s="5">
        <f t="shared" si="6"/>
        <v>36</v>
      </c>
      <c r="G170" s="5">
        <f t="shared" si="6"/>
        <v>3</v>
      </c>
      <c r="H170" s="5">
        <f t="shared" si="6"/>
        <v>88</v>
      </c>
      <c r="I170" s="5">
        <f t="shared" si="6"/>
        <v>59.5</v>
      </c>
      <c r="J170" s="5">
        <f t="shared" si="6"/>
        <v>100</v>
      </c>
      <c r="K170" s="5">
        <f t="shared" si="6"/>
        <v>100</v>
      </c>
      <c r="L170" s="5">
        <f t="shared" si="6"/>
        <v>100</v>
      </c>
      <c r="M170" s="5"/>
      <c r="N170" s="5"/>
      <c r="O170" s="5"/>
      <c r="P170" s="5"/>
    </row>
    <row r="171" ht="12.75" customHeight="1">
      <c r="A171" s="5"/>
      <c r="C171" s="4" t="s">
        <v>194</v>
      </c>
      <c r="D171" s="5">
        <f t="shared" ref="D171:L171" si="7">MIN(D2:D169)</f>
        <v>0</v>
      </c>
      <c r="E171" s="5">
        <f t="shared" si="7"/>
        <v>4</v>
      </c>
      <c r="F171" s="5">
        <f t="shared" si="7"/>
        <v>0</v>
      </c>
      <c r="G171" s="5">
        <f t="shared" si="7"/>
        <v>0</v>
      </c>
      <c r="H171" s="5">
        <f t="shared" si="7"/>
        <v>6</v>
      </c>
      <c r="I171" s="5">
        <f t="shared" si="7"/>
        <v>12.25</v>
      </c>
      <c r="J171" s="5">
        <f t="shared" si="7"/>
        <v>19.25</v>
      </c>
      <c r="K171" s="5">
        <f t="shared" si="7"/>
        <v>19</v>
      </c>
      <c r="L171" s="5">
        <f t="shared" si="7"/>
        <v>19</v>
      </c>
      <c r="M171" s="5"/>
      <c r="N171" s="5"/>
      <c r="O171" s="5"/>
      <c r="P171" s="5"/>
    </row>
    <row r="172" ht="12.75" customHeight="1">
      <c r="A172" s="5"/>
      <c r="C172" s="4" t="s">
        <v>195</v>
      </c>
      <c r="D172" s="5">
        <f t="shared" ref="D172:L172" si="8">MEDIAN(D2:D169)</f>
        <v>20</v>
      </c>
      <c r="E172" s="5">
        <f t="shared" si="8"/>
        <v>34</v>
      </c>
      <c r="F172" s="5">
        <f t="shared" si="8"/>
        <v>19</v>
      </c>
      <c r="G172" s="5">
        <f t="shared" si="8"/>
        <v>0</v>
      </c>
      <c r="H172" s="5">
        <f t="shared" si="8"/>
        <v>48</v>
      </c>
      <c r="I172" s="5">
        <f t="shared" si="8"/>
        <v>36.75</v>
      </c>
      <c r="J172" s="5">
        <f t="shared" si="8"/>
        <v>61</v>
      </c>
      <c r="K172" s="5">
        <f t="shared" si="8"/>
        <v>61</v>
      </c>
      <c r="L172" s="5">
        <f t="shared" si="8"/>
        <v>61</v>
      </c>
      <c r="M172" s="5"/>
      <c r="N172" s="5"/>
      <c r="O172" s="5"/>
      <c r="P172" s="5"/>
    </row>
    <row r="173" ht="12.75" customHeight="1">
      <c r="A173" s="5"/>
      <c r="C173" s="4" t="s">
        <v>196</v>
      </c>
      <c r="D173" s="5">
        <f t="shared" ref="D173:L173" si="9">MODE(D2:D169)</f>
        <v>24</v>
      </c>
      <c r="E173" s="5">
        <f t="shared" si="9"/>
        <v>21</v>
      </c>
      <c r="F173" s="5">
        <f t="shared" si="9"/>
        <v>22</v>
      </c>
      <c r="G173" s="5">
        <f t="shared" si="9"/>
        <v>0</v>
      </c>
      <c r="H173" s="5">
        <f t="shared" si="9"/>
        <v>52</v>
      </c>
      <c r="I173" s="5">
        <f t="shared" si="9"/>
        <v>22</v>
      </c>
      <c r="J173" s="5">
        <f t="shared" si="9"/>
        <v>73.5</v>
      </c>
      <c r="K173" s="5">
        <f t="shared" si="9"/>
        <v>83</v>
      </c>
      <c r="L173" s="5">
        <f t="shared" si="9"/>
        <v>83</v>
      </c>
      <c r="M173" s="5"/>
      <c r="N173" s="5"/>
      <c r="O173" s="5"/>
      <c r="P173" s="5"/>
    </row>
    <row r="174" ht="12.75" customHeight="1">
      <c r="A174" s="5"/>
      <c r="C174" s="4" t="s">
        <v>197</v>
      </c>
      <c r="D174" s="5">
        <f t="shared" ref="D174:L174" si="10">AVERAGE(D2:D168)</f>
        <v>19.10179641</v>
      </c>
      <c r="E174" s="5">
        <f t="shared" si="10"/>
        <v>33.19760479</v>
      </c>
      <c r="F174" s="5">
        <f t="shared" si="10"/>
        <v>18.60479042</v>
      </c>
      <c r="G174" s="5">
        <f t="shared" si="10"/>
        <v>0.7859281437</v>
      </c>
      <c r="H174" s="5">
        <f t="shared" si="10"/>
        <v>46.5988024</v>
      </c>
      <c r="I174" s="5">
        <f t="shared" si="10"/>
        <v>36.23802395</v>
      </c>
      <c r="J174" s="5">
        <f t="shared" si="10"/>
        <v>59.53742515</v>
      </c>
      <c r="K174" s="5">
        <f t="shared" si="10"/>
        <v>59.68263473</v>
      </c>
      <c r="L174" s="5">
        <f t="shared" si="10"/>
        <v>59.68263473</v>
      </c>
      <c r="M174" s="5"/>
      <c r="N174" s="5"/>
      <c r="O174" s="5"/>
      <c r="P174" s="5"/>
    </row>
    <row r="175" ht="12.75" customHeight="1">
      <c r="A175" s="5"/>
      <c r="C175" s="8" t="s">
        <v>198</v>
      </c>
      <c r="D175" s="5">
        <f t="shared" ref="D175:L175" si="11">STDEV(D2:D168)</f>
        <v>5.28567595</v>
      </c>
      <c r="E175" s="5">
        <f t="shared" si="11"/>
        <v>10.85098381</v>
      </c>
      <c r="F175" s="5">
        <f t="shared" si="11"/>
        <v>9.181213194</v>
      </c>
      <c r="G175" s="5">
        <f t="shared" si="11"/>
        <v>1.144748173</v>
      </c>
      <c r="H175" s="5">
        <f t="shared" si="11"/>
        <v>18.26315663</v>
      </c>
      <c r="I175" s="5">
        <f t="shared" si="11"/>
        <v>10.51149716</v>
      </c>
      <c r="J175" s="5">
        <f t="shared" si="11"/>
        <v>18.45967252</v>
      </c>
      <c r="K175" s="5">
        <f t="shared" si="11"/>
        <v>18.46882421</v>
      </c>
      <c r="L175" s="5">
        <f t="shared" si="11"/>
        <v>18.46882421</v>
      </c>
      <c r="M175" s="5"/>
      <c r="N175" s="5"/>
      <c r="O175" s="5"/>
      <c r="P175" s="5"/>
    </row>
    <row r="176" ht="12.75" customHeight="1">
      <c r="A176" s="5"/>
      <c r="C176" s="5"/>
      <c r="D176" s="5"/>
      <c r="E176" s="5"/>
      <c r="F176" s="5"/>
      <c r="G176" s="5"/>
      <c r="H176" s="5"/>
      <c r="I176" s="5"/>
      <c r="J176" s="5"/>
      <c r="K176" s="5"/>
      <c r="L176" s="5"/>
      <c r="M176" s="5"/>
      <c r="N176" s="5"/>
      <c r="O176" s="5"/>
      <c r="P176" s="5"/>
    </row>
    <row r="177" ht="12.75" customHeight="1">
      <c r="A177" s="5"/>
      <c r="C177" s="5"/>
      <c r="D177" s="5"/>
      <c r="E177" s="5"/>
      <c r="F177" s="5"/>
      <c r="G177" s="5"/>
      <c r="H177" s="5"/>
      <c r="I177" s="5"/>
      <c r="J177" s="5"/>
      <c r="K177" s="5"/>
      <c r="L177" s="5"/>
      <c r="M177" s="5"/>
      <c r="N177" s="5"/>
      <c r="O177" s="5"/>
      <c r="P177" s="5"/>
    </row>
    <row r="178" ht="12.75" customHeight="1">
      <c r="A178" s="5"/>
      <c r="C178" s="4" t="s">
        <v>199</v>
      </c>
      <c r="D178" s="5"/>
      <c r="E178" s="5"/>
      <c r="F178" s="5"/>
      <c r="G178" s="5"/>
      <c r="H178" s="5"/>
      <c r="I178" s="5"/>
      <c r="J178" s="5"/>
      <c r="K178" s="5"/>
      <c r="L178" s="5"/>
      <c r="M178" s="5"/>
      <c r="N178" s="5"/>
      <c r="O178" s="5"/>
      <c r="P178" s="5"/>
    </row>
    <row r="179" ht="12.75" customHeight="1">
      <c r="A179" s="5"/>
      <c r="C179" s="5"/>
      <c r="D179" s="4" t="s">
        <v>200</v>
      </c>
      <c r="E179" s="4" t="s">
        <v>201</v>
      </c>
      <c r="F179" s="4" t="s">
        <v>202</v>
      </c>
      <c r="G179" s="4" t="s">
        <v>203</v>
      </c>
      <c r="H179" s="4" t="s">
        <v>204</v>
      </c>
      <c r="I179" s="5"/>
      <c r="J179" s="5"/>
      <c r="K179" s="5"/>
      <c r="L179" s="5"/>
      <c r="M179" s="5"/>
      <c r="N179" s="5"/>
      <c r="O179" s="5"/>
      <c r="P179" s="5"/>
    </row>
    <row r="180" ht="12.75" customHeight="1">
      <c r="A180" s="5"/>
      <c r="C180" s="4" t="s">
        <v>205</v>
      </c>
      <c r="D180" s="4">
        <v>1.0</v>
      </c>
      <c r="E180" s="4">
        <v>0.5774815495</v>
      </c>
      <c r="F180" s="4">
        <v>0.3280516458</v>
      </c>
      <c r="G180" s="4">
        <v>0.04792702611</v>
      </c>
      <c r="H180" s="4">
        <v>0.4993179665</v>
      </c>
      <c r="I180" s="5"/>
      <c r="J180" s="5"/>
      <c r="K180" s="5"/>
      <c r="L180" s="5"/>
      <c r="M180" s="5"/>
      <c r="N180" s="5"/>
      <c r="O180" s="5"/>
      <c r="P180" s="5"/>
    </row>
    <row r="181" ht="12.75" customHeight="1">
      <c r="A181" s="5"/>
      <c r="C181" s="4" t="s">
        <v>201</v>
      </c>
      <c r="D181" s="5">
        <f>CORREL(D2:D168,E2:E168)</f>
        <v>0.5774815495</v>
      </c>
      <c r="E181" s="4">
        <v>1.0</v>
      </c>
      <c r="F181" s="4">
        <v>0.4529350849</v>
      </c>
      <c r="G181" s="9">
        <v>2.112731404E9</v>
      </c>
      <c r="H181" s="4">
        <v>0.5924973484</v>
      </c>
      <c r="I181" s="5"/>
      <c r="J181" s="5"/>
      <c r="K181" s="5"/>
      <c r="L181" s="5"/>
      <c r="M181" s="5"/>
      <c r="N181" s="5"/>
      <c r="O181" s="5"/>
      <c r="P181" s="5"/>
    </row>
    <row r="182" ht="12.75" customHeight="1">
      <c r="A182" s="5"/>
      <c r="C182" s="4" t="s">
        <v>202</v>
      </c>
      <c r="D182" s="5">
        <f>CORREL(D2:D168,F2:F168)</f>
        <v>0.3280516458</v>
      </c>
      <c r="E182" s="5">
        <f>CORREL(F2:F168,E2:E168)</f>
        <v>0.4529350849</v>
      </c>
      <c r="F182" s="4">
        <v>1.0</v>
      </c>
      <c r="G182" s="4">
        <v>0.385524932</v>
      </c>
      <c r="H182" s="4">
        <v>0.6818515019</v>
      </c>
      <c r="I182" s="5"/>
      <c r="J182" s="5"/>
      <c r="K182" s="5"/>
      <c r="L182" s="5"/>
      <c r="M182" s="5"/>
      <c r="N182" s="5"/>
      <c r="O182" s="5"/>
      <c r="P182" s="5"/>
    </row>
    <row r="183" ht="12.75" customHeight="1">
      <c r="A183" s="5"/>
      <c r="C183" s="4" t="s">
        <v>203</v>
      </c>
      <c r="D183" s="5">
        <f>CORREL(D2:D168,G2:G168)</f>
        <v>0.04792702611</v>
      </c>
      <c r="E183" s="5">
        <f>CORREL(E2:E168,G2:G168)</f>
        <v>0.02112731404</v>
      </c>
      <c r="F183" s="5">
        <f>CORREL(F2:F168,G2:G168)</f>
        <v>0.385524932</v>
      </c>
      <c r="G183" s="4">
        <v>1.0</v>
      </c>
      <c r="H183" s="4">
        <v>0.3303997469</v>
      </c>
      <c r="I183" s="5"/>
      <c r="J183" s="5"/>
      <c r="K183" s="5"/>
      <c r="L183" s="5"/>
      <c r="M183" s="5"/>
      <c r="N183" s="5"/>
      <c r="O183" s="5"/>
      <c r="P183" s="5"/>
    </row>
    <row r="184" ht="12.75" customHeight="1">
      <c r="A184" s="5"/>
      <c r="C184" s="4" t="s">
        <v>204</v>
      </c>
      <c r="D184" s="5">
        <f>CORREL(D2:D168,H2:H168)</f>
        <v>0.4993179665</v>
      </c>
      <c r="E184" s="5">
        <f>CORREL(E2:E168,H2:H168)</f>
        <v>0.5924973484</v>
      </c>
      <c r="F184" s="5">
        <f>CORREL(F2:F168,H2:H168)</f>
        <v>0.6818515019</v>
      </c>
      <c r="G184" s="5">
        <f>CORREL(G2:G168,H2:H168)</f>
        <v>0.3303997469</v>
      </c>
      <c r="H184" s="4">
        <v>1.0</v>
      </c>
      <c r="I184" s="5"/>
      <c r="J184" s="5"/>
      <c r="K184" s="5"/>
      <c r="L184" s="5"/>
      <c r="M184" s="5"/>
      <c r="N184" s="5"/>
      <c r="O184" s="5"/>
      <c r="P184" s="5"/>
    </row>
    <row r="185" ht="12.75" customHeight="1">
      <c r="A185" s="5"/>
      <c r="C185" s="5"/>
      <c r="D185" s="5"/>
      <c r="E185" s="5"/>
      <c r="F185" s="5"/>
      <c r="G185" s="5"/>
      <c r="H185" s="5"/>
      <c r="I185" s="5"/>
      <c r="J185" s="5"/>
      <c r="K185" s="5"/>
      <c r="L185" s="5"/>
      <c r="M185" s="5"/>
      <c r="N185" s="5"/>
      <c r="O185" s="5"/>
      <c r="P185" s="5"/>
    </row>
    <row r="186" ht="12.75" customHeight="1">
      <c r="A186" s="5"/>
      <c r="C186" s="5"/>
      <c r="D186" s="5"/>
      <c r="E186" s="5"/>
      <c r="F186" s="5"/>
      <c r="G186" s="5"/>
      <c r="H186" s="5"/>
      <c r="I186" s="5"/>
      <c r="J186" s="5"/>
      <c r="K186" s="5"/>
      <c r="L186" s="5"/>
      <c r="M186" s="5"/>
      <c r="N186" s="5"/>
      <c r="O186" s="5"/>
      <c r="P186" s="5"/>
    </row>
    <row r="187" ht="12.75" customHeight="1">
      <c r="A187" s="5"/>
      <c r="C187" s="4" t="s">
        <v>223</v>
      </c>
      <c r="D187" s="5"/>
      <c r="E187" s="5"/>
      <c r="F187" s="5"/>
      <c r="G187" s="5"/>
      <c r="H187" s="5"/>
      <c r="I187" s="5"/>
      <c r="J187" s="5"/>
      <c r="K187" s="5"/>
      <c r="L187" s="5"/>
      <c r="M187" s="5"/>
      <c r="N187" s="5"/>
      <c r="O187" s="5"/>
      <c r="P187" s="5"/>
    </row>
    <row r="188" ht="12.75" customHeight="1">
      <c r="A188" s="5"/>
      <c r="C188" s="5"/>
      <c r="D188" s="5"/>
      <c r="E188" s="5"/>
      <c r="F188" s="5"/>
      <c r="G188" s="5"/>
      <c r="H188" s="5"/>
      <c r="I188" s="5"/>
      <c r="J188" s="5"/>
      <c r="K188" s="5"/>
      <c r="L188" s="5"/>
      <c r="M188" s="5"/>
      <c r="N188" s="5"/>
      <c r="O188" s="5"/>
      <c r="P188" s="5"/>
    </row>
    <row r="189" ht="12.75" customHeight="1">
      <c r="A189" s="5"/>
      <c r="C189" s="5"/>
      <c r="D189" s="5"/>
      <c r="E189" s="5"/>
      <c r="F189" s="5"/>
      <c r="G189" s="5"/>
      <c r="H189" s="5"/>
      <c r="I189" s="5"/>
      <c r="J189" s="5"/>
      <c r="K189" s="5"/>
      <c r="L189" s="5"/>
      <c r="M189" s="5"/>
      <c r="N189" s="5"/>
      <c r="O189" s="5"/>
      <c r="P189" s="5"/>
    </row>
    <row r="190" ht="12.75" customHeight="1">
      <c r="A190" s="5"/>
      <c r="C190" s="5"/>
      <c r="D190" s="5"/>
      <c r="E190" s="5"/>
      <c r="F190" s="5"/>
      <c r="G190" s="5"/>
      <c r="H190" s="5"/>
      <c r="I190" s="5"/>
      <c r="J190" s="5"/>
      <c r="K190" s="5"/>
      <c r="L190" s="5"/>
      <c r="M190" s="5"/>
      <c r="N190" s="5"/>
      <c r="O190" s="5"/>
      <c r="P190" s="5"/>
    </row>
    <row r="191" ht="12.75" customHeight="1">
      <c r="A191" s="5"/>
      <c r="C191" s="5"/>
      <c r="D191" s="5"/>
      <c r="E191" s="5"/>
      <c r="F191" s="5"/>
      <c r="G191" s="5"/>
      <c r="H191" s="5"/>
      <c r="I191" s="5"/>
      <c r="J191" s="5"/>
      <c r="K191" s="5"/>
      <c r="L191" s="5"/>
      <c r="M191" s="5"/>
      <c r="N191" s="5"/>
      <c r="O191" s="5"/>
      <c r="P191" s="5"/>
    </row>
    <row r="192" ht="12.75" customHeight="1">
      <c r="A192" s="5"/>
      <c r="C192" s="5"/>
      <c r="D192" s="5"/>
      <c r="E192" s="5"/>
      <c r="F192" s="5"/>
      <c r="G192" s="5"/>
      <c r="H192" s="5"/>
      <c r="I192" s="5"/>
      <c r="J192" s="5"/>
      <c r="K192" s="5"/>
      <c r="L192" s="5"/>
      <c r="M192" s="5"/>
      <c r="N192" s="5"/>
      <c r="O192" s="5"/>
      <c r="P192" s="5"/>
    </row>
    <row r="193" ht="12.75" customHeight="1">
      <c r="A193" s="5"/>
      <c r="C193" s="5"/>
      <c r="D193" s="5"/>
      <c r="E193" s="5"/>
      <c r="F193" s="5"/>
      <c r="G193" s="5"/>
      <c r="H193" s="5"/>
      <c r="I193" s="5"/>
      <c r="J193" s="5"/>
      <c r="K193" s="5"/>
      <c r="L193" s="5"/>
      <c r="M193" s="5"/>
      <c r="N193" s="5"/>
      <c r="O193" s="5"/>
      <c r="P193" s="5"/>
    </row>
    <row r="194" ht="12.75" customHeight="1">
      <c r="A194" s="5"/>
      <c r="C194" s="5"/>
      <c r="D194" s="5"/>
      <c r="E194" s="5"/>
      <c r="F194" s="5"/>
      <c r="G194" s="5"/>
      <c r="H194" s="5"/>
      <c r="I194" s="5"/>
      <c r="J194" s="5"/>
      <c r="K194" s="5"/>
      <c r="L194" s="5"/>
      <c r="M194" s="5"/>
      <c r="N194" s="5"/>
      <c r="O194" s="5"/>
      <c r="P194" s="5"/>
    </row>
    <row r="195" ht="12.75" customHeight="1">
      <c r="A195" s="5"/>
      <c r="C195" s="5"/>
      <c r="D195" s="5"/>
      <c r="E195" s="5"/>
      <c r="F195" s="5"/>
      <c r="G195" s="5"/>
      <c r="H195" s="5"/>
      <c r="I195" s="5"/>
      <c r="J195" s="5"/>
      <c r="K195" s="5"/>
      <c r="L195" s="5"/>
      <c r="M195" s="5"/>
      <c r="N195" s="5"/>
      <c r="O195" s="5"/>
      <c r="P195" s="5"/>
    </row>
    <row r="196" ht="12.75" customHeight="1">
      <c r="A196" s="5"/>
      <c r="C196" s="5"/>
      <c r="D196" s="5"/>
      <c r="E196" s="5"/>
      <c r="F196" s="5"/>
      <c r="G196" s="5"/>
      <c r="H196" s="5"/>
      <c r="I196" s="5"/>
      <c r="J196" s="5"/>
      <c r="K196" s="5"/>
      <c r="L196" s="5"/>
      <c r="M196" s="5"/>
      <c r="N196" s="5"/>
      <c r="O196" s="5"/>
      <c r="P196" s="5"/>
    </row>
    <row r="197" ht="12.75" customHeight="1">
      <c r="A197" s="5"/>
      <c r="C197" s="5"/>
      <c r="D197" s="5"/>
      <c r="E197" s="5"/>
      <c r="F197" s="5"/>
      <c r="G197" s="5"/>
      <c r="H197" s="5"/>
      <c r="I197" s="5"/>
      <c r="J197" s="5"/>
      <c r="K197" s="5"/>
      <c r="L197" s="5"/>
      <c r="M197" s="5"/>
      <c r="N197" s="5"/>
      <c r="O197" s="5"/>
      <c r="P197" s="5"/>
    </row>
    <row r="198" ht="12.75" customHeight="1">
      <c r="A198" s="5"/>
      <c r="C198" s="5"/>
      <c r="D198" s="5"/>
      <c r="E198" s="5"/>
      <c r="F198" s="5"/>
      <c r="G198" s="5"/>
      <c r="H198" s="5"/>
      <c r="I198" s="5"/>
      <c r="J198" s="5"/>
      <c r="K198" s="5"/>
      <c r="L198" s="5"/>
      <c r="M198" s="5"/>
      <c r="N198" s="5"/>
      <c r="O198" s="5"/>
      <c r="P198" s="5"/>
    </row>
    <row r="199" ht="12.75" customHeight="1">
      <c r="A199" s="5"/>
      <c r="C199" s="5"/>
      <c r="D199" s="5"/>
      <c r="E199" s="5"/>
      <c r="F199" s="5"/>
      <c r="G199" s="5"/>
      <c r="H199" s="5"/>
      <c r="I199" s="5"/>
      <c r="J199" s="5"/>
      <c r="K199" s="5"/>
      <c r="L199" s="5"/>
      <c r="M199" s="5"/>
      <c r="N199" s="5"/>
      <c r="O199" s="5"/>
      <c r="P199" s="5"/>
    </row>
    <row r="200" ht="12.75" customHeight="1">
      <c r="A200" s="5"/>
      <c r="C200" s="5"/>
      <c r="D200" s="5"/>
      <c r="E200" s="5"/>
      <c r="F200" s="5"/>
      <c r="G200" s="5"/>
      <c r="H200" s="5"/>
      <c r="I200" s="5"/>
      <c r="J200" s="5"/>
      <c r="K200" s="5"/>
      <c r="L200" s="5"/>
      <c r="M200" s="5"/>
      <c r="N200" s="5"/>
      <c r="O200" s="5"/>
      <c r="P200" s="5"/>
    </row>
    <row r="201" ht="12.75" customHeight="1">
      <c r="A201" s="5"/>
      <c r="C201" s="5"/>
      <c r="D201" s="5"/>
      <c r="E201" s="5"/>
      <c r="F201" s="5"/>
      <c r="G201" s="5"/>
      <c r="H201" s="5"/>
      <c r="I201" s="5"/>
      <c r="J201" s="5"/>
      <c r="K201" s="5"/>
      <c r="L201" s="5"/>
      <c r="M201" s="5"/>
      <c r="N201" s="5"/>
      <c r="O201" s="5"/>
      <c r="P201" s="5"/>
    </row>
    <row r="202" ht="12.75" customHeight="1">
      <c r="A202" s="5"/>
      <c r="C202" s="5"/>
      <c r="D202" s="5"/>
      <c r="E202" s="5"/>
      <c r="F202" s="5"/>
      <c r="G202" s="5"/>
      <c r="H202" s="5"/>
      <c r="I202" s="5"/>
      <c r="J202" s="5"/>
      <c r="K202" s="5"/>
      <c r="L202" s="5"/>
      <c r="M202" s="5"/>
      <c r="N202" s="5"/>
      <c r="O202" s="5"/>
      <c r="P202" s="5"/>
    </row>
    <row r="203" ht="12.75" customHeight="1">
      <c r="A203" s="5"/>
      <c r="C203" s="5"/>
      <c r="D203" s="5"/>
      <c r="E203" s="5"/>
      <c r="F203" s="5"/>
      <c r="G203" s="5"/>
      <c r="H203" s="5"/>
      <c r="I203" s="5"/>
      <c r="J203" s="5"/>
      <c r="K203" s="5"/>
      <c r="L203" s="5"/>
      <c r="M203" s="5"/>
      <c r="N203" s="5"/>
      <c r="O203" s="5"/>
      <c r="P203" s="5"/>
    </row>
    <row r="204" ht="12.75" customHeight="1">
      <c r="A204" s="5"/>
      <c r="C204" s="5"/>
      <c r="D204" s="5"/>
      <c r="E204" s="5"/>
      <c r="F204" s="5"/>
      <c r="G204" s="5"/>
      <c r="H204" s="5"/>
      <c r="I204" s="5"/>
      <c r="J204" s="5"/>
      <c r="K204" s="5"/>
      <c r="L204" s="5"/>
      <c r="M204" s="5"/>
      <c r="N204" s="5"/>
      <c r="O204" s="5"/>
      <c r="P204" s="5"/>
    </row>
    <row r="205" ht="12.75" customHeight="1">
      <c r="A205" s="5"/>
      <c r="C205" s="5"/>
      <c r="D205" s="5"/>
      <c r="E205" s="5"/>
      <c r="F205" s="5"/>
      <c r="G205" s="5"/>
      <c r="H205" s="5"/>
      <c r="I205" s="5"/>
      <c r="J205" s="5"/>
      <c r="K205" s="5"/>
      <c r="L205" s="5"/>
      <c r="M205" s="5"/>
      <c r="N205" s="5"/>
      <c r="O205" s="5"/>
      <c r="P205" s="5"/>
    </row>
    <row r="206" ht="12.75" customHeight="1">
      <c r="A206" s="5"/>
      <c r="C206" s="5"/>
      <c r="D206" s="5"/>
      <c r="E206" s="5"/>
      <c r="F206" s="5"/>
      <c r="G206" s="5"/>
      <c r="H206" s="5"/>
      <c r="I206" s="5"/>
      <c r="J206" s="5"/>
      <c r="K206" s="5"/>
      <c r="L206" s="5"/>
      <c r="M206" s="5"/>
      <c r="N206" s="5"/>
      <c r="O206" s="5"/>
      <c r="P206" s="5"/>
    </row>
    <row r="207" ht="12.75" customHeight="1">
      <c r="A207" s="5"/>
      <c r="B207" s="8" t="s">
        <v>208</v>
      </c>
      <c r="C207" s="5"/>
      <c r="D207" s="5"/>
      <c r="E207" s="5"/>
      <c r="F207" s="5"/>
      <c r="G207" s="5"/>
      <c r="H207" s="5"/>
      <c r="I207" s="5"/>
      <c r="J207" s="5"/>
      <c r="K207" s="5"/>
      <c r="L207" s="5"/>
      <c r="M207" s="5"/>
      <c r="N207" s="5"/>
      <c r="O207" s="5"/>
      <c r="P207" s="5"/>
    </row>
    <row r="208" ht="12.75" customHeight="1">
      <c r="A208" s="5"/>
      <c r="C208" s="5"/>
      <c r="D208" s="5"/>
      <c r="E208" s="5"/>
      <c r="F208" s="5"/>
      <c r="G208" s="5"/>
      <c r="H208" s="5"/>
      <c r="I208" s="5"/>
      <c r="J208" s="5"/>
      <c r="K208" s="5"/>
      <c r="L208" s="5"/>
      <c r="M208" s="5"/>
      <c r="N208" s="5"/>
      <c r="O208" s="5"/>
      <c r="P208" s="5"/>
    </row>
    <row r="209" ht="12.75" customHeight="1">
      <c r="A209" s="5"/>
      <c r="C209" s="5"/>
      <c r="D209" s="5"/>
      <c r="E209" s="5"/>
      <c r="F209" s="5"/>
      <c r="G209" s="5"/>
      <c r="H209" s="5"/>
      <c r="I209" s="5"/>
      <c r="J209" s="5"/>
      <c r="K209" s="5"/>
      <c r="L209" s="5"/>
      <c r="M209" s="5"/>
      <c r="N209" s="5"/>
      <c r="O209" s="5"/>
      <c r="P209" s="5"/>
    </row>
    <row r="210" ht="12.75" customHeight="1">
      <c r="A210" s="5"/>
      <c r="C210" s="5"/>
      <c r="D210" s="5"/>
      <c r="E210" s="5"/>
      <c r="F210" s="5"/>
      <c r="G210" s="5"/>
      <c r="H210" s="5"/>
      <c r="I210" s="5"/>
      <c r="J210" s="5"/>
      <c r="K210" s="5"/>
      <c r="L210" s="5"/>
      <c r="M210" s="5"/>
      <c r="N210" s="5"/>
      <c r="O210" s="5"/>
      <c r="P210" s="5"/>
    </row>
    <row r="211" ht="12.75" customHeight="1">
      <c r="A211" s="5"/>
      <c r="C211" s="5"/>
      <c r="D211" s="5"/>
      <c r="E211" s="5"/>
      <c r="F211" s="5"/>
      <c r="G211" s="5"/>
      <c r="H211" s="5"/>
      <c r="I211" s="5"/>
      <c r="J211" s="5"/>
      <c r="K211" s="5"/>
      <c r="L211" s="5"/>
      <c r="M211" s="5"/>
      <c r="N211" s="5"/>
      <c r="O211" s="5"/>
      <c r="P211" s="5"/>
    </row>
    <row r="212" ht="12.75" customHeight="1">
      <c r="A212" s="5"/>
      <c r="C212" s="5"/>
      <c r="D212" s="5"/>
      <c r="E212" s="5"/>
      <c r="F212" s="5"/>
      <c r="G212" s="5"/>
      <c r="H212" s="5"/>
      <c r="I212" s="5"/>
      <c r="J212" s="5"/>
      <c r="K212" s="5"/>
      <c r="L212" s="5"/>
      <c r="M212" s="5"/>
      <c r="N212" s="5"/>
      <c r="O212" s="5"/>
      <c r="P212" s="5"/>
    </row>
    <row r="213" ht="12.75" customHeight="1">
      <c r="A213" s="5"/>
      <c r="C213" s="5"/>
      <c r="D213" s="5"/>
      <c r="E213" s="5"/>
      <c r="F213" s="5"/>
      <c r="G213" s="5"/>
      <c r="H213" s="5"/>
      <c r="I213" s="5"/>
      <c r="J213" s="5"/>
      <c r="K213" s="5"/>
      <c r="L213" s="5"/>
      <c r="M213" s="5"/>
      <c r="N213" s="5"/>
      <c r="O213" s="5"/>
      <c r="P213" s="5"/>
    </row>
    <row r="214" ht="12.75" customHeight="1">
      <c r="A214" s="5"/>
      <c r="C214" s="5"/>
      <c r="D214" s="5"/>
      <c r="E214" s="5"/>
      <c r="F214" s="5"/>
      <c r="G214" s="5"/>
      <c r="H214" s="5"/>
      <c r="I214" s="5"/>
      <c r="J214" s="5"/>
      <c r="K214" s="5"/>
      <c r="L214" s="5"/>
      <c r="M214" s="5"/>
      <c r="N214" s="5"/>
      <c r="O214" s="5"/>
      <c r="P214" s="5"/>
    </row>
    <row r="215" ht="12.75" customHeight="1">
      <c r="A215" s="5"/>
      <c r="C215" s="5"/>
      <c r="D215" s="5"/>
      <c r="E215" s="5"/>
      <c r="F215" s="5"/>
      <c r="G215" s="5"/>
      <c r="H215" s="5"/>
      <c r="I215" s="5"/>
      <c r="J215" s="5"/>
      <c r="K215" s="5"/>
      <c r="L215" s="5"/>
      <c r="M215" s="5"/>
      <c r="N215" s="5"/>
      <c r="O215" s="5"/>
      <c r="P215" s="5"/>
    </row>
    <row r="216" ht="12.75" customHeight="1">
      <c r="A216" s="5"/>
      <c r="C216" s="5"/>
      <c r="D216" s="5"/>
      <c r="E216" s="5"/>
      <c r="F216" s="5"/>
      <c r="G216" s="5"/>
      <c r="H216" s="5"/>
      <c r="I216" s="5"/>
      <c r="J216" s="5"/>
      <c r="K216" s="5"/>
      <c r="L216" s="5"/>
      <c r="M216" s="5"/>
      <c r="N216" s="5"/>
      <c r="O216" s="5"/>
      <c r="P216" s="5"/>
    </row>
    <row r="217" ht="12.75" customHeight="1">
      <c r="A217" s="5"/>
      <c r="C217" s="5"/>
      <c r="D217" s="5"/>
      <c r="E217" s="5"/>
      <c r="F217" s="5"/>
      <c r="G217" s="5"/>
      <c r="H217" s="5"/>
      <c r="I217" s="5"/>
      <c r="J217" s="5"/>
      <c r="K217" s="5"/>
      <c r="L217" s="5"/>
      <c r="M217" s="5"/>
      <c r="N217" s="5"/>
      <c r="O217" s="5"/>
      <c r="P217" s="5"/>
    </row>
    <row r="218" ht="12.75" customHeight="1">
      <c r="A218" s="5"/>
      <c r="C218" s="5"/>
      <c r="D218" s="5"/>
      <c r="E218" s="5"/>
      <c r="F218" s="5"/>
      <c r="G218" s="5"/>
      <c r="H218" s="5"/>
      <c r="I218" s="5"/>
      <c r="J218" s="5"/>
      <c r="K218" s="5"/>
      <c r="L218" s="5"/>
      <c r="M218" s="5"/>
      <c r="N218" s="5"/>
      <c r="O218" s="5"/>
      <c r="P218" s="5"/>
    </row>
    <row r="219" ht="12.75" customHeight="1">
      <c r="A219" s="5"/>
      <c r="C219" s="5"/>
      <c r="D219" s="5"/>
      <c r="E219" s="5"/>
      <c r="F219" s="5"/>
      <c r="G219" s="5"/>
      <c r="H219" s="5"/>
      <c r="I219" s="5"/>
      <c r="J219" s="5"/>
      <c r="K219" s="5"/>
      <c r="L219" s="5"/>
      <c r="M219" s="5"/>
      <c r="N219" s="5"/>
      <c r="O219" s="5"/>
      <c r="P219" s="5"/>
    </row>
    <row r="220" ht="12.75" customHeight="1">
      <c r="A220" s="5"/>
      <c r="C220" s="5"/>
      <c r="D220" s="5"/>
      <c r="E220" s="5"/>
      <c r="F220" s="5"/>
      <c r="G220" s="5"/>
      <c r="H220" s="5"/>
      <c r="I220" s="5"/>
      <c r="J220" s="5"/>
      <c r="K220" s="5"/>
      <c r="L220" s="5"/>
      <c r="M220" s="5"/>
      <c r="N220" s="5"/>
      <c r="O220" s="5"/>
      <c r="P220" s="5"/>
    </row>
    <row r="221" ht="12.75" customHeight="1">
      <c r="A221" s="5"/>
      <c r="C221" s="5"/>
      <c r="D221" s="5"/>
      <c r="E221" s="5"/>
      <c r="F221" s="5"/>
      <c r="G221" s="5"/>
      <c r="H221" s="5"/>
      <c r="I221" s="5"/>
      <c r="J221" s="5"/>
      <c r="K221" s="5"/>
      <c r="L221" s="5"/>
      <c r="M221" s="5"/>
      <c r="N221" s="5"/>
      <c r="O221" s="5"/>
      <c r="P221" s="5"/>
    </row>
    <row r="222" ht="12.75" customHeight="1">
      <c r="A222" s="5"/>
      <c r="C222" s="5"/>
      <c r="D222" s="5"/>
      <c r="E222" s="5"/>
      <c r="F222" s="5"/>
      <c r="G222" s="5"/>
      <c r="H222" s="5"/>
      <c r="I222" s="5"/>
      <c r="J222" s="5"/>
      <c r="K222" s="5"/>
      <c r="L222" s="5"/>
      <c r="M222" s="5"/>
      <c r="N222" s="5"/>
      <c r="O222" s="5"/>
      <c r="P222" s="5"/>
    </row>
    <row r="223" ht="12.75" customHeight="1">
      <c r="A223" s="5"/>
      <c r="C223" s="5"/>
      <c r="D223" s="5"/>
      <c r="E223" s="5"/>
      <c r="F223" s="5"/>
      <c r="G223" s="5"/>
      <c r="H223" s="5"/>
      <c r="I223" s="5"/>
      <c r="J223" s="5"/>
      <c r="K223" s="5"/>
      <c r="L223" s="5"/>
      <c r="M223" s="5"/>
      <c r="N223" s="5"/>
      <c r="O223" s="5"/>
      <c r="P223" s="5"/>
    </row>
    <row r="224" ht="12.75" customHeight="1">
      <c r="A224" s="5"/>
      <c r="C224" s="5"/>
      <c r="D224" s="5"/>
      <c r="E224" s="5"/>
      <c r="F224" s="5"/>
      <c r="G224" s="5"/>
      <c r="H224" s="5"/>
      <c r="I224" s="5"/>
      <c r="J224" s="5"/>
      <c r="K224" s="5"/>
      <c r="L224" s="5"/>
      <c r="M224" s="5"/>
      <c r="N224" s="5"/>
      <c r="O224" s="5"/>
      <c r="P224" s="5"/>
    </row>
    <row r="225" ht="12.75" customHeight="1">
      <c r="A225" s="5"/>
      <c r="C225" s="5"/>
      <c r="D225" s="5"/>
      <c r="E225" s="5"/>
      <c r="F225" s="5"/>
      <c r="G225" s="5"/>
      <c r="H225" s="5"/>
      <c r="I225" s="5"/>
      <c r="J225" s="5"/>
      <c r="K225" s="5"/>
      <c r="L225" s="5"/>
      <c r="M225" s="5"/>
      <c r="N225" s="5"/>
      <c r="O225" s="5"/>
      <c r="P225" s="5"/>
    </row>
    <row r="226" ht="12.75" customHeight="1">
      <c r="A226" s="5"/>
      <c r="C226" s="5"/>
      <c r="D226" s="5"/>
      <c r="E226" s="5"/>
      <c r="F226" s="5"/>
      <c r="G226" s="5"/>
      <c r="H226" s="5"/>
      <c r="I226" s="5"/>
      <c r="J226" s="5"/>
      <c r="K226" s="5"/>
      <c r="L226" s="5"/>
      <c r="M226" s="5"/>
      <c r="N226" s="5"/>
      <c r="O226" s="5"/>
      <c r="P226" s="5"/>
    </row>
    <row r="227" ht="12.75" customHeight="1">
      <c r="A227" s="5"/>
      <c r="C227" s="5"/>
      <c r="D227" s="5"/>
      <c r="E227" s="5"/>
      <c r="F227" s="5"/>
      <c r="G227" s="5"/>
      <c r="H227" s="5"/>
      <c r="I227" s="5"/>
      <c r="J227" s="5"/>
      <c r="K227" s="5"/>
      <c r="L227" s="5"/>
      <c r="M227" s="5"/>
      <c r="N227" s="5"/>
      <c r="O227" s="5"/>
      <c r="P227" s="5"/>
    </row>
    <row r="228" ht="12.75" customHeight="1">
      <c r="A228" s="5"/>
      <c r="C228" s="5"/>
      <c r="D228" s="5"/>
      <c r="E228" s="5"/>
      <c r="F228" s="5"/>
      <c r="G228" s="5"/>
      <c r="H228" s="5"/>
      <c r="I228" s="5"/>
      <c r="J228" s="5"/>
      <c r="K228" s="5"/>
      <c r="L228" s="5"/>
      <c r="M228" s="5"/>
      <c r="N228" s="5"/>
      <c r="O228" s="5"/>
      <c r="P228" s="5"/>
    </row>
    <row r="229" ht="12.75" customHeight="1">
      <c r="A229" s="5"/>
      <c r="C229" s="5"/>
      <c r="D229" s="5"/>
      <c r="E229" s="5"/>
      <c r="F229" s="5"/>
      <c r="G229" s="5"/>
      <c r="H229" s="5"/>
      <c r="I229" s="5"/>
      <c r="J229" s="5"/>
      <c r="K229" s="5"/>
      <c r="L229" s="5"/>
      <c r="M229" s="5"/>
      <c r="N229" s="5"/>
      <c r="O229" s="5"/>
      <c r="P229" s="5"/>
    </row>
    <row r="230" ht="12.75" customHeight="1">
      <c r="A230" s="5"/>
      <c r="C230" s="5"/>
      <c r="D230" s="5"/>
      <c r="E230" s="5"/>
      <c r="F230" s="5"/>
      <c r="G230" s="5"/>
      <c r="H230" s="5"/>
      <c r="I230" s="5"/>
      <c r="J230" s="5"/>
      <c r="K230" s="5"/>
      <c r="L230" s="5"/>
      <c r="M230" s="5"/>
      <c r="N230" s="5"/>
      <c r="O230" s="5"/>
      <c r="P230" s="5"/>
    </row>
    <row r="231" ht="12.75" customHeight="1">
      <c r="A231" s="5"/>
      <c r="C231" s="5"/>
      <c r="D231" s="5"/>
      <c r="E231" s="5"/>
      <c r="F231" s="5"/>
      <c r="G231" s="5"/>
      <c r="H231" s="5"/>
      <c r="I231" s="5"/>
      <c r="J231" s="5"/>
      <c r="K231" s="5"/>
      <c r="L231" s="5"/>
      <c r="M231" s="5"/>
      <c r="N231" s="5"/>
      <c r="O231" s="5"/>
      <c r="P231" s="5"/>
    </row>
    <row r="232" ht="12.75" customHeight="1">
      <c r="A232" s="5"/>
      <c r="C232" s="5"/>
      <c r="D232" s="5"/>
      <c r="E232" s="5"/>
      <c r="F232" s="5"/>
      <c r="G232" s="5"/>
      <c r="H232" s="5"/>
      <c r="I232" s="5"/>
      <c r="J232" s="5"/>
      <c r="K232" s="5"/>
      <c r="L232" s="5"/>
      <c r="M232" s="5"/>
      <c r="N232" s="5"/>
      <c r="O232" s="5"/>
      <c r="P232" s="5"/>
    </row>
    <row r="233" ht="12.75" customHeight="1">
      <c r="A233" s="5"/>
      <c r="C233" s="5"/>
      <c r="D233" s="5"/>
      <c r="E233" s="5"/>
      <c r="F233" s="5"/>
      <c r="G233" s="5"/>
      <c r="H233" s="5"/>
      <c r="I233" s="5"/>
      <c r="J233" s="5"/>
      <c r="K233" s="5"/>
      <c r="L233" s="5"/>
      <c r="M233" s="5"/>
      <c r="N233" s="5"/>
      <c r="O233" s="5"/>
      <c r="P233" s="5"/>
    </row>
    <row r="234" ht="12.75" customHeight="1">
      <c r="A234" s="5"/>
      <c r="C234" s="5"/>
      <c r="D234" s="5"/>
      <c r="E234" s="5"/>
      <c r="F234" s="5"/>
      <c r="G234" s="5"/>
      <c r="H234" s="5"/>
      <c r="I234" s="5"/>
      <c r="J234" s="5"/>
      <c r="K234" s="5"/>
      <c r="L234" s="5"/>
      <c r="M234" s="5"/>
      <c r="N234" s="5"/>
      <c r="O234" s="5"/>
      <c r="P234" s="5"/>
    </row>
    <row r="235" ht="12.75" customHeight="1">
      <c r="A235" s="5"/>
      <c r="C235" s="5"/>
      <c r="D235" s="5"/>
      <c r="E235" s="5"/>
      <c r="F235" s="5"/>
      <c r="G235" s="5"/>
      <c r="H235" s="5"/>
      <c r="I235" s="5"/>
      <c r="J235" s="5"/>
      <c r="K235" s="5"/>
      <c r="L235" s="5"/>
      <c r="M235" s="5"/>
      <c r="N235" s="5"/>
      <c r="O235" s="5"/>
      <c r="P235" s="5"/>
    </row>
    <row r="236" ht="12.75" customHeight="1">
      <c r="A236" s="5"/>
      <c r="C236" s="5"/>
      <c r="D236" s="4"/>
      <c r="E236" s="5"/>
      <c r="F236" s="4" t="s">
        <v>210</v>
      </c>
      <c r="G236" s="5"/>
      <c r="H236" s="5"/>
      <c r="I236" s="5"/>
      <c r="J236" s="5"/>
      <c r="K236" s="5"/>
      <c r="L236" s="5"/>
      <c r="M236" s="5"/>
      <c r="N236" s="5"/>
      <c r="O236" s="5"/>
      <c r="P236" s="5"/>
    </row>
    <row r="237" ht="12.75" customHeight="1">
      <c r="A237" s="5"/>
      <c r="C237" s="5"/>
      <c r="D237" s="5"/>
      <c r="E237" s="5"/>
      <c r="F237" s="5"/>
      <c r="G237" s="5"/>
      <c r="H237" s="5"/>
      <c r="I237" s="5"/>
      <c r="J237" s="5"/>
      <c r="K237" s="5"/>
      <c r="L237" s="5"/>
      <c r="M237" s="5"/>
      <c r="N237" s="5"/>
      <c r="O237" s="5"/>
      <c r="P237" s="5"/>
    </row>
    <row r="238" ht="12.75" customHeight="1">
      <c r="A238" s="5"/>
      <c r="C238" s="5"/>
      <c r="D238" s="5"/>
      <c r="E238" s="5"/>
      <c r="F238" s="5"/>
      <c r="G238" s="5"/>
      <c r="H238" s="5"/>
      <c r="I238" s="5"/>
      <c r="J238" s="5"/>
      <c r="K238" s="5"/>
      <c r="L238" s="5"/>
      <c r="M238" s="5"/>
      <c r="N238" s="5"/>
      <c r="O238" s="5"/>
      <c r="P238" s="5"/>
    </row>
    <row r="239" ht="12.75" customHeight="1">
      <c r="A239" s="5"/>
      <c r="C239" s="5"/>
      <c r="D239" s="5"/>
      <c r="E239" s="5"/>
      <c r="F239" s="5"/>
      <c r="G239" s="5"/>
      <c r="H239" s="5"/>
      <c r="I239" s="5"/>
      <c r="J239" s="5"/>
      <c r="K239" s="5"/>
      <c r="L239" s="5"/>
      <c r="M239" s="5"/>
      <c r="N239" s="5"/>
      <c r="O239" s="5"/>
      <c r="P239" s="5"/>
    </row>
    <row r="240" ht="12.75" customHeight="1">
      <c r="A240" s="5"/>
      <c r="C240" s="5"/>
      <c r="D240" s="5"/>
      <c r="E240" s="5"/>
      <c r="F240" s="5"/>
      <c r="G240" s="5"/>
      <c r="H240" s="5"/>
      <c r="I240" s="5"/>
      <c r="J240" s="5"/>
      <c r="K240" s="5"/>
      <c r="L240" s="5"/>
      <c r="M240" s="5"/>
      <c r="N240" s="5"/>
      <c r="O240" s="5"/>
      <c r="P240" s="5"/>
    </row>
    <row r="241" ht="12.75" customHeight="1">
      <c r="A241" s="5"/>
      <c r="C241" s="5"/>
      <c r="D241" s="5"/>
      <c r="E241" s="5"/>
      <c r="F241" s="5"/>
      <c r="G241" s="5"/>
      <c r="H241" s="5"/>
      <c r="I241" s="5"/>
      <c r="J241" s="5"/>
      <c r="K241" s="5"/>
      <c r="L241" s="5"/>
      <c r="M241" s="5"/>
      <c r="N241" s="5"/>
      <c r="O241" s="5"/>
      <c r="P241" s="5"/>
    </row>
    <row r="242" ht="12.75" customHeight="1">
      <c r="A242" s="5"/>
      <c r="C242" s="5"/>
      <c r="D242" s="5"/>
      <c r="E242" s="5"/>
      <c r="F242" s="5"/>
      <c r="G242" s="5"/>
      <c r="H242" s="5"/>
      <c r="I242" s="5"/>
      <c r="J242" s="5"/>
      <c r="K242" s="5"/>
      <c r="L242" s="5"/>
      <c r="M242" s="5"/>
      <c r="N242" s="5"/>
      <c r="O242" s="5"/>
      <c r="P242" s="5"/>
    </row>
    <row r="243" ht="12.75" customHeight="1">
      <c r="A243" s="5"/>
      <c r="C243" s="5"/>
      <c r="D243" s="5"/>
      <c r="E243" s="5"/>
      <c r="F243" s="5"/>
      <c r="G243" s="5"/>
      <c r="H243" s="5"/>
      <c r="I243" s="5"/>
      <c r="J243" s="5"/>
      <c r="K243" s="5"/>
      <c r="L243" s="5"/>
      <c r="M243" s="5"/>
      <c r="N243" s="5"/>
      <c r="O243" s="5"/>
      <c r="P243" s="5"/>
    </row>
    <row r="244" ht="12.75" customHeight="1">
      <c r="A244" s="5"/>
      <c r="C244" s="5"/>
      <c r="D244" s="5"/>
      <c r="E244" s="5"/>
      <c r="F244" s="5"/>
      <c r="G244" s="5"/>
      <c r="H244" s="5"/>
      <c r="I244" s="5"/>
      <c r="J244" s="5"/>
      <c r="K244" s="5"/>
      <c r="L244" s="5"/>
      <c r="M244" s="5"/>
      <c r="N244" s="5"/>
      <c r="O244" s="5"/>
      <c r="P244" s="5"/>
    </row>
    <row r="245" ht="12.75" customHeight="1">
      <c r="A245" s="5"/>
      <c r="C245" s="5"/>
      <c r="D245" s="5"/>
      <c r="E245" s="5"/>
      <c r="F245" s="5"/>
      <c r="G245" s="5"/>
      <c r="H245" s="5"/>
      <c r="I245" s="5"/>
      <c r="J245" s="5"/>
      <c r="K245" s="5"/>
      <c r="L245" s="5"/>
      <c r="M245" s="5"/>
      <c r="N245" s="5"/>
      <c r="O245" s="5"/>
      <c r="P245" s="5"/>
    </row>
    <row r="246" ht="12.75" customHeight="1">
      <c r="A246" s="5"/>
      <c r="C246" s="5"/>
      <c r="D246" s="5"/>
      <c r="E246" s="5"/>
      <c r="F246" s="5"/>
      <c r="G246" s="5"/>
      <c r="H246" s="5"/>
      <c r="I246" s="5"/>
      <c r="J246" s="5"/>
      <c r="K246" s="5"/>
      <c r="L246" s="5"/>
      <c r="M246" s="5"/>
      <c r="N246" s="5"/>
      <c r="O246" s="5"/>
      <c r="P246" s="5"/>
    </row>
    <row r="247" ht="12.75" customHeight="1">
      <c r="A247" s="5"/>
      <c r="C247" s="5"/>
      <c r="D247" s="5"/>
      <c r="E247" s="5"/>
      <c r="F247" s="5"/>
      <c r="G247" s="5"/>
      <c r="H247" s="5"/>
      <c r="I247" s="5"/>
      <c r="J247" s="5"/>
      <c r="K247" s="5"/>
      <c r="L247" s="5"/>
      <c r="M247" s="5"/>
      <c r="N247" s="5"/>
      <c r="O247" s="5"/>
      <c r="P247" s="5"/>
    </row>
    <row r="248" ht="12.75" customHeight="1">
      <c r="A248" s="5"/>
      <c r="C248" s="5"/>
      <c r="D248" s="5"/>
      <c r="E248" s="5"/>
      <c r="F248" s="5"/>
      <c r="G248" s="5"/>
      <c r="H248" s="5"/>
      <c r="I248" s="5"/>
      <c r="J248" s="5"/>
      <c r="K248" s="5"/>
      <c r="L248" s="5"/>
      <c r="M248" s="5"/>
      <c r="N248" s="5"/>
      <c r="O248" s="5"/>
      <c r="P248" s="5"/>
    </row>
    <row r="249" ht="12.75" customHeight="1">
      <c r="A249" s="5"/>
      <c r="C249" s="5"/>
      <c r="D249" s="5"/>
      <c r="E249" s="5"/>
      <c r="F249" s="5"/>
      <c r="G249" s="5"/>
      <c r="H249" s="5"/>
      <c r="I249" s="5"/>
      <c r="J249" s="5"/>
      <c r="K249" s="5"/>
      <c r="L249" s="5"/>
      <c r="M249" s="5"/>
      <c r="N249" s="5"/>
      <c r="O249" s="5"/>
      <c r="P249" s="5"/>
    </row>
    <row r="250" ht="12.75" customHeight="1">
      <c r="A250" s="5"/>
      <c r="C250" s="5"/>
      <c r="D250" s="5"/>
      <c r="E250" s="5"/>
      <c r="F250" s="5"/>
      <c r="G250" s="5"/>
      <c r="H250" s="5"/>
      <c r="I250" s="5"/>
      <c r="J250" s="5"/>
      <c r="K250" s="5"/>
      <c r="L250" s="5"/>
      <c r="M250" s="5"/>
      <c r="N250" s="5"/>
      <c r="O250" s="5"/>
      <c r="P250" s="5"/>
    </row>
    <row r="251" ht="12.75" customHeight="1">
      <c r="A251" s="5"/>
      <c r="C251" s="5"/>
      <c r="D251" s="5"/>
      <c r="E251" s="5"/>
      <c r="F251" s="5"/>
      <c r="G251" s="5"/>
      <c r="H251" s="5"/>
      <c r="I251" s="5"/>
      <c r="J251" s="5"/>
      <c r="K251" s="5"/>
      <c r="L251" s="5"/>
      <c r="M251" s="5"/>
      <c r="N251" s="5"/>
      <c r="O251" s="5"/>
      <c r="P251" s="5"/>
    </row>
    <row r="252" ht="12.75" customHeight="1">
      <c r="A252" s="5"/>
      <c r="C252" s="5"/>
      <c r="D252" s="5"/>
      <c r="E252" s="5"/>
      <c r="F252" s="5"/>
      <c r="G252" s="5"/>
      <c r="H252" s="5"/>
      <c r="I252" s="5"/>
      <c r="J252" s="5"/>
      <c r="K252" s="5"/>
      <c r="L252" s="5"/>
      <c r="M252" s="5"/>
      <c r="N252" s="5"/>
      <c r="O252" s="5"/>
      <c r="P252" s="5"/>
    </row>
    <row r="253" ht="12.75" customHeight="1">
      <c r="A253" s="5"/>
      <c r="C253" s="5"/>
      <c r="D253" s="5"/>
      <c r="E253" s="5"/>
      <c r="F253" s="5"/>
      <c r="G253" s="5"/>
      <c r="H253" s="5"/>
      <c r="I253" s="5"/>
      <c r="J253" s="5"/>
      <c r="K253" s="5"/>
      <c r="L253" s="5"/>
      <c r="M253" s="5"/>
      <c r="N253" s="5"/>
      <c r="O253" s="5"/>
      <c r="P253" s="5"/>
    </row>
    <row r="254" ht="12.75" customHeight="1">
      <c r="A254" s="5"/>
      <c r="C254" s="5"/>
      <c r="D254" s="5"/>
      <c r="E254" s="5"/>
      <c r="F254" s="5"/>
      <c r="G254" s="5"/>
      <c r="H254" s="5"/>
      <c r="I254" s="5"/>
      <c r="J254" s="5"/>
      <c r="K254" s="5"/>
      <c r="L254" s="5"/>
      <c r="M254" s="5"/>
      <c r="N254" s="5"/>
      <c r="O254" s="5"/>
      <c r="P254" s="5"/>
    </row>
    <row r="255" ht="12.75" customHeight="1">
      <c r="A255" s="5"/>
      <c r="C255" s="5"/>
      <c r="D255" s="5"/>
      <c r="E255" s="5"/>
      <c r="F255" s="5"/>
      <c r="G255" s="5"/>
      <c r="H255" s="5"/>
      <c r="I255" s="5"/>
      <c r="J255" s="5"/>
      <c r="K255" s="5"/>
      <c r="L255" s="5"/>
      <c r="M255" s="5"/>
      <c r="N255" s="5"/>
      <c r="O255" s="5"/>
      <c r="P255" s="5"/>
    </row>
    <row r="256" ht="12.75" customHeight="1">
      <c r="A256" s="5"/>
      <c r="C256" s="5"/>
      <c r="D256" s="5"/>
      <c r="E256" s="5"/>
      <c r="F256" s="5"/>
      <c r="G256" s="5"/>
      <c r="H256" s="5"/>
      <c r="I256" s="5"/>
      <c r="J256" s="5"/>
      <c r="K256" s="5"/>
      <c r="L256" s="5"/>
      <c r="M256" s="5"/>
      <c r="N256" s="5"/>
      <c r="O256" s="5"/>
      <c r="P256" s="5"/>
    </row>
    <row r="257" ht="12.75" customHeight="1">
      <c r="A257" s="5"/>
      <c r="C257" s="5"/>
      <c r="D257" s="5"/>
      <c r="E257" s="5"/>
      <c r="F257" s="5"/>
      <c r="G257" s="5"/>
      <c r="H257" s="5"/>
      <c r="I257" s="5"/>
      <c r="J257" s="5"/>
      <c r="K257" s="5"/>
      <c r="L257" s="5"/>
      <c r="M257" s="5"/>
      <c r="N257" s="5"/>
      <c r="O257" s="5"/>
      <c r="P257" s="5"/>
    </row>
    <row r="258" ht="12.75" customHeight="1">
      <c r="A258" s="5"/>
      <c r="C258" s="5"/>
      <c r="D258" s="5"/>
      <c r="E258" s="5"/>
      <c r="F258" s="5"/>
      <c r="G258" s="5"/>
      <c r="H258" s="5"/>
      <c r="I258" s="5"/>
      <c r="J258" s="5"/>
      <c r="K258" s="5"/>
      <c r="L258" s="5"/>
      <c r="M258" s="5"/>
      <c r="N258" s="5"/>
      <c r="O258" s="5"/>
      <c r="P258" s="5"/>
    </row>
    <row r="259" ht="12.75" customHeight="1">
      <c r="A259" s="5"/>
      <c r="C259" s="5"/>
      <c r="D259" s="5"/>
      <c r="E259" s="5"/>
      <c r="F259" s="5"/>
      <c r="G259" s="5"/>
      <c r="H259" s="5"/>
      <c r="I259" s="5"/>
      <c r="J259" s="5"/>
      <c r="K259" s="5"/>
      <c r="L259" s="5"/>
      <c r="M259" s="5"/>
      <c r="N259" s="5"/>
      <c r="O259" s="5"/>
      <c r="P259" s="5"/>
    </row>
    <row r="260" ht="12.75" customHeight="1">
      <c r="A260" s="5"/>
      <c r="C260" s="5"/>
      <c r="D260" s="5"/>
      <c r="E260" s="5"/>
      <c r="F260" s="5"/>
      <c r="G260" s="5"/>
      <c r="H260" s="5"/>
      <c r="I260" s="5"/>
      <c r="J260" s="5"/>
      <c r="K260" s="5"/>
      <c r="L260" s="5"/>
      <c r="M260" s="5"/>
      <c r="N260" s="5"/>
      <c r="O260" s="5"/>
      <c r="P260" s="5"/>
    </row>
    <row r="261" ht="12.75" customHeight="1">
      <c r="A261" s="5"/>
      <c r="C261" s="5"/>
      <c r="D261" s="5"/>
      <c r="E261" s="5"/>
      <c r="F261" s="5"/>
      <c r="G261" s="5"/>
      <c r="H261" s="5"/>
      <c r="I261" s="5"/>
      <c r="J261" s="5"/>
      <c r="K261" s="5"/>
      <c r="L261" s="5"/>
      <c r="M261" s="5"/>
      <c r="N261" s="5"/>
      <c r="O261" s="5"/>
      <c r="P261" s="5"/>
    </row>
    <row r="262" ht="12.75" customHeight="1">
      <c r="A262" s="5"/>
      <c r="C262" s="5"/>
      <c r="D262" s="5"/>
      <c r="E262" s="5"/>
      <c r="F262" s="5"/>
      <c r="G262" s="5"/>
      <c r="H262" s="5"/>
      <c r="I262" s="5"/>
      <c r="J262" s="5"/>
      <c r="K262" s="5"/>
      <c r="L262" s="5"/>
      <c r="M262" s="5"/>
      <c r="N262" s="5"/>
      <c r="O262" s="5"/>
      <c r="P262" s="5"/>
    </row>
    <row r="263" ht="12.75" customHeight="1">
      <c r="A263" s="5"/>
      <c r="C263" s="5"/>
      <c r="D263" s="5"/>
      <c r="E263" s="5"/>
      <c r="F263" s="5"/>
      <c r="G263" s="5"/>
      <c r="H263" s="5"/>
      <c r="I263" s="5"/>
      <c r="J263" s="5"/>
      <c r="K263" s="5"/>
      <c r="L263" s="5"/>
      <c r="M263" s="5"/>
      <c r="N263" s="5"/>
      <c r="O263" s="5"/>
      <c r="P263" s="5"/>
    </row>
    <row r="264" ht="12.75" customHeight="1">
      <c r="A264" s="5"/>
      <c r="C264" s="5"/>
      <c r="D264" s="5"/>
      <c r="E264" s="5"/>
      <c r="F264" s="5"/>
      <c r="G264" s="5"/>
      <c r="H264" s="5"/>
      <c r="I264" s="5"/>
      <c r="J264" s="5"/>
      <c r="K264" s="5"/>
      <c r="L264" s="5"/>
      <c r="M264" s="5"/>
      <c r="N264" s="5"/>
      <c r="O264" s="5"/>
      <c r="P264" s="5"/>
    </row>
    <row r="265" ht="12.75" customHeight="1">
      <c r="A265" s="5"/>
      <c r="C265" s="5"/>
      <c r="D265" s="5"/>
      <c r="E265" s="5"/>
      <c r="F265" s="5"/>
      <c r="G265" s="5"/>
      <c r="H265" s="5"/>
      <c r="I265" s="5"/>
      <c r="J265" s="5"/>
      <c r="K265" s="5"/>
      <c r="L265" s="5"/>
      <c r="M265" s="5"/>
      <c r="N265" s="5"/>
      <c r="O265" s="5"/>
      <c r="P265" s="5"/>
    </row>
    <row r="266" ht="12.75" customHeight="1">
      <c r="A266" s="5"/>
      <c r="C266" s="5"/>
      <c r="D266" s="5"/>
      <c r="E266" s="5"/>
      <c r="F266" s="5"/>
      <c r="G266" s="5"/>
      <c r="H266" s="5"/>
      <c r="I266" s="5"/>
      <c r="J266" s="5"/>
      <c r="K266" s="5"/>
      <c r="L266" s="5"/>
      <c r="M266" s="5"/>
      <c r="N266" s="5"/>
      <c r="O266" s="5"/>
      <c r="P266" s="5"/>
    </row>
    <row r="267" ht="12.75" customHeight="1">
      <c r="A267" s="5"/>
      <c r="C267" s="5"/>
      <c r="D267" s="5"/>
      <c r="E267" s="5"/>
      <c r="F267" s="5"/>
      <c r="G267" s="5"/>
      <c r="H267" s="5"/>
      <c r="I267" s="5"/>
      <c r="J267" s="5"/>
      <c r="K267" s="5"/>
      <c r="L267" s="5"/>
      <c r="M267" s="5"/>
      <c r="N267" s="5"/>
      <c r="O267" s="5"/>
      <c r="P267" s="5"/>
    </row>
    <row r="268" ht="12.75" customHeight="1">
      <c r="A268" s="5"/>
      <c r="C268" s="5"/>
      <c r="D268" s="5"/>
      <c r="E268" s="5"/>
      <c r="F268" s="5"/>
      <c r="G268" s="5"/>
      <c r="H268" s="5"/>
      <c r="I268" s="5"/>
      <c r="J268" s="5"/>
      <c r="K268" s="5"/>
      <c r="L268" s="5"/>
      <c r="M268" s="5"/>
      <c r="N268" s="5"/>
      <c r="O268" s="5"/>
      <c r="P268" s="5"/>
    </row>
    <row r="269" ht="12.75" customHeight="1">
      <c r="A269" s="5"/>
      <c r="C269" s="5"/>
      <c r="D269" s="5"/>
      <c r="E269" s="5"/>
      <c r="F269" s="5"/>
      <c r="G269" s="5"/>
      <c r="H269" s="5"/>
      <c r="I269" s="5"/>
      <c r="J269" s="5"/>
      <c r="K269" s="5"/>
      <c r="L269" s="5"/>
      <c r="M269" s="5"/>
      <c r="N269" s="5"/>
      <c r="O269" s="5"/>
      <c r="P269" s="5"/>
    </row>
    <row r="270" ht="12.75" customHeight="1">
      <c r="A270" s="5"/>
      <c r="C270" s="5"/>
      <c r="D270" s="5"/>
      <c r="E270" s="5"/>
      <c r="F270" s="5"/>
      <c r="G270" s="5"/>
      <c r="H270" s="5"/>
      <c r="I270" s="5"/>
      <c r="J270" s="5"/>
      <c r="K270" s="5"/>
      <c r="L270" s="5"/>
      <c r="M270" s="5"/>
      <c r="N270" s="5"/>
      <c r="O270" s="5"/>
      <c r="P270" s="5"/>
    </row>
    <row r="271" ht="12.75" customHeight="1">
      <c r="A271" s="5"/>
      <c r="C271" s="5"/>
      <c r="D271" s="5"/>
      <c r="E271" s="5"/>
      <c r="F271" s="5"/>
      <c r="G271" s="5"/>
      <c r="H271" s="5"/>
      <c r="I271" s="5"/>
      <c r="J271" s="5"/>
      <c r="K271" s="5"/>
      <c r="L271" s="5"/>
      <c r="M271" s="5"/>
      <c r="N271" s="5"/>
      <c r="O271" s="5"/>
      <c r="P271" s="5"/>
    </row>
    <row r="272" ht="12.75" customHeight="1">
      <c r="A272" s="5"/>
      <c r="C272" s="5"/>
      <c r="D272" s="5"/>
      <c r="E272" s="5"/>
      <c r="F272" s="5"/>
      <c r="G272" s="5"/>
      <c r="H272" s="5"/>
      <c r="I272" s="5"/>
      <c r="J272" s="5"/>
      <c r="K272" s="5"/>
      <c r="L272" s="5"/>
      <c r="M272" s="5"/>
      <c r="N272" s="5"/>
      <c r="O272" s="5"/>
      <c r="P272" s="5"/>
    </row>
    <row r="273" ht="12.75" customHeight="1">
      <c r="A273" s="5"/>
      <c r="C273" s="5"/>
      <c r="D273" s="5"/>
      <c r="E273" s="5"/>
      <c r="F273" s="5"/>
      <c r="G273" s="5"/>
      <c r="H273" s="5"/>
      <c r="I273" s="5"/>
      <c r="J273" s="5"/>
      <c r="K273" s="5"/>
      <c r="L273" s="5"/>
      <c r="M273" s="5"/>
      <c r="N273" s="5"/>
      <c r="O273" s="5"/>
      <c r="P273" s="5"/>
    </row>
    <row r="274" ht="12.75" customHeight="1">
      <c r="A274" s="5"/>
      <c r="C274" s="4"/>
      <c r="D274" s="12" t="s">
        <v>224</v>
      </c>
      <c r="E274" s="4"/>
      <c r="F274" s="4" t="s">
        <v>225</v>
      </c>
      <c r="G274" s="4"/>
      <c r="H274" s="5"/>
      <c r="I274" s="5"/>
      <c r="J274" s="5"/>
      <c r="K274" s="5"/>
      <c r="L274" s="5"/>
      <c r="M274" s="5"/>
      <c r="N274" s="5"/>
      <c r="O274" s="5"/>
      <c r="P274" s="5"/>
    </row>
    <row r="275" ht="12.75" customHeight="1">
      <c r="A275" s="5"/>
      <c r="C275" s="4"/>
      <c r="D275" s="12">
        <v>41.07</v>
      </c>
      <c r="E275" s="4"/>
      <c r="F275" s="4">
        <v>77.99</v>
      </c>
      <c r="G275" s="5"/>
      <c r="H275" s="5"/>
      <c r="I275" s="5"/>
      <c r="J275" s="5"/>
      <c r="K275" s="5"/>
      <c r="L275" s="5"/>
      <c r="M275" s="5"/>
      <c r="N275" s="5"/>
      <c r="O275" s="5"/>
      <c r="P275" s="5"/>
    </row>
    <row r="276" ht="12.75" customHeight="1">
      <c r="A276" s="5"/>
      <c r="C276" s="4"/>
      <c r="D276" s="12" t="s">
        <v>226</v>
      </c>
      <c r="E276" s="4"/>
      <c r="F276" s="5"/>
      <c r="G276" s="5"/>
      <c r="H276" s="5"/>
      <c r="I276" s="5"/>
      <c r="J276" s="5"/>
      <c r="K276" s="5"/>
      <c r="L276" s="5"/>
      <c r="M276" s="5"/>
      <c r="N276" s="5"/>
      <c r="O276" s="5"/>
      <c r="P276" s="5"/>
    </row>
    <row r="277" ht="12.75" customHeight="1">
      <c r="A277" s="5"/>
      <c r="C277" s="4">
        <f>COUNTIFS(J2:J168,"&lt;41.07")</f>
        <v>31</v>
      </c>
      <c r="D277" s="13"/>
      <c r="E277" s="4"/>
      <c r="F277" s="5"/>
      <c r="G277" s="5"/>
      <c r="H277" s="5"/>
      <c r="I277" s="5"/>
      <c r="J277" s="5"/>
      <c r="K277" s="5"/>
      <c r="L277" s="5"/>
      <c r="M277" s="5"/>
      <c r="N277" s="5"/>
      <c r="O277" s="5"/>
      <c r="P277" s="5"/>
    </row>
    <row r="278" ht="12.75" customHeight="1">
      <c r="A278" s="5"/>
      <c r="C278" s="4"/>
      <c r="D278" s="13"/>
      <c r="E278" s="4"/>
      <c r="F278" s="5"/>
      <c r="G278" s="5"/>
      <c r="H278" s="5"/>
      <c r="I278" s="5"/>
      <c r="J278" s="5"/>
      <c r="K278" s="5"/>
      <c r="L278" s="5"/>
      <c r="M278" s="5"/>
      <c r="N278" s="5"/>
      <c r="O278" s="5"/>
      <c r="P278" s="5"/>
    </row>
    <row r="279" ht="12.75" customHeight="1">
      <c r="A279" s="5"/>
      <c r="B279" s="8" t="s">
        <v>227</v>
      </c>
      <c r="C279" s="4"/>
      <c r="D279" s="13"/>
      <c r="E279" s="4"/>
      <c r="F279" s="5"/>
      <c r="G279" s="5"/>
      <c r="H279" s="5"/>
      <c r="I279" s="5"/>
      <c r="J279" s="5"/>
      <c r="K279" s="5"/>
      <c r="L279" s="5"/>
      <c r="M279" s="5"/>
      <c r="N279" s="5"/>
      <c r="O279" s="5"/>
      <c r="P279" s="5"/>
    </row>
    <row r="280" ht="12.75" customHeight="1">
      <c r="A280" s="5"/>
      <c r="B280" s="14">
        <f>countifs(J2:J168,"&gt;41.07",J2:J168,"&lt;77.99")</f>
        <v>107</v>
      </c>
      <c r="C280" s="4"/>
      <c r="D280" s="13"/>
      <c r="E280" s="4"/>
      <c r="F280" s="5"/>
      <c r="G280" s="5"/>
      <c r="H280" s="5"/>
      <c r="I280" s="5"/>
      <c r="J280" s="5"/>
      <c r="K280" s="5"/>
      <c r="L280" s="5"/>
      <c r="M280" s="5"/>
      <c r="N280" s="5"/>
      <c r="O280" s="5"/>
      <c r="P280" s="5"/>
    </row>
    <row r="281" ht="12.75" customHeight="1">
      <c r="A281" s="5"/>
      <c r="B281" s="8" t="s">
        <v>228</v>
      </c>
      <c r="C281" s="4"/>
      <c r="D281" s="13"/>
      <c r="E281" s="4"/>
      <c r="F281" s="5"/>
      <c r="G281" s="5"/>
      <c r="H281" s="5"/>
      <c r="I281" s="5"/>
      <c r="J281" s="5"/>
      <c r="K281" s="5"/>
      <c r="L281" s="5"/>
      <c r="M281" s="5"/>
      <c r="N281" s="5"/>
      <c r="O281" s="5"/>
      <c r="P281" s="5"/>
    </row>
    <row r="282" ht="12.75" customHeight="1">
      <c r="A282" s="5"/>
      <c r="B282" s="7">
        <f>countifs(J2:J168,"&gt;77.99")</f>
        <v>29</v>
      </c>
      <c r="C282" s="4"/>
      <c r="D282" s="13"/>
      <c r="E282" s="4"/>
      <c r="F282" s="5"/>
      <c r="G282" s="5"/>
      <c r="H282" s="5"/>
      <c r="I282" s="5"/>
      <c r="J282" s="5"/>
      <c r="K282" s="5"/>
      <c r="L282" s="5"/>
      <c r="M282" s="5"/>
      <c r="N282" s="5"/>
      <c r="O282" s="5"/>
      <c r="P282" s="5"/>
    </row>
    <row r="283" ht="12.75" customHeight="1">
      <c r="A283" s="5"/>
      <c r="C283" s="5"/>
      <c r="D283" s="5"/>
      <c r="E283" s="4"/>
      <c r="F283" s="5"/>
      <c r="G283" s="5"/>
      <c r="H283" s="5"/>
      <c r="I283" s="5"/>
      <c r="J283" s="5"/>
      <c r="K283" s="5"/>
      <c r="L283" s="5"/>
      <c r="M283" s="5"/>
      <c r="N283" s="5"/>
      <c r="O283" s="5"/>
      <c r="P283" s="5"/>
    </row>
    <row r="284" ht="12.75" customHeight="1">
      <c r="A284" s="5"/>
      <c r="C284" s="5"/>
      <c r="D284" s="5"/>
      <c r="E284" s="4"/>
      <c r="F284" s="4"/>
      <c r="G284" s="5"/>
      <c r="H284" s="5"/>
      <c r="I284" s="5"/>
      <c r="J284" s="5"/>
      <c r="K284" s="5"/>
      <c r="L284" s="5"/>
      <c r="M284" s="5"/>
      <c r="N284" s="5"/>
      <c r="O284" s="5"/>
      <c r="P284" s="5"/>
    </row>
    <row r="285" ht="12.75" customHeight="1">
      <c r="A285" s="5"/>
      <c r="B285" s="8" t="s">
        <v>2</v>
      </c>
      <c r="C285" s="4" t="s">
        <v>229</v>
      </c>
      <c r="D285" s="4" t="s">
        <v>16</v>
      </c>
      <c r="E285" s="4" t="s">
        <v>33</v>
      </c>
      <c r="F285" s="4" t="s">
        <v>60</v>
      </c>
      <c r="G285" s="4" t="s">
        <v>113</v>
      </c>
      <c r="H285" s="4" t="s">
        <v>145</v>
      </c>
      <c r="I285" s="4" t="s">
        <v>153</v>
      </c>
      <c r="J285" s="4" t="s">
        <v>129</v>
      </c>
      <c r="K285" s="4" t="s">
        <v>185</v>
      </c>
      <c r="L285" s="4" t="s">
        <v>230</v>
      </c>
      <c r="M285" s="5"/>
      <c r="N285" s="5"/>
      <c r="O285" s="5"/>
      <c r="P285" s="5"/>
    </row>
    <row r="286" ht="12.75" customHeight="1">
      <c r="A286" s="5"/>
      <c r="B286" s="8" t="s">
        <v>231</v>
      </c>
      <c r="C286" s="15">
        <f>countif(C2:C168,"BTech")</f>
        <v>59</v>
      </c>
      <c r="D286" s="15">
        <f>countif(C2:C17,"BTech")</f>
        <v>5</v>
      </c>
      <c r="E286" s="15">
        <f>countif(C18:C42,"BTech")</f>
        <v>9</v>
      </c>
      <c r="F286" s="15">
        <f>countif(C43:C94,"BTech")</f>
        <v>22</v>
      </c>
      <c r="G286" s="15">
        <f>countif(C95:C123,"BTech")</f>
        <v>6</v>
      </c>
      <c r="H286" s="16">
        <f>countif(C124:C129,"BTech")</f>
        <v>1</v>
      </c>
      <c r="I286" s="15">
        <f>countif(C129:C152,"BTech")</f>
        <v>13</v>
      </c>
      <c r="J286" s="15">
        <f>countif(C153:AE159,"BTech")</f>
        <v>0</v>
      </c>
      <c r="K286" s="15">
        <f>countif(C161:C168,"BTech")</f>
        <v>3</v>
      </c>
      <c r="L286" s="5">
        <f>(D286*10+E286*9+F286*8+G286*7+H286*6+I286*5+J286*4+K286*0)/59</f>
        <v>7.118644068</v>
      </c>
      <c r="M286" s="5"/>
      <c r="N286" s="5"/>
      <c r="O286" s="5"/>
      <c r="P286" s="5"/>
    </row>
    <row r="287" ht="12.75" customHeight="1">
      <c r="A287" s="5"/>
      <c r="B287" s="8" t="s">
        <v>232</v>
      </c>
      <c r="C287" s="15">
        <f>countif(C2:C168,"MTech")</f>
        <v>53</v>
      </c>
      <c r="D287" s="15">
        <f>countif(C3:C18,"MTech")</f>
        <v>5</v>
      </c>
      <c r="E287" s="15">
        <f>countif(C18:C42,"MTech")</f>
        <v>6</v>
      </c>
      <c r="F287" s="15">
        <f>countif(C43:C94,"MTech")</f>
        <v>14</v>
      </c>
      <c r="G287" s="15">
        <f>countif(C95:C123,"MTech")</f>
        <v>11</v>
      </c>
      <c r="H287" s="15">
        <f>countif(C124:C129,"MTech")</f>
        <v>5</v>
      </c>
      <c r="I287" s="15">
        <f>countif(C129:C152,"MTech")</f>
        <v>7</v>
      </c>
      <c r="J287" s="15">
        <f>countif(C153:C159,"MTech")</f>
        <v>3</v>
      </c>
      <c r="K287" s="16">
        <f>countif(C161:C168,"MTech")</f>
        <v>3</v>
      </c>
      <c r="L287" s="5">
        <f>AVERAGE(D287*10+E287*9+F287*8+G287*7+H287*6+I287*5+J287*4+K287*0)/53</f>
        <v>6.981132075</v>
      </c>
      <c r="M287" s="5"/>
      <c r="N287" s="5"/>
      <c r="O287" s="5"/>
      <c r="P287" s="5"/>
    </row>
    <row r="288" ht="12.75" customHeight="1">
      <c r="A288" s="5"/>
      <c r="B288" s="8" t="s">
        <v>233</v>
      </c>
      <c r="C288" s="15">
        <f>countif(C2:C168,"PhD")</f>
        <v>11</v>
      </c>
      <c r="D288" s="15">
        <f>countif(C2:C17,"Phd")</f>
        <v>3</v>
      </c>
      <c r="E288" s="15">
        <f>countif(C18:C42,"PhD")</f>
        <v>4</v>
      </c>
      <c r="F288" s="15">
        <f>countif(C43:C94,"Phd")</f>
        <v>2</v>
      </c>
      <c r="G288" s="15">
        <f>countif(C95:C123,"PhD")</f>
        <v>2</v>
      </c>
      <c r="H288" s="15">
        <f>countif(C124:C129,"Phd")</f>
        <v>0</v>
      </c>
      <c r="I288" s="15">
        <f>countif(C129:C152,"PhDs")</f>
        <v>0</v>
      </c>
      <c r="J288" s="15">
        <f>countif(C153:C159,"PhDs")</f>
        <v>0</v>
      </c>
      <c r="K288" s="15">
        <f>countif(C161:C168,"Phds")</f>
        <v>0</v>
      </c>
      <c r="L288" s="17">
        <f>(D288*10+E288*9+F288*8+G288*7+H288*6+I288*5+J288*4+K288*0)/11</f>
        <v>8.727272727</v>
      </c>
      <c r="M288" s="5"/>
      <c r="N288" s="5"/>
      <c r="O288" s="5"/>
      <c r="P288" s="5"/>
    </row>
    <row r="289" ht="12.75" customHeight="1">
      <c r="A289" s="5"/>
      <c r="B289" s="8" t="s">
        <v>234</v>
      </c>
      <c r="C289" s="15">
        <f>countif(C2:C168,"MSC")</f>
        <v>26</v>
      </c>
      <c r="D289" s="15">
        <f>countif(C2:C17,"MSC")</f>
        <v>3</v>
      </c>
      <c r="E289" s="15">
        <f>countif(C18:C42,"MSC")</f>
        <v>5</v>
      </c>
      <c r="F289" s="15">
        <f>countif(C43:C94,"MSC")</f>
        <v>9</v>
      </c>
      <c r="G289" s="15">
        <f>countif(C95:C123,"MSC")</f>
        <v>6</v>
      </c>
      <c r="H289" s="15">
        <f>countif(C124:C129,"MSC")</f>
        <v>0</v>
      </c>
      <c r="I289" s="15">
        <f>countif(C129:C152,"MSC")</f>
        <v>2</v>
      </c>
      <c r="J289" s="18">
        <v>1.0</v>
      </c>
      <c r="K289" s="15">
        <f>countif(C161:C168,"MSCs")</f>
        <v>0</v>
      </c>
      <c r="L289" s="5">
        <f>AVERAGE(D289*10+E289 *9+F289*8+G289*7+H289 *6+I289*5+J289*4 +K289*0)/26</f>
        <v>7.807692308</v>
      </c>
      <c r="M289" s="5"/>
      <c r="N289" s="5"/>
      <c r="O289" s="5"/>
      <c r="P289" s="5"/>
    </row>
    <row r="290" ht="12.75" customHeight="1">
      <c r="A290" s="5"/>
      <c r="B290" s="8" t="s">
        <v>129</v>
      </c>
      <c r="C290" s="15">
        <f>countif(C2:C168,"DD")</f>
        <v>18</v>
      </c>
      <c r="D290" s="15">
        <f>countif(C6:C21,"DD")</f>
        <v>0</v>
      </c>
      <c r="E290" s="15">
        <f>countif(C18:C42,"DD")</f>
        <v>1</v>
      </c>
      <c r="F290" s="15">
        <f>countif(C43:C94,"DD")</f>
        <v>5</v>
      </c>
      <c r="G290" s="15">
        <f>countif(C95:C123,"DD")</f>
        <v>4</v>
      </c>
      <c r="H290" s="15">
        <f>countif(C124:C129,"DD")</f>
        <v>0</v>
      </c>
      <c r="I290" s="15">
        <f>countif(C129:C152,"DD")</f>
        <v>2</v>
      </c>
      <c r="J290" s="15">
        <f>countif(C153:C159,"DD")</f>
        <v>3</v>
      </c>
      <c r="K290" s="15">
        <f>countif(C161:C168,"DD")</f>
        <v>2</v>
      </c>
      <c r="L290" s="5">
        <f>AVERAGE(D290*10+E290*9+F290*8+G290*7+H290*6+I290*5+J290*4+K290*0)/18</f>
        <v>5.5</v>
      </c>
      <c r="M290" s="5"/>
      <c r="N290" s="5"/>
      <c r="O290" s="5"/>
      <c r="P290" s="5"/>
    </row>
    <row r="291" ht="12.75" customHeight="1">
      <c r="A291" s="5"/>
      <c r="C291" s="5"/>
      <c r="D291" s="5"/>
      <c r="E291" s="5"/>
      <c r="F291" s="5"/>
      <c r="G291" s="5"/>
      <c r="H291" s="5"/>
      <c r="I291" s="5"/>
      <c r="J291" s="5"/>
      <c r="K291" s="5"/>
      <c r="L291" s="5"/>
      <c r="M291" s="5"/>
      <c r="N291" s="5"/>
      <c r="O291" s="5"/>
      <c r="P291" s="5"/>
    </row>
    <row r="292" ht="12.75" customHeight="1">
      <c r="A292" s="5"/>
      <c r="C292" s="5"/>
      <c r="D292" s="5"/>
      <c r="E292" s="5"/>
      <c r="F292" s="5"/>
      <c r="G292" s="5"/>
      <c r="H292" s="5"/>
      <c r="I292" s="5"/>
      <c r="J292" s="4" t="s">
        <v>235</v>
      </c>
      <c r="K292" s="5"/>
      <c r="L292" s="5">
        <f>AVERAGE(L286:L290)</f>
        <v>7.226948236</v>
      </c>
      <c r="M292" s="5"/>
      <c r="N292" s="5"/>
      <c r="O292" s="5"/>
      <c r="P292" s="5"/>
    </row>
    <row r="293" ht="12.75" customHeight="1">
      <c r="A293" s="5"/>
      <c r="C293" s="5"/>
      <c r="D293" s="5"/>
      <c r="E293" s="5"/>
      <c r="F293" s="5"/>
      <c r="G293" s="5"/>
      <c r="H293" s="5"/>
      <c r="I293" s="5"/>
      <c r="J293" s="5"/>
      <c r="K293" s="5"/>
      <c r="L293" s="5"/>
      <c r="M293" s="5"/>
      <c r="N293" s="5"/>
      <c r="O293" s="5"/>
      <c r="P293" s="5"/>
    </row>
    <row r="294" ht="12.75" customHeight="1">
      <c r="A294" s="5"/>
      <c r="C294" s="5"/>
      <c r="D294" s="5"/>
      <c r="E294" s="5"/>
      <c r="F294" s="5"/>
      <c r="G294" s="5"/>
      <c r="H294" s="5"/>
      <c r="I294" s="5"/>
      <c r="J294" s="5"/>
      <c r="K294" s="5"/>
      <c r="L294" s="5"/>
      <c r="M294" s="5"/>
      <c r="N294" s="5"/>
      <c r="O294" s="5"/>
      <c r="P294" s="5"/>
    </row>
    <row r="295" ht="12.75" customHeight="1">
      <c r="A295" s="5"/>
      <c r="C295" s="5"/>
      <c r="D295" s="5"/>
      <c r="E295" s="5"/>
      <c r="F295" s="5"/>
      <c r="G295" s="5"/>
      <c r="H295" s="5"/>
      <c r="I295" s="5"/>
      <c r="J295" s="5"/>
      <c r="K295" s="5"/>
      <c r="L295" s="5"/>
      <c r="M295" s="5"/>
      <c r="N295" s="5"/>
      <c r="O295" s="5"/>
      <c r="P295" s="5"/>
    </row>
    <row r="296" ht="12.75" customHeight="1">
      <c r="A296" s="5"/>
      <c r="C296" s="5"/>
      <c r="D296" s="5"/>
      <c r="E296" s="5"/>
      <c r="F296" s="5"/>
      <c r="G296" s="5"/>
      <c r="H296" s="5"/>
      <c r="I296" s="5"/>
      <c r="J296" s="5"/>
      <c r="K296" s="5"/>
      <c r="L296" s="5"/>
      <c r="M296" s="5"/>
      <c r="N296" s="5"/>
      <c r="O296" s="5"/>
      <c r="P296" s="5"/>
    </row>
    <row r="297" ht="12.75" customHeight="1">
      <c r="A297" s="5"/>
      <c r="C297" s="5"/>
      <c r="D297" s="5"/>
      <c r="E297" s="5"/>
      <c r="F297" s="5"/>
      <c r="G297" s="5"/>
      <c r="H297" s="5"/>
      <c r="I297" s="5"/>
      <c r="J297" s="5"/>
      <c r="K297" s="5"/>
      <c r="L297" s="5"/>
      <c r="M297" s="5"/>
      <c r="N297" s="5"/>
      <c r="O297" s="5"/>
      <c r="P297" s="5"/>
    </row>
    <row r="298" ht="12.75" customHeight="1">
      <c r="A298" s="5"/>
      <c r="C298" s="5"/>
      <c r="D298" s="5"/>
      <c r="E298" s="5"/>
      <c r="F298" s="5"/>
      <c r="G298" s="5"/>
      <c r="H298" s="5"/>
      <c r="I298" s="5"/>
      <c r="J298" s="5"/>
      <c r="K298" s="5"/>
      <c r="L298" s="5"/>
      <c r="M298" s="5"/>
      <c r="N298" s="5"/>
      <c r="O298" s="5"/>
      <c r="P298" s="5"/>
    </row>
    <row r="299" ht="12.75" customHeight="1">
      <c r="A299" s="5"/>
      <c r="C299" s="5"/>
      <c r="D299" s="5"/>
      <c r="E299" s="5"/>
      <c r="F299" s="5"/>
      <c r="G299" s="5"/>
      <c r="H299" s="5"/>
      <c r="I299" s="5"/>
      <c r="J299" s="5"/>
      <c r="K299" s="5"/>
      <c r="L299" s="5"/>
      <c r="M299" s="5"/>
      <c r="N299" s="5"/>
      <c r="O299" s="5"/>
      <c r="P299" s="5"/>
    </row>
    <row r="300" ht="12.75" customHeight="1">
      <c r="A300" s="5"/>
      <c r="C300" s="5"/>
      <c r="D300" s="5"/>
      <c r="E300" s="5"/>
      <c r="F300" s="5"/>
      <c r="G300" s="5"/>
      <c r="H300" s="5"/>
      <c r="I300" s="5"/>
      <c r="J300" s="5"/>
      <c r="K300" s="5"/>
      <c r="L300" s="5"/>
      <c r="M300" s="5"/>
      <c r="N300" s="5"/>
      <c r="O300" s="5"/>
      <c r="P300" s="5"/>
    </row>
    <row r="301" ht="12.75" customHeight="1">
      <c r="A301" s="5"/>
      <c r="C301" s="5"/>
      <c r="D301" s="5"/>
      <c r="E301" s="5"/>
      <c r="F301" s="5"/>
      <c r="G301" s="5"/>
      <c r="H301" s="5"/>
      <c r="I301" s="5"/>
      <c r="J301" s="5"/>
      <c r="K301" s="5"/>
      <c r="L301" s="5"/>
      <c r="M301" s="5"/>
      <c r="N301" s="5"/>
      <c r="O301" s="5"/>
      <c r="P301" s="5"/>
    </row>
    <row r="302" ht="12.75" customHeight="1">
      <c r="A302" s="5"/>
      <c r="C302" s="5"/>
      <c r="D302" s="5"/>
      <c r="E302" s="5"/>
      <c r="F302" s="5"/>
      <c r="G302" s="5"/>
      <c r="H302" s="5"/>
      <c r="I302" s="5"/>
      <c r="J302" s="5"/>
      <c r="K302" s="5"/>
      <c r="L302" s="5"/>
      <c r="M302" s="5"/>
      <c r="N302" s="5"/>
      <c r="O302" s="5"/>
      <c r="P302" s="5"/>
    </row>
    <row r="303" ht="12.75" customHeight="1">
      <c r="A303" s="5"/>
      <c r="C303" s="5"/>
      <c r="D303" s="5"/>
      <c r="E303" s="5"/>
      <c r="F303" s="5"/>
      <c r="G303" s="5"/>
      <c r="H303" s="5"/>
      <c r="I303" s="5"/>
      <c r="J303" s="5"/>
      <c r="K303" s="5"/>
      <c r="L303" s="5"/>
      <c r="M303" s="5"/>
      <c r="N303" s="5"/>
      <c r="O303" s="5"/>
      <c r="P303" s="5"/>
    </row>
    <row r="304" ht="12.75" customHeight="1">
      <c r="A304" s="5"/>
      <c r="C304" s="5"/>
      <c r="D304" s="5"/>
      <c r="E304" s="5"/>
      <c r="F304" s="5"/>
      <c r="G304" s="5"/>
      <c r="H304" s="5"/>
      <c r="I304" s="5"/>
      <c r="J304" s="5"/>
      <c r="K304" s="5"/>
      <c r="L304" s="5"/>
      <c r="M304" s="5"/>
      <c r="N304" s="5"/>
      <c r="O304" s="5"/>
      <c r="P304" s="5"/>
    </row>
    <row r="305" ht="12.75" customHeight="1">
      <c r="A305" s="5"/>
      <c r="C305" s="5"/>
      <c r="D305" s="5"/>
      <c r="E305" s="5"/>
      <c r="F305" s="5"/>
      <c r="G305" s="5"/>
      <c r="H305" s="5"/>
      <c r="I305" s="5"/>
      <c r="J305" s="5"/>
      <c r="K305" s="5"/>
      <c r="L305" s="5"/>
      <c r="M305" s="5"/>
      <c r="N305" s="5"/>
      <c r="O305" s="5"/>
      <c r="P305" s="5"/>
    </row>
    <row r="306" ht="12.75" customHeight="1">
      <c r="A306" s="5"/>
      <c r="C306" s="5"/>
      <c r="D306" s="5"/>
      <c r="E306" s="5"/>
      <c r="F306" s="5"/>
      <c r="G306" s="5"/>
      <c r="H306" s="5"/>
      <c r="I306" s="5"/>
      <c r="J306" s="5"/>
      <c r="K306" s="5"/>
      <c r="L306" s="5"/>
      <c r="M306" s="5"/>
      <c r="N306" s="5"/>
      <c r="O306" s="5"/>
      <c r="P306" s="5"/>
    </row>
    <row r="307" ht="12.75" customHeight="1">
      <c r="A307" s="5"/>
      <c r="C307" s="5"/>
      <c r="D307" s="5"/>
      <c r="E307" s="5"/>
      <c r="F307" s="5"/>
      <c r="G307" s="5"/>
      <c r="H307" s="5"/>
      <c r="I307" s="5"/>
      <c r="J307" s="5"/>
      <c r="K307" s="5"/>
      <c r="L307" s="5"/>
      <c r="M307" s="5"/>
      <c r="N307" s="5"/>
      <c r="O307" s="5"/>
      <c r="P307" s="5"/>
    </row>
    <row r="308" ht="12.75" customHeight="1">
      <c r="A308" s="5"/>
      <c r="C308" s="5"/>
      <c r="D308" s="5"/>
      <c r="E308" s="5"/>
      <c r="F308" s="5"/>
      <c r="G308" s="5"/>
      <c r="H308" s="5"/>
      <c r="I308" s="5"/>
      <c r="J308" s="5"/>
      <c r="K308" s="5"/>
      <c r="L308" s="5"/>
      <c r="M308" s="5"/>
      <c r="N308" s="5"/>
      <c r="O308" s="5"/>
      <c r="P308" s="5"/>
    </row>
    <row r="309" ht="12.75" customHeight="1">
      <c r="A309" s="5"/>
      <c r="C309" s="5"/>
      <c r="D309" s="5"/>
      <c r="E309" s="5"/>
      <c r="F309" s="5"/>
      <c r="G309" s="5"/>
      <c r="H309" s="5"/>
      <c r="I309" s="5"/>
      <c r="J309" s="5"/>
      <c r="K309" s="5"/>
      <c r="L309" s="5"/>
      <c r="M309" s="5"/>
      <c r="N309" s="5"/>
      <c r="O309" s="5"/>
      <c r="P309" s="5"/>
    </row>
    <row r="310" ht="12.75" customHeight="1">
      <c r="A310" s="5"/>
      <c r="C310" s="5"/>
      <c r="D310" s="5"/>
      <c r="E310" s="5"/>
      <c r="F310" s="5"/>
      <c r="G310" s="5"/>
      <c r="H310" s="5"/>
      <c r="I310" s="5"/>
      <c r="J310" s="5"/>
      <c r="K310" s="5"/>
      <c r="L310" s="5"/>
      <c r="M310" s="5"/>
      <c r="N310" s="5"/>
      <c r="O310" s="5"/>
      <c r="P310" s="5"/>
    </row>
    <row r="311" ht="12.75" customHeight="1">
      <c r="A311" s="5"/>
      <c r="C311" s="5"/>
      <c r="D311" s="5"/>
      <c r="E311" s="5"/>
      <c r="F311" s="5"/>
      <c r="G311" s="5"/>
      <c r="H311" s="5"/>
      <c r="I311" s="5"/>
      <c r="J311" s="5"/>
      <c r="K311" s="5"/>
      <c r="L311" s="5"/>
      <c r="M311" s="5"/>
      <c r="N311" s="5"/>
      <c r="O311" s="5"/>
      <c r="P311" s="5"/>
    </row>
    <row r="312" ht="12.75" customHeight="1">
      <c r="A312" s="5"/>
      <c r="C312" s="5"/>
      <c r="D312" s="5"/>
      <c r="E312" s="5"/>
      <c r="F312" s="5"/>
      <c r="G312" s="5"/>
      <c r="H312" s="5"/>
      <c r="I312" s="5"/>
      <c r="J312" s="5"/>
      <c r="K312" s="5"/>
      <c r="L312" s="5"/>
      <c r="M312" s="5"/>
      <c r="N312" s="5"/>
      <c r="O312" s="5"/>
      <c r="P312" s="5"/>
    </row>
    <row r="313" ht="12.75" customHeight="1">
      <c r="A313" s="5"/>
      <c r="C313" s="5"/>
      <c r="D313" s="5"/>
      <c r="E313" s="5"/>
      <c r="F313" s="5"/>
      <c r="G313" s="5"/>
      <c r="H313" s="5"/>
      <c r="I313" s="5"/>
      <c r="J313" s="5"/>
      <c r="K313" s="5"/>
      <c r="L313" s="5"/>
      <c r="M313" s="5"/>
      <c r="N313" s="5"/>
      <c r="O313" s="5"/>
      <c r="P313" s="5"/>
    </row>
    <row r="314" ht="12.75" customHeight="1">
      <c r="A314" s="5"/>
      <c r="C314" s="5"/>
      <c r="D314" s="5"/>
      <c r="E314" s="5"/>
      <c r="F314" s="5"/>
      <c r="G314" s="5"/>
      <c r="H314" s="5"/>
      <c r="I314" s="5"/>
      <c r="J314" s="5"/>
      <c r="K314" s="5"/>
      <c r="L314" s="5"/>
      <c r="M314" s="5"/>
      <c r="N314" s="5"/>
      <c r="O314" s="5"/>
      <c r="P314" s="5"/>
    </row>
    <row r="315" ht="12.75" customHeight="1">
      <c r="A315" s="5"/>
      <c r="C315" s="5"/>
      <c r="D315" s="5"/>
      <c r="E315" s="5"/>
      <c r="F315" s="5"/>
      <c r="G315" s="5"/>
      <c r="H315" s="5"/>
      <c r="I315" s="5"/>
      <c r="J315" s="5"/>
      <c r="K315" s="5"/>
      <c r="L315" s="5"/>
      <c r="M315" s="5"/>
      <c r="N315" s="5"/>
      <c r="O315" s="5"/>
      <c r="P315" s="5"/>
    </row>
    <row r="316" ht="12.75" customHeight="1">
      <c r="A316" s="5"/>
      <c r="C316" s="5"/>
      <c r="D316" s="5"/>
      <c r="E316" s="5"/>
      <c r="F316" s="5"/>
      <c r="G316" s="5"/>
      <c r="H316" s="5"/>
      <c r="I316" s="5"/>
      <c r="J316" s="5"/>
      <c r="K316" s="5"/>
      <c r="L316" s="5"/>
      <c r="M316" s="5"/>
      <c r="N316" s="5"/>
      <c r="O316" s="5"/>
      <c r="P316" s="5"/>
    </row>
    <row r="317" ht="12.75" customHeight="1">
      <c r="A317" s="5"/>
      <c r="C317" s="5"/>
      <c r="D317" s="5"/>
      <c r="E317" s="5"/>
      <c r="F317" s="5"/>
      <c r="G317" s="5"/>
      <c r="H317" s="5"/>
      <c r="I317" s="5"/>
      <c r="J317" s="5"/>
      <c r="K317" s="5"/>
      <c r="L317" s="5"/>
      <c r="M317" s="5"/>
      <c r="N317" s="5"/>
      <c r="O317" s="5"/>
      <c r="P317" s="5"/>
    </row>
    <row r="318" ht="12.75" customHeight="1">
      <c r="A318" s="5"/>
      <c r="C318" s="5"/>
      <c r="D318" s="5"/>
      <c r="E318" s="5"/>
      <c r="F318" s="5"/>
      <c r="G318" s="5"/>
      <c r="H318" s="5"/>
      <c r="I318" s="5"/>
      <c r="J318" s="5"/>
      <c r="K318" s="5"/>
      <c r="L318" s="5"/>
      <c r="M318" s="5"/>
      <c r="N318" s="5"/>
      <c r="O318" s="5"/>
      <c r="P318" s="5"/>
    </row>
    <row r="319" ht="12.75" customHeight="1">
      <c r="A319" s="5"/>
      <c r="C319" s="5"/>
      <c r="D319" s="5"/>
      <c r="E319" s="5"/>
      <c r="F319" s="5"/>
      <c r="G319" s="5"/>
      <c r="H319" s="5"/>
      <c r="I319" s="5"/>
      <c r="J319" s="5"/>
      <c r="K319" s="5"/>
      <c r="L319" s="5"/>
      <c r="M319" s="5"/>
      <c r="N319" s="5"/>
      <c r="O319" s="5"/>
      <c r="P319" s="5"/>
    </row>
    <row r="320" ht="12.75" customHeight="1">
      <c r="A320" s="5"/>
      <c r="C320" s="5"/>
      <c r="D320" s="5"/>
      <c r="E320" s="5"/>
      <c r="F320" s="5"/>
      <c r="G320" s="5"/>
      <c r="H320" s="5"/>
      <c r="I320" s="5"/>
      <c r="J320" s="5"/>
      <c r="K320" s="5"/>
      <c r="L320" s="5"/>
      <c r="M320" s="5"/>
      <c r="N320" s="5"/>
      <c r="O320" s="5"/>
      <c r="P320" s="5"/>
    </row>
    <row r="321" ht="12.75" customHeight="1">
      <c r="A321" s="5"/>
      <c r="C321" s="5"/>
      <c r="D321" s="5"/>
      <c r="E321" s="5"/>
      <c r="F321" s="5"/>
      <c r="G321" s="5"/>
      <c r="H321" s="5"/>
      <c r="I321" s="5"/>
      <c r="J321" s="5"/>
      <c r="K321" s="5"/>
      <c r="L321" s="5"/>
      <c r="M321" s="5"/>
      <c r="N321" s="5"/>
      <c r="O321" s="5"/>
      <c r="P321" s="5"/>
    </row>
    <row r="322" ht="12.75" customHeight="1">
      <c r="A322" s="5"/>
      <c r="C322" s="5"/>
      <c r="D322" s="5"/>
      <c r="E322" s="5"/>
      <c r="F322" s="5"/>
      <c r="G322" s="5"/>
      <c r="H322" s="5"/>
      <c r="I322" s="5"/>
      <c r="J322" s="5"/>
      <c r="K322" s="5"/>
      <c r="L322" s="5"/>
      <c r="M322" s="5"/>
      <c r="N322" s="5"/>
      <c r="O322" s="5"/>
      <c r="P322" s="5"/>
    </row>
    <row r="323" ht="12.75" customHeight="1">
      <c r="A323" s="5"/>
      <c r="C323" s="5"/>
      <c r="D323" s="5"/>
      <c r="E323" s="5"/>
      <c r="F323" s="5"/>
      <c r="G323" s="5"/>
      <c r="H323" s="5"/>
      <c r="I323" s="5"/>
      <c r="J323" s="5"/>
      <c r="K323" s="5"/>
      <c r="L323" s="5"/>
      <c r="M323" s="5"/>
      <c r="N323" s="5"/>
      <c r="O323" s="5"/>
      <c r="P323" s="5"/>
    </row>
    <row r="324" ht="12.75" customHeight="1">
      <c r="A324" s="5"/>
      <c r="C324" s="5"/>
      <c r="D324" s="5"/>
      <c r="E324" s="5"/>
      <c r="F324" s="5"/>
      <c r="G324" s="5"/>
      <c r="H324" s="5"/>
      <c r="I324" s="5"/>
      <c r="J324" s="5"/>
      <c r="K324" s="5"/>
      <c r="L324" s="5"/>
      <c r="M324" s="5"/>
      <c r="N324" s="5"/>
      <c r="O324" s="5"/>
      <c r="P324" s="5"/>
    </row>
    <row r="325" ht="12.75" customHeight="1">
      <c r="A325" s="5"/>
      <c r="C325" s="5"/>
      <c r="D325" s="5"/>
      <c r="E325" s="5"/>
      <c r="F325" s="5"/>
      <c r="G325" s="5"/>
      <c r="H325" s="5"/>
      <c r="I325" s="5"/>
      <c r="J325" s="5"/>
      <c r="K325" s="5"/>
      <c r="L325" s="5"/>
      <c r="M325" s="5"/>
      <c r="N325" s="5"/>
      <c r="O325" s="5"/>
      <c r="P325" s="5"/>
    </row>
    <row r="326" ht="12.75" customHeight="1">
      <c r="A326" s="5"/>
      <c r="C326" s="5"/>
      <c r="D326" s="5"/>
      <c r="E326" s="5"/>
      <c r="F326" s="5"/>
      <c r="G326" s="5"/>
      <c r="H326" s="5"/>
      <c r="I326" s="5"/>
      <c r="J326" s="5"/>
      <c r="K326" s="5"/>
      <c r="L326" s="5"/>
      <c r="M326" s="5"/>
      <c r="N326" s="5"/>
      <c r="O326" s="5"/>
      <c r="P326" s="5"/>
    </row>
    <row r="327" ht="12.75" customHeight="1">
      <c r="A327" s="5"/>
      <c r="C327" s="5"/>
      <c r="D327" s="5"/>
      <c r="E327" s="5"/>
      <c r="F327" s="5"/>
      <c r="G327" s="5"/>
      <c r="H327" s="5"/>
      <c r="I327" s="5"/>
      <c r="J327" s="5"/>
      <c r="K327" s="5"/>
      <c r="L327" s="5"/>
      <c r="M327" s="5"/>
      <c r="N327" s="5"/>
      <c r="O327" s="5"/>
      <c r="P327" s="5"/>
    </row>
    <row r="328" ht="12.75" customHeight="1">
      <c r="A328" s="5"/>
      <c r="C328" s="5"/>
      <c r="D328" s="5"/>
      <c r="E328" s="5"/>
      <c r="F328" s="5"/>
      <c r="G328" s="5"/>
      <c r="H328" s="5"/>
      <c r="I328" s="5"/>
      <c r="J328" s="5"/>
      <c r="K328" s="5"/>
      <c r="L328" s="5"/>
      <c r="M328" s="5"/>
      <c r="N328" s="5"/>
      <c r="O328" s="5"/>
      <c r="P328" s="5"/>
    </row>
    <row r="329" ht="12.75" customHeight="1">
      <c r="A329" s="5"/>
      <c r="C329" s="5"/>
      <c r="D329" s="5"/>
      <c r="E329" s="5"/>
      <c r="F329" s="5"/>
      <c r="G329" s="5"/>
      <c r="H329" s="5"/>
      <c r="I329" s="5"/>
      <c r="J329" s="5"/>
      <c r="K329" s="5"/>
      <c r="L329" s="5"/>
      <c r="M329" s="5"/>
      <c r="N329" s="5"/>
      <c r="O329" s="5"/>
      <c r="P329" s="5"/>
    </row>
    <row r="330" ht="12.75" customHeight="1">
      <c r="A330" s="5"/>
      <c r="C330" s="5"/>
      <c r="D330" s="5"/>
      <c r="E330" s="5"/>
      <c r="F330" s="5"/>
      <c r="G330" s="5"/>
      <c r="H330" s="5"/>
      <c r="I330" s="5"/>
      <c r="J330" s="5"/>
      <c r="K330" s="5"/>
      <c r="L330" s="5"/>
      <c r="M330" s="5"/>
      <c r="N330" s="5"/>
      <c r="O330" s="5"/>
      <c r="P330" s="5"/>
    </row>
    <row r="331" ht="12.75" customHeight="1">
      <c r="A331" s="5"/>
      <c r="C331" s="5"/>
      <c r="D331" s="5"/>
      <c r="E331" s="5"/>
      <c r="F331" s="5"/>
      <c r="G331" s="5"/>
      <c r="H331" s="5"/>
      <c r="I331" s="5"/>
      <c r="J331" s="5"/>
      <c r="K331" s="5"/>
      <c r="L331" s="5"/>
      <c r="M331" s="5"/>
      <c r="N331" s="5"/>
      <c r="O331" s="5"/>
      <c r="P331" s="5"/>
    </row>
    <row r="332" ht="12.75" customHeight="1">
      <c r="A332" s="5"/>
      <c r="C332" s="5"/>
      <c r="D332" s="5"/>
      <c r="E332" s="5"/>
      <c r="F332" s="5"/>
      <c r="G332" s="5"/>
      <c r="H332" s="5"/>
      <c r="I332" s="5"/>
      <c r="J332" s="5"/>
      <c r="K332" s="5"/>
      <c r="L332" s="5"/>
      <c r="M332" s="5"/>
      <c r="N332" s="5"/>
      <c r="O332" s="5"/>
      <c r="P332" s="5"/>
    </row>
    <row r="333" ht="12.75" customHeight="1">
      <c r="A333" s="5"/>
      <c r="C333" s="5"/>
      <c r="D333" s="5"/>
      <c r="E333" s="5"/>
      <c r="F333" s="5"/>
      <c r="G333" s="5"/>
      <c r="H333" s="5"/>
      <c r="I333" s="5"/>
      <c r="J333" s="5"/>
      <c r="K333" s="5"/>
      <c r="L333" s="5"/>
      <c r="M333" s="5"/>
      <c r="N333" s="5"/>
      <c r="O333" s="5"/>
      <c r="P333" s="5"/>
    </row>
    <row r="334" ht="12.75" customHeight="1">
      <c r="A334" s="5"/>
      <c r="C334" s="5"/>
      <c r="D334" s="5"/>
      <c r="E334" s="5"/>
      <c r="F334" s="5"/>
      <c r="G334" s="5"/>
      <c r="H334" s="5"/>
      <c r="I334" s="5"/>
      <c r="J334" s="5"/>
      <c r="K334" s="5"/>
      <c r="L334" s="5"/>
      <c r="M334" s="5"/>
      <c r="N334" s="5"/>
      <c r="O334" s="5"/>
      <c r="P334" s="5"/>
    </row>
    <row r="335" ht="12.75" customHeight="1">
      <c r="A335" s="5"/>
      <c r="C335" s="5"/>
      <c r="D335" s="5"/>
      <c r="E335" s="5"/>
      <c r="F335" s="5"/>
      <c r="G335" s="5"/>
      <c r="H335" s="5"/>
      <c r="I335" s="5"/>
      <c r="J335" s="5"/>
      <c r="K335" s="5"/>
      <c r="L335" s="5"/>
      <c r="M335" s="5"/>
      <c r="N335" s="5"/>
      <c r="O335" s="5"/>
      <c r="P335" s="5"/>
    </row>
    <row r="336" ht="12.75" customHeight="1">
      <c r="A336" s="5"/>
      <c r="C336" s="5"/>
      <c r="D336" s="5"/>
      <c r="E336" s="5"/>
      <c r="F336" s="5"/>
      <c r="G336" s="5"/>
      <c r="H336" s="5"/>
      <c r="I336" s="5"/>
      <c r="J336" s="5"/>
      <c r="K336" s="5"/>
      <c r="L336" s="5"/>
      <c r="M336" s="5"/>
      <c r="N336" s="5"/>
      <c r="O336" s="5"/>
      <c r="P336" s="5"/>
    </row>
    <row r="337" ht="12.75" customHeight="1">
      <c r="A337" s="5"/>
      <c r="C337" s="5"/>
      <c r="D337" s="5"/>
      <c r="E337" s="5"/>
      <c r="F337" s="5"/>
      <c r="G337" s="5"/>
      <c r="H337" s="5"/>
      <c r="I337" s="5"/>
      <c r="J337" s="5"/>
      <c r="K337" s="5"/>
      <c r="L337" s="5"/>
      <c r="M337" s="5"/>
      <c r="N337" s="5"/>
      <c r="O337" s="5"/>
      <c r="P337" s="5"/>
    </row>
    <row r="338" ht="12.75" customHeight="1">
      <c r="A338" s="5"/>
      <c r="C338" s="5"/>
      <c r="D338" s="5"/>
      <c r="E338" s="5"/>
      <c r="F338" s="5"/>
      <c r="G338" s="5"/>
      <c r="H338" s="5"/>
      <c r="I338" s="5"/>
      <c r="J338" s="5"/>
      <c r="K338" s="5"/>
      <c r="L338" s="5"/>
      <c r="M338" s="5"/>
      <c r="N338" s="5"/>
      <c r="O338" s="5"/>
      <c r="P338" s="5"/>
    </row>
    <row r="339" ht="12.75" customHeight="1">
      <c r="A339" s="5"/>
      <c r="C339" s="5"/>
      <c r="D339" s="5"/>
      <c r="E339" s="5"/>
      <c r="F339" s="5"/>
      <c r="G339" s="5"/>
      <c r="H339" s="5"/>
      <c r="I339" s="5"/>
      <c r="J339" s="5"/>
      <c r="K339" s="5"/>
      <c r="L339" s="5"/>
      <c r="M339" s="5"/>
      <c r="N339" s="5"/>
      <c r="O339" s="5"/>
      <c r="P339" s="5"/>
    </row>
    <row r="340" ht="12.75" customHeight="1">
      <c r="A340" s="5"/>
      <c r="C340" s="5"/>
      <c r="D340" s="5"/>
      <c r="E340" s="5"/>
      <c r="F340" s="5"/>
      <c r="G340" s="5"/>
      <c r="H340" s="5"/>
      <c r="I340" s="5"/>
      <c r="J340" s="5"/>
      <c r="K340" s="5"/>
      <c r="L340" s="5"/>
      <c r="M340" s="5"/>
      <c r="N340" s="5"/>
      <c r="O340" s="5"/>
      <c r="P340" s="5"/>
    </row>
    <row r="341" ht="12.75" customHeight="1">
      <c r="A341" s="5"/>
      <c r="C341" s="5"/>
      <c r="D341" s="5"/>
      <c r="E341" s="5"/>
      <c r="F341" s="5"/>
      <c r="G341" s="5"/>
      <c r="H341" s="5"/>
      <c r="I341" s="5"/>
      <c r="J341" s="5"/>
      <c r="K341" s="5"/>
      <c r="L341" s="5"/>
      <c r="M341" s="5"/>
      <c r="N341" s="5"/>
      <c r="O341" s="5"/>
      <c r="P341" s="5"/>
    </row>
    <row r="342" ht="12.75" customHeight="1">
      <c r="A342" s="5"/>
      <c r="C342" s="5"/>
      <c r="D342" s="5"/>
      <c r="E342" s="5"/>
      <c r="F342" s="5"/>
      <c r="G342" s="5"/>
      <c r="H342" s="5"/>
      <c r="I342" s="5"/>
      <c r="J342" s="5"/>
      <c r="K342" s="5"/>
      <c r="L342" s="5"/>
      <c r="M342" s="5"/>
      <c r="N342" s="5"/>
      <c r="O342" s="5"/>
      <c r="P342" s="5"/>
    </row>
    <row r="343" ht="12.75" customHeight="1">
      <c r="A343" s="5"/>
      <c r="C343" s="5"/>
      <c r="D343" s="5"/>
      <c r="E343" s="5"/>
      <c r="F343" s="5"/>
      <c r="G343" s="5"/>
      <c r="H343" s="5"/>
      <c r="I343" s="5"/>
      <c r="J343" s="5"/>
      <c r="K343" s="5"/>
      <c r="L343" s="5"/>
      <c r="M343" s="5"/>
      <c r="N343" s="5"/>
      <c r="O343" s="5"/>
      <c r="P343" s="5"/>
    </row>
    <row r="344" ht="12.75" customHeight="1">
      <c r="A344" s="5"/>
      <c r="C344" s="5"/>
      <c r="D344" s="5"/>
      <c r="E344" s="5"/>
      <c r="F344" s="5"/>
      <c r="G344" s="5"/>
      <c r="H344" s="5"/>
      <c r="I344" s="5"/>
      <c r="J344" s="5"/>
      <c r="K344" s="5"/>
      <c r="L344" s="5"/>
      <c r="M344" s="5"/>
      <c r="N344" s="5"/>
      <c r="O344" s="5"/>
      <c r="P344" s="5"/>
    </row>
    <row r="345" ht="12.75" customHeight="1">
      <c r="A345" s="5"/>
      <c r="C345" s="5"/>
      <c r="D345" s="5"/>
      <c r="E345" s="5"/>
      <c r="F345" s="5"/>
      <c r="G345" s="5"/>
      <c r="H345" s="5"/>
      <c r="I345" s="5"/>
      <c r="J345" s="5"/>
      <c r="K345" s="5"/>
      <c r="L345" s="5"/>
      <c r="M345" s="5"/>
      <c r="N345" s="5"/>
      <c r="O345" s="5"/>
      <c r="P345" s="5"/>
    </row>
    <row r="346" ht="12.75" customHeight="1">
      <c r="A346" s="5"/>
      <c r="C346" s="5"/>
      <c r="D346" s="5"/>
      <c r="E346" s="5"/>
      <c r="F346" s="5"/>
      <c r="G346" s="5"/>
      <c r="H346" s="5"/>
      <c r="I346" s="5"/>
      <c r="J346" s="5"/>
      <c r="K346" s="5"/>
      <c r="L346" s="5"/>
      <c r="M346" s="5"/>
      <c r="N346" s="5"/>
      <c r="O346" s="5"/>
      <c r="P346" s="5"/>
    </row>
    <row r="347" ht="12.75" customHeight="1">
      <c r="A347" s="5"/>
      <c r="C347" s="5"/>
      <c r="D347" s="5"/>
      <c r="E347" s="5"/>
      <c r="F347" s="5"/>
      <c r="G347" s="5"/>
      <c r="H347" s="5"/>
      <c r="I347" s="5"/>
      <c r="J347" s="5"/>
      <c r="K347" s="5"/>
      <c r="L347" s="5"/>
      <c r="M347" s="5"/>
      <c r="N347" s="5"/>
      <c r="O347" s="5"/>
      <c r="P347" s="5"/>
    </row>
    <row r="348" ht="12.75" customHeight="1">
      <c r="A348" s="5"/>
      <c r="C348" s="5"/>
      <c r="D348" s="5"/>
      <c r="E348" s="5"/>
      <c r="F348" s="5"/>
      <c r="G348" s="5"/>
      <c r="H348" s="5"/>
      <c r="I348" s="5"/>
      <c r="J348" s="5"/>
      <c r="K348" s="5"/>
      <c r="L348" s="5"/>
      <c r="M348" s="5"/>
      <c r="N348" s="5"/>
      <c r="O348" s="5"/>
      <c r="P348" s="5"/>
    </row>
    <row r="349" ht="12.75" customHeight="1">
      <c r="A349" s="5"/>
      <c r="C349" s="5"/>
      <c r="D349" s="5"/>
      <c r="E349" s="5"/>
      <c r="F349" s="5"/>
      <c r="G349" s="5"/>
      <c r="H349" s="5"/>
      <c r="I349" s="5"/>
      <c r="J349" s="5"/>
      <c r="K349" s="5"/>
      <c r="L349" s="5"/>
      <c r="M349" s="5"/>
      <c r="N349" s="5"/>
      <c r="O349" s="5"/>
      <c r="P349" s="5"/>
    </row>
    <row r="350" ht="12.75" customHeight="1">
      <c r="A350" s="5"/>
      <c r="C350" s="5"/>
      <c r="D350" s="5"/>
      <c r="E350" s="5"/>
      <c r="F350" s="5"/>
      <c r="G350" s="5"/>
      <c r="H350" s="5"/>
      <c r="I350" s="5"/>
      <c r="J350" s="5"/>
      <c r="K350" s="5"/>
      <c r="L350" s="5"/>
      <c r="M350" s="5"/>
      <c r="N350" s="5"/>
      <c r="O350" s="5"/>
      <c r="P350" s="5"/>
    </row>
    <row r="351" ht="12.75" customHeight="1">
      <c r="A351" s="5"/>
      <c r="C351" s="5"/>
      <c r="D351" s="5"/>
      <c r="E351" s="5"/>
      <c r="F351" s="5"/>
      <c r="G351" s="5"/>
      <c r="H351" s="5"/>
      <c r="I351" s="5"/>
      <c r="J351" s="5"/>
      <c r="K351" s="5"/>
      <c r="L351" s="5"/>
      <c r="M351" s="5"/>
      <c r="N351" s="5"/>
      <c r="O351" s="5"/>
      <c r="P351" s="5"/>
    </row>
    <row r="352" ht="12.75" customHeight="1">
      <c r="A352" s="5"/>
      <c r="C352" s="5"/>
      <c r="D352" s="5"/>
      <c r="E352" s="5"/>
      <c r="F352" s="5"/>
      <c r="G352" s="5"/>
      <c r="H352" s="5"/>
      <c r="I352" s="5"/>
      <c r="J352" s="5"/>
      <c r="K352" s="5"/>
      <c r="L352" s="5"/>
      <c r="M352" s="5"/>
      <c r="N352" s="5"/>
      <c r="O352" s="5"/>
      <c r="P352" s="5"/>
    </row>
    <row r="353" ht="12.75" customHeight="1">
      <c r="A353" s="5"/>
      <c r="C353" s="5"/>
      <c r="D353" s="5"/>
      <c r="E353" s="5"/>
      <c r="F353" s="5"/>
      <c r="G353" s="5"/>
      <c r="H353" s="5"/>
      <c r="I353" s="5"/>
      <c r="J353" s="5"/>
      <c r="K353" s="5"/>
      <c r="L353" s="5"/>
      <c r="M353" s="5"/>
      <c r="N353" s="5"/>
      <c r="O353" s="5"/>
      <c r="P353" s="5"/>
    </row>
    <row r="354" ht="12.75" customHeight="1">
      <c r="A354" s="5"/>
      <c r="C354" s="5"/>
      <c r="D354" s="5"/>
      <c r="E354" s="5"/>
      <c r="F354" s="5"/>
      <c r="G354" s="5"/>
      <c r="H354" s="5"/>
      <c r="I354" s="5"/>
      <c r="J354" s="5"/>
      <c r="K354" s="5"/>
      <c r="L354" s="5"/>
      <c r="M354" s="5"/>
      <c r="N354" s="5"/>
      <c r="O354" s="5"/>
      <c r="P354" s="5"/>
    </row>
    <row r="355" ht="12.75" customHeight="1">
      <c r="A355" s="5"/>
      <c r="C355" s="5"/>
      <c r="D355" s="5"/>
      <c r="E355" s="5"/>
      <c r="F355" s="5"/>
      <c r="G355" s="5"/>
      <c r="H355" s="5"/>
      <c r="I355" s="5"/>
      <c r="J355" s="5"/>
      <c r="K355" s="5"/>
      <c r="L355" s="5"/>
      <c r="M355" s="5"/>
      <c r="N355" s="5"/>
      <c r="O355" s="5"/>
      <c r="P355" s="5"/>
    </row>
    <row r="356" ht="12.75" customHeight="1">
      <c r="A356" s="5"/>
      <c r="C356" s="5"/>
      <c r="D356" s="5"/>
      <c r="E356" s="5"/>
      <c r="F356" s="5"/>
      <c r="G356" s="5"/>
      <c r="H356" s="5"/>
      <c r="I356" s="5"/>
      <c r="J356" s="5"/>
      <c r="K356" s="5"/>
      <c r="L356" s="5"/>
      <c r="M356" s="5"/>
      <c r="N356" s="5"/>
      <c r="O356" s="5"/>
      <c r="P356" s="5"/>
    </row>
    <row r="357" ht="12.75" customHeight="1">
      <c r="A357" s="5"/>
      <c r="C357" s="5"/>
      <c r="D357" s="5"/>
      <c r="E357" s="5"/>
      <c r="F357" s="5"/>
      <c r="G357" s="5"/>
      <c r="H357" s="5"/>
      <c r="I357" s="5"/>
      <c r="J357" s="5"/>
      <c r="K357" s="5"/>
      <c r="L357" s="5"/>
      <c r="M357" s="5"/>
      <c r="N357" s="5"/>
      <c r="O357" s="5"/>
      <c r="P357" s="5"/>
    </row>
    <row r="358" ht="12.75" customHeight="1">
      <c r="A358" s="5"/>
      <c r="C358" s="5"/>
      <c r="D358" s="5"/>
      <c r="E358" s="5"/>
      <c r="F358" s="5"/>
      <c r="G358" s="5"/>
      <c r="H358" s="5"/>
      <c r="I358" s="5"/>
      <c r="J358" s="5"/>
      <c r="K358" s="5"/>
      <c r="L358" s="5"/>
      <c r="M358" s="5"/>
      <c r="N358" s="5"/>
      <c r="O358" s="5"/>
      <c r="P358" s="5"/>
    </row>
    <row r="359" ht="12.75" customHeight="1">
      <c r="A359" s="5"/>
      <c r="C359" s="5"/>
      <c r="D359" s="5"/>
      <c r="E359" s="5"/>
      <c r="F359" s="5"/>
      <c r="G359" s="5"/>
      <c r="H359" s="5"/>
      <c r="I359" s="5"/>
      <c r="J359" s="5"/>
      <c r="K359" s="5"/>
      <c r="L359" s="5"/>
      <c r="M359" s="5"/>
      <c r="N359" s="5"/>
      <c r="O359" s="5"/>
      <c r="P359" s="5"/>
    </row>
    <row r="360" ht="12.75" customHeight="1">
      <c r="A360" s="5"/>
      <c r="C360" s="5"/>
      <c r="D360" s="5"/>
      <c r="E360" s="5"/>
      <c r="F360" s="5"/>
      <c r="G360" s="5"/>
      <c r="H360" s="5"/>
      <c r="I360" s="5"/>
      <c r="J360" s="5"/>
      <c r="K360" s="5"/>
      <c r="L360" s="5"/>
      <c r="M360" s="5"/>
      <c r="N360" s="5"/>
      <c r="O360" s="5"/>
      <c r="P360" s="5"/>
    </row>
    <row r="361" ht="12.75" customHeight="1">
      <c r="A361" s="5"/>
      <c r="C361" s="5"/>
      <c r="D361" s="5"/>
      <c r="E361" s="5"/>
      <c r="F361" s="5"/>
      <c r="G361" s="5"/>
      <c r="H361" s="5"/>
      <c r="I361" s="5"/>
      <c r="J361" s="5"/>
      <c r="K361" s="5"/>
      <c r="L361" s="5"/>
      <c r="M361" s="5"/>
      <c r="N361" s="5"/>
      <c r="O361" s="5"/>
      <c r="P361" s="5"/>
    </row>
    <row r="362" ht="12.75" customHeight="1">
      <c r="A362" s="5"/>
      <c r="C362" s="5"/>
      <c r="D362" s="5"/>
      <c r="E362" s="5"/>
      <c r="F362" s="5"/>
      <c r="G362" s="5"/>
      <c r="H362" s="5"/>
      <c r="I362" s="5"/>
      <c r="J362" s="5"/>
      <c r="K362" s="5"/>
      <c r="L362" s="5"/>
      <c r="M362" s="5"/>
      <c r="N362" s="5"/>
      <c r="O362" s="5"/>
      <c r="P362" s="5"/>
    </row>
    <row r="363" ht="12.75" customHeight="1">
      <c r="A363" s="5"/>
      <c r="C363" s="5"/>
      <c r="D363" s="5"/>
      <c r="E363" s="5"/>
      <c r="F363" s="5"/>
      <c r="G363" s="5"/>
      <c r="H363" s="5"/>
      <c r="I363" s="5"/>
      <c r="J363" s="5"/>
      <c r="K363" s="5"/>
      <c r="L363" s="5"/>
      <c r="M363" s="5"/>
      <c r="N363" s="5"/>
      <c r="O363" s="5"/>
      <c r="P363" s="5"/>
    </row>
    <row r="364" ht="12.75" customHeight="1">
      <c r="A364" s="5"/>
      <c r="C364" s="5"/>
      <c r="D364" s="5"/>
      <c r="E364" s="5"/>
      <c r="F364" s="5"/>
      <c r="G364" s="5"/>
      <c r="H364" s="5"/>
      <c r="I364" s="5"/>
      <c r="J364" s="5"/>
      <c r="K364" s="5"/>
      <c r="L364" s="5"/>
      <c r="M364" s="5"/>
      <c r="N364" s="5"/>
      <c r="O364" s="5"/>
      <c r="P364" s="5"/>
    </row>
    <row r="365" ht="12.75" customHeight="1">
      <c r="A365" s="5"/>
      <c r="C365" s="5"/>
      <c r="D365" s="5"/>
      <c r="E365" s="5"/>
      <c r="F365" s="5"/>
      <c r="G365" s="5"/>
      <c r="H365" s="5"/>
      <c r="I365" s="5"/>
      <c r="J365" s="5"/>
      <c r="K365" s="5"/>
      <c r="L365" s="5"/>
      <c r="M365" s="5"/>
      <c r="N365" s="5"/>
      <c r="O365" s="5"/>
      <c r="P365" s="5"/>
    </row>
    <row r="366" ht="12.75" customHeight="1">
      <c r="A366" s="5"/>
      <c r="C366" s="5"/>
      <c r="D366" s="5"/>
      <c r="E366" s="5"/>
      <c r="F366" s="5"/>
      <c r="G366" s="5"/>
      <c r="H366" s="5"/>
      <c r="I366" s="5"/>
      <c r="J366" s="5"/>
      <c r="K366" s="5"/>
      <c r="L366" s="5"/>
      <c r="M366" s="5"/>
      <c r="N366" s="5"/>
      <c r="O366" s="5"/>
      <c r="P366" s="5"/>
    </row>
    <row r="367" ht="12.75" customHeight="1">
      <c r="A367" s="5"/>
      <c r="C367" s="5"/>
      <c r="D367" s="5"/>
      <c r="E367" s="5"/>
      <c r="F367" s="5"/>
      <c r="G367" s="5"/>
      <c r="H367" s="5"/>
      <c r="I367" s="5"/>
      <c r="J367" s="5"/>
      <c r="K367" s="5"/>
      <c r="L367" s="5"/>
      <c r="M367" s="5"/>
      <c r="N367" s="5"/>
      <c r="O367" s="5"/>
      <c r="P367" s="5"/>
    </row>
    <row r="368" ht="12.75" customHeight="1">
      <c r="A368" s="5"/>
      <c r="C368" s="5"/>
      <c r="D368" s="5"/>
      <c r="E368" s="5"/>
      <c r="F368" s="5"/>
      <c r="G368" s="5"/>
      <c r="H368" s="5"/>
      <c r="I368" s="5"/>
      <c r="J368" s="5"/>
      <c r="K368" s="5"/>
      <c r="L368" s="5"/>
      <c r="M368" s="5"/>
      <c r="N368" s="5"/>
      <c r="O368" s="5"/>
      <c r="P368" s="5"/>
    </row>
    <row r="369" ht="12.75" customHeight="1">
      <c r="C369" s="5"/>
      <c r="D369" s="5"/>
      <c r="E369" s="5"/>
      <c r="F369" s="5"/>
      <c r="G369" s="5"/>
    </row>
    <row r="370" ht="12.75" customHeight="1">
      <c r="C370" s="5"/>
      <c r="D370" s="5"/>
      <c r="E370" s="5"/>
      <c r="F370" s="5"/>
      <c r="G370" s="5"/>
    </row>
    <row r="371" ht="12.75" customHeight="1">
      <c r="C371" s="5"/>
      <c r="D371" s="5"/>
      <c r="E371" s="5"/>
      <c r="F371" s="5"/>
      <c r="G371" s="5"/>
    </row>
    <row r="372" ht="12.75" customHeight="1">
      <c r="C372" s="5"/>
      <c r="D372" s="5"/>
      <c r="E372" s="5"/>
      <c r="F372" s="5"/>
      <c r="G372" s="5"/>
    </row>
    <row r="373" ht="12.75" customHeight="1">
      <c r="C373" s="5"/>
      <c r="D373" s="5"/>
      <c r="E373" s="5"/>
      <c r="F373" s="5"/>
      <c r="G373" s="5"/>
    </row>
    <row r="374" ht="12.75" customHeight="1">
      <c r="C374" s="5"/>
      <c r="D374" s="5"/>
      <c r="E374" s="5"/>
      <c r="F374" s="5"/>
      <c r="G374" s="5"/>
    </row>
    <row r="375" ht="12.75" customHeight="1">
      <c r="C375" s="5"/>
      <c r="D375" s="5"/>
      <c r="E375" s="5"/>
      <c r="F375" s="5"/>
      <c r="G375" s="5"/>
    </row>
    <row r="376" ht="12.75" customHeight="1">
      <c r="C376" s="5"/>
      <c r="D376" s="5"/>
      <c r="E376" s="5"/>
      <c r="F376" s="5"/>
      <c r="G376" s="5"/>
    </row>
    <row r="377" ht="12.75" customHeight="1">
      <c r="C377" s="5"/>
      <c r="D377" s="5"/>
      <c r="E377" s="5"/>
      <c r="F377" s="5"/>
      <c r="G377" s="5"/>
    </row>
    <row r="378" ht="12.75" customHeight="1">
      <c r="C378" s="5"/>
      <c r="D378" s="5"/>
      <c r="E378" s="5"/>
      <c r="F378" s="5"/>
      <c r="G378" s="5"/>
    </row>
    <row r="379" ht="12.75" customHeight="1">
      <c r="C379" s="5"/>
      <c r="D379" s="5"/>
      <c r="E379" s="5"/>
      <c r="F379" s="5"/>
      <c r="G379" s="5"/>
    </row>
    <row r="380" ht="12.75" customHeight="1">
      <c r="C380" s="5"/>
      <c r="D380" s="5"/>
      <c r="E380" s="5"/>
      <c r="F380" s="5"/>
      <c r="G380" s="5"/>
    </row>
    <row r="381" ht="12.75" customHeight="1">
      <c r="C381" s="5"/>
      <c r="D381" s="5"/>
      <c r="E381" s="5"/>
      <c r="F381" s="5"/>
      <c r="G381" s="5"/>
    </row>
    <row r="382" ht="12.75" customHeight="1">
      <c r="C382" s="5"/>
      <c r="D382" s="5"/>
      <c r="E382" s="5"/>
      <c r="F382" s="5"/>
      <c r="G382" s="5"/>
    </row>
    <row r="383" ht="12.75" customHeight="1">
      <c r="C383" s="5"/>
      <c r="D383" s="5"/>
      <c r="E383" s="5"/>
      <c r="F383" s="5"/>
      <c r="G383" s="5"/>
    </row>
    <row r="384" ht="12.75" customHeight="1">
      <c r="C384" s="5"/>
      <c r="D384" s="5"/>
      <c r="E384" s="5"/>
      <c r="F384" s="5"/>
      <c r="G384" s="5"/>
    </row>
    <row r="385" ht="12.75" customHeight="1">
      <c r="C385" s="5"/>
      <c r="D385" s="5"/>
      <c r="E385" s="5"/>
      <c r="F385" s="5"/>
      <c r="G385" s="5"/>
    </row>
    <row r="386" ht="12.75" customHeight="1">
      <c r="C386" s="5"/>
      <c r="D386" s="5"/>
      <c r="E386" s="5"/>
      <c r="F386" s="5"/>
      <c r="G386" s="5"/>
    </row>
    <row r="387" ht="12.75" customHeight="1">
      <c r="C387" s="5"/>
      <c r="D387" s="5"/>
      <c r="E387" s="5"/>
      <c r="F387" s="5"/>
      <c r="G387" s="5"/>
    </row>
    <row r="388" ht="12.75" customHeight="1">
      <c r="C388" s="5"/>
      <c r="D388" s="5"/>
      <c r="E388" s="5"/>
      <c r="F388" s="5"/>
      <c r="G388" s="5"/>
    </row>
    <row r="389" ht="12.75" customHeight="1">
      <c r="C389" s="5"/>
      <c r="D389" s="5"/>
      <c r="E389" s="5"/>
      <c r="F389" s="5"/>
      <c r="G389" s="5"/>
    </row>
    <row r="390" ht="12.75" customHeight="1">
      <c r="C390" s="5"/>
      <c r="D390" s="5"/>
      <c r="E390" s="5"/>
      <c r="F390" s="5"/>
      <c r="G390" s="5"/>
    </row>
    <row r="391" ht="12.75" customHeight="1">
      <c r="C391" s="5"/>
      <c r="D391" s="5"/>
      <c r="E391" s="5"/>
      <c r="F391" s="5"/>
      <c r="G391" s="5"/>
    </row>
    <row r="392" ht="12.75" customHeight="1">
      <c r="C392" s="5"/>
      <c r="D392" s="5"/>
      <c r="E392" s="5"/>
      <c r="F392" s="5"/>
      <c r="G392" s="5"/>
    </row>
    <row r="393" ht="12.75" customHeight="1">
      <c r="C393" s="5"/>
      <c r="D393" s="5"/>
      <c r="E393" s="5"/>
      <c r="F393" s="5"/>
      <c r="G393" s="5"/>
    </row>
    <row r="394" ht="12.75" customHeight="1">
      <c r="C394" s="5"/>
      <c r="D394" s="5"/>
      <c r="E394" s="5"/>
      <c r="F394" s="5"/>
      <c r="G394" s="5"/>
    </row>
    <row r="395" ht="12.75" customHeight="1">
      <c r="C395" s="5"/>
      <c r="D395" s="5"/>
      <c r="E395" s="5"/>
      <c r="F395" s="5"/>
      <c r="G395" s="5"/>
    </row>
    <row r="396" ht="12.75" customHeight="1">
      <c r="C396" s="5"/>
      <c r="D396" s="5"/>
      <c r="E396" s="5"/>
      <c r="F396" s="5"/>
      <c r="G396" s="5"/>
    </row>
    <row r="397" ht="12.75" customHeight="1">
      <c r="C397" s="5"/>
      <c r="D397" s="5"/>
      <c r="E397" s="5"/>
      <c r="F397" s="5"/>
      <c r="G397" s="5"/>
    </row>
    <row r="398" ht="12.75" customHeight="1">
      <c r="C398" s="5"/>
      <c r="D398" s="5"/>
      <c r="E398" s="5"/>
      <c r="F398" s="5"/>
      <c r="G398" s="5"/>
    </row>
    <row r="399" ht="12.75" customHeight="1">
      <c r="C399" s="5"/>
      <c r="D399" s="5"/>
      <c r="E399" s="5"/>
      <c r="F399" s="5"/>
      <c r="G399" s="5"/>
    </row>
    <row r="400" ht="12.75" customHeight="1">
      <c r="C400" s="5"/>
      <c r="D400" s="5"/>
      <c r="E400" s="5"/>
      <c r="F400" s="5"/>
      <c r="G400" s="5"/>
    </row>
    <row r="401" ht="12.75" customHeight="1">
      <c r="C401" s="5"/>
      <c r="D401" s="5"/>
      <c r="E401" s="5"/>
      <c r="F401" s="5"/>
      <c r="G401" s="5"/>
    </row>
    <row r="402" ht="12.75" customHeight="1">
      <c r="C402" s="5"/>
      <c r="D402" s="5"/>
      <c r="E402" s="5"/>
      <c r="F402" s="5"/>
      <c r="G402" s="5"/>
    </row>
    <row r="403" ht="12.75" customHeight="1">
      <c r="C403" s="5"/>
      <c r="D403" s="5"/>
      <c r="E403" s="5"/>
      <c r="F403" s="5"/>
      <c r="G403" s="5"/>
    </row>
    <row r="404" ht="12.75" customHeight="1">
      <c r="C404" s="5"/>
      <c r="D404" s="5"/>
      <c r="E404" s="5"/>
      <c r="F404" s="5"/>
      <c r="G404" s="5"/>
    </row>
    <row r="405" ht="12.75" customHeight="1">
      <c r="C405" s="5"/>
      <c r="D405" s="5"/>
      <c r="E405" s="5"/>
      <c r="F405" s="5"/>
      <c r="G405" s="5"/>
    </row>
    <row r="406" ht="12.75" customHeight="1">
      <c r="C406" s="5"/>
      <c r="D406" s="5"/>
      <c r="E406" s="5"/>
      <c r="F406" s="5"/>
      <c r="G406" s="5"/>
    </row>
    <row r="407" ht="12.75" customHeight="1">
      <c r="C407" s="5"/>
      <c r="D407" s="5"/>
      <c r="E407" s="5"/>
      <c r="F407" s="5"/>
      <c r="G407" s="5"/>
    </row>
    <row r="408" ht="12.75" customHeight="1">
      <c r="C408" s="5"/>
      <c r="D408" s="5"/>
      <c r="E408" s="5"/>
      <c r="F408" s="5"/>
      <c r="G408" s="5"/>
    </row>
    <row r="409" ht="12.75" customHeight="1">
      <c r="C409" s="5"/>
      <c r="D409" s="5"/>
      <c r="E409" s="5"/>
      <c r="F409" s="5"/>
      <c r="G409" s="5"/>
    </row>
    <row r="410" ht="12.75" customHeight="1">
      <c r="C410" s="5"/>
      <c r="D410" s="5"/>
      <c r="E410" s="5"/>
      <c r="F410" s="5"/>
      <c r="G410" s="5"/>
    </row>
    <row r="411" ht="12.75" customHeight="1">
      <c r="C411" s="5"/>
      <c r="D411" s="5"/>
      <c r="E411" s="5"/>
      <c r="F411" s="5"/>
      <c r="G411" s="5"/>
    </row>
    <row r="412" ht="12.75" customHeight="1">
      <c r="C412" s="5"/>
      <c r="D412" s="5"/>
      <c r="E412" s="5"/>
      <c r="F412" s="5"/>
      <c r="G412" s="5"/>
    </row>
    <row r="413" ht="12.75" customHeight="1">
      <c r="C413" s="5"/>
      <c r="D413" s="5"/>
      <c r="E413" s="5"/>
      <c r="F413" s="5"/>
      <c r="G413" s="5"/>
    </row>
    <row r="414" ht="12.75" customHeight="1">
      <c r="C414" s="5"/>
      <c r="D414" s="5"/>
      <c r="E414" s="5"/>
      <c r="F414" s="5"/>
      <c r="G414" s="5"/>
    </row>
    <row r="415" ht="12.75" customHeight="1">
      <c r="C415" s="5"/>
      <c r="D415" s="5"/>
      <c r="E415" s="5"/>
      <c r="F415" s="5"/>
      <c r="G415" s="5"/>
    </row>
    <row r="416" ht="12.75" customHeight="1">
      <c r="C416" s="5"/>
      <c r="D416" s="5"/>
      <c r="E416" s="5"/>
      <c r="F416" s="5"/>
      <c r="G416" s="5"/>
    </row>
    <row r="417" ht="12.75" customHeight="1">
      <c r="C417" s="5"/>
      <c r="D417" s="5"/>
      <c r="E417" s="5"/>
      <c r="F417" s="5"/>
      <c r="G417" s="5"/>
    </row>
    <row r="418" ht="12.75" customHeight="1">
      <c r="C418" s="5"/>
      <c r="D418" s="5"/>
      <c r="E418" s="5"/>
      <c r="F418" s="5"/>
      <c r="G418" s="5"/>
    </row>
    <row r="419" ht="12.75" customHeight="1">
      <c r="C419" s="5"/>
      <c r="D419" s="5"/>
      <c r="E419" s="5"/>
      <c r="F419" s="5"/>
      <c r="G419" s="5"/>
    </row>
    <row r="420" ht="12.75" customHeight="1">
      <c r="C420" s="5"/>
      <c r="D420" s="5"/>
      <c r="E420" s="5"/>
      <c r="F420" s="5"/>
      <c r="G420" s="5"/>
    </row>
    <row r="421" ht="12.75" customHeight="1">
      <c r="C421" s="5"/>
      <c r="D421" s="5"/>
      <c r="E421" s="5"/>
      <c r="F421" s="5"/>
      <c r="G421" s="5"/>
    </row>
    <row r="422" ht="12.75" customHeight="1">
      <c r="C422" s="5"/>
      <c r="D422" s="5"/>
      <c r="E422" s="5"/>
      <c r="F422" s="5"/>
      <c r="G422" s="5"/>
    </row>
    <row r="423" ht="12.75" customHeight="1">
      <c r="C423" s="5"/>
      <c r="D423" s="5"/>
      <c r="E423" s="5"/>
      <c r="F423" s="5"/>
      <c r="G423" s="5"/>
    </row>
    <row r="424" ht="12.75" customHeight="1">
      <c r="C424" s="5"/>
      <c r="D424" s="5"/>
      <c r="E424" s="5"/>
      <c r="F424" s="5"/>
      <c r="G424" s="5"/>
    </row>
    <row r="425" ht="12.75" customHeight="1">
      <c r="C425" s="5"/>
      <c r="D425" s="5"/>
      <c r="E425" s="5"/>
      <c r="F425" s="5"/>
      <c r="G425" s="5"/>
    </row>
    <row r="426" ht="12.75" customHeight="1">
      <c r="C426" s="5"/>
      <c r="D426" s="5"/>
      <c r="E426" s="5"/>
      <c r="F426" s="5"/>
      <c r="G426" s="5"/>
    </row>
    <row r="427" ht="12.75" customHeight="1">
      <c r="C427" s="5"/>
      <c r="D427" s="5"/>
      <c r="E427" s="5"/>
      <c r="F427" s="5"/>
      <c r="G427" s="5"/>
    </row>
    <row r="428" ht="12.75" customHeight="1">
      <c r="C428" s="5"/>
      <c r="D428" s="5"/>
      <c r="E428" s="5"/>
      <c r="F428" s="5"/>
      <c r="G428" s="5"/>
    </row>
    <row r="429" ht="12.75" customHeight="1">
      <c r="C429" s="5"/>
      <c r="D429" s="5"/>
      <c r="E429" s="5"/>
      <c r="F429" s="5"/>
      <c r="G429" s="5"/>
    </row>
    <row r="430" ht="12.75" customHeight="1">
      <c r="C430" s="5"/>
      <c r="D430" s="5"/>
      <c r="E430" s="5"/>
      <c r="F430" s="5"/>
      <c r="G430" s="5"/>
    </row>
    <row r="431" ht="12.75" customHeight="1">
      <c r="C431" s="5"/>
      <c r="D431" s="5"/>
      <c r="E431" s="5"/>
      <c r="F431" s="5"/>
      <c r="G431" s="5"/>
    </row>
    <row r="432" ht="12.75" customHeight="1">
      <c r="C432" s="5"/>
      <c r="D432" s="5"/>
      <c r="E432" s="5"/>
      <c r="F432" s="5"/>
      <c r="G432" s="5"/>
    </row>
    <row r="433" ht="12.75" customHeight="1">
      <c r="C433" s="5"/>
      <c r="D433" s="5"/>
      <c r="E433" s="5"/>
      <c r="F433" s="5"/>
      <c r="G433" s="5"/>
    </row>
    <row r="434" ht="12.75" customHeight="1">
      <c r="C434" s="5"/>
      <c r="D434" s="5"/>
      <c r="E434" s="5"/>
      <c r="F434" s="5"/>
      <c r="G434" s="5"/>
    </row>
    <row r="435" ht="12.75" customHeight="1">
      <c r="C435" s="5"/>
      <c r="D435" s="5"/>
      <c r="E435" s="5"/>
      <c r="F435" s="5"/>
      <c r="G435" s="5"/>
    </row>
    <row r="436" ht="12.75" customHeight="1">
      <c r="C436" s="5"/>
      <c r="D436" s="5"/>
      <c r="E436" s="5"/>
      <c r="F436" s="5"/>
      <c r="G436" s="5"/>
    </row>
    <row r="437" ht="12.75" customHeight="1">
      <c r="C437" s="5"/>
      <c r="D437" s="5"/>
      <c r="E437" s="5"/>
      <c r="F437" s="5"/>
      <c r="G437" s="5"/>
    </row>
    <row r="438" ht="12.75" customHeight="1">
      <c r="C438" s="5"/>
      <c r="D438" s="5"/>
      <c r="E438" s="5"/>
      <c r="F438" s="5"/>
      <c r="G438" s="5"/>
    </row>
    <row r="439" ht="12.75" customHeight="1">
      <c r="C439" s="5"/>
      <c r="D439" s="5"/>
      <c r="E439" s="5"/>
      <c r="F439" s="5"/>
      <c r="G439" s="5"/>
    </row>
    <row r="440" ht="12.75" customHeight="1">
      <c r="C440" s="5"/>
      <c r="D440" s="5"/>
      <c r="E440" s="5"/>
      <c r="F440" s="5"/>
      <c r="G440" s="5"/>
    </row>
    <row r="441" ht="12.75" customHeight="1">
      <c r="C441" s="5"/>
      <c r="D441" s="5"/>
      <c r="E441" s="5"/>
      <c r="F441" s="5"/>
      <c r="G441" s="5"/>
    </row>
    <row r="442" ht="12.75" customHeight="1">
      <c r="C442" s="5"/>
      <c r="D442" s="5"/>
      <c r="E442" s="5"/>
      <c r="F442" s="5"/>
      <c r="G442" s="5"/>
    </row>
    <row r="443" ht="12.75" customHeight="1">
      <c r="C443" s="5"/>
      <c r="D443" s="5"/>
      <c r="E443" s="5"/>
      <c r="F443" s="5"/>
      <c r="G443" s="5"/>
    </row>
    <row r="444" ht="12.75" customHeight="1">
      <c r="C444" s="5"/>
      <c r="D444" s="5"/>
      <c r="E444" s="5"/>
      <c r="F444" s="5"/>
      <c r="G444" s="5"/>
    </row>
    <row r="445" ht="12.75" customHeight="1">
      <c r="C445" s="5"/>
      <c r="D445" s="5"/>
      <c r="E445" s="5"/>
      <c r="F445" s="5"/>
      <c r="G445" s="5"/>
    </row>
    <row r="446" ht="12.75" customHeight="1">
      <c r="C446" s="5"/>
      <c r="D446" s="5"/>
      <c r="E446" s="5"/>
      <c r="F446" s="5"/>
      <c r="G446" s="5"/>
    </row>
    <row r="447" ht="12.75" customHeight="1">
      <c r="C447" s="5"/>
      <c r="D447" s="5"/>
      <c r="E447" s="5"/>
      <c r="F447" s="5"/>
      <c r="G447" s="5"/>
    </row>
    <row r="448" ht="12.75" customHeight="1">
      <c r="C448" s="5"/>
      <c r="D448" s="5"/>
      <c r="E448" s="5"/>
      <c r="F448" s="5"/>
      <c r="G448" s="5"/>
    </row>
    <row r="449" ht="12.75" customHeight="1">
      <c r="C449" s="5"/>
      <c r="D449" s="5"/>
      <c r="E449" s="5"/>
      <c r="F449" s="5"/>
      <c r="G449" s="5"/>
    </row>
    <row r="450" ht="12.75" customHeight="1">
      <c r="C450" s="5"/>
      <c r="D450" s="5"/>
      <c r="E450" s="5"/>
      <c r="F450" s="5"/>
      <c r="G450" s="5"/>
    </row>
    <row r="451" ht="12.75" customHeight="1">
      <c r="C451" s="5"/>
      <c r="D451" s="5"/>
      <c r="E451" s="5"/>
      <c r="F451" s="5"/>
      <c r="G451" s="5"/>
    </row>
    <row r="452" ht="12.75" customHeight="1">
      <c r="C452" s="5"/>
      <c r="D452" s="5"/>
      <c r="E452" s="5"/>
      <c r="F452" s="5"/>
      <c r="G452" s="5"/>
    </row>
    <row r="453" ht="12.75" customHeight="1">
      <c r="C453" s="5"/>
      <c r="D453" s="5"/>
      <c r="E453" s="5"/>
      <c r="F453" s="5"/>
      <c r="G453" s="5"/>
    </row>
    <row r="454" ht="12.75" customHeight="1">
      <c r="C454" s="5"/>
      <c r="D454" s="5"/>
      <c r="E454" s="5"/>
      <c r="F454" s="5"/>
      <c r="G454" s="5"/>
    </row>
    <row r="455" ht="12.75" customHeight="1">
      <c r="C455" s="5"/>
      <c r="D455" s="5"/>
      <c r="E455" s="5"/>
      <c r="F455" s="5"/>
      <c r="G455" s="5"/>
    </row>
    <row r="456" ht="12.75" customHeight="1">
      <c r="C456" s="5"/>
      <c r="D456" s="5"/>
      <c r="E456" s="5"/>
      <c r="F456" s="5"/>
      <c r="G456" s="5"/>
    </row>
    <row r="457" ht="12.75" customHeight="1">
      <c r="C457" s="5"/>
      <c r="D457" s="5"/>
      <c r="E457" s="5"/>
      <c r="F457" s="5"/>
      <c r="G457" s="5"/>
    </row>
    <row r="458" ht="12.75" customHeight="1">
      <c r="C458" s="5"/>
      <c r="D458" s="5"/>
      <c r="E458" s="5"/>
      <c r="F458" s="5"/>
      <c r="G458" s="5"/>
    </row>
    <row r="459" ht="12.75" customHeight="1">
      <c r="C459" s="5"/>
      <c r="D459" s="5"/>
      <c r="E459" s="5"/>
      <c r="F459" s="5"/>
      <c r="G459" s="5"/>
    </row>
    <row r="460" ht="12.75" customHeight="1">
      <c r="C460" s="5"/>
      <c r="D460" s="5"/>
      <c r="E460" s="5"/>
      <c r="F460" s="5"/>
      <c r="G460" s="5"/>
    </row>
    <row r="461" ht="12.75" customHeight="1">
      <c r="C461" s="5"/>
      <c r="D461" s="5"/>
      <c r="E461" s="5"/>
      <c r="F461" s="5"/>
      <c r="G461" s="5"/>
    </row>
    <row r="462" ht="12.75" customHeight="1">
      <c r="C462" s="5"/>
      <c r="D462" s="5"/>
      <c r="E462" s="5"/>
      <c r="F462" s="5"/>
      <c r="G462" s="5"/>
    </row>
    <row r="463" ht="12.75" customHeight="1">
      <c r="C463" s="5"/>
      <c r="D463" s="5"/>
      <c r="E463" s="5"/>
      <c r="F463" s="5"/>
      <c r="G463" s="5"/>
    </row>
    <row r="464" ht="12.75" customHeight="1">
      <c r="C464" s="5"/>
      <c r="D464" s="5"/>
      <c r="E464" s="5"/>
      <c r="F464" s="5"/>
      <c r="G464" s="5"/>
    </row>
    <row r="465" ht="12.75" customHeight="1">
      <c r="C465" s="5"/>
      <c r="D465" s="5"/>
      <c r="E465" s="5"/>
      <c r="F465" s="5"/>
      <c r="G465" s="5"/>
    </row>
    <row r="466" ht="12.75" customHeight="1">
      <c r="C466" s="5"/>
      <c r="D466" s="5"/>
      <c r="E466" s="5"/>
      <c r="F466" s="5"/>
      <c r="G466" s="5"/>
    </row>
    <row r="467" ht="12.75" customHeight="1">
      <c r="C467" s="5"/>
      <c r="D467" s="5"/>
      <c r="E467" s="5"/>
      <c r="F467" s="5"/>
      <c r="G467" s="5"/>
    </row>
    <row r="468" ht="12.75" customHeight="1">
      <c r="C468" s="5"/>
      <c r="D468" s="5"/>
      <c r="E468" s="5"/>
      <c r="F468" s="5"/>
      <c r="G468" s="5"/>
    </row>
    <row r="469" ht="12.75" customHeight="1">
      <c r="C469" s="5"/>
      <c r="D469" s="5"/>
      <c r="E469" s="5"/>
      <c r="F469" s="5"/>
      <c r="G469" s="5"/>
    </row>
    <row r="470" ht="12.75" customHeight="1">
      <c r="C470" s="5"/>
      <c r="D470" s="5"/>
      <c r="E470" s="5"/>
      <c r="F470" s="5"/>
      <c r="G470" s="5"/>
    </row>
    <row r="471" ht="12.75" customHeight="1">
      <c r="C471" s="5"/>
      <c r="D471" s="5"/>
      <c r="E471" s="5"/>
      <c r="F471" s="5"/>
      <c r="G471" s="5"/>
    </row>
    <row r="472" ht="12.75" customHeight="1">
      <c r="C472" s="5"/>
      <c r="D472" s="5"/>
      <c r="E472" s="5"/>
      <c r="F472" s="5"/>
      <c r="G472" s="5"/>
    </row>
    <row r="473" ht="12.75" customHeight="1">
      <c r="C473" s="5"/>
      <c r="D473" s="5"/>
      <c r="E473" s="5"/>
      <c r="F473" s="5"/>
      <c r="G473" s="5"/>
    </row>
    <row r="474" ht="12.75" customHeight="1">
      <c r="C474" s="5"/>
      <c r="D474" s="5"/>
      <c r="E474" s="5"/>
      <c r="F474" s="5"/>
      <c r="G474" s="5"/>
    </row>
    <row r="475" ht="12.75" customHeight="1">
      <c r="C475" s="5"/>
      <c r="D475" s="5"/>
      <c r="E475" s="5"/>
      <c r="F475" s="5"/>
      <c r="G475" s="5"/>
    </row>
    <row r="476" ht="12.75" customHeight="1">
      <c r="C476" s="5"/>
      <c r="D476" s="5"/>
      <c r="E476" s="5"/>
      <c r="F476" s="5"/>
      <c r="G476" s="5"/>
    </row>
    <row r="477" ht="12.75" customHeight="1">
      <c r="C477" s="5"/>
      <c r="D477" s="5"/>
      <c r="E477" s="5"/>
      <c r="F477" s="5"/>
      <c r="G477" s="5"/>
    </row>
    <row r="478" ht="12.75" customHeight="1">
      <c r="C478" s="5"/>
      <c r="D478" s="5"/>
      <c r="E478" s="5"/>
      <c r="F478" s="5"/>
      <c r="G478" s="5"/>
    </row>
    <row r="479" ht="12.75" customHeight="1">
      <c r="C479" s="5"/>
      <c r="D479" s="5"/>
      <c r="E479" s="5"/>
      <c r="F479" s="5"/>
      <c r="G479" s="5"/>
    </row>
    <row r="480" ht="12.75" customHeight="1">
      <c r="C480" s="5"/>
      <c r="D480" s="5"/>
      <c r="E480" s="5"/>
      <c r="F480" s="5"/>
      <c r="G480" s="5"/>
    </row>
    <row r="481" ht="12.75" customHeight="1">
      <c r="C481" s="5"/>
      <c r="D481" s="5"/>
      <c r="E481" s="5"/>
      <c r="F481" s="5"/>
      <c r="G481" s="5"/>
    </row>
    <row r="482" ht="12.75" customHeight="1">
      <c r="C482" s="5"/>
      <c r="D482" s="5"/>
      <c r="E482" s="5"/>
      <c r="F482" s="5"/>
      <c r="G482" s="5"/>
    </row>
    <row r="483" ht="12.75" customHeight="1">
      <c r="C483" s="5"/>
      <c r="D483" s="5"/>
      <c r="E483" s="5"/>
      <c r="F483" s="5"/>
      <c r="G483" s="5"/>
    </row>
    <row r="484" ht="12.75" customHeight="1">
      <c r="C484" s="5"/>
      <c r="D484" s="5"/>
      <c r="E484" s="5"/>
      <c r="F484" s="5"/>
      <c r="G484" s="5"/>
    </row>
    <row r="485" ht="12.75" customHeight="1">
      <c r="C485" s="5"/>
      <c r="D485" s="5"/>
      <c r="E485" s="5"/>
      <c r="F485" s="5"/>
      <c r="G485" s="5"/>
    </row>
    <row r="486" ht="12.75" customHeight="1">
      <c r="C486" s="5"/>
      <c r="D486" s="5"/>
      <c r="E486" s="5"/>
      <c r="F486" s="5"/>
      <c r="G486" s="5"/>
    </row>
    <row r="487" ht="12.75" customHeight="1">
      <c r="C487" s="5"/>
      <c r="D487" s="5"/>
      <c r="E487" s="5"/>
      <c r="F487" s="5"/>
      <c r="G487" s="5"/>
    </row>
    <row r="488" ht="12.75" customHeight="1">
      <c r="C488" s="5"/>
      <c r="D488" s="5"/>
      <c r="E488" s="5"/>
      <c r="F488" s="5"/>
      <c r="G488" s="5"/>
    </row>
    <row r="489" ht="12.75" customHeight="1">
      <c r="C489" s="5"/>
      <c r="D489" s="5"/>
      <c r="E489" s="5"/>
      <c r="F489" s="5"/>
      <c r="G489" s="5"/>
    </row>
    <row r="490" ht="12.75" customHeight="1">
      <c r="C490" s="5"/>
      <c r="D490" s="5"/>
      <c r="E490" s="5"/>
      <c r="F490" s="5"/>
      <c r="G490" s="5"/>
    </row>
    <row r="491" ht="12.75" customHeight="1">
      <c r="C491" s="5"/>
      <c r="D491" s="5"/>
      <c r="E491" s="5"/>
      <c r="F491" s="5"/>
      <c r="G491" s="5"/>
    </row>
    <row r="492" ht="12.75" customHeight="1">
      <c r="C492" s="5"/>
      <c r="D492" s="5"/>
      <c r="E492" s="5"/>
      <c r="F492" s="5"/>
      <c r="G492" s="5"/>
    </row>
    <row r="493" ht="12.75" customHeight="1">
      <c r="C493" s="5"/>
      <c r="D493" s="5"/>
      <c r="E493" s="5"/>
      <c r="F493" s="5"/>
      <c r="G493" s="5"/>
    </row>
    <row r="494" ht="12.75" customHeight="1">
      <c r="C494" s="5"/>
      <c r="D494" s="5"/>
      <c r="E494" s="5"/>
      <c r="F494" s="5"/>
      <c r="G494" s="5"/>
    </row>
    <row r="495" ht="12.75" customHeight="1">
      <c r="C495" s="5"/>
      <c r="D495" s="5"/>
      <c r="E495" s="5"/>
      <c r="F495" s="5"/>
      <c r="G495" s="5"/>
    </row>
    <row r="496" ht="12.75" customHeight="1">
      <c r="C496" s="5"/>
      <c r="D496" s="5"/>
      <c r="E496" s="5"/>
      <c r="F496" s="5"/>
      <c r="G496" s="5"/>
    </row>
    <row r="497" ht="12.75" customHeight="1">
      <c r="C497" s="5"/>
      <c r="D497" s="5"/>
      <c r="E497" s="5"/>
      <c r="F497" s="5"/>
      <c r="G497" s="5"/>
    </row>
    <row r="498" ht="12.75" customHeight="1">
      <c r="C498" s="5"/>
      <c r="D498" s="5"/>
      <c r="E498" s="5"/>
      <c r="F498" s="5"/>
      <c r="G498" s="5"/>
    </row>
    <row r="499" ht="12.75" customHeight="1">
      <c r="C499" s="5"/>
      <c r="D499" s="5"/>
      <c r="E499" s="5"/>
      <c r="F499" s="5"/>
      <c r="G499" s="5"/>
    </row>
    <row r="500" ht="12.75" customHeight="1">
      <c r="C500" s="5"/>
      <c r="D500" s="5"/>
      <c r="E500" s="5"/>
      <c r="F500" s="5"/>
      <c r="G500" s="5"/>
    </row>
    <row r="501" ht="12.75" customHeight="1">
      <c r="C501" s="5"/>
      <c r="D501" s="5"/>
      <c r="E501" s="5"/>
      <c r="F501" s="5"/>
      <c r="G501" s="5"/>
    </row>
    <row r="502" ht="12.75" customHeight="1">
      <c r="C502" s="5"/>
      <c r="D502" s="5"/>
      <c r="E502" s="5"/>
      <c r="F502" s="5"/>
      <c r="G502" s="5"/>
    </row>
    <row r="503" ht="12.75" customHeight="1">
      <c r="C503" s="5"/>
      <c r="D503" s="5"/>
      <c r="E503" s="5"/>
      <c r="F503" s="5"/>
      <c r="G503" s="5"/>
    </row>
    <row r="504" ht="12.75" customHeight="1">
      <c r="C504" s="5"/>
      <c r="D504" s="5"/>
      <c r="E504" s="5"/>
      <c r="F504" s="5"/>
      <c r="G504" s="5"/>
    </row>
    <row r="505" ht="12.75" customHeight="1">
      <c r="C505" s="5"/>
      <c r="D505" s="5"/>
      <c r="E505" s="5"/>
      <c r="F505" s="5"/>
      <c r="G505" s="5"/>
    </row>
    <row r="506" ht="12.75" customHeight="1">
      <c r="C506" s="5"/>
      <c r="D506" s="5"/>
      <c r="E506" s="5"/>
      <c r="F506" s="5"/>
      <c r="G506" s="5"/>
    </row>
    <row r="507" ht="12.75" customHeight="1">
      <c r="C507" s="5"/>
      <c r="D507" s="5"/>
      <c r="E507" s="5"/>
      <c r="F507" s="5"/>
      <c r="G507" s="5"/>
    </row>
    <row r="508" ht="12.75" customHeight="1">
      <c r="C508" s="5"/>
      <c r="D508" s="5"/>
      <c r="E508" s="5"/>
      <c r="F508" s="5"/>
      <c r="G508" s="5"/>
    </row>
    <row r="509" ht="12.75" customHeight="1">
      <c r="C509" s="5"/>
      <c r="D509" s="5"/>
      <c r="E509" s="5"/>
      <c r="F509" s="5"/>
      <c r="G509" s="5"/>
    </row>
    <row r="510" ht="12.75" customHeight="1">
      <c r="C510" s="5"/>
      <c r="D510" s="5"/>
      <c r="E510" s="5"/>
      <c r="F510" s="5"/>
      <c r="G510" s="5"/>
    </row>
    <row r="511" ht="12.75" customHeight="1">
      <c r="C511" s="5"/>
      <c r="D511" s="5"/>
      <c r="E511" s="5"/>
      <c r="F511" s="5"/>
      <c r="G511" s="5"/>
    </row>
    <row r="512" ht="12.75" customHeight="1">
      <c r="C512" s="5"/>
      <c r="D512" s="5"/>
      <c r="E512" s="5"/>
      <c r="F512" s="5"/>
      <c r="G512" s="5"/>
    </row>
    <row r="513" ht="12.75" customHeight="1">
      <c r="C513" s="5"/>
      <c r="D513" s="5"/>
      <c r="E513" s="5"/>
      <c r="F513" s="5"/>
      <c r="G513" s="5"/>
    </row>
    <row r="514" ht="12.75" customHeight="1">
      <c r="C514" s="5"/>
      <c r="D514" s="5"/>
      <c r="E514" s="5"/>
      <c r="F514" s="5"/>
      <c r="G514" s="5"/>
    </row>
    <row r="515" ht="12.75" customHeight="1">
      <c r="C515" s="5"/>
      <c r="D515" s="5"/>
      <c r="E515" s="5"/>
      <c r="F515" s="5"/>
      <c r="G515" s="5"/>
    </row>
    <row r="516" ht="12.75" customHeight="1">
      <c r="C516" s="5"/>
      <c r="D516" s="5"/>
      <c r="E516" s="5"/>
      <c r="F516" s="5"/>
      <c r="G516" s="5"/>
    </row>
    <row r="517" ht="12.75" customHeight="1">
      <c r="C517" s="5"/>
      <c r="D517" s="5"/>
      <c r="E517" s="5"/>
      <c r="F517" s="5"/>
      <c r="G517" s="5"/>
    </row>
    <row r="518" ht="12.75" customHeight="1">
      <c r="C518" s="5"/>
      <c r="D518" s="5"/>
      <c r="E518" s="5"/>
      <c r="F518" s="5"/>
      <c r="G518" s="5"/>
    </row>
    <row r="519" ht="12.75" customHeight="1">
      <c r="C519" s="5"/>
      <c r="D519" s="5"/>
      <c r="E519" s="5"/>
      <c r="F519" s="5"/>
      <c r="G519" s="5"/>
    </row>
    <row r="520" ht="12.75" customHeight="1">
      <c r="C520" s="5"/>
      <c r="D520" s="5"/>
      <c r="E520" s="5"/>
      <c r="F520" s="5"/>
      <c r="G520" s="5"/>
    </row>
    <row r="521" ht="12.75" customHeight="1">
      <c r="C521" s="5"/>
      <c r="D521" s="5"/>
      <c r="E521" s="5"/>
      <c r="F521" s="5"/>
      <c r="G521" s="5"/>
    </row>
    <row r="522" ht="12.75" customHeight="1">
      <c r="C522" s="5"/>
      <c r="D522" s="5"/>
      <c r="E522" s="5"/>
      <c r="F522" s="5"/>
      <c r="G522" s="5"/>
    </row>
    <row r="523" ht="12.75" customHeight="1">
      <c r="C523" s="5"/>
      <c r="D523" s="5"/>
      <c r="E523" s="5"/>
      <c r="F523" s="5"/>
      <c r="G523" s="5"/>
    </row>
    <row r="524" ht="12.75" customHeight="1">
      <c r="C524" s="5"/>
      <c r="D524" s="5"/>
      <c r="E524" s="5"/>
      <c r="F524" s="5"/>
      <c r="G524" s="5"/>
    </row>
    <row r="525" ht="12.75" customHeight="1">
      <c r="C525" s="5"/>
      <c r="D525" s="5"/>
      <c r="E525" s="5"/>
      <c r="F525" s="5"/>
      <c r="G525" s="5"/>
    </row>
    <row r="526" ht="12.75" customHeight="1">
      <c r="C526" s="5"/>
      <c r="D526" s="5"/>
      <c r="E526" s="5"/>
      <c r="F526" s="5"/>
      <c r="G526" s="5"/>
    </row>
    <row r="527" ht="12.75" customHeight="1">
      <c r="C527" s="5"/>
      <c r="D527" s="5"/>
      <c r="E527" s="5"/>
      <c r="F527" s="5"/>
      <c r="G527" s="5"/>
    </row>
    <row r="528" ht="12.75" customHeight="1">
      <c r="C528" s="5"/>
      <c r="D528" s="5"/>
      <c r="E528" s="5"/>
      <c r="F528" s="5"/>
      <c r="G528" s="5"/>
    </row>
    <row r="529" ht="12.75" customHeight="1">
      <c r="C529" s="5"/>
      <c r="D529" s="5"/>
      <c r="E529" s="5"/>
      <c r="F529" s="5"/>
      <c r="G529" s="5"/>
    </row>
    <row r="530" ht="12.75" customHeight="1">
      <c r="C530" s="5"/>
      <c r="D530" s="5"/>
      <c r="E530" s="5"/>
      <c r="F530" s="5"/>
      <c r="G530" s="5"/>
    </row>
    <row r="531" ht="12.75" customHeight="1">
      <c r="C531" s="5"/>
      <c r="D531" s="5"/>
      <c r="E531" s="5"/>
      <c r="F531" s="5"/>
      <c r="G531" s="5"/>
    </row>
    <row r="532" ht="12.75" customHeight="1">
      <c r="C532" s="5"/>
      <c r="D532" s="5"/>
      <c r="E532" s="5"/>
      <c r="F532" s="5"/>
      <c r="G532" s="5"/>
    </row>
    <row r="533" ht="12.75" customHeight="1">
      <c r="C533" s="5"/>
      <c r="D533" s="5"/>
      <c r="E533" s="5"/>
      <c r="F533" s="5"/>
      <c r="G533" s="5"/>
    </row>
    <row r="534" ht="12.75" customHeight="1">
      <c r="C534" s="5"/>
      <c r="D534" s="5"/>
      <c r="E534" s="5"/>
      <c r="F534" s="5"/>
      <c r="G534" s="5"/>
    </row>
    <row r="535" ht="12.75" customHeight="1">
      <c r="C535" s="5"/>
      <c r="D535" s="5"/>
      <c r="E535" s="5"/>
      <c r="F535" s="5"/>
      <c r="G535" s="5"/>
    </row>
    <row r="536" ht="12.75" customHeight="1">
      <c r="C536" s="5"/>
      <c r="D536" s="5"/>
      <c r="E536" s="5"/>
      <c r="F536" s="5"/>
      <c r="G536" s="5"/>
    </row>
    <row r="537" ht="12.75" customHeight="1">
      <c r="C537" s="5"/>
      <c r="D537" s="5"/>
      <c r="E537" s="5"/>
      <c r="F537" s="5"/>
      <c r="G537" s="5"/>
    </row>
    <row r="538" ht="12.75" customHeight="1">
      <c r="C538" s="5"/>
      <c r="D538" s="5"/>
      <c r="E538" s="5"/>
      <c r="F538" s="5"/>
      <c r="G538" s="5"/>
    </row>
    <row r="539" ht="12.75" customHeight="1">
      <c r="C539" s="5"/>
      <c r="D539" s="5"/>
      <c r="E539" s="5"/>
      <c r="F539" s="5"/>
      <c r="G539" s="5"/>
    </row>
    <row r="540" ht="12.75" customHeight="1">
      <c r="C540" s="5"/>
      <c r="D540" s="5"/>
      <c r="E540" s="5"/>
      <c r="F540" s="5"/>
      <c r="G540" s="5"/>
    </row>
    <row r="541" ht="12.75" customHeight="1">
      <c r="C541" s="5"/>
      <c r="D541" s="5"/>
      <c r="E541" s="5"/>
      <c r="F541" s="5"/>
      <c r="G541" s="5"/>
    </row>
    <row r="542" ht="12.75" customHeight="1">
      <c r="C542" s="5"/>
      <c r="D542" s="5"/>
      <c r="E542" s="5"/>
      <c r="F542" s="5"/>
      <c r="G542" s="5"/>
    </row>
    <row r="543" ht="12.75" customHeight="1">
      <c r="C543" s="5"/>
      <c r="D543" s="5"/>
      <c r="E543" s="5"/>
      <c r="F543" s="5"/>
      <c r="G543" s="5"/>
    </row>
    <row r="544" ht="12.75" customHeight="1">
      <c r="C544" s="5"/>
      <c r="D544" s="5"/>
      <c r="E544" s="5"/>
      <c r="F544" s="5"/>
      <c r="G544" s="5"/>
    </row>
    <row r="545" ht="12.75" customHeight="1">
      <c r="C545" s="5"/>
      <c r="D545" s="5"/>
      <c r="E545" s="5"/>
      <c r="F545" s="5"/>
      <c r="G545" s="5"/>
    </row>
    <row r="546" ht="12.75" customHeight="1">
      <c r="C546" s="5"/>
      <c r="D546" s="5"/>
      <c r="E546" s="5"/>
      <c r="F546" s="5"/>
      <c r="G546" s="5"/>
    </row>
    <row r="547" ht="12.75" customHeight="1">
      <c r="C547" s="5"/>
      <c r="D547" s="5"/>
      <c r="E547" s="5"/>
      <c r="F547" s="5"/>
      <c r="G547" s="5"/>
    </row>
    <row r="548" ht="12.75" customHeight="1">
      <c r="C548" s="5"/>
      <c r="D548" s="5"/>
      <c r="E548" s="5"/>
      <c r="F548" s="5"/>
      <c r="G548" s="5"/>
    </row>
    <row r="549" ht="12.75" customHeight="1">
      <c r="C549" s="5"/>
      <c r="D549" s="5"/>
      <c r="E549" s="5"/>
      <c r="F549" s="5"/>
      <c r="G549" s="5"/>
    </row>
    <row r="550" ht="12.75" customHeight="1">
      <c r="C550" s="5"/>
      <c r="D550" s="5"/>
      <c r="E550" s="5"/>
      <c r="F550" s="5"/>
      <c r="G550" s="5"/>
    </row>
    <row r="551" ht="12.75" customHeight="1">
      <c r="C551" s="5"/>
      <c r="D551" s="5"/>
      <c r="E551" s="5"/>
      <c r="F551" s="5"/>
      <c r="G551" s="5"/>
    </row>
    <row r="552" ht="12.75" customHeight="1">
      <c r="C552" s="5"/>
      <c r="D552" s="5"/>
      <c r="E552" s="5"/>
      <c r="F552" s="5"/>
      <c r="G552" s="5"/>
    </row>
    <row r="553" ht="12.75" customHeight="1">
      <c r="C553" s="5"/>
      <c r="D553" s="5"/>
      <c r="E553" s="5"/>
      <c r="F553" s="5"/>
      <c r="G553" s="5"/>
    </row>
    <row r="554" ht="12.75" customHeight="1">
      <c r="C554" s="5"/>
      <c r="D554" s="5"/>
      <c r="E554" s="5"/>
      <c r="F554" s="5"/>
      <c r="G554" s="5"/>
    </row>
    <row r="555" ht="12.75" customHeight="1">
      <c r="C555" s="5"/>
      <c r="D555" s="5"/>
      <c r="E555" s="5"/>
      <c r="F555" s="5"/>
      <c r="G555" s="5"/>
    </row>
    <row r="556" ht="12.75" customHeight="1">
      <c r="C556" s="5"/>
      <c r="D556" s="5"/>
      <c r="E556" s="5"/>
      <c r="F556" s="5"/>
      <c r="G556" s="5"/>
    </row>
    <row r="557" ht="12.75" customHeight="1">
      <c r="C557" s="5"/>
      <c r="D557" s="5"/>
      <c r="E557" s="5"/>
      <c r="F557" s="5"/>
      <c r="G557" s="5"/>
    </row>
    <row r="558" ht="12.75" customHeight="1">
      <c r="C558" s="5"/>
      <c r="D558" s="5"/>
      <c r="E558" s="5"/>
      <c r="F558" s="5"/>
      <c r="G558" s="5"/>
    </row>
    <row r="559" ht="12.75" customHeight="1">
      <c r="C559" s="5"/>
      <c r="D559" s="5"/>
      <c r="E559" s="5"/>
      <c r="F559" s="5"/>
      <c r="G559" s="5"/>
    </row>
    <row r="560" ht="12.75" customHeight="1">
      <c r="C560" s="5"/>
      <c r="D560" s="5"/>
      <c r="E560" s="5"/>
      <c r="F560" s="5"/>
      <c r="G560" s="5"/>
    </row>
    <row r="561" ht="12.75" customHeight="1">
      <c r="C561" s="5"/>
      <c r="D561" s="5"/>
      <c r="E561" s="5"/>
      <c r="F561" s="5"/>
      <c r="G561" s="5"/>
    </row>
    <row r="562" ht="12.75" customHeight="1">
      <c r="C562" s="5"/>
      <c r="D562" s="5"/>
      <c r="E562" s="5"/>
      <c r="F562" s="5"/>
      <c r="G562" s="5"/>
    </row>
    <row r="563" ht="12.75" customHeight="1">
      <c r="C563" s="5"/>
      <c r="D563" s="5"/>
      <c r="E563" s="5"/>
      <c r="F563" s="5"/>
      <c r="G563" s="5"/>
    </row>
    <row r="564" ht="12.75" customHeight="1">
      <c r="C564" s="5"/>
      <c r="D564" s="5"/>
      <c r="E564" s="5"/>
      <c r="F564" s="5"/>
      <c r="G564" s="5"/>
    </row>
    <row r="565" ht="12.75" customHeight="1">
      <c r="C565" s="5"/>
      <c r="D565" s="5"/>
      <c r="E565" s="5"/>
      <c r="F565" s="5"/>
      <c r="G565" s="5"/>
    </row>
    <row r="566" ht="12.75" customHeight="1">
      <c r="C566" s="5"/>
      <c r="D566" s="5"/>
      <c r="E566" s="5"/>
      <c r="F566" s="5"/>
      <c r="G566" s="5"/>
    </row>
    <row r="567" ht="12.75" customHeight="1">
      <c r="C567" s="5"/>
      <c r="D567" s="5"/>
      <c r="E567" s="5"/>
      <c r="F567" s="5"/>
      <c r="G567" s="5"/>
    </row>
    <row r="568" ht="12.75" customHeight="1">
      <c r="C568" s="5"/>
      <c r="D568" s="5"/>
      <c r="E568" s="5"/>
      <c r="F568" s="5"/>
      <c r="G568" s="5"/>
    </row>
    <row r="569" ht="12.75" customHeight="1">
      <c r="C569" s="5"/>
      <c r="D569" s="5"/>
      <c r="E569" s="5"/>
      <c r="F569" s="5"/>
      <c r="G569" s="5"/>
    </row>
    <row r="570" ht="12.75" customHeight="1">
      <c r="C570" s="5"/>
      <c r="D570" s="5"/>
      <c r="E570" s="5"/>
      <c r="F570" s="5"/>
      <c r="G570" s="5"/>
    </row>
    <row r="571" ht="12.75" customHeight="1">
      <c r="C571" s="5"/>
      <c r="D571" s="5"/>
      <c r="E571" s="5"/>
      <c r="F571" s="5"/>
      <c r="G571" s="5"/>
    </row>
    <row r="572" ht="12.75" customHeight="1">
      <c r="C572" s="5"/>
      <c r="D572" s="5"/>
      <c r="E572" s="5"/>
      <c r="F572" s="5"/>
      <c r="G572" s="5"/>
    </row>
    <row r="573" ht="12.75" customHeight="1">
      <c r="C573" s="5"/>
      <c r="D573" s="5"/>
      <c r="E573" s="5"/>
      <c r="F573" s="5"/>
      <c r="G573" s="5"/>
    </row>
    <row r="574" ht="12.75" customHeight="1">
      <c r="C574" s="5"/>
      <c r="D574" s="5"/>
      <c r="E574" s="5"/>
      <c r="F574" s="5"/>
      <c r="G574" s="5"/>
    </row>
    <row r="575" ht="12.75" customHeight="1">
      <c r="C575" s="5"/>
      <c r="D575" s="5"/>
      <c r="E575" s="5"/>
      <c r="F575" s="5"/>
      <c r="G575" s="5"/>
    </row>
    <row r="576" ht="12.75" customHeight="1">
      <c r="C576" s="5"/>
      <c r="D576" s="5"/>
      <c r="E576" s="5"/>
      <c r="F576" s="5"/>
      <c r="G576" s="5"/>
    </row>
    <row r="577" ht="12.75" customHeight="1">
      <c r="C577" s="5"/>
      <c r="D577" s="5"/>
      <c r="E577" s="5"/>
      <c r="F577" s="5"/>
      <c r="G577" s="5"/>
    </row>
    <row r="578" ht="12.75" customHeight="1">
      <c r="C578" s="5"/>
      <c r="D578" s="5"/>
      <c r="E578" s="5"/>
      <c r="F578" s="5"/>
      <c r="G578" s="5"/>
    </row>
    <row r="579" ht="12.75" customHeight="1">
      <c r="C579" s="5"/>
      <c r="D579" s="5"/>
      <c r="E579" s="5"/>
      <c r="F579" s="5"/>
      <c r="G579" s="5"/>
    </row>
    <row r="580" ht="12.75" customHeight="1">
      <c r="C580" s="5"/>
      <c r="D580" s="5"/>
      <c r="E580" s="5"/>
      <c r="F580" s="5"/>
      <c r="G580" s="5"/>
    </row>
    <row r="581" ht="12.75" customHeight="1">
      <c r="C581" s="5"/>
      <c r="D581" s="5"/>
      <c r="E581" s="5"/>
      <c r="F581" s="5"/>
      <c r="G581" s="5"/>
    </row>
    <row r="582" ht="12.75" customHeight="1">
      <c r="C582" s="5"/>
      <c r="D582" s="5"/>
      <c r="E582" s="5"/>
      <c r="F582" s="5"/>
      <c r="G582" s="5"/>
    </row>
    <row r="583" ht="12.75" customHeight="1">
      <c r="C583" s="5"/>
      <c r="D583" s="5"/>
      <c r="E583" s="5"/>
      <c r="F583" s="5"/>
      <c r="G583" s="5"/>
    </row>
    <row r="584" ht="12.75" customHeight="1">
      <c r="C584" s="5"/>
      <c r="D584" s="5"/>
      <c r="E584" s="5"/>
      <c r="F584" s="5"/>
      <c r="G584" s="5"/>
    </row>
    <row r="585" ht="12.75" customHeight="1">
      <c r="C585" s="5"/>
      <c r="D585" s="5"/>
      <c r="E585" s="5"/>
      <c r="F585" s="5"/>
      <c r="G585" s="5"/>
    </row>
    <row r="586" ht="12.75" customHeight="1">
      <c r="C586" s="5"/>
      <c r="D586" s="5"/>
      <c r="E586" s="5"/>
      <c r="F586" s="5"/>
      <c r="G586" s="5"/>
    </row>
    <row r="587" ht="12.75" customHeight="1">
      <c r="C587" s="5"/>
      <c r="D587" s="5"/>
      <c r="E587" s="5"/>
      <c r="F587" s="5"/>
      <c r="G587" s="5"/>
    </row>
    <row r="588" ht="12.75" customHeight="1">
      <c r="C588" s="5"/>
      <c r="D588" s="5"/>
      <c r="E588" s="5"/>
      <c r="F588" s="5"/>
      <c r="G588" s="5"/>
    </row>
    <row r="589" ht="12.75" customHeight="1">
      <c r="C589" s="5"/>
      <c r="D589" s="5"/>
      <c r="E589" s="5"/>
      <c r="F589" s="5"/>
      <c r="G589" s="5"/>
    </row>
    <row r="590" ht="12.75" customHeight="1">
      <c r="C590" s="5"/>
      <c r="D590" s="5"/>
      <c r="E590" s="5"/>
      <c r="F590" s="5"/>
      <c r="G590" s="5"/>
    </row>
    <row r="591" ht="12.75" customHeight="1">
      <c r="C591" s="5"/>
      <c r="D591" s="5"/>
      <c r="E591" s="5"/>
      <c r="F591" s="5"/>
      <c r="G591" s="5"/>
    </row>
    <row r="592" ht="12.75" customHeight="1">
      <c r="C592" s="5"/>
      <c r="D592" s="5"/>
      <c r="E592" s="5"/>
      <c r="F592" s="5"/>
      <c r="G592" s="5"/>
    </row>
    <row r="593" ht="12.75" customHeight="1">
      <c r="C593" s="5"/>
      <c r="D593" s="5"/>
      <c r="E593" s="5"/>
      <c r="F593" s="5"/>
      <c r="G593" s="5"/>
    </row>
    <row r="594" ht="12.75" customHeight="1">
      <c r="C594" s="5"/>
      <c r="D594" s="5"/>
      <c r="E594" s="5"/>
      <c r="F594" s="5"/>
      <c r="G594" s="5"/>
    </row>
    <row r="595" ht="12.75" customHeight="1">
      <c r="C595" s="5"/>
      <c r="D595" s="5"/>
      <c r="E595" s="5"/>
      <c r="F595" s="5"/>
      <c r="G595" s="5"/>
    </row>
    <row r="596" ht="12.75" customHeight="1">
      <c r="C596" s="5"/>
      <c r="D596" s="5"/>
      <c r="E596" s="5"/>
      <c r="F596" s="5"/>
      <c r="G596" s="5"/>
    </row>
    <row r="597" ht="12.75" customHeight="1">
      <c r="C597" s="5"/>
      <c r="D597" s="5"/>
      <c r="E597" s="5"/>
      <c r="F597" s="5"/>
      <c r="G597" s="5"/>
    </row>
    <row r="598" ht="12.75" customHeight="1">
      <c r="C598" s="5"/>
      <c r="D598" s="5"/>
      <c r="E598" s="5"/>
      <c r="F598" s="5"/>
      <c r="G598" s="5"/>
    </row>
    <row r="599" ht="12.75" customHeight="1">
      <c r="C599" s="5"/>
      <c r="D599" s="5"/>
      <c r="E599" s="5"/>
      <c r="F599" s="5"/>
      <c r="G599" s="5"/>
    </row>
    <row r="600" ht="12.75" customHeight="1">
      <c r="C600" s="5"/>
      <c r="D600" s="5"/>
      <c r="E600" s="5"/>
      <c r="F600" s="5"/>
      <c r="G600" s="5"/>
    </row>
    <row r="601" ht="12.75" customHeight="1">
      <c r="C601" s="5"/>
      <c r="D601" s="5"/>
      <c r="E601" s="5"/>
      <c r="F601" s="5"/>
      <c r="G601" s="5"/>
    </row>
    <row r="602" ht="12.75" customHeight="1">
      <c r="C602" s="5"/>
      <c r="D602" s="5"/>
      <c r="E602" s="5"/>
      <c r="F602" s="5"/>
      <c r="G602" s="5"/>
    </row>
    <row r="603" ht="12.75" customHeight="1">
      <c r="C603" s="5"/>
      <c r="D603" s="5"/>
      <c r="E603" s="5"/>
      <c r="F603" s="5"/>
      <c r="G603" s="5"/>
    </row>
    <row r="604" ht="12.75" customHeight="1">
      <c r="C604" s="5"/>
      <c r="D604" s="5"/>
      <c r="E604" s="5"/>
      <c r="F604" s="5"/>
      <c r="G604" s="5"/>
    </row>
    <row r="605" ht="12.75" customHeight="1">
      <c r="C605" s="5"/>
      <c r="D605" s="5"/>
      <c r="E605" s="5"/>
      <c r="F605" s="5"/>
      <c r="G605" s="5"/>
    </row>
    <row r="606" ht="12.75" customHeight="1">
      <c r="C606" s="5"/>
      <c r="D606" s="5"/>
      <c r="E606" s="5"/>
      <c r="F606" s="5"/>
      <c r="G606" s="5"/>
    </row>
    <row r="607" ht="12.75" customHeight="1">
      <c r="C607" s="5"/>
      <c r="D607" s="5"/>
      <c r="E607" s="5"/>
      <c r="F607" s="5"/>
      <c r="G607" s="5"/>
    </row>
    <row r="608" ht="12.75" customHeight="1">
      <c r="C608" s="5"/>
      <c r="D608" s="5"/>
      <c r="E608" s="5"/>
      <c r="F608" s="5"/>
      <c r="G608" s="5"/>
    </row>
    <row r="609" ht="12.75" customHeight="1">
      <c r="C609" s="5"/>
      <c r="D609" s="5"/>
      <c r="E609" s="5"/>
      <c r="F609" s="5"/>
      <c r="G609" s="5"/>
    </row>
    <row r="610" ht="12.75" customHeight="1">
      <c r="C610" s="5"/>
      <c r="D610" s="5"/>
      <c r="E610" s="5"/>
      <c r="F610" s="5"/>
      <c r="G610" s="5"/>
    </row>
    <row r="611" ht="12.75" customHeight="1">
      <c r="C611" s="5"/>
      <c r="D611" s="5"/>
      <c r="E611" s="5"/>
      <c r="F611" s="5"/>
      <c r="G611" s="5"/>
    </row>
    <row r="612" ht="12.75" customHeight="1">
      <c r="C612" s="5"/>
      <c r="D612" s="5"/>
      <c r="E612" s="5"/>
      <c r="F612" s="5"/>
      <c r="G612" s="5"/>
    </row>
    <row r="613" ht="12.75" customHeight="1">
      <c r="C613" s="5"/>
      <c r="D613" s="5"/>
      <c r="E613" s="5"/>
      <c r="F613" s="5"/>
      <c r="G613" s="5"/>
    </row>
    <row r="614" ht="12.75" customHeight="1">
      <c r="C614" s="5"/>
      <c r="D614" s="5"/>
      <c r="E614" s="5"/>
      <c r="F614" s="5"/>
      <c r="G614" s="5"/>
    </row>
    <row r="615" ht="12.75" customHeight="1">
      <c r="C615" s="5"/>
      <c r="D615" s="5"/>
      <c r="E615" s="5"/>
      <c r="F615" s="5"/>
      <c r="G615" s="5"/>
    </row>
    <row r="616" ht="12.75" customHeight="1">
      <c r="C616" s="5"/>
      <c r="D616" s="5"/>
      <c r="E616" s="5"/>
      <c r="F616" s="5"/>
      <c r="G616" s="5"/>
    </row>
    <row r="617" ht="12.75" customHeight="1">
      <c r="C617" s="5"/>
      <c r="D617" s="5"/>
      <c r="E617" s="5"/>
      <c r="F617" s="5"/>
      <c r="G617" s="5"/>
    </row>
    <row r="618" ht="12.75" customHeight="1">
      <c r="C618" s="5"/>
      <c r="D618" s="5"/>
      <c r="E618" s="5"/>
      <c r="F618" s="5"/>
      <c r="G618" s="5"/>
    </row>
    <row r="619" ht="12.75" customHeight="1">
      <c r="C619" s="5"/>
      <c r="D619" s="5"/>
      <c r="E619" s="5"/>
      <c r="F619" s="5"/>
      <c r="G619" s="5"/>
    </row>
    <row r="620" ht="12.75" customHeight="1">
      <c r="C620" s="5"/>
      <c r="D620" s="5"/>
      <c r="E620" s="5"/>
      <c r="F620" s="5"/>
      <c r="G620" s="5"/>
    </row>
    <row r="621" ht="12.75" customHeight="1">
      <c r="C621" s="5"/>
      <c r="D621" s="5"/>
      <c r="E621" s="5"/>
      <c r="F621" s="5"/>
      <c r="G621" s="5"/>
    </row>
    <row r="622" ht="12.75" customHeight="1">
      <c r="C622" s="5"/>
      <c r="D622" s="5"/>
      <c r="E622" s="5"/>
      <c r="F622" s="5"/>
      <c r="G622" s="5"/>
    </row>
    <row r="623" ht="12.75" customHeight="1">
      <c r="C623" s="5"/>
      <c r="D623" s="5"/>
      <c r="E623" s="5"/>
      <c r="F623" s="5"/>
      <c r="G623" s="5"/>
    </row>
    <row r="624" ht="12.75" customHeight="1">
      <c r="C624" s="5"/>
      <c r="D624" s="5"/>
      <c r="E624" s="5"/>
      <c r="F624" s="5"/>
      <c r="G624" s="5"/>
    </row>
    <row r="625" ht="12.75" customHeight="1">
      <c r="C625" s="5"/>
      <c r="D625" s="5"/>
      <c r="E625" s="5"/>
      <c r="F625" s="5"/>
      <c r="G625" s="5"/>
    </row>
    <row r="626" ht="12.75" customHeight="1">
      <c r="C626" s="5"/>
      <c r="D626" s="5"/>
      <c r="E626" s="5"/>
      <c r="F626" s="5"/>
      <c r="G626" s="5"/>
    </row>
    <row r="627" ht="12.75" customHeight="1">
      <c r="C627" s="5"/>
      <c r="D627" s="5"/>
      <c r="E627" s="5"/>
      <c r="F627" s="5"/>
      <c r="G627" s="5"/>
    </row>
    <row r="628" ht="12.75" customHeight="1">
      <c r="C628" s="5"/>
      <c r="D628" s="5"/>
      <c r="E628" s="5"/>
      <c r="F628" s="5"/>
      <c r="G628" s="5"/>
    </row>
    <row r="629" ht="12.75" customHeight="1">
      <c r="C629" s="5"/>
      <c r="D629" s="5"/>
      <c r="E629" s="5"/>
      <c r="F629" s="5"/>
      <c r="G629" s="5"/>
    </row>
    <row r="630" ht="12.75" customHeight="1">
      <c r="C630" s="5"/>
      <c r="D630" s="5"/>
      <c r="E630" s="5"/>
      <c r="F630" s="5"/>
      <c r="G630" s="5"/>
    </row>
    <row r="631" ht="12.75" customHeight="1">
      <c r="C631" s="5"/>
      <c r="D631" s="5"/>
      <c r="E631" s="5"/>
      <c r="F631" s="5"/>
      <c r="G631" s="5"/>
    </row>
    <row r="632" ht="12.75" customHeight="1">
      <c r="C632" s="5"/>
      <c r="D632" s="5"/>
      <c r="E632" s="5"/>
      <c r="F632" s="5"/>
      <c r="G632" s="5"/>
    </row>
    <row r="633" ht="12.75" customHeight="1">
      <c r="C633" s="5"/>
      <c r="D633" s="5"/>
      <c r="E633" s="5"/>
      <c r="F633" s="5"/>
      <c r="G633" s="5"/>
    </row>
    <row r="634" ht="12.75" customHeight="1">
      <c r="C634" s="5"/>
      <c r="D634" s="5"/>
      <c r="E634" s="5"/>
      <c r="F634" s="5"/>
      <c r="G634" s="5"/>
    </row>
    <row r="635" ht="12.75" customHeight="1">
      <c r="C635" s="5"/>
      <c r="D635" s="5"/>
      <c r="E635" s="5"/>
      <c r="F635" s="5"/>
      <c r="G635" s="5"/>
    </row>
    <row r="636" ht="12.75" customHeight="1">
      <c r="C636" s="5"/>
      <c r="D636" s="5"/>
      <c r="E636" s="5"/>
      <c r="F636" s="5"/>
      <c r="G636" s="5"/>
    </row>
    <row r="637" ht="12.75" customHeight="1">
      <c r="C637" s="5"/>
      <c r="D637" s="5"/>
      <c r="E637" s="5"/>
      <c r="F637" s="5"/>
      <c r="G637" s="5"/>
    </row>
    <row r="638" ht="12.75" customHeight="1">
      <c r="C638" s="5"/>
      <c r="D638" s="5"/>
      <c r="E638" s="5"/>
      <c r="F638" s="5"/>
      <c r="G638" s="5"/>
    </row>
    <row r="639" ht="12.75" customHeight="1">
      <c r="C639" s="5"/>
      <c r="D639" s="5"/>
      <c r="E639" s="5"/>
      <c r="F639" s="5"/>
      <c r="G639" s="5"/>
    </row>
    <row r="640" ht="12.75" customHeight="1">
      <c r="C640" s="5"/>
      <c r="D640" s="5"/>
      <c r="E640" s="5"/>
      <c r="F640" s="5"/>
      <c r="G640" s="5"/>
    </row>
    <row r="641" ht="12.75" customHeight="1">
      <c r="C641" s="5"/>
      <c r="D641" s="5"/>
      <c r="E641" s="5"/>
      <c r="F641" s="5"/>
      <c r="G641" s="5"/>
    </row>
    <row r="642" ht="12.75" customHeight="1">
      <c r="C642" s="5"/>
      <c r="D642" s="5"/>
      <c r="E642" s="5"/>
      <c r="F642" s="5"/>
      <c r="G642" s="5"/>
    </row>
    <row r="643" ht="12.75" customHeight="1">
      <c r="C643" s="5"/>
      <c r="D643" s="5"/>
      <c r="E643" s="5"/>
      <c r="F643" s="5"/>
      <c r="G643" s="5"/>
    </row>
    <row r="644" ht="12.75" customHeight="1">
      <c r="C644" s="5"/>
      <c r="D644" s="5"/>
      <c r="E644" s="5"/>
      <c r="F644" s="5"/>
      <c r="G644" s="5"/>
    </row>
    <row r="645" ht="12.75" customHeight="1">
      <c r="C645" s="5"/>
      <c r="D645" s="5"/>
      <c r="E645" s="5"/>
      <c r="F645" s="5"/>
      <c r="G645" s="5"/>
    </row>
    <row r="646" ht="12.75" customHeight="1">
      <c r="C646" s="5"/>
      <c r="D646" s="5"/>
      <c r="E646" s="5"/>
      <c r="F646" s="5"/>
      <c r="G646" s="5"/>
    </row>
    <row r="647" ht="12.75" customHeight="1">
      <c r="C647" s="5"/>
      <c r="D647" s="5"/>
      <c r="E647" s="5"/>
      <c r="F647" s="5"/>
      <c r="G647" s="5"/>
    </row>
    <row r="648" ht="12.75" customHeight="1">
      <c r="C648" s="5"/>
      <c r="D648" s="5"/>
      <c r="E648" s="5"/>
      <c r="F648" s="5"/>
      <c r="G648" s="5"/>
    </row>
    <row r="649" ht="12.75" customHeight="1">
      <c r="C649" s="5"/>
      <c r="D649" s="5"/>
      <c r="E649" s="5"/>
      <c r="F649" s="5"/>
      <c r="G649" s="5"/>
    </row>
    <row r="650" ht="12.75" customHeight="1">
      <c r="C650" s="5"/>
      <c r="D650" s="5"/>
      <c r="E650" s="5"/>
      <c r="F650" s="5"/>
      <c r="G650" s="5"/>
    </row>
    <row r="651" ht="12.75" customHeight="1">
      <c r="C651" s="5"/>
      <c r="D651" s="5"/>
      <c r="E651" s="5"/>
      <c r="F651" s="5"/>
      <c r="G651" s="5"/>
    </row>
    <row r="652" ht="12.75" customHeight="1">
      <c r="C652" s="5"/>
      <c r="D652" s="5"/>
      <c r="E652" s="5"/>
      <c r="F652" s="5"/>
      <c r="G652" s="5"/>
    </row>
    <row r="653" ht="12.75" customHeight="1">
      <c r="C653" s="5"/>
      <c r="D653" s="5"/>
      <c r="E653" s="5"/>
      <c r="F653" s="5"/>
      <c r="G653" s="5"/>
    </row>
    <row r="654" ht="12.75" customHeight="1">
      <c r="C654" s="5"/>
      <c r="D654" s="5"/>
      <c r="E654" s="5"/>
      <c r="F654" s="5"/>
      <c r="G654" s="5"/>
    </row>
    <row r="655" ht="12.75" customHeight="1">
      <c r="C655" s="5"/>
      <c r="D655" s="5"/>
      <c r="E655" s="5"/>
      <c r="F655" s="5"/>
      <c r="G655" s="5"/>
    </row>
    <row r="656" ht="12.75" customHeight="1">
      <c r="C656" s="5"/>
      <c r="D656" s="5"/>
      <c r="E656" s="5"/>
      <c r="F656" s="5"/>
      <c r="G656" s="5"/>
    </row>
    <row r="657" ht="12.75" customHeight="1">
      <c r="C657" s="5"/>
      <c r="D657" s="5"/>
      <c r="E657" s="5"/>
      <c r="F657" s="5"/>
      <c r="G657" s="5"/>
    </row>
    <row r="658" ht="12.75" customHeight="1">
      <c r="C658" s="5"/>
      <c r="D658" s="5"/>
      <c r="E658" s="5"/>
      <c r="F658" s="5"/>
      <c r="G658" s="5"/>
    </row>
    <row r="659" ht="12.75" customHeight="1">
      <c r="C659" s="5"/>
      <c r="D659" s="5"/>
      <c r="E659" s="5"/>
      <c r="F659" s="5"/>
      <c r="G659" s="5"/>
    </row>
    <row r="660" ht="12.75" customHeight="1">
      <c r="C660" s="5"/>
      <c r="D660" s="5"/>
      <c r="E660" s="5"/>
      <c r="F660" s="5"/>
      <c r="G660" s="5"/>
    </row>
    <row r="661" ht="12.75" customHeight="1">
      <c r="C661" s="5"/>
      <c r="D661" s="5"/>
      <c r="E661" s="5"/>
      <c r="F661" s="5"/>
      <c r="G661" s="5"/>
    </row>
    <row r="662" ht="12.75" customHeight="1">
      <c r="C662" s="5"/>
      <c r="D662" s="5"/>
      <c r="E662" s="5"/>
      <c r="F662" s="5"/>
      <c r="G662" s="5"/>
    </row>
    <row r="663" ht="12.75" customHeight="1">
      <c r="C663" s="5"/>
      <c r="D663" s="5"/>
      <c r="E663" s="5"/>
      <c r="F663" s="5"/>
      <c r="G663" s="5"/>
    </row>
    <row r="664" ht="12.75" customHeight="1">
      <c r="C664" s="5"/>
      <c r="D664" s="5"/>
      <c r="E664" s="5"/>
      <c r="F664" s="5"/>
      <c r="G664" s="5"/>
    </row>
    <row r="665" ht="12.75" customHeight="1">
      <c r="C665" s="5"/>
      <c r="D665" s="5"/>
      <c r="E665" s="5"/>
      <c r="F665" s="5"/>
      <c r="G665" s="5"/>
    </row>
    <row r="666" ht="12.75" customHeight="1">
      <c r="C666" s="5"/>
      <c r="D666" s="5"/>
      <c r="E666" s="5"/>
      <c r="F666" s="5"/>
      <c r="G666" s="5"/>
    </row>
    <row r="667" ht="12.75" customHeight="1">
      <c r="C667" s="5"/>
      <c r="D667" s="5"/>
      <c r="E667" s="5"/>
      <c r="F667" s="5"/>
      <c r="G667" s="5"/>
    </row>
    <row r="668" ht="12.75" customHeight="1">
      <c r="C668" s="5"/>
      <c r="D668" s="5"/>
      <c r="E668" s="5"/>
      <c r="F668" s="5"/>
      <c r="G668" s="5"/>
    </row>
    <row r="669" ht="12.75" customHeight="1">
      <c r="C669" s="5"/>
      <c r="D669" s="5"/>
      <c r="E669" s="5"/>
      <c r="F669" s="5"/>
      <c r="G669" s="5"/>
    </row>
    <row r="670" ht="12.75" customHeight="1">
      <c r="C670" s="5"/>
      <c r="D670" s="5"/>
      <c r="E670" s="5"/>
      <c r="F670" s="5"/>
      <c r="G670" s="5"/>
    </row>
    <row r="671" ht="12.75" customHeight="1">
      <c r="C671" s="5"/>
      <c r="D671" s="5"/>
      <c r="E671" s="5"/>
      <c r="F671" s="5"/>
      <c r="G671" s="5"/>
    </row>
    <row r="672" ht="12.75" customHeight="1">
      <c r="C672" s="5"/>
      <c r="D672" s="5"/>
      <c r="E672" s="5"/>
      <c r="F672" s="5"/>
      <c r="G672" s="5"/>
    </row>
    <row r="673" ht="12.75" customHeight="1">
      <c r="C673" s="5"/>
      <c r="D673" s="5"/>
      <c r="E673" s="5"/>
      <c r="F673" s="5"/>
      <c r="G673" s="5"/>
    </row>
    <row r="674" ht="12.75" customHeight="1">
      <c r="C674" s="5"/>
      <c r="D674" s="5"/>
      <c r="E674" s="5"/>
      <c r="F674" s="5"/>
      <c r="G674" s="5"/>
    </row>
    <row r="675" ht="12.75" customHeight="1">
      <c r="C675" s="5"/>
      <c r="D675" s="5"/>
      <c r="E675" s="5"/>
      <c r="F675" s="5"/>
      <c r="G675" s="5"/>
    </row>
    <row r="676" ht="12.75" customHeight="1">
      <c r="C676" s="5"/>
      <c r="D676" s="5"/>
      <c r="E676" s="5"/>
      <c r="F676" s="5"/>
      <c r="G676" s="5"/>
    </row>
    <row r="677" ht="12.75" customHeight="1">
      <c r="C677" s="5"/>
      <c r="D677" s="5"/>
      <c r="E677" s="5"/>
      <c r="F677" s="5"/>
      <c r="G677" s="5"/>
    </row>
    <row r="678" ht="12.75" customHeight="1">
      <c r="C678" s="5"/>
      <c r="D678" s="5"/>
      <c r="E678" s="5"/>
      <c r="F678" s="5"/>
      <c r="G678" s="5"/>
    </row>
    <row r="679" ht="12.75" customHeight="1">
      <c r="C679" s="5"/>
      <c r="D679" s="5"/>
      <c r="E679" s="5"/>
      <c r="F679" s="5"/>
      <c r="G679" s="5"/>
    </row>
    <row r="680" ht="12.75" customHeight="1">
      <c r="C680" s="5"/>
      <c r="D680" s="5"/>
      <c r="E680" s="5"/>
      <c r="F680" s="5"/>
      <c r="G680" s="5"/>
    </row>
    <row r="681" ht="12.75" customHeight="1">
      <c r="C681" s="5"/>
      <c r="D681" s="5"/>
      <c r="E681" s="5"/>
      <c r="F681" s="5"/>
      <c r="G681" s="5"/>
    </row>
    <row r="682" ht="12.75" customHeight="1">
      <c r="C682" s="5"/>
      <c r="D682" s="5"/>
      <c r="E682" s="5"/>
      <c r="F682" s="5"/>
      <c r="G682" s="5"/>
    </row>
    <row r="683" ht="12.75" customHeight="1">
      <c r="C683" s="5"/>
      <c r="D683" s="5"/>
      <c r="E683" s="5"/>
      <c r="F683" s="5"/>
      <c r="G683" s="5"/>
    </row>
    <row r="684" ht="12.75" customHeight="1">
      <c r="C684" s="5"/>
      <c r="D684" s="5"/>
      <c r="E684" s="5"/>
      <c r="F684" s="5"/>
      <c r="G684" s="5"/>
    </row>
    <row r="685" ht="12.75" customHeight="1">
      <c r="C685" s="5"/>
      <c r="D685" s="5"/>
      <c r="E685" s="5"/>
      <c r="F685" s="5"/>
      <c r="G685" s="5"/>
    </row>
    <row r="686" ht="12.75" customHeight="1">
      <c r="C686" s="5"/>
      <c r="D686" s="5"/>
      <c r="E686" s="5"/>
      <c r="F686" s="5"/>
      <c r="G686" s="5"/>
    </row>
    <row r="687" ht="12.75" customHeight="1">
      <c r="C687" s="5"/>
      <c r="D687" s="5"/>
      <c r="E687" s="5"/>
      <c r="F687" s="5"/>
      <c r="G687" s="5"/>
    </row>
    <row r="688" ht="12.75" customHeight="1">
      <c r="C688" s="5"/>
      <c r="D688" s="5"/>
      <c r="E688" s="5"/>
      <c r="F688" s="5"/>
      <c r="G688" s="5"/>
    </row>
    <row r="689" ht="12.75" customHeight="1">
      <c r="C689" s="5"/>
      <c r="D689" s="5"/>
      <c r="E689" s="5"/>
      <c r="F689" s="5"/>
      <c r="G689" s="5"/>
    </row>
    <row r="690" ht="12.75" customHeight="1">
      <c r="C690" s="5"/>
      <c r="D690" s="5"/>
      <c r="E690" s="5"/>
      <c r="F690" s="5"/>
      <c r="G690" s="5"/>
    </row>
    <row r="691" ht="12.75" customHeight="1">
      <c r="C691" s="5"/>
      <c r="D691" s="5"/>
      <c r="E691" s="5"/>
      <c r="F691" s="5"/>
      <c r="G691" s="5"/>
    </row>
    <row r="692" ht="12.75" customHeight="1">
      <c r="C692" s="5"/>
      <c r="D692" s="5"/>
      <c r="E692" s="5"/>
      <c r="F692" s="5"/>
      <c r="G692" s="5"/>
    </row>
    <row r="693" ht="12.75" customHeight="1">
      <c r="C693" s="5"/>
      <c r="D693" s="5"/>
      <c r="E693" s="5"/>
      <c r="F693" s="5"/>
      <c r="G693" s="5"/>
    </row>
    <row r="694" ht="12.75" customHeight="1">
      <c r="C694" s="5"/>
      <c r="D694" s="5"/>
      <c r="E694" s="5"/>
      <c r="F694" s="5"/>
      <c r="G694" s="5"/>
    </row>
    <row r="695" ht="12.75" customHeight="1">
      <c r="C695" s="5"/>
      <c r="D695" s="5"/>
      <c r="E695" s="5"/>
      <c r="F695" s="5"/>
      <c r="G695" s="5"/>
    </row>
    <row r="696" ht="12.75" customHeight="1">
      <c r="C696" s="5"/>
      <c r="D696" s="5"/>
      <c r="E696" s="5"/>
      <c r="F696" s="5"/>
      <c r="G696" s="5"/>
    </row>
    <row r="697" ht="12.75" customHeight="1">
      <c r="C697" s="5"/>
      <c r="D697" s="5"/>
      <c r="E697" s="5"/>
      <c r="F697" s="5"/>
      <c r="G697" s="5"/>
    </row>
    <row r="698" ht="12.75" customHeight="1">
      <c r="C698" s="5"/>
      <c r="D698" s="5"/>
      <c r="E698" s="5"/>
      <c r="F698" s="5"/>
      <c r="G698" s="5"/>
    </row>
    <row r="699" ht="12.75" customHeight="1">
      <c r="C699" s="5"/>
      <c r="D699" s="5"/>
      <c r="E699" s="5"/>
      <c r="F699" s="5"/>
      <c r="G699" s="5"/>
    </row>
    <row r="700" ht="12.75" customHeight="1">
      <c r="C700" s="5"/>
      <c r="D700" s="5"/>
      <c r="E700" s="5"/>
      <c r="F700" s="5"/>
      <c r="G700" s="5"/>
    </row>
    <row r="701" ht="12.75" customHeight="1">
      <c r="C701" s="5"/>
      <c r="D701" s="5"/>
      <c r="E701" s="5"/>
      <c r="F701" s="5"/>
      <c r="G701" s="5"/>
    </row>
    <row r="702" ht="12.75" customHeight="1">
      <c r="C702" s="5"/>
      <c r="D702" s="5"/>
      <c r="E702" s="5"/>
      <c r="F702" s="5"/>
      <c r="G702" s="5"/>
    </row>
    <row r="703" ht="12.75" customHeight="1">
      <c r="C703" s="5"/>
      <c r="D703" s="5"/>
      <c r="E703" s="5"/>
      <c r="F703" s="5"/>
      <c r="G703" s="5"/>
    </row>
    <row r="704" ht="12.75" customHeight="1">
      <c r="C704" s="5"/>
      <c r="D704" s="5"/>
      <c r="E704" s="5"/>
      <c r="F704" s="5"/>
      <c r="G704" s="5"/>
    </row>
    <row r="705" ht="12.75" customHeight="1">
      <c r="C705" s="5"/>
      <c r="D705" s="5"/>
      <c r="E705" s="5"/>
      <c r="F705" s="5"/>
      <c r="G705" s="5"/>
    </row>
    <row r="706" ht="12.75" customHeight="1">
      <c r="C706" s="5"/>
      <c r="D706" s="5"/>
      <c r="E706" s="5"/>
      <c r="F706" s="5"/>
      <c r="G706" s="5"/>
    </row>
    <row r="707" ht="12.75" customHeight="1">
      <c r="C707" s="5"/>
      <c r="D707" s="5"/>
      <c r="E707" s="5"/>
      <c r="F707" s="5"/>
      <c r="G707" s="5"/>
    </row>
    <row r="708" ht="12.75" customHeight="1">
      <c r="C708" s="5"/>
      <c r="D708" s="5"/>
      <c r="E708" s="5"/>
      <c r="F708" s="5"/>
      <c r="G708" s="5"/>
    </row>
    <row r="709" ht="12.75" customHeight="1">
      <c r="C709" s="5"/>
      <c r="D709" s="5"/>
      <c r="E709" s="5"/>
      <c r="F709" s="5"/>
      <c r="G709" s="5"/>
    </row>
    <row r="710" ht="12.75" customHeight="1">
      <c r="C710" s="5"/>
      <c r="D710" s="5"/>
      <c r="E710" s="5"/>
      <c r="F710" s="5"/>
      <c r="G710" s="5"/>
    </row>
    <row r="711" ht="12.75" customHeight="1">
      <c r="C711" s="5"/>
      <c r="D711" s="5"/>
      <c r="E711" s="5"/>
      <c r="F711" s="5"/>
      <c r="G711" s="5"/>
    </row>
    <row r="712" ht="12.75" customHeight="1">
      <c r="C712" s="5"/>
      <c r="D712" s="5"/>
      <c r="E712" s="5"/>
      <c r="F712" s="5"/>
      <c r="G712" s="5"/>
    </row>
    <row r="713" ht="12.75" customHeight="1">
      <c r="C713" s="5"/>
      <c r="D713" s="5"/>
      <c r="E713" s="5"/>
      <c r="F713" s="5"/>
      <c r="G713" s="5"/>
    </row>
    <row r="714" ht="12.75" customHeight="1">
      <c r="C714" s="5"/>
      <c r="D714" s="5"/>
      <c r="E714" s="5"/>
      <c r="F714" s="5"/>
      <c r="G714" s="5"/>
    </row>
    <row r="715" ht="12.75" customHeight="1">
      <c r="C715" s="5"/>
      <c r="D715" s="5"/>
      <c r="E715" s="5"/>
      <c r="F715" s="5"/>
      <c r="G715" s="5"/>
    </row>
    <row r="716" ht="12.75" customHeight="1">
      <c r="C716" s="5"/>
      <c r="D716" s="5"/>
      <c r="E716" s="5"/>
      <c r="F716" s="5"/>
      <c r="G716" s="5"/>
    </row>
    <row r="717" ht="12.75" customHeight="1">
      <c r="C717" s="5"/>
      <c r="D717" s="5"/>
      <c r="E717" s="5"/>
      <c r="F717" s="5"/>
      <c r="G717" s="5"/>
    </row>
    <row r="718" ht="12.75" customHeight="1">
      <c r="C718" s="5"/>
      <c r="D718" s="5"/>
      <c r="E718" s="5"/>
      <c r="F718" s="5"/>
      <c r="G718" s="5"/>
    </row>
    <row r="719" ht="12.75" customHeight="1">
      <c r="C719" s="5"/>
      <c r="D719" s="5"/>
      <c r="E719" s="5"/>
      <c r="F719" s="5"/>
      <c r="G719" s="5"/>
    </row>
    <row r="720" ht="12.75" customHeight="1">
      <c r="C720" s="5"/>
      <c r="D720" s="5"/>
      <c r="E720" s="5"/>
      <c r="F720" s="5"/>
      <c r="G720" s="5"/>
    </row>
    <row r="721" ht="12.75" customHeight="1">
      <c r="C721" s="5"/>
      <c r="D721" s="5"/>
      <c r="E721" s="5"/>
      <c r="F721" s="5"/>
      <c r="G721" s="5"/>
    </row>
    <row r="722" ht="12.75" customHeight="1">
      <c r="C722" s="5"/>
      <c r="D722" s="5"/>
      <c r="E722" s="5"/>
      <c r="F722" s="5"/>
      <c r="G722" s="5"/>
    </row>
    <row r="723" ht="12.75" customHeight="1">
      <c r="C723" s="5"/>
      <c r="D723" s="5"/>
      <c r="E723" s="5"/>
      <c r="F723" s="5"/>
      <c r="G723" s="5"/>
    </row>
    <row r="724" ht="12.75" customHeight="1">
      <c r="C724" s="5"/>
      <c r="D724" s="5"/>
      <c r="E724" s="5"/>
      <c r="F724" s="5"/>
      <c r="G724" s="5"/>
    </row>
    <row r="725" ht="12.75" customHeight="1">
      <c r="C725" s="5"/>
      <c r="D725" s="5"/>
      <c r="E725" s="5"/>
      <c r="F725" s="5"/>
      <c r="G725" s="5"/>
    </row>
    <row r="726" ht="12.75" customHeight="1">
      <c r="C726" s="5"/>
      <c r="D726" s="5"/>
      <c r="E726" s="5"/>
      <c r="F726" s="5"/>
      <c r="G726" s="5"/>
    </row>
    <row r="727" ht="12.75" customHeight="1">
      <c r="C727" s="5"/>
      <c r="D727" s="5"/>
      <c r="E727" s="5"/>
      <c r="F727" s="5"/>
      <c r="G727" s="5"/>
    </row>
    <row r="728" ht="12.75" customHeight="1">
      <c r="C728" s="5"/>
      <c r="D728" s="5"/>
      <c r="E728" s="5"/>
      <c r="F728" s="5"/>
      <c r="G728" s="5"/>
    </row>
    <row r="729" ht="12.75" customHeight="1">
      <c r="C729" s="5"/>
      <c r="D729" s="5"/>
      <c r="E729" s="5"/>
      <c r="F729" s="5"/>
      <c r="G729" s="5"/>
    </row>
    <row r="730" ht="12.75" customHeight="1">
      <c r="C730" s="5"/>
      <c r="D730" s="5"/>
      <c r="E730" s="5"/>
      <c r="F730" s="5"/>
      <c r="G730" s="5"/>
    </row>
    <row r="731" ht="12.75" customHeight="1">
      <c r="C731" s="5"/>
      <c r="D731" s="5"/>
      <c r="E731" s="5"/>
      <c r="F731" s="5"/>
      <c r="G731" s="5"/>
    </row>
    <row r="732" ht="12.75" customHeight="1">
      <c r="C732" s="5"/>
      <c r="D732" s="5"/>
      <c r="E732" s="5"/>
      <c r="F732" s="5"/>
      <c r="G732" s="5"/>
    </row>
    <row r="733" ht="12.75" customHeight="1">
      <c r="C733" s="5"/>
      <c r="D733" s="5"/>
      <c r="E733" s="5"/>
      <c r="F733" s="5"/>
      <c r="G733" s="5"/>
    </row>
    <row r="734" ht="12.75" customHeight="1">
      <c r="C734" s="5"/>
      <c r="D734" s="5"/>
      <c r="E734" s="5"/>
      <c r="F734" s="5"/>
      <c r="G734" s="5"/>
    </row>
    <row r="735" ht="12.75" customHeight="1">
      <c r="C735" s="5"/>
      <c r="D735" s="5"/>
      <c r="E735" s="5"/>
      <c r="F735" s="5"/>
      <c r="G735" s="5"/>
    </row>
    <row r="736" ht="12.75" customHeight="1">
      <c r="C736" s="5"/>
      <c r="D736" s="5"/>
      <c r="E736" s="5"/>
      <c r="F736" s="5"/>
      <c r="G736" s="5"/>
    </row>
    <row r="737" ht="12.75" customHeight="1">
      <c r="C737" s="5"/>
      <c r="D737" s="5"/>
      <c r="E737" s="5"/>
      <c r="F737" s="5"/>
      <c r="G737" s="5"/>
    </row>
    <row r="738" ht="12.75" customHeight="1">
      <c r="C738" s="5"/>
      <c r="D738" s="5"/>
      <c r="E738" s="5"/>
      <c r="F738" s="5"/>
      <c r="G738" s="5"/>
    </row>
    <row r="739" ht="12.75" customHeight="1">
      <c r="C739" s="5"/>
      <c r="D739" s="5"/>
      <c r="E739" s="5"/>
      <c r="F739" s="5"/>
      <c r="G739" s="5"/>
    </row>
    <row r="740" ht="12.75" customHeight="1">
      <c r="C740" s="5"/>
      <c r="D740" s="5"/>
      <c r="E740" s="5"/>
      <c r="F740" s="5"/>
      <c r="G740" s="5"/>
    </row>
    <row r="741" ht="12.75" customHeight="1">
      <c r="C741" s="5"/>
      <c r="D741" s="5"/>
      <c r="E741" s="5"/>
      <c r="F741" s="5"/>
      <c r="G741" s="5"/>
    </row>
    <row r="742" ht="12.75" customHeight="1">
      <c r="C742" s="5"/>
      <c r="D742" s="5"/>
      <c r="E742" s="5"/>
      <c r="F742" s="5"/>
      <c r="G742" s="5"/>
    </row>
    <row r="743" ht="12.75" customHeight="1">
      <c r="C743" s="5"/>
      <c r="D743" s="5"/>
      <c r="E743" s="5"/>
      <c r="F743" s="5"/>
      <c r="G743" s="5"/>
    </row>
    <row r="744" ht="12.75" customHeight="1">
      <c r="C744" s="5"/>
      <c r="D744" s="5"/>
      <c r="E744" s="5"/>
      <c r="F744" s="5"/>
      <c r="G744" s="5"/>
    </row>
    <row r="745" ht="12.75" customHeight="1">
      <c r="C745" s="5"/>
      <c r="D745" s="5"/>
      <c r="E745" s="5"/>
      <c r="F745" s="5"/>
      <c r="G745" s="5"/>
    </row>
    <row r="746" ht="12.75" customHeight="1">
      <c r="C746" s="5"/>
      <c r="D746" s="5"/>
      <c r="E746" s="5"/>
      <c r="F746" s="5"/>
      <c r="G746" s="5"/>
    </row>
    <row r="747" ht="12.75" customHeight="1">
      <c r="C747" s="5"/>
      <c r="D747" s="5"/>
      <c r="E747" s="5"/>
      <c r="F747" s="5"/>
      <c r="G747" s="5"/>
    </row>
    <row r="748" ht="12.75" customHeight="1">
      <c r="C748" s="5"/>
      <c r="D748" s="5"/>
      <c r="E748" s="5"/>
      <c r="F748" s="5"/>
      <c r="G748" s="5"/>
    </row>
    <row r="749" ht="12.75" customHeight="1">
      <c r="C749" s="5"/>
      <c r="D749" s="5"/>
      <c r="E749" s="5"/>
      <c r="F749" s="5"/>
      <c r="G749" s="5"/>
    </row>
    <row r="750" ht="12.75" customHeight="1">
      <c r="C750" s="5"/>
      <c r="D750" s="5"/>
      <c r="E750" s="5"/>
      <c r="F750" s="5"/>
      <c r="G750" s="5"/>
    </row>
    <row r="751" ht="12.75" customHeight="1">
      <c r="C751" s="5"/>
      <c r="D751" s="5"/>
      <c r="E751" s="5"/>
      <c r="F751" s="5"/>
      <c r="G751" s="5"/>
    </row>
    <row r="752" ht="12.75" customHeight="1">
      <c r="C752" s="5"/>
      <c r="D752" s="5"/>
      <c r="E752" s="5"/>
      <c r="F752" s="5"/>
      <c r="G752" s="5"/>
    </row>
    <row r="753" ht="12.75" customHeight="1">
      <c r="C753" s="5"/>
      <c r="D753" s="5"/>
      <c r="E753" s="5"/>
      <c r="F753" s="5"/>
      <c r="G753" s="5"/>
    </row>
    <row r="754" ht="12.75" customHeight="1">
      <c r="C754" s="5"/>
      <c r="D754" s="5"/>
      <c r="E754" s="5"/>
      <c r="F754" s="5"/>
      <c r="G754" s="5"/>
    </row>
    <row r="755" ht="12.75" customHeight="1">
      <c r="C755" s="5"/>
      <c r="D755" s="5"/>
      <c r="E755" s="5"/>
      <c r="F755" s="5"/>
      <c r="G755" s="5"/>
    </row>
    <row r="756" ht="12.75" customHeight="1">
      <c r="C756" s="5"/>
      <c r="D756" s="5"/>
      <c r="E756" s="5"/>
      <c r="F756" s="5"/>
      <c r="G756" s="5"/>
    </row>
    <row r="757" ht="12.75" customHeight="1">
      <c r="C757" s="5"/>
      <c r="D757" s="5"/>
      <c r="E757" s="5"/>
      <c r="F757" s="5"/>
      <c r="G757" s="5"/>
    </row>
    <row r="758" ht="12.75" customHeight="1">
      <c r="C758" s="5"/>
      <c r="D758" s="5"/>
      <c r="E758" s="5"/>
      <c r="F758" s="5"/>
      <c r="G758" s="5"/>
    </row>
    <row r="759" ht="12.75" customHeight="1">
      <c r="C759" s="5"/>
      <c r="D759" s="5"/>
      <c r="E759" s="5"/>
      <c r="F759" s="5"/>
      <c r="G759" s="5"/>
    </row>
    <row r="760" ht="12.75" customHeight="1">
      <c r="C760" s="5"/>
      <c r="D760" s="5"/>
      <c r="E760" s="5"/>
      <c r="F760" s="5"/>
      <c r="G760" s="5"/>
    </row>
    <row r="761" ht="12.75" customHeight="1">
      <c r="C761" s="5"/>
      <c r="D761" s="5"/>
      <c r="E761" s="5"/>
      <c r="F761" s="5"/>
      <c r="G761" s="5"/>
    </row>
    <row r="762" ht="12.75" customHeight="1">
      <c r="C762" s="5"/>
      <c r="D762" s="5"/>
      <c r="E762" s="5"/>
      <c r="F762" s="5"/>
      <c r="G762" s="5"/>
    </row>
    <row r="763" ht="12.75" customHeight="1">
      <c r="C763" s="5"/>
      <c r="D763" s="5"/>
      <c r="E763" s="5"/>
      <c r="F763" s="5"/>
      <c r="G763" s="5"/>
    </row>
    <row r="764" ht="12.75" customHeight="1">
      <c r="C764" s="5"/>
      <c r="D764" s="5"/>
      <c r="E764" s="5"/>
      <c r="F764" s="5"/>
      <c r="G764" s="5"/>
    </row>
    <row r="765" ht="12.75" customHeight="1">
      <c r="C765" s="5"/>
      <c r="D765" s="5"/>
      <c r="E765" s="5"/>
      <c r="F765" s="5"/>
      <c r="G765" s="5"/>
    </row>
    <row r="766" ht="12.75" customHeight="1">
      <c r="C766" s="5"/>
      <c r="D766" s="5"/>
      <c r="E766" s="5"/>
      <c r="F766" s="5"/>
      <c r="G766" s="5"/>
    </row>
    <row r="767" ht="12.75" customHeight="1">
      <c r="C767" s="5"/>
      <c r="D767" s="5"/>
      <c r="E767" s="5"/>
      <c r="F767" s="5"/>
      <c r="G767" s="5"/>
    </row>
    <row r="768" ht="12.75" customHeight="1">
      <c r="C768" s="5"/>
      <c r="D768" s="5"/>
      <c r="E768" s="5"/>
      <c r="F768" s="5"/>
      <c r="G768" s="5"/>
    </row>
    <row r="769" ht="12.75" customHeight="1">
      <c r="C769" s="5"/>
      <c r="D769" s="5"/>
      <c r="E769" s="5"/>
      <c r="F769" s="5"/>
      <c r="G769" s="5"/>
    </row>
    <row r="770" ht="12.75" customHeight="1">
      <c r="C770" s="5"/>
      <c r="D770" s="5"/>
      <c r="E770" s="5"/>
      <c r="F770" s="5"/>
      <c r="G770" s="5"/>
    </row>
    <row r="771" ht="12.75" customHeight="1">
      <c r="C771" s="5"/>
      <c r="D771" s="5"/>
      <c r="E771" s="5"/>
      <c r="F771" s="5"/>
      <c r="G771" s="5"/>
    </row>
    <row r="772" ht="12.75" customHeight="1">
      <c r="C772" s="5"/>
      <c r="D772" s="5"/>
      <c r="E772" s="5"/>
      <c r="F772" s="5"/>
      <c r="G772" s="5"/>
    </row>
    <row r="773" ht="12.75" customHeight="1">
      <c r="C773" s="5"/>
      <c r="D773" s="5"/>
      <c r="E773" s="5"/>
      <c r="F773" s="5"/>
      <c r="G773" s="5"/>
    </row>
    <row r="774" ht="12.75" customHeight="1">
      <c r="C774" s="5"/>
      <c r="D774" s="5"/>
      <c r="E774" s="5"/>
      <c r="F774" s="5"/>
      <c r="G774" s="5"/>
    </row>
    <row r="775" ht="12.75" customHeight="1">
      <c r="C775" s="5"/>
      <c r="D775" s="5"/>
      <c r="E775" s="5"/>
      <c r="F775" s="5"/>
      <c r="G775" s="5"/>
    </row>
    <row r="776" ht="12.75" customHeight="1">
      <c r="C776" s="5"/>
      <c r="D776" s="5"/>
      <c r="E776" s="5"/>
      <c r="F776" s="5"/>
      <c r="G776" s="5"/>
    </row>
    <row r="777" ht="12.75" customHeight="1">
      <c r="C777" s="5"/>
      <c r="D777" s="5"/>
      <c r="E777" s="5"/>
      <c r="F777" s="5"/>
      <c r="G777" s="5"/>
    </row>
    <row r="778" ht="12.75" customHeight="1">
      <c r="C778" s="5"/>
      <c r="D778" s="5"/>
      <c r="E778" s="5"/>
      <c r="F778" s="5"/>
      <c r="G778" s="5"/>
    </row>
    <row r="779" ht="12.75" customHeight="1">
      <c r="C779" s="5"/>
      <c r="D779" s="5"/>
      <c r="E779" s="5"/>
      <c r="F779" s="5"/>
      <c r="G779" s="5"/>
    </row>
    <row r="780" ht="12.75" customHeight="1">
      <c r="C780" s="5"/>
      <c r="D780" s="5"/>
      <c r="E780" s="5"/>
      <c r="F780" s="5"/>
      <c r="G780" s="5"/>
    </row>
    <row r="781" ht="12.75" customHeight="1">
      <c r="C781" s="5"/>
      <c r="D781" s="5"/>
      <c r="E781" s="5"/>
      <c r="F781" s="5"/>
      <c r="G781" s="5"/>
    </row>
    <row r="782" ht="12.75" customHeight="1">
      <c r="C782" s="5"/>
      <c r="D782" s="5"/>
      <c r="E782" s="5"/>
      <c r="F782" s="5"/>
      <c r="G782" s="5"/>
    </row>
    <row r="783" ht="12.75" customHeight="1">
      <c r="C783" s="5"/>
      <c r="D783" s="5"/>
      <c r="E783" s="5"/>
      <c r="F783" s="5"/>
      <c r="G783" s="5"/>
    </row>
    <row r="784" ht="12.75" customHeight="1">
      <c r="C784" s="5"/>
      <c r="D784" s="5"/>
      <c r="E784" s="5"/>
      <c r="F784" s="5"/>
      <c r="G784" s="5"/>
    </row>
    <row r="785" ht="12.75" customHeight="1">
      <c r="C785" s="5"/>
      <c r="D785" s="5"/>
      <c r="E785" s="5"/>
      <c r="F785" s="5"/>
      <c r="G785" s="5"/>
    </row>
    <row r="786" ht="12.75" customHeight="1">
      <c r="C786" s="5"/>
      <c r="D786" s="5"/>
      <c r="E786" s="5"/>
      <c r="F786" s="5"/>
      <c r="G786" s="5"/>
    </row>
    <row r="787" ht="12.75" customHeight="1">
      <c r="C787" s="5"/>
      <c r="D787" s="5"/>
      <c r="E787" s="5"/>
      <c r="F787" s="5"/>
      <c r="G787" s="5"/>
    </row>
    <row r="788" ht="12.75" customHeight="1">
      <c r="C788" s="5"/>
      <c r="D788" s="5"/>
      <c r="E788" s="5"/>
      <c r="F788" s="5"/>
      <c r="G788" s="5"/>
    </row>
    <row r="789" ht="12.75" customHeight="1">
      <c r="C789" s="5"/>
      <c r="D789" s="5"/>
      <c r="E789" s="5"/>
      <c r="F789" s="5"/>
      <c r="G789" s="5"/>
    </row>
    <row r="790" ht="12.75" customHeight="1">
      <c r="C790" s="5"/>
      <c r="D790" s="5"/>
      <c r="E790" s="5"/>
      <c r="F790" s="5"/>
      <c r="G790" s="5"/>
    </row>
    <row r="791" ht="12.75" customHeight="1">
      <c r="C791" s="5"/>
      <c r="D791" s="5"/>
      <c r="E791" s="5"/>
      <c r="F791" s="5"/>
      <c r="G791" s="5"/>
    </row>
    <row r="792" ht="12.75" customHeight="1">
      <c r="C792" s="5"/>
      <c r="D792" s="5"/>
      <c r="E792" s="5"/>
      <c r="F792" s="5"/>
      <c r="G792" s="5"/>
    </row>
    <row r="793" ht="12.75" customHeight="1">
      <c r="C793" s="5"/>
      <c r="D793" s="5"/>
      <c r="E793" s="5"/>
      <c r="F793" s="5"/>
      <c r="G793" s="5"/>
    </row>
    <row r="794" ht="12.75" customHeight="1">
      <c r="C794" s="5"/>
      <c r="D794" s="5"/>
      <c r="E794" s="5"/>
      <c r="F794" s="5"/>
      <c r="G794" s="5"/>
    </row>
    <row r="795" ht="12.75" customHeight="1">
      <c r="C795" s="5"/>
      <c r="D795" s="5"/>
      <c r="E795" s="5"/>
      <c r="F795" s="5"/>
      <c r="G795" s="5"/>
    </row>
    <row r="796" ht="12.75" customHeight="1">
      <c r="C796" s="5"/>
      <c r="D796" s="5"/>
      <c r="E796" s="5"/>
      <c r="F796" s="5"/>
      <c r="G796" s="5"/>
    </row>
    <row r="797" ht="12.75" customHeight="1">
      <c r="C797" s="5"/>
      <c r="D797" s="5"/>
      <c r="E797" s="5"/>
      <c r="F797" s="5"/>
      <c r="G797" s="5"/>
    </row>
    <row r="798" ht="12.75" customHeight="1">
      <c r="C798" s="5"/>
      <c r="D798" s="5"/>
      <c r="E798" s="5"/>
      <c r="F798" s="5"/>
      <c r="G798" s="5"/>
    </row>
    <row r="799" ht="12.75" customHeight="1">
      <c r="C799" s="5"/>
      <c r="D799" s="5"/>
      <c r="E799" s="5"/>
      <c r="F799" s="5"/>
      <c r="G799" s="5"/>
    </row>
    <row r="800" ht="12.75" customHeight="1">
      <c r="C800" s="5"/>
      <c r="D800" s="5"/>
      <c r="E800" s="5"/>
      <c r="F800" s="5"/>
      <c r="G800" s="5"/>
    </row>
    <row r="801" ht="12.75" customHeight="1">
      <c r="C801" s="5"/>
      <c r="D801" s="5"/>
      <c r="E801" s="5"/>
      <c r="F801" s="5"/>
      <c r="G801" s="5"/>
    </row>
    <row r="802" ht="12.75" customHeight="1">
      <c r="C802" s="5"/>
      <c r="D802" s="5"/>
      <c r="E802" s="5"/>
      <c r="F802" s="5"/>
      <c r="G802" s="5"/>
    </row>
    <row r="803" ht="12.75" customHeight="1">
      <c r="C803" s="5"/>
      <c r="D803" s="5"/>
      <c r="E803" s="5"/>
      <c r="F803" s="5"/>
      <c r="G803" s="5"/>
    </row>
    <row r="804" ht="12.75" customHeight="1">
      <c r="C804" s="5"/>
      <c r="D804" s="5"/>
      <c r="E804" s="5"/>
      <c r="F804" s="5"/>
      <c r="G804" s="5"/>
    </row>
    <row r="805" ht="12.75" customHeight="1">
      <c r="C805" s="5"/>
      <c r="D805" s="5"/>
      <c r="E805" s="5"/>
      <c r="F805" s="5"/>
      <c r="G805" s="5"/>
    </row>
    <row r="806" ht="12.75" customHeight="1">
      <c r="C806" s="5"/>
      <c r="D806" s="5"/>
      <c r="E806" s="5"/>
      <c r="F806" s="5"/>
      <c r="G806" s="5"/>
    </row>
    <row r="807" ht="12.75" customHeight="1">
      <c r="C807" s="5"/>
      <c r="D807" s="5"/>
      <c r="E807" s="5"/>
      <c r="F807" s="5"/>
      <c r="G807" s="5"/>
    </row>
    <row r="808" ht="12.75" customHeight="1">
      <c r="C808" s="5"/>
      <c r="D808" s="5"/>
      <c r="E808" s="5"/>
      <c r="F808" s="5"/>
      <c r="G808" s="5"/>
    </row>
    <row r="809" ht="12.75" customHeight="1">
      <c r="C809" s="5"/>
      <c r="D809" s="5"/>
      <c r="E809" s="5"/>
      <c r="F809" s="5"/>
      <c r="G809" s="5"/>
    </row>
    <row r="810" ht="12.75" customHeight="1">
      <c r="C810" s="5"/>
      <c r="D810" s="5"/>
      <c r="E810" s="5"/>
      <c r="F810" s="5"/>
      <c r="G810" s="5"/>
    </row>
    <row r="811" ht="12.75" customHeight="1">
      <c r="C811" s="5"/>
      <c r="D811" s="5"/>
      <c r="E811" s="5"/>
      <c r="F811" s="5"/>
      <c r="G811" s="5"/>
    </row>
    <row r="812" ht="12.75" customHeight="1">
      <c r="C812" s="5"/>
      <c r="D812" s="5"/>
      <c r="E812" s="5"/>
      <c r="F812" s="5"/>
      <c r="G812" s="5"/>
    </row>
    <row r="813" ht="12.75" customHeight="1">
      <c r="C813" s="5"/>
      <c r="D813" s="5"/>
      <c r="E813" s="5"/>
      <c r="F813" s="5"/>
      <c r="G813" s="5"/>
    </row>
    <row r="814" ht="12.75" customHeight="1">
      <c r="C814" s="5"/>
      <c r="D814" s="5"/>
      <c r="E814" s="5"/>
      <c r="F814" s="5"/>
      <c r="G814" s="5"/>
    </row>
    <row r="815" ht="12.75" customHeight="1">
      <c r="C815" s="5"/>
      <c r="D815" s="5"/>
      <c r="E815" s="5"/>
      <c r="F815" s="5"/>
      <c r="G815" s="5"/>
    </row>
    <row r="816" ht="12.75" customHeight="1">
      <c r="C816" s="5"/>
      <c r="D816" s="5"/>
      <c r="E816" s="5"/>
      <c r="F816" s="5"/>
      <c r="G816" s="5"/>
    </row>
    <row r="817" ht="12.75" customHeight="1">
      <c r="C817" s="5"/>
      <c r="D817" s="5"/>
      <c r="E817" s="5"/>
      <c r="F817" s="5"/>
      <c r="G817" s="5"/>
    </row>
    <row r="818" ht="12.75" customHeight="1">
      <c r="C818" s="5"/>
      <c r="D818" s="5"/>
      <c r="E818" s="5"/>
      <c r="F818" s="5"/>
      <c r="G818" s="5"/>
    </row>
    <row r="819" ht="12.75" customHeight="1">
      <c r="C819" s="5"/>
      <c r="D819" s="5"/>
      <c r="E819" s="5"/>
      <c r="F819" s="5"/>
      <c r="G819" s="5"/>
    </row>
    <row r="820" ht="12.75" customHeight="1">
      <c r="C820" s="5"/>
      <c r="D820" s="5"/>
      <c r="E820" s="5"/>
      <c r="F820" s="5"/>
      <c r="G820" s="5"/>
    </row>
    <row r="821" ht="12.75" customHeight="1">
      <c r="C821" s="5"/>
      <c r="D821" s="5"/>
      <c r="E821" s="5"/>
      <c r="F821" s="5"/>
      <c r="G821" s="5"/>
    </row>
    <row r="822" ht="12.75" customHeight="1">
      <c r="C822" s="5"/>
      <c r="D822" s="5"/>
      <c r="E822" s="5"/>
      <c r="F822" s="5"/>
      <c r="G822" s="5"/>
    </row>
    <row r="823" ht="12.75" customHeight="1">
      <c r="C823" s="5"/>
      <c r="D823" s="5"/>
      <c r="E823" s="5"/>
      <c r="F823" s="5"/>
      <c r="G823" s="5"/>
    </row>
    <row r="824" ht="12.75" customHeight="1">
      <c r="C824" s="5"/>
      <c r="D824" s="5"/>
      <c r="E824" s="5"/>
      <c r="F824" s="5"/>
      <c r="G824" s="5"/>
    </row>
    <row r="825" ht="12.75" customHeight="1">
      <c r="C825" s="5"/>
      <c r="D825" s="5"/>
      <c r="E825" s="5"/>
      <c r="F825" s="5"/>
      <c r="G825" s="5"/>
    </row>
    <row r="826" ht="12.75" customHeight="1">
      <c r="C826" s="5"/>
      <c r="D826" s="5"/>
      <c r="E826" s="5"/>
      <c r="F826" s="5"/>
      <c r="G826" s="5"/>
    </row>
    <row r="827" ht="12.75" customHeight="1">
      <c r="C827" s="5"/>
      <c r="D827" s="5"/>
      <c r="E827" s="5"/>
      <c r="F827" s="5"/>
      <c r="G827" s="5"/>
    </row>
    <row r="828" ht="12.75" customHeight="1">
      <c r="C828" s="5"/>
      <c r="D828" s="5"/>
      <c r="E828" s="5"/>
      <c r="F828" s="5"/>
      <c r="G828" s="5"/>
    </row>
    <row r="829" ht="12.75" customHeight="1">
      <c r="C829" s="5"/>
      <c r="D829" s="5"/>
      <c r="E829" s="5"/>
      <c r="F829" s="5"/>
      <c r="G829" s="5"/>
    </row>
    <row r="830" ht="12.75" customHeight="1">
      <c r="C830" s="5"/>
      <c r="D830" s="5"/>
      <c r="E830" s="5"/>
      <c r="F830" s="5"/>
      <c r="G830" s="5"/>
    </row>
    <row r="831" ht="12.75" customHeight="1">
      <c r="C831" s="5"/>
      <c r="D831" s="5"/>
      <c r="E831" s="5"/>
      <c r="F831" s="5"/>
      <c r="G831" s="5"/>
    </row>
    <row r="832" ht="12.75" customHeight="1">
      <c r="C832" s="5"/>
      <c r="D832" s="5"/>
      <c r="E832" s="5"/>
      <c r="F832" s="5"/>
      <c r="G832" s="5"/>
    </row>
    <row r="833" ht="12.75" customHeight="1">
      <c r="C833" s="5"/>
      <c r="D833" s="5"/>
      <c r="E833" s="5"/>
      <c r="F833" s="5"/>
      <c r="G833" s="5"/>
    </row>
    <row r="834" ht="12.75" customHeight="1">
      <c r="C834" s="5"/>
      <c r="D834" s="5"/>
      <c r="E834" s="5"/>
      <c r="F834" s="5"/>
      <c r="G834" s="5"/>
    </row>
    <row r="835" ht="12.75" customHeight="1">
      <c r="C835" s="5"/>
      <c r="D835" s="5"/>
      <c r="E835" s="5"/>
      <c r="F835" s="5"/>
      <c r="G835" s="5"/>
    </row>
    <row r="836" ht="12.75" customHeight="1">
      <c r="C836" s="5"/>
      <c r="D836" s="5"/>
      <c r="E836" s="5"/>
      <c r="F836" s="5"/>
      <c r="G836" s="5"/>
    </row>
    <row r="837" ht="12.75" customHeight="1">
      <c r="C837" s="5"/>
      <c r="D837" s="5"/>
      <c r="E837" s="5"/>
      <c r="F837" s="5"/>
      <c r="G837" s="5"/>
    </row>
    <row r="838" ht="12.75" customHeight="1">
      <c r="C838" s="5"/>
      <c r="D838" s="5"/>
      <c r="E838" s="5"/>
      <c r="F838" s="5"/>
      <c r="G838" s="5"/>
    </row>
    <row r="839" ht="12.75" customHeight="1">
      <c r="C839" s="5"/>
      <c r="D839" s="5"/>
      <c r="E839" s="5"/>
      <c r="F839" s="5"/>
      <c r="G839" s="5"/>
    </row>
    <row r="840" ht="12.75" customHeight="1">
      <c r="C840" s="5"/>
      <c r="D840" s="5"/>
      <c r="E840" s="5"/>
      <c r="F840" s="5"/>
      <c r="G840" s="5"/>
    </row>
    <row r="841" ht="12.75" customHeight="1">
      <c r="C841" s="5"/>
      <c r="D841" s="5"/>
      <c r="E841" s="5"/>
      <c r="F841" s="5"/>
      <c r="G841" s="5"/>
    </row>
    <row r="842" ht="12.75" customHeight="1">
      <c r="C842" s="5"/>
      <c r="D842" s="5"/>
      <c r="E842" s="5"/>
      <c r="F842" s="5"/>
      <c r="G842" s="5"/>
    </row>
    <row r="843" ht="12.75" customHeight="1">
      <c r="C843" s="5"/>
      <c r="D843" s="5"/>
      <c r="E843" s="5"/>
      <c r="F843" s="5"/>
      <c r="G843" s="5"/>
    </row>
    <row r="844" ht="12.75" customHeight="1">
      <c r="C844" s="5"/>
      <c r="D844" s="5"/>
      <c r="E844" s="5"/>
      <c r="F844" s="5"/>
      <c r="G844" s="5"/>
    </row>
    <row r="845" ht="12.75" customHeight="1">
      <c r="C845" s="5"/>
      <c r="D845" s="5"/>
      <c r="E845" s="5"/>
      <c r="F845" s="5"/>
      <c r="G845" s="5"/>
    </row>
    <row r="846" ht="12.75" customHeight="1">
      <c r="C846" s="5"/>
      <c r="D846" s="5"/>
      <c r="E846" s="5"/>
      <c r="F846" s="5"/>
      <c r="G846" s="5"/>
    </row>
    <row r="847" ht="12.75" customHeight="1">
      <c r="C847" s="5"/>
      <c r="D847" s="5"/>
      <c r="E847" s="5"/>
      <c r="F847" s="5"/>
      <c r="G847" s="5"/>
    </row>
    <row r="848" ht="12.75" customHeight="1">
      <c r="C848" s="5"/>
      <c r="D848" s="5"/>
      <c r="E848" s="5"/>
      <c r="F848" s="5"/>
      <c r="G848" s="5"/>
    </row>
    <row r="849" ht="12.75" customHeight="1">
      <c r="C849" s="5"/>
      <c r="D849" s="5"/>
      <c r="E849" s="5"/>
      <c r="F849" s="5"/>
      <c r="G849" s="5"/>
    </row>
    <row r="850" ht="12.75" customHeight="1">
      <c r="C850" s="5"/>
      <c r="D850" s="5"/>
      <c r="E850" s="5"/>
      <c r="F850" s="5"/>
      <c r="G850" s="5"/>
    </row>
    <row r="851" ht="12.75" customHeight="1">
      <c r="C851" s="5"/>
      <c r="D851" s="5"/>
      <c r="E851" s="5"/>
      <c r="F851" s="5"/>
      <c r="G851" s="5"/>
    </row>
    <row r="852" ht="12.75" customHeight="1">
      <c r="C852" s="5"/>
      <c r="D852" s="5"/>
      <c r="E852" s="5"/>
      <c r="F852" s="5"/>
      <c r="G852" s="5"/>
    </row>
    <row r="853" ht="12.75" customHeight="1">
      <c r="C853" s="5"/>
      <c r="D853" s="5"/>
      <c r="E853" s="5"/>
      <c r="F853" s="5"/>
      <c r="G853" s="5"/>
    </row>
    <row r="854" ht="12.75" customHeight="1">
      <c r="C854" s="5"/>
      <c r="D854" s="5"/>
      <c r="E854" s="5"/>
      <c r="F854" s="5"/>
      <c r="G854" s="5"/>
    </row>
    <row r="855" ht="12.75" customHeight="1">
      <c r="C855" s="5"/>
      <c r="D855" s="5"/>
      <c r="E855" s="5"/>
      <c r="F855" s="5"/>
      <c r="G855" s="5"/>
    </row>
    <row r="856" ht="12.75" customHeight="1">
      <c r="C856" s="5"/>
      <c r="D856" s="5"/>
      <c r="E856" s="5"/>
      <c r="F856" s="5"/>
      <c r="G856" s="5"/>
    </row>
    <row r="857" ht="12.75" customHeight="1">
      <c r="C857" s="5"/>
      <c r="D857" s="5"/>
      <c r="E857" s="5"/>
      <c r="F857" s="5"/>
      <c r="G857" s="5"/>
    </row>
    <row r="858" ht="12.75" customHeight="1">
      <c r="C858" s="5"/>
      <c r="D858" s="5"/>
      <c r="E858" s="5"/>
      <c r="F858" s="5"/>
      <c r="G858" s="5"/>
    </row>
    <row r="859" ht="12.75" customHeight="1">
      <c r="C859" s="5"/>
      <c r="D859" s="5"/>
      <c r="E859" s="5"/>
      <c r="F859" s="5"/>
      <c r="G859" s="5"/>
    </row>
    <row r="860" ht="12.75" customHeight="1">
      <c r="C860" s="5"/>
      <c r="D860" s="5"/>
      <c r="E860" s="5"/>
      <c r="F860" s="5"/>
      <c r="G860" s="5"/>
    </row>
    <row r="861" ht="12.75" customHeight="1">
      <c r="C861" s="5"/>
      <c r="D861" s="5"/>
      <c r="E861" s="5"/>
      <c r="F861" s="5"/>
      <c r="G861" s="5"/>
    </row>
    <row r="862" ht="12.75" customHeight="1">
      <c r="C862" s="5"/>
      <c r="D862" s="5"/>
      <c r="E862" s="5"/>
      <c r="F862" s="5"/>
      <c r="G862" s="5"/>
    </row>
    <row r="863" ht="12.75" customHeight="1">
      <c r="C863" s="5"/>
      <c r="D863" s="5"/>
      <c r="E863" s="5"/>
      <c r="F863" s="5"/>
      <c r="G863" s="5"/>
    </row>
    <row r="864" ht="12.75" customHeight="1">
      <c r="C864" s="5"/>
      <c r="D864" s="5"/>
      <c r="E864" s="5"/>
      <c r="F864" s="5"/>
      <c r="G864" s="5"/>
    </row>
    <row r="865" ht="12.75" customHeight="1">
      <c r="C865" s="5"/>
      <c r="D865" s="5"/>
      <c r="E865" s="5"/>
      <c r="F865" s="5"/>
      <c r="G865" s="5"/>
    </row>
    <row r="866" ht="12.75" customHeight="1">
      <c r="C866" s="5"/>
      <c r="D866" s="5"/>
      <c r="E866" s="5"/>
      <c r="F866" s="5"/>
      <c r="G866" s="5"/>
    </row>
    <row r="867" ht="12.75" customHeight="1">
      <c r="C867" s="5"/>
      <c r="D867" s="5"/>
      <c r="E867" s="5"/>
      <c r="F867" s="5"/>
      <c r="G867" s="5"/>
    </row>
    <row r="868" ht="12.75" customHeight="1">
      <c r="C868" s="5"/>
      <c r="D868" s="5"/>
      <c r="E868" s="5"/>
      <c r="F868" s="5"/>
      <c r="G868" s="5"/>
    </row>
    <row r="869" ht="12.75" customHeight="1">
      <c r="C869" s="5"/>
      <c r="D869" s="5"/>
      <c r="E869" s="5"/>
      <c r="F869" s="5"/>
      <c r="G869" s="5"/>
    </row>
    <row r="870" ht="12.75" customHeight="1">
      <c r="C870" s="5"/>
      <c r="D870" s="5"/>
      <c r="E870" s="5"/>
      <c r="F870" s="5"/>
      <c r="G870" s="5"/>
    </row>
    <row r="871" ht="12.75" customHeight="1">
      <c r="C871" s="5"/>
      <c r="D871" s="5"/>
      <c r="E871" s="5"/>
      <c r="F871" s="5"/>
      <c r="G871" s="5"/>
    </row>
    <row r="872" ht="12.75" customHeight="1">
      <c r="C872" s="5"/>
      <c r="D872" s="5"/>
      <c r="E872" s="5"/>
      <c r="F872" s="5"/>
      <c r="G872" s="5"/>
    </row>
    <row r="873" ht="12.75" customHeight="1">
      <c r="C873" s="5"/>
      <c r="D873" s="5"/>
      <c r="E873" s="5"/>
      <c r="F873" s="5"/>
      <c r="G873" s="5"/>
    </row>
    <row r="874" ht="12.75" customHeight="1">
      <c r="C874" s="5"/>
      <c r="D874" s="5"/>
      <c r="E874" s="5"/>
      <c r="F874" s="5"/>
      <c r="G874" s="5"/>
    </row>
    <row r="875" ht="12.75" customHeight="1">
      <c r="C875" s="5"/>
      <c r="D875" s="5"/>
      <c r="E875" s="5"/>
      <c r="F875" s="5"/>
      <c r="G875" s="5"/>
    </row>
    <row r="876" ht="12.75" customHeight="1">
      <c r="C876" s="5"/>
      <c r="D876" s="5"/>
      <c r="E876" s="5"/>
      <c r="F876" s="5"/>
      <c r="G876" s="5"/>
    </row>
    <row r="877" ht="12.75" customHeight="1">
      <c r="C877" s="5"/>
      <c r="D877" s="5"/>
      <c r="E877" s="5"/>
      <c r="F877" s="5"/>
      <c r="G877" s="5"/>
    </row>
    <row r="878" ht="12.75" customHeight="1">
      <c r="C878" s="5"/>
      <c r="D878" s="5"/>
      <c r="E878" s="5"/>
      <c r="F878" s="5"/>
      <c r="G878" s="5"/>
    </row>
    <row r="879" ht="12.75" customHeight="1">
      <c r="C879" s="5"/>
      <c r="D879" s="5"/>
      <c r="E879" s="5"/>
      <c r="F879" s="5"/>
      <c r="G879" s="5"/>
    </row>
    <row r="880" ht="12.75" customHeight="1">
      <c r="C880" s="5"/>
      <c r="D880" s="5"/>
      <c r="E880" s="5"/>
      <c r="F880" s="5"/>
      <c r="G880" s="5"/>
    </row>
    <row r="881" ht="12.75" customHeight="1">
      <c r="C881" s="5"/>
      <c r="D881" s="5"/>
      <c r="E881" s="5"/>
      <c r="F881" s="5"/>
      <c r="G881" s="5"/>
    </row>
    <row r="882" ht="12.75" customHeight="1">
      <c r="C882" s="5"/>
      <c r="D882" s="5"/>
      <c r="E882" s="5"/>
      <c r="F882" s="5"/>
      <c r="G882" s="5"/>
    </row>
    <row r="883" ht="12.75" customHeight="1">
      <c r="C883" s="5"/>
      <c r="D883" s="5"/>
      <c r="E883" s="5"/>
      <c r="F883" s="5"/>
      <c r="G883" s="5"/>
    </row>
    <row r="884" ht="12.75" customHeight="1">
      <c r="C884" s="5"/>
      <c r="D884" s="5"/>
      <c r="E884" s="5"/>
      <c r="F884" s="5"/>
      <c r="G884" s="5"/>
    </row>
    <row r="885" ht="12.75" customHeight="1">
      <c r="C885" s="5"/>
      <c r="D885" s="5"/>
      <c r="E885" s="5"/>
      <c r="F885" s="5"/>
      <c r="G885" s="5"/>
    </row>
    <row r="886" ht="12.75" customHeight="1">
      <c r="C886" s="5"/>
      <c r="D886" s="5"/>
      <c r="E886" s="5"/>
      <c r="F886" s="5"/>
      <c r="G886" s="5"/>
    </row>
    <row r="887" ht="12.75" customHeight="1">
      <c r="C887" s="5"/>
      <c r="D887" s="5"/>
      <c r="E887" s="5"/>
      <c r="F887" s="5"/>
      <c r="G887" s="5"/>
    </row>
    <row r="888" ht="12.75" customHeight="1">
      <c r="C888" s="5"/>
      <c r="D888" s="5"/>
      <c r="E888" s="5"/>
      <c r="F888" s="5"/>
      <c r="G888" s="5"/>
    </row>
    <row r="889" ht="12.75" customHeight="1">
      <c r="C889" s="5"/>
      <c r="D889" s="5"/>
      <c r="E889" s="5"/>
      <c r="F889" s="5"/>
      <c r="G889" s="5"/>
    </row>
    <row r="890" ht="12.75" customHeight="1">
      <c r="C890" s="5"/>
      <c r="D890" s="5"/>
      <c r="E890" s="5"/>
      <c r="F890" s="5"/>
      <c r="G890" s="5"/>
    </row>
    <row r="891" ht="12.75" customHeight="1">
      <c r="C891" s="5"/>
      <c r="D891" s="5"/>
      <c r="E891" s="5"/>
      <c r="F891" s="5"/>
      <c r="G891" s="5"/>
    </row>
    <row r="892" ht="12.75" customHeight="1">
      <c r="C892" s="5"/>
      <c r="D892" s="5"/>
      <c r="E892" s="5"/>
      <c r="F892" s="5"/>
      <c r="G892" s="5"/>
    </row>
    <row r="893" ht="12.75" customHeight="1">
      <c r="C893" s="5"/>
      <c r="D893" s="5"/>
      <c r="E893" s="5"/>
      <c r="F893" s="5"/>
      <c r="G893" s="5"/>
    </row>
    <row r="894" ht="12.75" customHeight="1">
      <c r="C894" s="5"/>
      <c r="D894" s="5"/>
      <c r="E894" s="5"/>
      <c r="F894" s="5"/>
      <c r="G894" s="5"/>
    </row>
    <row r="895" ht="12.75" customHeight="1">
      <c r="C895" s="5"/>
      <c r="D895" s="5"/>
      <c r="E895" s="5"/>
      <c r="F895" s="5"/>
      <c r="G895" s="5"/>
    </row>
    <row r="896" ht="12.75" customHeight="1">
      <c r="C896" s="5"/>
      <c r="D896" s="5"/>
      <c r="E896" s="5"/>
      <c r="F896" s="5"/>
      <c r="G896" s="5"/>
    </row>
    <row r="897" ht="12.75" customHeight="1">
      <c r="C897" s="5"/>
      <c r="D897" s="5"/>
      <c r="E897" s="5"/>
      <c r="F897" s="5"/>
      <c r="G897" s="5"/>
    </row>
    <row r="898" ht="12.75" customHeight="1">
      <c r="C898" s="5"/>
      <c r="D898" s="5"/>
      <c r="E898" s="5"/>
      <c r="F898" s="5"/>
      <c r="G898" s="5"/>
    </row>
    <row r="899" ht="12.75" customHeight="1">
      <c r="C899" s="5"/>
      <c r="D899" s="5"/>
      <c r="E899" s="5"/>
      <c r="F899" s="5"/>
      <c r="G899" s="5"/>
    </row>
    <row r="900" ht="12.75" customHeight="1">
      <c r="C900" s="5"/>
      <c r="D900" s="5"/>
      <c r="E900" s="5"/>
      <c r="F900" s="5"/>
      <c r="G900" s="5"/>
    </row>
    <row r="901" ht="12.75" customHeight="1">
      <c r="C901" s="5"/>
      <c r="D901" s="5"/>
      <c r="E901" s="5"/>
      <c r="F901" s="5"/>
      <c r="G901" s="5"/>
    </row>
    <row r="902" ht="12.75" customHeight="1">
      <c r="C902" s="5"/>
      <c r="D902" s="5"/>
      <c r="E902" s="5"/>
      <c r="F902" s="5"/>
      <c r="G902" s="5"/>
    </row>
    <row r="903" ht="12.75" customHeight="1">
      <c r="C903" s="5"/>
      <c r="D903" s="5"/>
      <c r="E903" s="5"/>
      <c r="F903" s="5"/>
      <c r="G903" s="5"/>
    </row>
    <row r="904" ht="12.75" customHeight="1">
      <c r="C904" s="5"/>
      <c r="D904" s="5"/>
      <c r="E904" s="5"/>
      <c r="F904" s="5"/>
      <c r="G904" s="5"/>
    </row>
    <row r="905" ht="12.75" customHeight="1">
      <c r="C905" s="5"/>
      <c r="D905" s="5"/>
      <c r="E905" s="5"/>
      <c r="F905" s="5"/>
      <c r="G905" s="5"/>
    </row>
    <row r="906" ht="12.75" customHeight="1">
      <c r="C906" s="5"/>
      <c r="D906" s="5"/>
      <c r="E906" s="5"/>
      <c r="F906" s="5"/>
      <c r="G906" s="5"/>
    </row>
    <row r="907" ht="12.75" customHeight="1">
      <c r="C907" s="5"/>
      <c r="D907" s="5"/>
      <c r="E907" s="5"/>
      <c r="F907" s="5"/>
      <c r="G907" s="5"/>
    </row>
    <row r="908" ht="12.75" customHeight="1">
      <c r="C908" s="5"/>
      <c r="D908" s="5"/>
      <c r="E908" s="5"/>
      <c r="F908" s="5"/>
      <c r="G908" s="5"/>
    </row>
    <row r="909" ht="12.75" customHeight="1">
      <c r="C909" s="5"/>
      <c r="D909" s="5"/>
      <c r="E909" s="5"/>
      <c r="F909" s="5"/>
      <c r="G909" s="5"/>
    </row>
    <row r="910" ht="12.75" customHeight="1">
      <c r="C910" s="5"/>
      <c r="D910" s="5"/>
      <c r="E910" s="5"/>
      <c r="F910" s="5"/>
      <c r="G910" s="5"/>
    </row>
    <row r="911" ht="12.75" customHeight="1">
      <c r="C911" s="5"/>
      <c r="D911" s="5"/>
      <c r="E911" s="5"/>
      <c r="F911" s="5"/>
      <c r="G911" s="5"/>
    </row>
    <row r="912" ht="12.75" customHeight="1">
      <c r="C912" s="5"/>
      <c r="D912" s="5"/>
      <c r="E912" s="5"/>
      <c r="F912" s="5"/>
      <c r="G912" s="5"/>
    </row>
    <row r="913" ht="12.75" customHeight="1">
      <c r="C913" s="5"/>
      <c r="D913" s="5"/>
      <c r="E913" s="5"/>
      <c r="F913" s="5"/>
      <c r="G913" s="5"/>
    </row>
    <row r="914" ht="12.75" customHeight="1">
      <c r="C914" s="5"/>
      <c r="D914" s="5"/>
      <c r="E914" s="5"/>
      <c r="F914" s="5"/>
      <c r="G914" s="5"/>
    </row>
    <row r="915" ht="12.75" customHeight="1">
      <c r="C915" s="5"/>
      <c r="D915" s="5"/>
      <c r="E915" s="5"/>
      <c r="F915" s="5"/>
      <c r="G915" s="5"/>
    </row>
    <row r="916" ht="12.75" customHeight="1">
      <c r="C916" s="5"/>
      <c r="D916" s="5"/>
      <c r="E916" s="5"/>
      <c r="F916" s="5"/>
      <c r="G916" s="5"/>
    </row>
    <row r="917" ht="12.75" customHeight="1">
      <c r="C917" s="5"/>
      <c r="D917" s="5"/>
      <c r="E917" s="5"/>
      <c r="F917" s="5"/>
      <c r="G917" s="5"/>
    </row>
    <row r="918" ht="12.75" customHeight="1">
      <c r="C918" s="5"/>
      <c r="D918" s="5"/>
      <c r="E918" s="5"/>
      <c r="F918" s="5"/>
      <c r="G918" s="5"/>
    </row>
    <row r="919" ht="12.75" customHeight="1">
      <c r="C919" s="5"/>
      <c r="D919" s="5"/>
      <c r="E919" s="5"/>
      <c r="F919" s="5"/>
      <c r="G919" s="5"/>
    </row>
    <row r="920" ht="12.75" customHeight="1">
      <c r="C920" s="5"/>
      <c r="D920" s="5"/>
      <c r="E920" s="5"/>
      <c r="F920" s="5"/>
      <c r="G920" s="5"/>
    </row>
    <row r="921" ht="12.75" customHeight="1">
      <c r="C921" s="5"/>
      <c r="D921" s="5"/>
      <c r="E921" s="5"/>
      <c r="F921" s="5"/>
      <c r="G921" s="5"/>
    </row>
    <row r="922" ht="12.75" customHeight="1">
      <c r="C922" s="5"/>
      <c r="D922" s="5"/>
      <c r="E922" s="5"/>
      <c r="F922" s="5"/>
      <c r="G922" s="5"/>
    </row>
    <row r="923" ht="12.75" customHeight="1">
      <c r="C923" s="5"/>
      <c r="D923" s="5"/>
      <c r="E923" s="5"/>
      <c r="F923" s="5"/>
      <c r="G923" s="5"/>
    </row>
    <row r="924" ht="12.75" customHeight="1">
      <c r="C924" s="5"/>
      <c r="D924" s="5"/>
      <c r="E924" s="5"/>
      <c r="F924" s="5"/>
      <c r="G924" s="5"/>
    </row>
    <row r="925" ht="12.75" customHeight="1">
      <c r="C925" s="5"/>
      <c r="D925" s="5"/>
      <c r="E925" s="5"/>
      <c r="F925" s="5"/>
      <c r="G925" s="5"/>
    </row>
    <row r="926" ht="12.75" customHeight="1">
      <c r="C926" s="5"/>
      <c r="D926" s="5"/>
      <c r="E926" s="5"/>
      <c r="F926" s="5"/>
      <c r="G926" s="5"/>
    </row>
    <row r="927" ht="12.75" customHeight="1">
      <c r="C927" s="5"/>
      <c r="D927" s="5"/>
      <c r="E927" s="5"/>
      <c r="F927" s="5"/>
      <c r="G927" s="5"/>
    </row>
    <row r="928" ht="12.75" customHeight="1">
      <c r="C928" s="5"/>
      <c r="D928" s="5"/>
      <c r="E928" s="5"/>
      <c r="F928" s="5"/>
      <c r="G928" s="5"/>
    </row>
    <row r="929" ht="12.75" customHeight="1">
      <c r="C929" s="5"/>
      <c r="D929" s="5"/>
      <c r="E929" s="5"/>
      <c r="F929" s="5"/>
      <c r="G929" s="5"/>
    </row>
    <row r="930" ht="12.75" customHeight="1">
      <c r="C930" s="5"/>
      <c r="D930" s="5"/>
      <c r="E930" s="5"/>
      <c r="F930" s="5"/>
      <c r="G930" s="5"/>
    </row>
    <row r="931" ht="12.75" customHeight="1">
      <c r="C931" s="5"/>
      <c r="D931" s="5"/>
      <c r="E931" s="5"/>
      <c r="F931" s="5"/>
      <c r="G931" s="5"/>
    </row>
    <row r="932" ht="12.75" customHeight="1">
      <c r="C932" s="5"/>
      <c r="D932" s="5"/>
      <c r="E932" s="5"/>
      <c r="F932" s="5"/>
      <c r="G932" s="5"/>
    </row>
    <row r="933" ht="12.75" customHeight="1">
      <c r="C933" s="5"/>
      <c r="D933" s="5"/>
      <c r="E933" s="5"/>
      <c r="F933" s="5"/>
      <c r="G933" s="5"/>
    </row>
    <row r="934" ht="12.75" customHeight="1">
      <c r="C934" s="5"/>
      <c r="D934" s="5"/>
      <c r="E934" s="5"/>
      <c r="F934" s="5"/>
      <c r="G934" s="5"/>
    </row>
    <row r="935" ht="12.75" customHeight="1">
      <c r="C935" s="5"/>
      <c r="D935" s="5"/>
      <c r="E935" s="5"/>
      <c r="F935" s="5"/>
      <c r="G935" s="5"/>
    </row>
    <row r="936" ht="12.75" customHeight="1">
      <c r="C936" s="5"/>
      <c r="D936" s="5"/>
      <c r="E936" s="5"/>
      <c r="F936" s="5"/>
      <c r="G936" s="5"/>
    </row>
    <row r="937" ht="12.75" customHeight="1">
      <c r="C937" s="5"/>
      <c r="D937" s="5"/>
      <c r="E937" s="5"/>
      <c r="F937" s="5"/>
      <c r="G937" s="5"/>
    </row>
    <row r="938" ht="12.75" customHeight="1">
      <c r="C938" s="5"/>
      <c r="D938" s="5"/>
      <c r="E938" s="5"/>
      <c r="F938" s="5"/>
      <c r="G938" s="5"/>
    </row>
    <row r="939" ht="12.75" customHeight="1">
      <c r="C939" s="5"/>
      <c r="D939" s="5"/>
      <c r="E939" s="5"/>
      <c r="F939" s="5"/>
      <c r="G939" s="5"/>
    </row>
    <row r="940" ht="12.75" customHeight="1">
      <c r="C940" s="5"/>
      <c r="D940" s="5"/>
      <c r="E940" s="5"/>
      <c r="F940" s="5"/>
      <c r="G940" s="5"/>
    </row>
    <row r="941" ht="12.75" customHeight="1">
      <c r="C941" s="5"/>
      <c r="D941" s="5"/>
      <c r="E941" s="5"/>
      <c r="F941" s="5"/>
      <c r="G941" s="5"/>
    </row>
    <row r="942" ht="12.75" customHeight="1">
      <c r="C942" s="5"/>
      <c r="D942" s="5"/>
      <c r="E942" s="5"/>
      <c r="F942" s="5"/>
      <c r="G942" s="5"/>
    </row>
    <row r="943" ht="12.75" customHeight="1">
      <c r="C943" s="5"/>
      <c r="D943" s="5"/>
      <c r="E943" s="5"/>
      <c r="F943" s="5"/>
      <c r="G943" s="5"/>
    </row>
    <row r="944" ht="12.75" customHeight="1">
      <c r="C944" s="5"/>
      <c r="D944" s="5"/>
      <c r="E944" s="5"/>
      <c r="F944" s="5"/>
      <c r="G944" s="5"/>
    </row>
    <row r="945" ht="12.75" customHeight="1">
      <c r="C945" s="5"/>
      <c r="D945" s="5"/>
      <c r="E945" s="5"/>
      <c r="F945" s="5"/>
      <c r="G945" s="5"/>
    </row>
    <row r="946" ht="12.75" customHeight="1">
      <c r="C946" s="5"/>
      <c r="D946" s="5"/>
      <c r="E946" s="5"/>
      <c r="F946" s="5"/>
      <c r="G946" s="5"/>
    </row>
    <row r="947" ht="12.75" customHeight="1">
      <c r="C947" s="5"/>
      <c r="D947" s="5"/>
      <c r="E947" s="5"/>
      <c r="F947" s="5"/>
      <c r="G947" s="5"/>
    </row>
    <row r="948" ht="12.75" customHeight="1">
      <c r="C948" s="5"/>
      <c r="D948" s="5"/>
      <c r="E948" s="5"/>
      <c r="F948" s="5"/>
      <c r="G948" s="5"/>
    </row>
    <row r="949" ht="12.75" customHeight="1">
      <c r="C949" s="5"/>
      <c r="D949" s="5"/>
      <c r="E949" s="5"/>
      <c r="F949" s="5"/>
      <c r="G949" s="5"/>
    </row>
    <row r="950" ht="12.75" customHeight="1">
      <c r="C950" s="5"/>
      <c r="D950" s="5"/>
      <c r="E950" s="5"/>
      <c r="F950" s="5"/>
      <c r="G950" s="5"/>
    </row>
    <row r="951" ht="12.75" customHeight="1">
      <c r="C951" s="5"/>
      <c r="D951" s="5"/>
      <c r="E951" s="5"/>
      <c r="F951" s="5"/>
      <c r="G951" s="5"/>
    </row>
    <row r="952" ht="12.75" customHeight="1">
      <c r="C952" s="5"/>
      <c r="D952" s="5"/>
      <c r="E952" s="5"/>
      <c r="F952" s="5"/>
      <c r="G952" s="5"/>
    </row>
    <row r="953" ht="12.75" customHeight="1">
      <c r="C953" s="5"/>
      <c r="D953" s="5"/>
      <c r="E953" s="5"/>
      <c r="F953" s="5"/>
      <c r="G953" s="5"/>
    </row>
    <row r="954" ht="12.75" customHeight="1">
      <c r="C954" s="5"/>
      <c r="D954" s="5"/>
      <c r="E954" s="5"/>
      <c r="F954" s="5"/>
      <c r="G954" s="5"/>
    </row>
    <row r="955" ht="12.75" customHeight="1">
      <c r="C955" s="5"/>
      <c r="D955" s="5"/>
      <c r="E955" s="5"/>
      <c r="F955" s="5"/>
      <c r="G955" s="5"/>
    </row>
    <row r="956" ht="12.75" customHeight="1">
      <c r="C956" s="5"/>
      <c r="D956" s="5"/>
      <c r="E956" s="5"/>
      <c r="F956" s="5"/>
      <c r="G956" s="5"/>
    </row>
    <row r="957" ht="12.75" customHeight="1">
      <c r="C957" s="5"/>
      <c r="D957" s="5"/>
      <c r="E957" s="5"/>
      <c r="F957" s="5"/>
      <c r="G957" s="5"/>
    </row>
    <row r="958" ht="12.75" customHeight="1">
      <c r="C958" s="5"/>
      <c r="D958" s="5"/>
      <c r="E958" s="5"/>
      <c r="F958" s="5"/>
      <c r="G958" s="5"/>
    </row>
    <row r="959" ht="12.75" customHeight="1">
      <c r="C959" s="5"/>
      <c r="D959" s="5"/>
      <c r="E959" s="5"/>
      <c r="F959" s="5"/>
      <c r="G959" s="5"/>
    </row>
    <row r="960" ht="12.75" customHeight="1">
      <c r="C960" s="5"/>
      <c r="D960" s="5"/>
      <c r="E960" s="5"/>
      <c r="F960" s="5"/>
      <c r="G960" s="5"/>
    </row>
    <row r="961" ht="12.75" customHeight="1">
      <c r="C961" s="5"/>
      <c r="D961" s="5"/>
      <c r="E961" s="5"/>
      <c r="F961" s="5"/>
      <c r="G961" s="5"/>
    </row>
    <row r="962" ht="12.75" customHeight="1">
      <c r="C962" s="5"/>
      <c r="D962" s="5"/>
      <c r="E962" s="5"/>
      <c r="F962" s="5"/>
      <c r="G962" s="5"/>
    </row>
    <row r="963" ht="12.75" customHeight="1">
      <c r="C963" s="5"/>
      <c r="D963" s="5"/>
      <c r="E963" s="5"/>
      <c r="F963" s="5"/>
      <c r="G963" s="5"/>
    </row>
    <row r="964" ht="12.75" customHeight="1">
      <c r="C964" s="5"/>
      <c r="D964" s="5"/>
      <c r="E964" s="5"/>
      <c r="F964" s="5"/>
      <c r="G964" s="5"/>
    </row>
    <row r="965" ht="12.75" customHeight="1">
      <c r="C965" s="5"/>
      <c r="D965" s="5"/>
      <c r="E965" s="5"/>
      <c r="F965" s="5"/>
      <c r="G965" s="5"/>
    </row>
    <row r="966" ht="12.75" customHeight="1">
      <c r="C966" s="5"/>
      <c r="D966" s="5"/>
      <c r="E966" s="5"/>
      <c r="F966" s="5"/>
      <c r="G966" s="5"/>
    </row>
    <row r="967" ht="12.75" customHeight="1">
      <c r="C967" s="5"/>
      <c r="D967" s="5"/>
      <c r="E967" s="5"/>
      <c r="F967" s="5"/>
      <c r="G967" s="5"/>
    </row>
    <row r="968" ht="12.75" customHeight="1">
      <c r="C968" s="5"/>
      <c r="D968" s="5"/>
      <c r="E968" s="5"/>
      <c r="F968" s="5"/>
      <c r="G968" s="5"/>
    </row>
    <row r="969" ht="12.75" customHeight="1">
      <c r="C969" s="5"/>
      <c r="D969" s="5"/>
      <c r="E969" s="5"/>
      <c r="F969" s="5"/>
      <c r="G969" s="5"/>
    </row>
    <row r="970" ht="12.75" customHeight="1">
      <c r="C970" s="5"/>
      <c r="D970" s="5"/>
      <c r="E970" s="5"/>
      <c r="F970" s="5"/>
      <c r="G970" s="5"/>
    </row>
    <row r="971" ht="12.75" customHeight="1">
      <c r="C971" s="5"/>
      <c r="D971" s="5"/>
      <c r="E971" s="5"/>
      <c r="F971" s="5"/>
      <c r="G971" s="5"/>
    </row>
    <row r="972" ht="12.75" customHeight="1">
      <c r="C972" s="5"/>
      <c r="D972" s="5"/>
      <c r="E972" s="5"/>
      <c r="F972" s="5"/>
      <c r="G972" s="5"/>
    </row>
    <row r="973" ht="12.75" customHeight="1">
      <c r="C973" s="5"/>
      <c r="D973" s="5"/>
      <c r="E973" s="5"/>
      <c r="F973" s="5"/>
      <c r="G973" s="5"/>
    </row>
    <row r="974" ht="12.75" customHeight="1">
      <c r="C974" s="5"/>
      <c r="D974" s="5"/>
      <c r="E974" s="5"/>
      <c r="F974" s="5"/>
      <c r="G974" s="5"/>
    </row>
    <row r="975" ht="12.75" customHeight="1">
      <c r="C975" s="5"/>
      <c r="D975" s="5"/>
      <c r="E975" s="5"/>
      <c r="F975" s="5"/>
      <c r="G975" s="5"/>
    </row>
    <row r="976" ht="12.75" customHeight="1">
      <c r="C976" s="5"/>
      <c r="D976" s="5"/>
      <c r="E976" s="5"/>
      <c r="F976" s="5"/>
      <c r="G976" s="5"/>
    </row>
    <row r="977" ht="12.75" customHeight="1">
      <c r="C977" s="5"/>
      <c r="D977" s="5"/>
      <c r="E977" s="5"/>
      <c r="F977" s="5"/>
      <c r="G977" s="5"/>
    </row>
    <row r="978" ht="12.75" customHeight="1">
      <c r="C978" s="5"/>
      <c r="D978" s="5"/>
      <c r="E978" s="5"/>
      <c r="F978" s="5"/>
      <c r="G978" s="5"/>
    </row>
    <row r="979" ht="12.75" customHeight="1">
      <c r="C979" s="5"/>
      <c r="D979" s="5"/>
      <c r="E979" s="5"/>
      <c r="F979" s="5"/>
      <c r="G979" s="5"/>
    </row>
    <row r="980" ht="12.75" customHeight="1">
      <c r="C980" s="5"/>
      <c r="D980" s="5"/>
      <c r="E980" s="5"/>
      <c r="F980" s="5"/>
      <c r="G980" s="5"/>
    </row>
    <row r="981" ht="12.75" customHeight="1">
      <c r="C981" s="5"/>
      <c r="D981" s="5"/>
      <c r="E981" s="5"/>
      <c r="F981" s="5"/>
      <c r="G981" s="5"/>
    </row>
    <row r="982" ht="12.75" customHeight="1">
      <c r="C982" s="5"/>
      <c r="D982" s="5"/>
      <c r="E982" s="5"/>
      <c r="F982" s="5"/>
      <c r="G982" s="5"/>
    </row>
    <row r="983" ht="12.75" customHeight="1">
      <c r="C983" s="5"/>
      <c r="D983" s="5"/>
      <c r="E983" s="5"/>
      <c r="F983" s="5"/>
      <c r="G983" s="5"/>
    </row>
    <row r="984" ht="12.75" customHeight="1">
      <c r="C984" s="5"/>
      <c r="D984" s="5"/>
      <c r="E984" s="5"/>
      <c r="F984" s="5"/>
      <c r="G984" s="5"/>
    </row>
    <row r="985" ht="12.75" customHeight="1">
      <c r="C985" s="5"/>
      <c r="D985" s="5"/>
      <c r="E985" s="5"/>
      <c r="F985" s="5"/>
      <c r="G985" s="5"/>
    </row>
    <row r="986" ht="12.75" customHeight="1">
      <c r="C986" s="5"/>
      <c r="D986" s="5"/>
      <c r="E986" s="5"/>
      <c r="F986" s="5"/>
      <c r="G986" s="5"/>
    </row>
    <row r="987" ht="12.75" customHeight="1">
      <c r="C987" s="5"/>
      <c r="D987" s="5"/>
      <c r="E987" s="5"/>
      <c r="F987" s="5"/>
      <c r="G987" s="5"/>
    </row>
    <row r="988" ht="12.75" customHeight="1">
      <c r="C988" s="5"/>
      <c r="D988" s="5"/>
      <c r="E988" s="5"/>
      <c r="F988" s="5"/>
      <c r="G988" s="5"/>
    </row>
    <row r="989" ht="12.75" customHeight="1">
      <c r="C989" s="5"/>
      <c r="D989" s="5"/>
      <c r="E989" s="5"/>
      <c r="F989" s="5"/>
      <c r="G989" s="5"/>
    </row>
    <row r="990" ht="12.75" customHeight="1">
      <c r="C990" s="5"/>
      <c r="D990" s="5"/>
      <c r="E990" s="5"/>
      <c r="F990" s="5"/>
      <c r="G990" s="5"/>
    </row>
    <row r="991" ht="12.75" customHeight="1">
      <c r="C991" s="5"/>
      <c r="D991" s="5"/>
      <c r="E991" s="5"/>
      <c r="F991" s="5"/>
      <c r="G991" s="5"/>
    </row>
    <row r="992" ht="12.75" customHeight="1">
      <c r="C992" s="5"/>
      <c r="D992" s="5"/>
      <c r="E992" s="5"/>
      <c r="F992" s="5"/>
      <c r="G992" s="5"/>
    </row>
    <row r="993" ht="12.75" customHeight="1">
      <c r="C993" s="5"/>
      <c r="D993" s="5"/>
      <c r="E993" s="5"/>
      <c r="F993" s="5"/>
      <c r="G993" s="5"/>
    </row>
    <row r="994" ht="12.75" customHeight="1">
      <c r="C994" s="5"/>
      <c r="D994" s="5"/>
      <c r="E994" s="5"/>
      <c r="F994" s="5"/>
      <c r="G994" s="5"/>
    </row>
    <row r="995" ht="12.75" customHeight="1">
      <c r="C995" s="5"/>
      <c r="D995" s="5"/>
      <c r="E995" s="5"/>
      <c r="F995" s="5"/>
      <c r="G995" s="5"/>
    </row>
    <row r="996" ht="12.75" customHeight="1">
      <c r="C996" s="5"/>
      <c r="D996" s="5"/>
      <c r="E996" s="5"/>
      <c r="F996" s="5"/>
      <c r="G996" s="5"/>
    </row>
    <row r="997" ht="12.75" customHeight="1">
      <c r="C997" s="5"/>
      <c r="D997" s="5"/>
      <c r="E997" s="5"/>
      <c r="F997" s="5"/>
      <c r="G997" s="5"/>
    </row>
    <row r="998" ht="12.75" customHeight="1">
      <c r="C998" s="5"/>
      <c r="D998" s="5"/>
      <c r="E998" s="5"/>
      <c r="F998" s="5"/>
      <c r="G998" s="5"/>
    </row>
    <row r="999" ht="12.75" customHeight="1">
      <c r="C999" s="5"/>
      <c r="D999" s="5"/>
      <c r="E999" s="5"/>
      <c r="F999" s="5"/>
      <c r="G999" s="5"/>
    </row>
    <row r="1000" ht="12.75" customHeight="1">
      <c r="C1000" s="5"/>
      <c r="D1000" s="5"/>
      <c r="E1000" s="5"/>
      <c r="F1000" s="5"/>
      <c r="G1000" s="5"/>
    </row>
  </sheetData>
  <printOptions/>
  <pageMargins bottom="1.0" footer="0.0" header="0.0" left="0.7500000000000001" right="0.7500000000000001" top="1.0"/>
  <pageSetup orientation="portrait"/>
  <drawing r:id="rId1"/>
</worksheet>
</file>