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tables/table3.xml" ContentType="application/vnd.openxmlformats-officedocument.spreadsheetml.table+xml"/>
  <Override PartName="/xl/drawings/drawing1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Data Science and Analytics with Gen AI\PROJECT SECTION\EXCEL\Project\HR-Attrition-Excel-Dashboard\"/>
    </mc:Choice>
  </mc:AlternateContent>
  <xr:revisionPtr revIDLastSave="0" documentId="13_ncr:1_{039FC1AC-28B7-484D-9852-6E1B41BE1002}" xr6:coauthVersionLast="47" xr6:coauthVersionMax="47" xr10:uidLastSave="{00000000-0000-0000-0000-000000000000}"/>
  <bookViews>
    <workbookView xWindow="-108" yWindow="-108" windowWidth="23256" windowHeight="12456" tabRatio="766" firstSheet="8" activeTab="14" xr2:uid="{EA02DA2E-43CB-47D7-967B-AA66A615AEC3}"/>
  </bookViews>
  <sheets>
    <sheet name="Home" sheetId="22" r:id="rId1"/>
    <sheet name="KPI" sheetId="2" r:id="rId2"/>
    <sheet name="Rating" sheetId="4" r:id="rId3"/>
    <sheet name="Gender" sheetId="5" r:id="rId4"/>
    <sheet name="Detail1" sheetId="23" r:id="rId5"/>
    <sheet name="Attrition Contribution by Depar" sheetId="6" r:id="rId6"/>
    <sheet name="Attrition By Job" sheetId="8" r:id="rId7"/>
    <sheet name="Attrition vs years at company" sheetId="10" r:id="rId8"/>
    <sheet name="Attrition by age group" sheetId="14" r:id="rId9"/>
    <sheet name="Education wise Attrition" sheetId="16" r:id="rId10"/>
    <sheet name="Marital Status" sheetId="17" r:id="rId11"/>
    <sheet name="Salary_hiks vs attrition" sheetId="19" r:id="rId12"/>
    <sheet name="Attrition by years at company" sheetId="21" r:id="rId13"/>
    <sheet name="Data" sheetId="1" r:id="rId14"/>
    <sheet name="Dashboard" sheetId="3" r:id="rId15"/>
  </sheets>
  <definedNames>
    <definedName name="_xlchart.v1.0" hidden="1">'Attrition By Job'!$E$4:$E$12</definedName>
    <definedName name="_xlchart.v1.1" hidden="1">'Attrition By Job'!$F$3</definedName>
    <definedName name="_xlchart.v1.2" hidden="1">'Attrition By Job'!$F$4:$F$12</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Education_Field1">#N/A</definedName>
    <definedName name="Slicer_Gender">#N/A</definedName>
  </definedNames>
  <calcPr calcId="191029"/>
  <pivotCaches>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8" l="1"/>
  <c r="F6" i="8"/>
  <c r="F7" i="8"/>
  <c r="F8" i="8"/>
  <c r="F9" i="8"/>
  <c r="F10" i="8"/>
  <c r="F11" i="8"/>
  <c r="F12" i="8"/>
  <c r="F4" i="8"/>
  <c r="E10" i="8"/>
  <c r="E11" i="8"/>
  <c r="E12" i="8"/>
  <c r="E5" i="8"/>
  <c r="E6" i="8"/>
  <c r="E7" i="8"/>
  <c r="E8" i="8"/>
  <c r="E9" i="8"/>
  <c r="E4" i="8"/>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AV1002" i="1"/>
  <c r="AV1003" i="1"/>
  <c r="AV1004" i="1"/>
  <c r="AV1005" i="1"/>
  <c r="AV1006" i="1"/>
  <c r="AV1007" i="1"/>
  <c r="AV1008" i="1"/>
  <c r="AV1009" i="1"/>
  <c r="AV1010" i="1"/>
  <c r="AV1011" i="1"/>
  <c r="AV1012" i="1"/>
  <c r="AV1013" i="1"/>
  <c r="AV1014" i="1"/>
  <c r="AV1015" i="1"/>
  <c r="AV1016" i="1"/>
  <c r="AV1017" i="1"/>
  <c r="AV1018" i="1"/>
  <c r="AV1019" i="1"/>
  <c r="AV1020" i="1"/>
  <c r="AV1021" i="1"/>
  <c r="AV1022" i="1"/>
  <c r="AV1023" i="1"/>
  <c r="AV1024" i="1"/>
  <c r="AV1025" i="1"/>
  <c r="AV1026" i="1"/>
  <c r="AV1027" i="1"/>
  <c r="AV1028" i="1"/>
  <c r="AV1029" i="1"/>
  <c r="AV1030" i="1"/>
  <c r="AV1031" i="1"/>
  <c r="AV1032" i="1"/>
  <c r="AV1033" i="1"/>
  <c r="AV1034" i="1"/>
  <c r="AV1035" i="1"/>
  <c r="AV1036" i="1"/>
  <c r="AV1037" i="1"/>
  <c r="AV1038" i="1"/>
  <c r="AV1039" i="1"/>
  <c r="AV1040" i="1"/>
  <c r="AV1041" i="1"/>
  <c r="AV1042" i="1"/>
  <c r="AV1043" i="1"/>
  <c r="AV1044" i="1"/>
  <c r="AV1045" i="1"/>
  <c r="AV1046" i="1"/>
  <c r="AV1047" i="1"/>
  <c r="AV1048" i="1"/>
  <c r="AV1049" i="1"/>
  <c r="AV1050" i="1"/>
  <c r="AV1051" i="1"/>
  <c r="AV1052" i="1"/>
  <c r="AV1053" i="1"/>
  <c r="AV1054" i="1"/>
  <c r="AV1055" i="1"/>
  <c r="AV1056" i="1"/>
  <c r="AV1057" i="1"/>
  <c r="AV1058" i="1"/>
  <c r="AV1059" i="1"/>
  <c r="AV1060" i="1"/>
  <c r="AV1061" i="1"/>
  <c r="AV1062" i="1"/>
  <c r="AV1063" i="1"/>
  <c r="AV1064" i="1"/>
  <c r="AV1065" i="1"/>
  <c r="AV1066" i="1"/>
  <c r="AV1067" i="1"/>
  <c r="AV1068" i="1"/>
  <c r="AV1069" i="1"/>
  <c r="AV1070" i="1"/>
  <c r="AV1071" i="1"/>
  <c r="AV1072" i="1"/>
  <c r="AV1073" i="1"/>
  <c r="AV1074" i="1"/>
  <c r="AV1075" i="1"/>
  <c r="AV1076" i="1"/>
  <c r="AV1077" i="1"/>
  <c r="AV1078" i="1"/>
  <c r="AV1079" i="1"/>
  <c r="AV1080" i="1"/>
  <c r="AV1081" i="1"/>
  <c r="AV1082" i="1"/>
  <c r="AV1083" i="1"/>
  <c r="AV1084" i="1"/>
  <c r="AV1085" i="1"/>
  <c r="AV1086" i="1"/>
  <c r="AV1087" i="1"/>
  <c r="AV1088" i="1"/>
  <c r="AV1089" i="1"/>
  <c r="AV1090" i="1"/>
  <c r="AV1091" i="1"/>
  <c r="AV1092" i="1"/>
  <c r="AV1093" i="1"/>
  <c r="AV1094" i="1"/>
  <c r="AV1095" i="1"/>
  <c r="AV1096" i="1"/>
  <c r="AV1097" i="1"/>
  <c r="AV1098" i="1"/>
  <c r="AV1099" i="1"/>
  <c r="AV1100" i="1"/>
  <c r="AV1101" i="1"/>
  <c r="AV1102" i="1"/>
  <c r="AV1103" i="1"/>
  <c r="AV1104" i="1"/>
  <c r="AV1105" i="1"/>
  <c r="AV1106" i="1"/>
  <c r="AV1107" i="1"/>
  <c r="AV1108" i="1"/>
  <c r="AV1109" i="1"/>
  <c r="AV1110" i="1"/>
  <c r="AV1111" i="1"/>
  <c r="AV1112" i="1"/>
  <c r="AV1113" i="1"/>
  <c r="AV1114" i="1"/>
  <c r="AV1115" i="1"/>
  <c r="AV1116" i="1"/>
  <c r="AV1117" i="1"/>
  <c r="AV1118" i="1"/>
  <c r="AV1119" i="1"/>
  <c r="AV1120" i="1"/>
  <c r="AV1121" i="1"/>
  <c r="AV1122" i="1"/>
  <c r="AV1123" i="1"/>
  <c r="AV1124" i="1"/>
  <c r="AV1125" i="1"/>
  <c r="AV1126" i="1"/>
  <c r="AV1127" i="1"/>
  <c r="AV1128" i="1"/>
  <c r="AV1129" i="1"/>
  <c r="AV1130" i="1"/>
  <c r="AV1131" i="1"/>
  <c r="AV1132" i="1"/>
  <c r="AV1133" i="1"/>
  <c r="AV1134" i="1"/>
  <c r="AV1135" i="1"/>
  <c r="AV1136" i="1"/>
  <c r="AV1137" i="1"/>
  <c r="AV1138" i="1"/>
  <c r="AV1139" i="1"/>
  <c r="AV1140" i="1"/>
  <c r="AV1141" i="1"/>
  <c r="AV1142" i="1"/>
  <c r="AV1143" i="1"/>
  <c r="AV1144" i="1"/>
  <c r="AV1145" i="1"/>
  <c r="AV1146" i="1"/>
  <c r="AV1147" i="1"/>
  <c r="AV1148" i="1"/>
  <c r="AV1149" i="1"/>
  <c r="AV1150" i="1"/>
  <c r="AV1151" i="1"/>
  <c r="AV1152" i="1"/>
  <c r="AV1153" i="1"/>
  <c r="AV1154" i="1"/>
  <c r="AV1155" i="1"/>
  <c r="AV1156" i="1"/>
  <c r="AV1157" i="1"/>
  <c r="AV1158" i="1"/>
  <c r="AV1159" i="1"/>
  <c r="AV1160" i="1"/>
  <c r="AV1161" i="1"/>
  <c r="AV1162" i="1"/>
  <c r="AV1163" i="1"/>
  <c r="AV1164" i="1"/>
  <c r="AV1165" i="1"/>
  <c r="AV1166" i="1"/>
  <c r="AV1167" i="1"/>
  <c r="AV1168" i="1"/>
  <c r="AV1169" i="1"/>
  <c r="AV1170" i="1"/>
  <c r="AV1171" i="1"/>
  <c r="AV1172" i="1"/>
  <c r="AV1173" i="1"/>
  <c r="AV1174" i="1"/>
  <c r="AV1175" i="1"/>
  <c r="AV1176" i="1"/>
  <c r="AV1177" i="1"/>
  <c r="AV1178" i="1"/>
  <c r="AV1179" i="1"/>
  <c r="AV1180" i="1"/>
  <c r="AV1181" i="1"/>
  <c r="AV1182" i="1"/>
  <c r="AV1183" i="1"/>
  <c r="AV1184" i="1"/>
  <c r="AV1185" i="1"/>
  <c r="AV1186" i="1"/>
  <c r="AV1187" i="1"/>
  <c r="AV1188" i="1"/>
  <c r="AV1189" i="1"/>
  <c r="AV1190" i="1"/>
  <c r="AV1191" i="1"/>
  <c r="AV1192" i="1"/>
  <c r="AV1193" i="1"/>
  <c r="AV1194" i="1"/>
  <c r="AV1195" i="1"/>
  <c r="AV1196" i="1"/>
  <c r="AV1197" i="1"/>
  <c r="AV1198" i="1"/>
  <c r="AV1199" i="1"/>
  <c r="AV1200" i="1"/>
  <c r="AV1201" i="1"/>
  <c r="AV1202" i="1"/>
  <c r="AV1203" i="1"/>
  <c r="AV1204" i="1"/>
  <c r="AV1205" i="1"/>
  <c r="AV1206" i="1"/>
  <c r="AV1207" i="1"/>
  <c r="AV1208" i="1"/>
  <c r="AV1209" i="1"/>
  <c r="AV1210" i="1"/>
  <c r="AV1211" i="1"/>
  <c r="AV1212" i="1"/>
  <c r="AV1213" i="1"/>
  <c r="AV1214" i="1"/>
  <c r="AV1215" i="1"/>
  <c r="AV1216" i="1"/>
  <c r="AV1217" i="1"/>
  <c r="AV1218" i="1"/>
  <c r="AV1219" i="1"/>
  <c r="AV1220" i="1"/>
  <c r="AV1221" i="1"/>
  <c r="AV1222" i="1"/>
  <c r="AV1223" i="1"/>
  <c r="AV1224" i="1"/>
  <c r="AV1225" i="1"/>
  <c r="AV1226" i="1"/>
  <c r="AV1227" i="1"/>
  <c r="AV1228" i="1"/>
  <c r="AV1229" i="1"/>
  <c r="AV1230" i="1"/>
  <c r="AV1231" i="1"/>
  <c r="AV1232" i="1"/>
  <c r="AV1233" i="1"/>
  <c r="AV1234" i="1"/>
  <c r="AV1235" i="1"/>
  <c r="AV1236" i="1"/>
  <c r="AV1237" i="1"/>
  <c r="AV1238" i="1"/>
  <c r="AV1239" i="1"/>
  <c r="AV1240" i="1"/>
  <c r="AV1241" i="1"/>
  <c r="AV1242" i="1"/>
  <c r="AV1243" i="1"/>
  <c r="AV1244" i="1"/>
  <c r="AV1245" i="1"/>
  <c r="AV1246" i="1"/>
  <c r="AV1247" i="1"/>
  <c r="AV1248" i="1"/>
  <c r="AV1249" i="1"/>
  <c r="AV1250" i="1"/>
  <c r="AV1251" i="1"/>
  <c r="AV1252" i="1"/>
  <c r="AV1253" i="1"/>
  <c r="AV1254" i="1"/>
  <c r="AV1255" i="1"/>
  <c r="AV1256" i="1"/>
  <c r="AV1257" i="1"/>
  <c r="AV1258" i="1"/>
  <c r="AV1259" i="1"/>
  <c r="AV1260" i="1"/>
  <c r="AV1261" i="1"/>
  <c r="AV1262" i="1"/>
  <c r="AV1263" i="1"/>
  <c r="AV1264" i="1"/>
  <c r="AV1265" i="1"/>
  <c r="AV1266" i="1"/>
  <c r="AV1267" i="1"/>
  <c r="AV1268" i="1"/>
  <c r="AV1269" i="1"/>
  <c r="AV1270" i="1"/>
  <c r="AV1271" i="1"/>
  <c r="AV1272" i="1"/>
  <c r="AV1273" i="1"/>
  <c r="AV1274" i="1"/>
  <c r="AV1275" i="1"/>
  <c r="AV1276" i="1"/>
  <c r="AV1277" i="1"/>
  <c r="AV1278" i="1"/>
  <c r="AV1279" i="1"/>
  <c r="AV1280" i="1"/>
  <c r="AV1281" i="1"/>
  <c r="AV1282" i="1"/>
  <c r="AV1283" i="1"/>
  <c r="AV1284" i="1"/>
  <c r="AV1285" i="1"/>
  <c r="AV1286" i="1"/>
  <c r="AV1287" i="1"/>
  <c r="AV1288" i="1"/>
  <c r="AV1289" i="1"/>
  <c r="AV1290" i="1"/>
  <c r="AV1291" i="1"/>
  <c r="AV1292" i="1"/>
  <c r="AV1293" i="1"/>
  <c r="AV1294" i="1"/>
  <c r="AV1295" i="1"/>
  <c r="AV1296" i="1"/>
  <c r="AV1297" i="1"/>
  <c r="AV1298" i="1"/>
  <c r="AV1299" i="1"/>
  <c r="AV1300" i="1"/>
  <c r="AV1301" i="1"/>
  <c r="AV1302" i="1"/>
  <c r="AV1303" i="1"/>
  <c r="AV1304" i="1"/>
  <c r="AV1305" i="1"/>
  <c r="AV1306" i="1"/>
  <c r="AV1307" i="1"/>
  <c r="AV1308" i="1"/>
  <c r="AV1309" i="1"/>
  <c r="AV1310" i="1"/>
  <c r="AV1311" i="1"/>
  <c r="AV1312" i="1"/>
  <c r="AV1313" i="1"/>
  <c r="AV1314" i="1"/>
  <c r="AV1315" i="1"/>
  <c r="AV1316" i="1"/>
  <c r="AV1317" i="1"/>
  <c r="AV1318" i="1"/>
  <c r="AV1319" i="1"/>
  <c r="AV1320" i="1"/>
  <c r="AV1321" i="1"/>
  <c r="AV1322" i="1"/>
  <c r="AV1323" i="1"/>
  <c r="AV1324" i="1"/>
  <c r="AV1325" i="1"/>
  <c r="AV1326" i="1"/>
  <c r="AV1327" i="1"/>
  <c r="AV1328" i="1"/>
  <c r="AV1329" i="1"/>
  <c r="AV1330" i="1"/>
  <c r="AV1331" i="1"/>
  <c r="AV1332" i="1"/>
  <c r="AV1333" i="1"/>
  <c r="AV1334" i="1"/>
  <c r="AV1335" i="1"/>
  <c r="AV1336" i="1"/>
  <c r="AV1337" i="1"/>
  <c r="AV1338" i="1"/>
  <c r="AV1339" i="1"/>
  <c r="AV1340" i="1"/>
  <c r="AV1341" i="1"/>
  <c r="AV1342" i="1"/>
  <c r="AV1343" i="1"/>
  <c r="AV1344" i="1"/>
  <c r="AV1345" i="1"/>
  <c r="AV1346" i="1"/>
  <c r="AV1347" i="1"/>
  <c r="AV1348" i="1"/>
  <c r="AV1349" i="1"/>
  <c r="AV1350" i="1"/>
  <c r="AV1351" i="1"/>
  <c r="AV1352" i="1"/>
  <c r="AV1353" i="1"/>
  <c r="AV1354" i="1"/>
  <c r="AV1355" i="1"/>
  <c r="AV1356" i="1"/>
  <c r="AV1357" i="1"/>
  <c r="AV1358" i="1"/>
  <c r="AV1359" i="1"/>
  <c r="AV1360" i="1"/>
  <c r="AV1361" i="1"/>
  <c r="AV1362" i="1"/>
  <c r="AV1363" i="1"/>
  <c r="AV1364" i="1"/>
  <c r="AV1365" i="1"/>
  <c r="AV1366" i="1"/>
  <c r="AV1367" i="1"/>
  <c r="AV1368" i="1"/>
  <c r="AV1369" i="1"/>
  <c r="AV1370" i="1"/>
  <c r="AV1371" i="1"/>
  <c r="AV1372" i="1"/>
  <c r="AV1373" i="1"/>
  <c r="AV1374" i="1"/>
  <c r="AV1375" i="1"/>
  <c r="AV1376" i="1"/>
  <c r="AV1377" i="1"/>
  <c r="AV1378" i="1"/>
  <c r="AV1379" i="1"/>
  <c r="AV1380" i="1"/>
  <c r="AV1381" i="1"/>
  <c r="AV1382" i="1"/>
  <c r="AV1383" i="1"/>
  <c r="AV1384" i="1"/>
  <c r="AV1385" i="1"/>
  <c r="AV1386" i="1"/>
  <c r="AV1387" i="1"/>
  <c r="AV1388" i="1"/>
  <c r="AV1389" i="1"/>
  <c r="AV1390" i="1"/>
  <c r="AV1391" i="1"/>
  <c r="AV1392" i="1"/>
  <c r="AV1393" i="1"/>
  <c r="AV1394" i="1"/>
  <c r="AV1395" i="1"/>
  <c r="AV1396" i="1"/>
  <c r="AV1397" i="1"/>
  <c r="AV1398" i="1"/>
  <c r="AV1399" i="1"/>
  <c r="AV1400" i="1"/>
  <c r="AV1401" i="1"/>
  <c r="AV1402" i="1"/>
  <c r="AV1403" i="1"/>
  <c r="AV1404" i="1"/>
  <c r="AV1405" i="1"/>
  <c r="AV1406" i="1"/>
  <c r="AV1407" i="1"/>
  <c r="AV1408" i="1"/>
  <c r="AV1409" i="1"/>
  <c r="AV1410" i="1"/>
  <c r="AV1411" i="1"/>
  <c r="AV1412" i="1"/>
  <c r="AV1413" i="1"/>
  <c r="AV1414" i="1"/>
  <c r="AV1415" i="1"/>
  <c r="AV1416" i="1"/>
  <c r="AV1417" i="1"/>
  <c r="AV1418" i="1"/>
  <c r="AV1419" i="1"/>
  <c r="AV1420" i="1"/>
  <c r="AV1421" i="1"/>
  <c r="AV1422" i="1"/>
  <c r="AV1423" i="1"/>
  <c r="AV1424" i="1"/>
  <c r="AV1425" i="1"/>
  <c r="AV1426" i="1"/>
  <c r="AV1427" i="1"/>
  <c r="AV1428" i="1"/>
  <c r="AV1429" i="1"/>
  <c r="AV1430" i="1"/>
  <c r="AV1431" i="1"/>
  <c r="AV1432" i="1"/>
  <c r="AV1433" i="1"/>
  <c r="AV1434" i="1"/>
  <c r="AV1435" i="1"/>
  <c r="AV1436" i="1"/>
  <c r="AV1437" i="1"/>
  <c r="AV1438" i="1"/>
  <c r="AV1439" i="1"/>
  <c r="AV1440" i="1"/>
  <c r="AV1441" i="1"/>
  <c r="AV1442" i="1"/>
  <c r="AV1443" i="1"/>
  <c r="AV1444" i="1"/>
  <c r="AV1445" i="1"/>
  <c r="AV1446" i="1"/>
  <c r="AV1447" i="1"/>
  <c r="AV1448" i="1"/>
  <c r="AV1449" i="1"/>
  <c r="AV1450" i="1"/>
  <c r="AV1451" i="1"/>
  <c r="AV1452" i="1"/>
  <c r="AV1453" i="1"/>
  <c r="AV1454" i="1"/>
  <c r="AV1455" i="1"/>
  <c r="AV1456" i="1"/>
  <c r="AV1457" i="1"/>
  <c r="AV1458" i="1"/>
  <c r="AV1459" i="1"/>
  <c r="AV1460" i="1"/>
  <c r="AV1461" i="1"/>
  <c r="AV1462" i="1"/>
  <c r="AV1463" i="1"/>
  <c r="AV1464" i="1"/>
  <c r="AV1465" i="1"/>
  <c r="AV1466" i="1"/>
  <c r="AV1467" i="1"/>
  <c r="AV1468" i="1"/>
  <c r="AV1469" i="1"/>
  <c r="AV1470" i="1"/>
  <c r="AV1471" i="1"/>
  <c r="AU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1258" i="1"/>
  <c r="AU1259" i="1"/>
  <c r="AU1260" i="1"/>
  <c r="AU1261" i="1"/>
  <c r="AU1262" i="1"/>
  <c r="AU1263" i="1"/>
  <c r="AU1264" i="1"/>
  <c r="AU1265" i="1"/>
  <c r="AU1266" i="1"/>
  <c r="AU1267" i="1"/>
  <c r="AU1268" i="1"/>
  <c r="AU1269" i="1"/>
  <c r="AU1270" i="1"/>
  <c r="AU1271" i="1"/>
  <c r="AU1272" i="1"/>
  <c r="AU1273" i="1"/>
  <c r="AU1274" i="1"/>
  <c r="AU1275" i="1"/>
  <c r="AU1276" i="1"/>
  <c r="AU1277" i="1"/>
  <c r="AU1278" i="1"/>
  <c r="AU1279" i="1"/>
  <c r="AU1280" i="1"/>
  <c r="AU1281" i="1"/>
  <c r="AU1282" i="1"/>
  <c r="AU1283" i="1"/>
  <c r="AU1284" i="1"/>
  <c r="AU1285" i="1"/>
  <c r="AU1286" i="1"/>
  <c r="AU1287" i="1"/>
  <c r="AU1288" i="1"/>
  <c r="AU1289" i="1"/>
  <c r="AU1290" i="1"/>
  <c r="AU1291" i="1"/>
  <c r="AU1292" i="1"/>
  <c r="AU1293" i="1"/>
  <c r="AU1294" i="1"/>
  <c r="AU1295" i="1"/>
  <c r="AU1296" i="1"/>
  <c r="AU1297" i="1"/>
  <c r="AU1298" i="1"/>
  <c r="AU1299" i="1"/>
  <c r="AU1300" i="1"/>
  <c r="AU1301" i="1"/>
  <c r="AU1302" i="1"/>
  <c r="AU1303" i="1"/>
  <c r="AU1304" i="1"/>
  <c r="AU1305" i="1"/>
  <c r="AU1306" i="1"/>
  <c r="AU1307" i="1"/>
  <c r="AU1308" i="1"/>
  <c r="AU1309" i="1"/>
  <c r="AU1310" i="1"/>
  <c r="AU1311" i="1"/>
  <c r="AU1312" i="1"/>
  <c r="AU1313" i="1"/>
  <c r="AU1314" i="1"/>
  <c r="AU1315" i="1"/>
  <c r="AU1316" i="1"/>
  <c r="AU1317" i="1"/>
  <c r="AU1318" i="1"/>
  <c r="AU1319" i="1"/>
  <c r="AU1320" i="1"/>
  <c r="AU1321" i="1"/>
  <c r="AU1322" i="1"/>
  <c r="AU1323" i="1"/>
  <c r="AU1324" i="1"/>
  <c r="AU1325" i="1"/>
  <c r="AU1326" i="1"/>
  <c r="AU1327" i="1"/>
  <c r="AU1328" i="1"/>
  <c r="AU1329" i="1"/>
  <c r="AU1330" i="1"/>
  <c r="AU1331" i="1"/>
  <c r="AU1332" i="1"/>
  <c r="AU1333" i="1"/>
  <c r="AU1334" i="1"/>
  <c r="AU1335" i="1"/>
  <c r="AU1336" i="1"/>
  <c r="AU1337" i="1"/>
  <c r="AU1338" i="1"/>
  <c r="AU1339" i="1"/>
  <c r="AU1340" i="1"/>
  <c r="AU1341" i="1"/>
  <c r="AU1342" i="1"/>
  <c r="AU1343" i="1"/>
  <c r="AU1344" i="1"/>
  <c r="AU1345" i="1"/>
  <c r="AU1346" i="1"/>
  <c r="AU1347" i="1"/>
  <c r="AU1348" i="1"/>
  <c r="AU1349" i="1"/>
  <c r="AU1350" i="1"/>
  <c r="AU1351" i="1"/>
  <c r="AU1352" i="1"/>
  <c r="AU1353" i="1"/>
  <c r="AU1354" i="1"/>
  <c r="AU1355" i="1"/>
  <c r="AU1356" i="1"/>
  <c r="AU1357" i="1"/>
  <c r="AU1358" i="1"/>
  <c r="AU1359" i="1"/>
  <c r="AU1360" i="1"/>
  <c r="AU1361" i="1"/>
  <c r="AU1362" i="1"/>
  <c r="AU1363" i="1"/>
  <c r="AU1364" i="1"/>
  <c r="AU1365" i="1"/>
  <c r="AU1366" i="1"/>
  <c r="AU1367" i="1"/>
  <c r="AU1368" i="1"/>
  <c r="AU1369" i="1"/>
  <c r="AU1370" i="1"/>
  <c r="AU1371" i="1"/>
  <c r="AU1372" i="1"/>
  <c r="AU1373" i="1"/>
  <c r="AU1374" i="1"/>
  <c r="AU1375" i="1"/>
  <c r="AU1376" i="1"/>
  <c r="AU1377" i="1"/>
  <c r="AU1378" i="1"/>
  <c r="AU1379" i="1"/>
  <c r="AU1380" i="1"/>
  <c r="AU1381" i="1"/>
  <c r="AU1382" i="1"/>
  <c r="AU1383" i="1"/>
  <c r="AU1384" i="1"/>
  <c r="AU1385" i="1"/>
  <c r="AU1386" i="1"/>
  <c r="AU1387" i="1"/>
  <c r="AU1388" i="1"/>
  <c r="AU1389" i="1"/>
  <c r="AU1390" i="1"/>
  <c r="AU1391" i="1"/>
  <c r="AU1392" i="1"/>
  <c r="AU1393" i="1"/>
  <c r="AU1394" i="1"/>
  <c r="AU1395" i="1"/>
  <c r="AU1396" i="1"/>
  <c r="AU1397" i="1"/>
  <c r="AU1398" i="1"/>
  <c r="AU1399" i="1"/>
  <c r="AU1400" i="1"/>
  <c r="AU1401" i="1"/>
  <c r="AU1402" i="1"/>
  <c r="AU1403" i="1"/>
  <c r="AU1404" i="1"/>
  <c r="AU1405" i="1"/>
  <c r="AU1406" i="1"/>
  <c r="AU1407" i="1"/>
  <c r="AU1408" i="1"/>
  <c r="AU1409" i="1"/>
  <c r="AU1410" i="1"/>
  <c r="AU1411" i="1"/>
  <c r="AU1412" i="1"/>
  <c r="AU1413" i="1"/>
  <c r="AU1414" i="1"/>
  <c r="AU1415" i="1"/>
  <c r="AU1416" i="1"/>
  <c r="AU1417" i="1"/>
  <c r="AU1418" i="1"/>
  <c r="AU1419" i="1"/>
  <c r="AU1420" i="1"/>
  <c r="AU1421" i="1"/>
  <c r="AU1422" i="1"/>
  <c r="AU1423" i="1"/>
  <c r="AU1424" i="1"/>
  <c r="AU1425" i="1"/>
  <c r="AU1426" i="1"/>
  <c r="AU1427" i="1"/>
  <c r="AU1428" i="1"/>
  <c r="AU1429" i="1"/>
  <c r="AU1430" i="1"/>
  <c r="AU1431" i="1"/>
  <c r="AU1432" i="1"/>
  <c r="AU1433" i="1"/>
  <c r="AU1434" i="1"/>
  <c r="AU1435" i="1"/>
  <c r="AU1436" i="1"/>
  <c r="AU1437" i="1"/>
  <c r="AU1438" i="1"/>
  <c r="AU1439" i="1"/>
  <c r="AU1440" i="1"/>
  <c r="AU1441" i="1"/>
  <c r="AU1442" i="1"/>
  <c r="AU1443" i="1"/>
  <c r="AU1444" i="1"/>
  <c r="AU1445" i="1"/>
  <c r="AU1446" i="1"/>
  <c r="AU1447" i="1"/>
  <c r="AU1448" i="1"/>
  <c r="AU1449" i="1"/>
  <c r="AU1450" i="1"/>
  <c r="AU1451" i="1"/>
  <c r="AU1452" i="1"/>
  <c r="AU1453" i="1"/>
  <c r="AU1454" i="1"/>
  <c r="AU1455" i="1"/>
  <c r="AU1456" i="1"/>
  <c r="AU1457" i="1"/>
  <c r="AU1458" i="1"/>
  <c r="AU1459" i="1"/>
  <c r="AU1460" i="1"/>
  <c r="AU1461" i="1"/>
  <c r="AU1462" i="1"/>
  <c r="AU1463" i="1"/>
  <c r="AU1464" i="1"/>
  <c r="AU1465" i="1"/>
  <c r="AU1466" i="1"/>
  <c r="AU1467" i="1"/>
  <c r="AU1468" i="1"/>
  <c r="AU1469" i="1"/>
  <c r="AU1470" i="1"/>
  <c r="AU1471" i="1"/>
  <c r="E4" i="17"/>
  <c r="E6" i="17"/>
  <c r="E5" i="17"/>
  <c r="D4" i="17"/>
  <c r="D6" i="17"/>
  <c r="D5" i="17"/>
  <c r="AS1471" i="1"/>
  <c r="AT1471" i="1" s="1"/>
  <c r="AS1470" i="1"/>
  <c r="AT1470" i="1" s="1"/>
  <c r="AS1469" i="1"/>
  <c r="AT1469" i="1" s="1"/>
  <c r="AS1468" i="1"/>
  <c r="AT1468" i="1" s="1"/>
  <c r="AS1467" i="1"/>
  <c r="AT1467" i="1" s="1"/>
  <c r="AS1466" i="1"/>
  <c r="AT1466" i="1" s="1"/>
  <c r="AS1465" i="1"/>
  <c r="AT1465" i="1" s="1"/>
  <c r="AS1464" i="1"/>
  <c r="AT1464" i="1" s="1"/>
  <c r="AS1463" i="1"/>
  <c r="AT1463" i="1" s="1"/>
  <c r="AS1462" i="1"/>
  <c r="AT1462" i="1" s="1"/>
  <c r="AS1461" i="1"/>
  <c r="AT1461" i="1" s="1"/>
  <c r="AS1460" i="1"/>
  <c r="AT1460" i="1" s="1"/>
  <c r="AS1459" i="1"/>
  <c r="AT1459" i="1" s="1"/>
  <c r="AS1458" i="1"/>
  <c r="AT1458" i="1" s="1"/>
  <c r="AS1457" i="1"/>
  <c r="AT1457" i="1" s="1"/>
  <c r="AS1456" i="1"/>
  <c r="AT1456" i="1" s="1"/>
  <c r="AS1455" i="1"/>
  <c r="AT1455" i="1" s="1"/>
  <c r="AS1454" i="1"/>
  <c r="AT1454" i="1" s="1"/>
  <c r="AS1453" i="1"/>
  <c r="AT1453" i="1" s="1"/>
  <c r="AS1452" i="1"/>
  <c r="AT1452" i="1" s="1"/>
  <c r="AS1451" i="1"/>
  <c r="AT1451" i="1" s="1"/>
  <c r="AS1450" i="1"/>
  <c r="AT1450" i="1" s="1"/>
  <c r="AS1449" i="1"/>
  <c r="AT1449" i="1" s="1"/>
  <c r="AS1448" i="1"/>
  <c r="AT1448" i="1" s="1"/>
  <c r="AS1447" i="1"/>
  <c r="AT1447" i="1" s="1"/>
  <c r="AS1446" i="1"/>
  <c r="AT1446" i="1" s="1"/>
  <c r="AS1445" i="1"/>
  <c r="AT1445" i="1" s="1"/>
  <c r="AS1444" i="1"/>
  <c r="AT1444" i="1" s="1"/>
  <c r="AS1443" i="1"/>
  <c r="AT1443" i="1" s="1"/>
  <c r="AS1442" i="1"/>
  <c r="AT1442" i="1" s="1"/>
  <c r="AS1441" i="1"/>
  <c r="AT1441" i="1" s="1"/>
  <c r="AS1440" i="1"/>
  <c r="AT1440" i="1" s="1"/>
  <c r="AS1439" i="1"/>
  <c r="AT1439" i="1" s="1"/>
  <c r="AS1438" i="1"/>
  <c r="AT1438" i="1" s="1"/>
  <c r="AS1437" i="1"/>
  <c r="AT1437" i="1" s="1"/>
  <c r="AS1436" i="1"/>
  <c r="AT1436" i="1" s="1"/>
  <c r="AS1435" i="1"/>
  <c r="AT1435" i="1" s="1"/>
  <c r="AS1434" i="1"/>
  <c r="AT1434" i="1" s="1"/>
  <c r="AS1433" i="1"/>
  <c r="AT1433" i="1" s="1"/>
  <c r="AS1432" i="1"/>
  <c r="AT1432" i="1" s="1"/>
  <c r="AS1431" i="1"/>
  <c r="AT1431" i="1" s="1"/>
  <c r="AS1430" i="1"/>
  <c r="AT1430" i="1" s="1"/>
  <c r="AS1429" i="1"/>
  <c r="AT1429" i="1" s="1"/>
  <c r="AS1428" i="1"/>
  <c r="AT1428" i="1" s="1"/>
  <c r="AS1427" i="1"/>
  <c r="AT1427" i="1" s="1"/>
  <c r="AS1426" i="1"/>
  <c r="AT1426" i="1" s="1"/>
  <c r="AS1425" i="1"/>
  <c r="AT1425" i="1" s="1"/>
  <c r="AS1424" i="1"/>
  <c r="AT1424" i="1" s="1"/>
  <c r="AS1423" i="1"/>
  <c r="AT1423" i="1" s="1"/>
  <c r="AS1422" i="1"/>
  <c r="AT1422" i="1" s="1"/>
  <c r="AS1421" i="1"/>
  <c r="AT1421" i="1" s="1"/>
  <c r="AS1420" i="1"/>
  <c r="AT1420" i="1" s="1"/>
  <c r="AS1419" i="1"/>
  <c r="AT1419" i="1" s="1"/>
  <c r="AS1418" i="1"/>
  <c r="AT1418" i="1" s="1"/>
  <c r="AS1417" i="1"/>
  <c r="AT1417" i="1" s="1"/>
  <c r="AS1416" i="1"/>
  <c r="AT1416" i="1" s="1"/>
  <c r="AS1415" i="1"/>
  <c r="AT1415" i="1" s="1"/>
  <c r="AS1414" i="1"/>
  <c r="AT1414" i="1" s="1"/>
  <c r="AS1413" i="1"/>
  <c r="AT1413" i="1" s="1"/>
  <c r="AS1412" i="1"/>
  <c r="AT1412" i="1" s="1"/>
  <c r="AS1411" i="1"/>
  <c r="AT1411" i="1" s="1"/>
  <c r="AS1410" i="1"/>
  <c r="AT1410" i="1" s="1"/>
  <c r="AS1409" i="1"/>
  <c r="AT1409" i="1" s="1"/>
  <c r="AS1408" i="1"/>
  <c r="AT1408" i="1" s="1"/>
  <c r="AS1407" i="1"/>
  <c r="AT1407" i="1" s="1"/>
  <c r="AS1406" i="1"/>
  <c r="AT1406" i="1" s="1"/>
  <c r="AS1405" i="1"/>
  <c r="AT1405" i="1" s="1"/>
  <c r="AS1404" i="1"/>
  <c r="AT1404" i="1" s="1"/>
  <c r="AS1403" i="1"/>
  <c r="AT1403" i="1" s="1"/>
  <c r="AS1402" i="1"/>
  <c r="AT1402" i="1" s="1"/>
  <c r="AS1401" i="1"/>
  <c r="AT1401" i="1" s="1"/>
  <c r="AS1400" i="1"/>
  <c r="AT1400" i="1" s="1"/>
  <c r="AS1399" i="1"/>
  <c r="AT1399" i="1" s="1"/>
  <c r="AS1398" i="1"/>
  <c r="AT1398" i="1" s="1"/>
  <c r="AS1397" i="1"/>
  <c r="AT1397" i="1" s="1"/>
  <c r="AS1396" i="1"/>
  <c r="AT1396" i="1" s="1"/>
  <c r="AS1395" i="1"/>
  <c r="AT1395" i="1" s="1"/>
  <c r="AS1394" i="1"/>
  <c r="AT1394" i="1" s="1"/>
  <c r="AS1393" i="1"/>
  <c r="AT1393" i="1" s="1"/>
  <c r="AS1392" i="1"/>
  <c r="AT1392" i="1" s="1"/>
  <c r="AS1391" i="1"/>
  <c r="AT1391" i="1" s="1"/>
  <c r="AS1390" i="1"/>
  <c r="AT1390" i="1" s="1"/>
  <c r="AS1389" i="1"/>
  <c r="AT1389" i="1" s="1"/>
  <c r="AS1388" i="1"/>
  <c r="AT1388" i="1" s="1"/>
  <c r="AS1387" i="1"/>
  <c r="AT1387" i="1" s="1"/>
  <c r="AS1386" i="1"/>
  <c r="AT1386" i="1" s="1"/>
  <c r="AS1385" i="1"/>
  <c r="AT1385" i="1" s="1"/>
  <c r="AS1384" i="1"/>
  <c r="AT1384" i="1" s="1"/>
  <c r="AS1383" i="1"/>
  <c r="AT1383" i="1" s="1"/>
  <c r="AS1382" i="1"/>
  <c r="AT1382" i="1" s="1"/>
  <c r="AS1381" i="1"/>
  <c r="AT1381" i="1" s="1"/>
  <c r="AS1380" i="1"/>
  <c r="AT1380" i="1" s="1"/>
  <c r="AS1379" i="1"/>
  <c r="AT1379" i="1" s="1"/>
  <c r="AS1378" i="1"/>
  <c r="AT1378" i="1" s="1"/>
  <c r="AS1377" i="1"/>
  <c r="AT1377" i="1" s="1"/>
  <c r="AS1376" i="1"/>
  <c r="AT1376" i="1" s="1"/>
  <c r="AS1375" i="1"/>
  <c r="AT1375" i="1" s="1"/>
  <c r="AS1374" i="1"/>
  <c r="AT1374" i="1" s="1"/>
  <c r="AS1373" i="1"/>
  <c r="AT1373" i="1" s="1"/>
  <c r="AS1372" i="1"/>
  <c r="AT1372" i="1" s="1"/>
  <c r="AS1371" i="1"/>
  <c r="AT1371" i="1" s="1"/>
  <c r="AS1370" i="1"/>
  <c r="AT1370" i="1" s="1"/>
  <c r="AS1369" i="1"/>
  <c r="AT1369" i="1" s="1"/>
  <c r="AS1368" i="1"/>
  <c r="AT1368" i="1" s="1"/>
  <c r="AS1367" i="1"/>
  <c r="AT1367" i="1" s="1"/>
  <c r="AS1366" i="1"/>
  <c r="AT1366" i="1" s="1"/>
  <c r="AS1365" i="1"/>
  <c r="AT1365" i="1" s="1"/>
  <c r="AS1364" i="1"/>
  <c r="AT1364" i="1" s="1"/>
  <c r="AS1363" i="1"/>
  <c r="AT1363" i="1" s="1"/>
  <c r="AS1362" i="1"/>
  <c r="AT1362" i="1" s="1"/>
  <c r="AS1361" i="1"/>
  <c r="AT1361" i="1" s="1"/>
  <c r="AS1360" i="1"/>
  <c r="AT1360" i="1" s="1"/>
  <c r="AS1359" i="1"/>
  <c r="AT1359" i="1" s="1"/>
  <c r="AS1358" i="1"/>
  <c r="AT1358" i="1" s="1"/>
  <c r="AS1357" i="1"/>
  <c r="AT1357" i="1" s="1"/>
  <c r="AS1356" i="1"/>
  <c r="AT1356" i="1" s="1"/>
  <c r="AS1355" i="1"/>
  <c r="AT1355" i="1" s="1"/>
  <c r="AS1354" i="1"/>
  <c r="AT1354" i="1" s="1"/>
  <c r="AS1353" i="1"/>
  <c r="AT1353" i="1" s="1"/>
  <c r="AS1352" i="1"/>
  <c r="AT1352" i="1" s="1"/>
  <c r="AS1351" i="1"/>
  <c r="AT1351" i="1" s="1"/>
  <c r="AS1350" i="1"/>
  <c r="AT1350" i="1" s="1"/>
  <c r="AS1349" i="1"/>
  <c r="AT1349" i="1" s="1"/>
  <c r="AS1348" i="1"/>
  <c r="AT1348" i="1" s="1"/>
  <c r="AS1347" i="1"/>
  <c r="AT1347" i="1" s="1"/>
  <c r="AS1346" i="1"/>
  <c r="AT1346" i="1" s="1"/>
  <c r="AS1345" i="1"/>
  <c r="AT1345" i="1" s="1"/>
  <c r="AS1344" i="1"/>
  <c r="AT1344" i="1" s="1"/>
  <c r="AS1343" i="1"/>
  <c r="AT1343" i="1" s="1"/>
  <c r="AS1342" i="1"/>
  <c r="AT1342" i="1" s="1"/>
  <c r="AS1341" i="1"/>
  <c r="AT1341" i="1" s="1"/>
  <c r="AS1340" i="1"/>
  <c r="AT1340" i="1" s="1"/>
  <c r="AS1339" i="1"/>
  <c r="AT1339" i="1" s="1"/>
  <c r="AS1338" i="1"/>
  <c r="AT1338" i="1" s="1"/>
  <c r="AS1337" i="1"/>
  <c r="AT1337" i="1" s="1"/>
  <c r="AS1336" i="1"/>
  <c r="AT1336" i="1" s="1"/>
  <c r="AS1335" i="1"/>
  <c r="AT1335" i="1" s="1"/>
  <c r="AS1334" i="1"/>
  <c r="AT1334" i="1" s="1"/>
  <c r="AS1333" i="1"/>
  <c r="AT1333" i="1" s="1"/>
  <c r="AS1332" i="1"/>
  <c r="AT1332" i="1" s="1"/>
  <c r="AS1331" i="1"/>
  <c r="AT1331" i="1" s="1"/>
  <c r="AS1330" i="1"/>
  <c r="AT1330" i="1" s="1"/>
  <c r="AS1329" i="1"/>
  <c r="AT1329" i="1" s="1"/>
  <c r="AS1328" i="1"/>
  <c r="AT1328" i="1" s="1"/>
  <c r="AS1327" i="1"/>
  <c r="AT1327" i="1" s="1"/>
  <c r="AS1326" i="1"/>
  <c r="AT1326" i="1" s="1"/>
  <c r="AS1325" i="1"/>
  <c r="AT1325" i="1" s="1"/>
  <c r="AS1324" i="1"/>
  <c r="AT1324" i="1" s="1"/>
  <c r="AS1323" i="1"/>
  <c r="AT1323" i="1" s="1"/>
  <c r="AS1322" i="1"/>
  <c r="AT1322" i="1" s="1"/>
  <c r="AS1321" i="1"/>
  <c r="AT1321" i="1" s="1"/>
  <c r="AS1320" i="1"/>
  <c r="AT1320" i="1" s="1"/>
  <c r="AS1319" i="1"/>
  <c r="AT1319" i="1" s="1"/>
  <c r="AS1318" i="1"/>
  <c r="AT1318" i="1" s="1"/>
  <c r="AS1317" i="1"/>
  <c r="AT1317" i="1" s="1"/>
  <c r="AS1316" i="1"/>
  <c r="AT1316" i="1" s="1"/>
  <c r="AS1315" i="1"/>
  <c r="AT1315" i="1" s="1"/>
  <c r="AS1314" i="1"/>
  <c r="AT1314" i="1" s="1"/>
  <c r="AS1313" i="1"/>
  <c r="AT1313" i="1" s="1"/>
  <c r="AS1312" i="1"/>
  <c r="AT1312" i="1" s="1"/>
  <c r="AS1311" i="1"/>
  <c r="AT1311" i="1" s="1"/>
  <c r="AS1310" i="1"/>
  <c r="AT1310" i="1" s="1"/>
  <c r="AS1309" i="1"/>
  <c r="AT1309" i="1" s="1"/>
  <c r="AS1308" i="1"/>
  <c r="AT1308" i="1" s="1"/>
  <c r="AS1307" i="1"/>
  <c r="AT1307" i="1" s="1"/>
  <c r="AS1306" i="1"/>
  <c r="AT1306" i="1" s="1"/>
  <c r="AS1305" i="1"/>
  <c r="AT1305" i="1" s="1"/>
  <c r="AS1304" i="1"/>
  <c r="AT1304" i="1" s="1"/>
  <c r="AS1303" i="1"/>
  <c r="AT1303" i="1" s="1"/>
  <c r="AS1302" i="1"/>
  <c r="AT1302" i="1" s="1"/>
  <c r="AS1301" i="1"/>
  <c r="AT1301" i="1" s="1"/>
  <c r="AS1300" i="1"/>
  <c r="AT1300" i="1" s="1"/>
  <c r="AS1299" i="1"/>
  <c r="AT1299" i="1" s="1"/>
  <c r="AS1298" i="1"/>
  <c r="AT1298" i="1" s="1"/>
  <c r="AS1297" i="1"/>
  <c r="AT1297" i="1" s="1"/>
  <c r="AS1296" i="1"/>
  <c r="AT1296" i="1" s="1"/>
  <c r="AS1295" i="1"/>
  <c r="AT1295" i="1" s="1"/>
  <c r="AS1294" i="1"/>
  <c r="AT1294" i="1" s="1"/>
  <c r="AS1293" i="1"/>
  <c r="AT1293" i="1" s="1"/>
  <c r="AS1292" i="1"/>
  <c r="AT1292" i="1" s="1"/>
  <c r="AS1291" i="1"/>
  <c r="AT1291" i="1" s="1"/>
  <c r="AS1290" i="1"/>
  <c r="AT1290" i="1" s="1"/>
  <c r="AS1289" i="1"/>
  <c r="AT1289" i="1" s="1"/>
  <c r="AS1288" i="1"/>
  <c r="AT1288" i="1" s="1"/>
  <c r="AS1287" i="1"/>
  <c r="AT1287" i="1" s="1"/>
  <c r="AS1286" i="1"/>
  <c r="AT1286" i="1" s="1"/>
  <c r="AS1285" i="1"/>
  <c r="AT1285" i="1" s="1"/>
  <c r="AS1284" i="1"/>
  <c r="AT1284" i="1" s="1"/>
  <c r="AS1283" i="1"/>
  <c r="AT1283" i="1" s="1"/>
  <c r="AS1282" i="1"/>
  <c r="AT1282" i="1" s="1"/>
  <c r="AS1281" i="1"/>
  <c r="AT1281" i="1" s="1"/>
  <c r="AS1280" i="1"/>
  <c r="AT1280" i="1" s="1"/>
  <c r="AS1279" i="1"/>
  <c r="AT1279" i="1" s="1"/>
  <c r="AS1278" i="1"/>
  <c r="AT1278" i="1" s="1"/>
  <c r="AS1277" i="1"/>
  <c r="AT1277" i="1" s="1"/>
  <c r="AS1276" i="1"/>
  <c r="AT1276" i="1" s="1"/>
  <c r="AS1275" i="1"/>
  <c r="AT1275" i="1" s="1"/>
  <c r="AS1274" i="1"/>
  <c r="AT1274" i="1" s="1"/>
  <c r="AS1273" i="1"/>
  <c r="AT1273" i="1" s="1"/>
  <c r="AS1272" i="1"/>
  <c r="AT1272" i="1" s="1"/>
  <c r="AS1271" i="1"/>
  <c r="AT1271" i="1" s="1"/>
  <c r="AS1270" i="1"/>
  <c r="AT1270" i="1" s="1"/>
  <c r="AS1269" i="1"/>
  <c r="AT1269" i="1" s="1"/>
  <c r="AS1268" i="1"/>
  <c r="AT1268" i="1" s="1"/>
  <c r="AS1267" i="1"/>
  <c r="AT1267" i="1" s="1"/>
  <c r="AS1266" i="1"/>
  <c r="AT1266" i="1" s="1"/>
  <c r="AS1265" i="1"/>
  <c r="AT1265" i="1" s="1"/>
  <c r="AS1264" i="1"/>
  <c r="AT1264" i="1" s="1"/>
  <c r="AS1263" i="1"/>
  <c r="AT1263" i="1" s="1"/>
  <c r="AS1262" i="1"/>
  <c r="AT1262" i="1" s="1"/>
  <c r="AS1261" i="1"/>
  <c r="AT1261" i="1" s="1"/>
  <c r="AS1260" i="1"/>
  <c r="AT1260" i="1" s="1"/>
  <c r="AS1259" i="1"/>
  <c r="AT1259" i="1" s="1"/>
  <c r="AS1258" i="1"/>
  <c r="AT1258" i="1" s="1"/>
  <c r="AS1257" i="1"/>
  <c r="AT1257" i="1" s="1"/>
  <c r="AS1256" i="1"/>
  <c r="AT1256" i="1" s="1"/>
  <c r="AS1255" i="1"/>
  <c r="AT1255" i="1" s="1"/>
  <c r="AS1254" i="1"/>
  <c r="AT1254" i="1" s="1"/>
  <c r="AS1253" i="1"/>
  <c r="AT1253" i="1" s="1"/>
  <c r="AS1252" i="1"/>
  <c r="AT1252" i="1" s="1"/>
  <c r="AS1251" i="1"/>
  <c r="AT1251" i="1" s="1"/>
  <c r="AS1250" i="1"/>
  <c r="AT1250" i="1" s="1"/>
  <c r="AS1249" i="1"/>
  <c r="AT1249" i="1" s="1"/>
  <c r="AS1248" i="1"/>
  <c r="AT1248" i="1" s="1"/>
  <c r="AS1247" i="1"/>
  <c r="AT1247" i="1" s="1"/>
  <c r="AS1246" i="1"/>
  <c r="AT1246" i="1" s="1"/>
  <c r="AS1245" i="1"/>
  <c r="AT1245" i="1" s="1"/>
  <c r="AS1244" i="1"/>
  <c r="AT1244" i="1" s="1"/>
  <c r="AS1243" i="1"/>
  <c r="AT1243" i="1" s="1"/>
  <c r="AS1242" i="1"/>
  <c r="AT1242" i="1" s="1"/>
  <c r="AS1241" i="1"/>
  <c r="AT1241" i="1" s="1"/>
  <c r="AS1240" i="1"/>
  <c r="AT1240" i="1" s="1"/>
  <c r="AS1239" i="1"/>
  <c r="AT1239" i="1" s="1"/>
  <c r="AS1238" i="1"/>
  <c r="AT1238" i="1" s="1"/>
  <c r="AS1237" i="1"/>
  <c r="AT1237" i="1" s="1"/>
  <c r="AS1236" i="1"/>
  <c r="AT1236" i="1" s="1"/>
  <c r="AS1235" i="1"/>
  <c r="AT1235" i="1" s="1"/>
  <c r="AS1234" i="1"/>
  <c r="AT1234" i="1" s="1"/>
  <c r="AS1233" i="1"/>
  <c r="AT1233" i="1" s="1"/>
  <c r="AS1232" i="1"/>
  <c r="AT1232" i="1" s="1"/>
  <c r="AS1231" i="1"/>
  <c r="AT1231" i="1" s="1"/>
  <c r="AS1230" i="1"/>
  <c r="AT1230" i="1" s="1"/>
  <c r="AS1229" i="1"/>
  <c r="AT1229" i="1" s="1"/>
  <c r="AS1228" i="1"/>
  <c r="AT1228" i="1" s="1"/>
  <c r="AS1227" i="1"/>
  <c r="AT1227" i="1" s="1"/>
  <c r="AS1226" i="1"/>
  <c r="AT1226" i="1" s="1"/>
  <c r="AS1225" i="1"/>
  <c r="AT1225" i="1" s="1"/>
  <c r="AS1224" i="1"/>
  <c r="AT1224" i="1" s="1"/>
  <c r="AS1223" i="1"/>
  <c r="AT1223" i="1" s="1"/>
  <c r="AS1222" i="1"/>
  <c r="AT1222" i="1" s="1"/>
  <c r="AS1221" i="1"/>
  <c r="AT1221" i="1" s="1"/>
  <c r="AS1220" i="1"/>
  <c r="AT1220" i="1" s="1"/>
  <c r="AS1219" i="1"/>
  <c r="AT1219" i="1" s="1"/>
  <c r="AS1218" i="1"/>
  <c r="AT1218" i="1" s="1"/>
  <c r="AS1217" i="1"/>
  <c r="AT1217" i="1" s="1"/>
  <c r="AS1216" i="1"/>
  <c r="AT1216" i="1" s="1"/>
  <c r="AS1215" i="1"/>
  <c r="AT1215" i="1" s="1"/>
  <c r="AS1214" i="1"/>
  <c r="AT1214" i="1" s="1"/>
  <c r="AS1213" i="1"/>
  <c r="AT1213" i="1" s="1"/>
  <c r="AS1212" i="1"/>
  <c r="AT1212" i="1" s="1"/>
  <c r="AS1211" i="1"/>
  <c r="AT1211" i="1" s="1"/>
  <c r="AS1210" i="1"/>
  <c r="AT1210" i="1" s="1"/>
  <c r="AS1209" i="1"/>
  <c r="AT1209" i="1" s="1"/>
  <c r="AS1208" i="1"/>
  <c r="AT1208" i="1" s="1"/>
  <c r="AS1207" i="1"/>
  <c r="AT1207" i="1" s="1"/>
  <c r="AS1206" i="1"/>
  <c r="AT1206" i="1" s="1"/>
  <c r="AS1205" i="1"/>
  <c r="AT1205" i="1" s="1"/>
  <c r="AS1204" i="1"/>
  <c r="AT1204" i="1" s="1"/>
  <c r="AS1203" i="1"/>
  <c r="AT1203" i="1" s="1"/>
  <c r="AS1202" i="1"/>
  <c r="AT1202" i="1" s="1"/>
  <c r="AS1201" i="1"/>
  <c r="AT1201" i="1" s="1"/>
  <c r="AS1200" i="1"/>
  <c r="AT1200" i="1" s="1"/>
  <c r="AS1199" i="1"/>
  <c r="AT1199" i="1" s="1"/>
  <c r="AS1198" i="1"/>
  <c r="AT1198" i="1" s="1"/>
  <c r="AS1197" i="1"/>
  <c r="AT1197" i="1" s="1"/>
  <c r="AS1196" i="1"/>
  <c r="AT1196" i="1" s="1"/>
  <c r="AS1195" i="1"/>
  <c r="AT1195" i="1" s="1"/>
  <c r="AS1194" i="1"/>
  <c r="AT1194" i="1" s="1"/>
  <c r="AS1193" i="1"/>
  <c r="AT1193" i="1" s="1"/>
  <c r="AS1192" i="1"/>
  <c r="AT1192" i="1" s="1"/>
  <c r="AS1191" i="1"/>
  <c r="AT1191" i="1" s="1"/>
  <c r="AS1190" i="1"/>
  <c r="AT1190" i="1" s="1"/>
  <c r="AS1189" i="1"/>
  <c r="AT1189" i="1" s="1"/>
  <c r="AS1188" i="1"/>
  <c r="AT1188" i="1" s="1"/>
  <c r="AS1187" i="1"/>
  <c r="AT1187" i="1" s="1"/>
  <c r="AT1186" i="1"/>
  <c r="AS1186" i="1"/>
  <c r="AS1185" i="1"/>
  <c r="AT1185" i="1" s="1"/>
  <c r="AS1184" i="1"/>
  <c r="AT1184" i="1" s="1"/>
  <c r="AS1183" i="1"/>
  <c r="AT1183" i="1" s="1"/>
  <c r="AT1182" i="1"/>
  <c r="AS1182" i="1"/>
  <c r="AS1181" i="1"/>
  <c r="AT1181" i="1" s="1"/>
  <c r="AS1180" i="1"/>
  <c r="AT1180" i="1" s="1"/>
  <c r="AS1179" i="1"/>
  <c r="AT1179" i="1" s="1"/>
  <c r="AT1178" i="1"/>
  <c r="AS1178" i="1"/>
  <c r="AS1177" i="1"/>
  <c r="AT1177" i="1" s="1"/>
  <c r="AS1176" i="1"/>
  <c r="AT1176" i="1" s="1"/>
  <c r="AS1175" i="1"/>
  <c r="AT1175" i="1" s="1"/>
  <c r="AS1174" i="1"/>
  <c r="AT1174" i="1" s="1"/>
  <c r="AS1173" i="1"/>
  <c r="AT1173" i="1" s="1"/>
  <c r="AS1172" i="1"/>
  <c r="AT1172" i="1" s="1"/>
  <c r="AS1171" i="1"/>
  <c r="AT1171" i="1" s="1"/>
  <c r="AS1170" i="1"/>
  <c r="AT1170" i="1" s="1"/>
  <c r="AS1169" i="1"/>
  <c r="AT1169" i="1" s="1"/>
  <c r="AS1168" i="1"/>
  <c r="AT1168" i="1" s="1"/>
  <c r="AS1167" i="1"/>
  <c r="AT1167" i="1" s="1"/>
  <c r="AS1166" i="1"/>
  <c r="AT1166" i="1" s="1"/>
  <c r="AS1165" i="1"/>
  <c r="AT1165" i="1" s="1"/>
  <c r="AS1164" i="1"/>
  <c r="AT1164" i="1" s="1"/>
  <c r="AS1163" i="1"/>
  <c r="AT1163" i="1" s="1"/>
  <c r="AT1162" i="1"/>
  <c r="AS1162" i="1"/>
  <c r="AS1161" i="1"/>
  <c r="AT1161" i="1" s="1"/>
  <c r="AS1160" i="1"/>
  <c r="AT1160" i="1" s="1"/>
  <c r="AS1159" i="1"/>
  <c r="AT1159" i="1" s="1"/>
  <c r="AT1158" i="1"/>
  <c r="AS1158" i="1"/>
  <c r="AS1157" i="1"/>
  <c r="AT1157" i="1" s="1"/>
  <c r="AS1156" i="1"/>
  <c r="AT1156" i="1" s="1"/>
  <c r="AS1155" i="1"/>
  <c r="AT1155" i="1" s="1"/>
  <c r="AT1154" i="1"/>
  <c r="AS1154" i="1"/>
  <c r="AS1153" i="1"/>
  <c r="AT1153" i="1" s="1"/>
  <c r="AS1152" i="1"/>
  <c r="AT1152" i="1" s="1"/>
  <c r="AS1151" i="1"/>
  <c r="AT1151" i="1" s="1"/>
  <c r="AT1150" i="1"/>
  <c r="AS1150" i="1"/>
  <c r="AS1149" i="1"/>
  <c r="AT1149" i="1" s="1"/>
  <c r="AS1148" i="1"/>
  <c r="AT1148" i="1" s="1"/>
  <c r="AS1147" i="1"/>
  <c r="AT1147" i="1" s="1"/>
  <c r="AT1146" i="1"/>
  <c r="AS1146" i="1"/>
  <c r="AS1145" i="1"/>
  <c r="AT1145" i="1" s="1"/>
  <c r="AS1144" i="1"/>
  <c r="AT1144" i="1" s="1"/>
  <c r="AS1143" i="1"/>
  <c r="AT1143" i="1" s="1"/>
  <c r="AS1142" i="1"/>
  <c r="AT1142" i="1" s="1"/>
  <c r="AS1141" i="1"/>
  <c r="AT1141" i="1" s="1"/>
  <c r="AS1140" i="1"/>
  <c r="AT1140" i="1" s="1"/>
  <c r="AS1139" i="1"/>
  <c r="AT1139" i="1" s="1"/>
  <c r="AS1138" i="1"/>
  <c r="AT1138" i="1" s="1"/>
  <c r="AS1137" i="1"/>
  <c r="AT1137" i="1" s="1"/>
  <c r="AS1136" i="1"/>
  <c r="AT1136" i="1" s="1"/>
  <c r="AS1135" i="1"/>
  <c r="AT1135" i="1" s="1"/>
  <c r="AS1134" i="1"/>
  <c r="AT1134" i="1" s="1"/>
  <c r="AT1133" i="1"/>
  <c r="AS1133" i="1"/>
  <c r="AS1132" i="1"/>
  <c r="AT1132" i="1" s="1"/>
  <c r="AT1131" i="1"/>
  <c r="AS1131" i="1"/>
  <c r="AT1130" i="1"/>
  <c r="AS1130" i="1"/>
  <c r="AT1129" i="1"/>
  <c r="AS1129" i="1"/>
  <c r="AS1128" i="1"/>
  <c r="AT1128" i="1" s="1"/>
  <c r="AT1127" i="1"/>
  <c r="AS1127" i="1"/>
  <c r="AT1126" i="1"/>
  <c r="AS1126" i="1"/>
  <c r="AT1125" i="1"/>
  <c r="AS1125" i="1"/>
  <c r="AS1124" i="1"/>
  <c r="AT1124" i="1" s="1"/>
  <c r="AT1123" i="1"/>
  <c r="AS1123" i="1"/>
  <c r="AT1122" i="1"/>
  <c r="AS1122" i="1"/>
  <c r="AT1121" i="1"/>
  <c r="AS1121" i="1"/>
  <c r="AS1120" i="1"/>
  <c r="AT1120" i="1" s="1"/>
  <c r="AT1119" i="1"/>
  <c r="AS1119" i="1"/>
  <c r="AT1118" i="1"/>
  <c r="AS1118" i="1"/>
  <c r="AT1117" i="1"/>
  <c r="AS1117" i="1"/>
  <c r="AS1116" i="1"/>
  <c r="AT1116" i="1" s="1"/>
  <c r="AT1115" i="1"/>
  <c r="AS1115" i="1"/>
  <c r="AT1114" i="1"/>
  <c r="AS1114" i="1"/>
  <c r="AT1113" i="1"/>
  <c r="AS1113" i="1"/>
  <c r="AS1112" i="1"/>
  <c r="AT1112" i="1" s="1"/>
  <c r="AT1111" i="1"/>
  <c r="AS1111" i="1"/>
  <c r="AT1110" i="1"/>
  <c r="AS1110" i="1"/>
  <c r="AT1109" i="1"/>
  <c r="AS1109" i="1"/>
  <c r="AS1108" i="1"/>
  <c r="AT1108" i="1" s="1"/>
  <c r="AT1107" i="1"/>
  <c r="AS1107" i="1"/>
  <c r="AT1106" i="1"/>
  <c r="AS1106" i="1"/>
  <c r="AT1105" i="1"/>
  <c r="AS1105" i="1"/>
  <c r="AS1104" i="1"/>
  <c r="AT1104" i="1" s="1"/>
  <c r="AT1103" i="1"/>
  <c r="AS1103" i="1"/>
  <c r="AT1102" i="1"/>
  <c r="AS1102" i="1"/>
  <c r="AT1101" i="1"/>
  <c r="AS1101" i="1"/>
  <c r="AS1100" i="1"/>
  <c r="AT1100" i="1" s="1"/>
  <c r="AT1099" i="1"/>
  <c r="AS1099" i="1"/>
  <c r="AT1098" i="1"/>
  <c r="AS1098" i="1"/>
  <c r="AT1097" i="1"/>
  <c r="AS1097" i="1"/>
  <c r="AS1096" i="1"/>
  <c r="AT1096" i="1" s="1"/>
  <c r="AT1095" i="1"/>
  <c r="AS1095" i="1"/>
  <c r="AT1094" i="1"/>
  <c r="AS1094" i="1"/>
  <c r="AT1093" i="1"/>
  <c r="AS1093" i="1"/>
  <c r="AS1092" i="1"/>
  <c r="AT1092" i="1" s="1"/>
  <c r="AT1091" i="1"/>
  <c r="AS1091" i="1"/>
  <c r="AT1090" i="1"/>
  <c r="AS1090" i="1"/>
  <c r="AT1089" i="1"/>
  <c r="AS1089" i="1"/>
  <c r="AS1088" i="1"/>
  <c r="AT1088" i="1" s="1"/>
  <c r="AT1087" i="1"/>
  <c r="AS1087" i="1"/>
  <c r="AT1086" i="1"/>
  <c r="AS1086" i="1"/>
  <c r="AT1085" i="1"/>
  <c r="AS1085" i="1"/>
  <c r="AS1084" i="1"/>
  <c r="AT1084" i="1" s="1"/>
  <c r="AT1083" i="1"/>
  <c r="AS1083" i="1"/>
  <c r="AT1082" i="1"/>
  <c r="AS1082" i="1"/>
  <c r="AT1081" i="1"/>
  <c r="AS1081" i="1"/>
  <c r="AS1080" i="1"/>
  <c r="AT1080" i="1" s="1"/>
  <c r="AT1079" i="1"/>
  <c r="AS1079" i="1"/>
  <c r="AT1078" i="1"/>
  <c r="AS1078" i="1"/>
  <c r="AT1077" i="1"/>
  <c r="AS1077" i="1"/>
  <c r="AS1076" i="1"/>
  <c r="AT1076" i="1" s="1"/>
  <c r="AT1075" i="1"/>
  <c r="AS1075" i="1"/>
  <c r="AT1074" i="1"/>
  <c r="AS1074" i="1"/>
  <c r="AT1073" i="1"/>
  <c r="AS1073" i="1"/>
  <c r="AS1072" i="1"/>
  <c r="AT1072" i="1" s="1"/>
  <c r="AT1071" i="1"/>
  <c r="AS1071" i="1"/>
  <c r="AT1070" i="1"/>
  <c r="AS1070" i="1"/>
  <c r="AT1069" i="1"/>
  <c r="AS1069" i="1"/>
  <c r="AS1068" i="1"/>
  <c r="AT1068" i="1" s="1"/>
  <c r="AT1067" i="1"/>
  <c r="AS1067" i="1"/>
  <c r="AT1066" i="1"/>
  <c r="AS1066" i="1"/>
  <c r="AT1065" i="1"/>
  <c r="AS1065" i="1"/>
  <c r="AS1064" i="1"/>
  <c r="AT1064" i="1" s="1"/>
  <c r="AT1063" i="1"/>
  <c r="AS1063" i="1"/>
  <c r="AT1062" i="1"/>
  <c r="AS1062" i="1"/>
  <c r="AT1061" i="1"/>
  <c r="AS1061" i="1"/>
  <c r="AS1060" i="1"/>
  <c r="AT1060" i="1" s="1"/>
  <c r="AT1059" i="1"/>
  <c r="AS1059" i="1"/>
  <c r="AT1058" i="1"/>
  <c r="AS1058" i="1"/>
  <c r="AT1057" i="1"/>
  <c r="AS1057" i="1"/>
  <c r="AS1056" i="1"/>
  <c r="AT1056" i="1" s="1"/>
  <c r="AT1055" i="1"/>
  <c r="AS1055" i="1"/>
  <c r="AT1054" i="1"/>
  <c r="AS1054" i="1"/>
  <c r="AT1053" i="1"/>
  <c r="AS1053" i="1"/>
  <c r="AS1052" i="1"/>
  <c r="AT1052" i="1" s="1"/>
  <c r="AT1051" i="1"/>
  <c r="AS1051" i="1"/>
  <c r="AT1050" i="1"/>
  <c r="AS1050" i="1"/>
  <c r="AT1049" i="1"/>
  <c r="AS1049" i="1"/>
  <c r="AS1048" i="1"/>
  <c r="AT1048" i="1" s="1"/>
  <c r="AT1047" i="1"/>
  <c r="AS1047" i="1"/>
  <c r="AT1046" i="1"/>
  <c r="AS1046" i="1"/>
  <c r="AT1045" i="1"/>
  <c r="AS1045" i="1"/>
  <c r="AS1044" i="1"/>
  <c r="AT1044" i="1" s="1"/>
  <c r="AT1043" i="1"/>
  <c r="AS1043" i="1"/>
  <c r="AT1042" i="1"/>
  <c r="AS1042" i="1"/>
  <c r="AT1041" i="1"/>
  <c r="AS1041" i="1"/>
  <c r="AS1040" i="1"/>
  <c r="AT1040" i="1" s="1"/>
  <c r="AT1039" i="1"/>
  <c r="AS1039" i="1"/>
  <c r="AT1038" i="1"/>
  <c r="AS1038" i="1"/>
  <c r="AT1037" i="1"/>
  <c r="AS1037" i="1"/>
  <c r="AS1036" i="1"/>
  <c r="AT1036" i="1" s="1"/>
  <c r="AT1035" i="1"/>
  <c r="AS1035" i="1"/>
  <c r="AT1034" i="1"/>
  <c r="AS1034" i="1"/>
  <c r="AT1033" i="1"/>
  <c r="AS1033" i="1"/>
  <c r="AS1032" i="1"/>
  <c r="AT1032" i="1" s="1"/>
  <c r="AT1031" i="1"/>
  <c r="AS1031" i="1"/>
  <c r="AT1030" i="1"/>
  <c r="AS1030" i="1"/>
  <c r="AT1029" i="1"/>
  <c r="AS1029" i="1"/>
  <c r="AS1028" i="1"/>
  <c r="AT1028" i="1" s="1"/>
  <c r="AT1027" i="1"/>
  <c r="AS1027" i="1"/>
  <c r="AT1026" i="1"/>
  <c r="AS1026" i="1"/>
  <c r="AT1025" i="1"/>
  <c r="AS1025" i="1"/>
  <c r="AS1024" i="1"/>
  <c r="AT1024" i="1" s="1"/>
  <c r="AT1023" i="1"/>
  <c r="AS1023" i="1"/>
  <c r="AT1022" i="1"/>
  <c r="AS1022" i="1"/>
  <c r="AT1021" i="1"/>
  <c r="AS1021" i="1"/>
  <c r="AS1020" i="1"/>
  <c r="AT1020" i="1" s="1"/>
  <c r="AT1019" i="1"/>
  <c r="AS1019" i="1"/>
  <c r="AT1018" i="1"/>
  <c r="AS1018" i="1"/>
  <c r="AT1017" i="1"/>
  <c r="AS1017" i="1"/>
  <c r="AS1016" i="1"/>
  <c r="AT1016" i="1" s="1"/>
  <c r="AT1015" i="1"/>
  <c r="AS1015" i="1"/>
  <c r="AT1014" i="1"/>
  <c r="AS1014" i="1"/>
  <c r="AT1013" i="1"/>
  <c r="AS1013" i="1"/>
  <c r="AS1012" i="1"/>
  <c r="AT1012" i="1" s="1"/>
  <c r="AT1011" i="1"/>
  <c r="AS1011" i="1"/>
  <c r="AT1010" i="1"/>
  <c r="AS1010" i="1"/>
  <c r="AT1009" i="1"/>
  <c r="AS1009" i="1"/>
  <c r="AS1008" i="1"/>
  <c r="AT1008" i="1" s="1"/>
  <c r="AT1007" i="1"/>
  <c r="AS1007" i="1"/>
  <c r="AT1006" i="1"/>
  <c r="AS1006" i="1"/>
  <c r="AT1005" i="1"/>
  <c r="AS1005" i="1"/>
  <c r="AS1004" i="1"/>
  <c r="AT1004" i="1" s="1"/>
  <c r="AT1003" i="1"/>
  <c r="AS1003" i="1"/>
  <c r="AT1002" i="1"/>
  <c r="AS1002" i="1"/>
  <c r="AT1001" i="1"/>
  <c r="AS1001" i="1"/>
  <c r="AS1000" i="1"/>
  <c r="AT1000" i="1" s="1"/>
  <c r="AS999" i="1"/>
  <c r="AT999" i="1" s="1"/>
  <c r="AT998" i="1"/>
  <c r="AS998" i="1"/>
  <c r="AT997" i="1"/>
  <c r="AS997" i="1"/>
  <c r="AS996" i="1"/>
  <c r="AT996" i="1" s="1"/>
  <c r="AS995" i="1"/>
  <c r="AT995" i="1" s="1"/>
  <c r="AT994" i="1"/>
  <c r="AS994" i="1"/>
  <c r="AT993" i="1"/>
  <c r="AS993" i="1"/>
  <c r="AS992" i="1"/>
  <c r="AT992" i="1" s="1"/>
  <c r="AT991" i="1"/>
  <c r="AS991" i="1"/>
  <c r="AT990" i="1"/>
  <c r="AS990" i="1"/>
  <c r="AS989" i="1"/>
  <c r="AT989" i="1" s="1"/>
  <c r="AS988" i="1"/>
  <c r="AT988" i="1" s="1"/>
  <c r="AS987" i="1"/>
  <c r="AT987" i="1" s="1"/>
  <c r="AS986" i="1"/>
  <c r="AT986" i="1" s="1"/>
  <c r="AS985" i="1"/>
  <c r="AT985" i="1" s="1"/>
  <c r="AS984" i="1"/>
  <c r="AT984" i="1" s="1"/>
  <c r="AT983" i="1"/>
  <c r="AS983" i="1"/>
  <c r="AT982" i="1"/>
  <c r="AS982" i="1"/>
  <c r="AS981" i="1"/>
  <c r="AT981" i="1" s="1"/>
  <c r="AS980" i="1"/>
  <c r="AT980" i="1" s="1"/>
  <c r="AT979" i="1"/>
  <c r="AS979" i="1"/>
  <c r="AS978" i="1"/>
  <c r="AT978" i="1" s="1"/>
  <c r="AS977" i="1"/>
  <c r="AT977" i="1" s="1"/>
  <c r="AS976" i="1"/>
  <c r="AT976" i="1" s="1"/>
  <c r="AT975" i="1"/>
  <c r="AS975" i="1"/>
  <c r="AT974" i="1"/>
  <c r="AS974" i="1"/>
  <c r="AT973" i="1"/>
  <c r="AS973" i="1"/>
  <c r="AS972" i="1"/>
  <c r="AT972" i="1" s="1"/>
  <c r="AS971" i="1"/>
  <c r="AT971" i="1" s="1"/>
  <c r="AT970" i="1"/>
  <c r="AS970" i="1"/>
  <c r="AS969" i="1"/>
  <c r="AT969" i="1" s="1"/>
  <c r="AS968" i="1"/>
  <c r="AT968" i="1" s="1"/>
  <c r="AS967" i="1"/>
  <c r="AT967" i="1" s="1"/>
  <c r="AT966" i="1"/>
  <c r="AS966" i="1"/>
  <c r="AT965" i="1"/>
  <c r="AS965" i="1"/>
  <c r="AS964" i="1"/>
  <c r="AT964" i="1" s="1"/>
  <c r="AS963" i="1"/>
  <c r="AT963" i="1" s="1"/>
  <c r="AT962" i="1"/>
  <c r="AS962" i="1"/>
  <c r="AT961" i="1"/>
  <c r="AS961" i="1"/>
  <c r="AS960" i="1"/>
  <c r="AT960" i="1" s="1"/>
  <c r="AT959" i="1"/>
  <c r="AS959" i="1"/>
  <c r="AS958" i="1"/>
  <c r="AT958" i="1" s="1"/>
  <c r="AT957" i="1"/>
  <c r="AS957" i="1"/>
  <c r="AS956" i="1"/>
  <c r="AT956" i="1" s="1"/>
  <c r="AS955" i="1"/>
  <c r="AT955" i="1" s="1"/>
  <c r="AS954" i="1"/>
  <c r="AT954" i="1" s="1"/>
  <c r="AT953" i="1"/>
  <c r="AS953" i="1"/>
  <c r="AS952" i="1"/>
  <c r="AT952" i="1" s="1"/>
  <c r="AT951" i="1"/>
  <c r="AS951" i="1"/>
  <c r="AT950" i="1"/>
  <c r="AS950" i="1"/>
  <c r="AS949" i="1"/>
  <c r="AT949" i="1" s="1"/>
  <c r="AS948" i="1"/>
  <c r="AT948" i="1" s="1"/>
  <c r="AT947" i="1"/>
  <c r="AS947" i="1"/>
  <c r="AS946" i="1"/>
  <c r="AT946" i="1" s="1"/>
  <c r="AS945" i="1"/>
  <c r="AT945" i="1" s="1"/>
  <c r="AS944" i="1"/>
  <c r="AT944" i="1" s="1"/>
  <c r="AS943" i="1"/>
  <c r="AT943" i="1" s="1"/>
  <c r="AT942" i="1"/>
  <c r="AS942" i="1"/>
  <c r="AT941" i="1"/>
  <c r="AS941" i="1"/>
  <c r="AS940" i="1"/>
  <c r="AT940" i="1" s="1"/>
  <c r="AT939" i="1"/>
  <c r="AS939" i="1"/>
  <c r="AT938" i="1"/>
  <c r="AS938" i="1"/>
  <c r="AS937" i="1"/>
  <c r="AT937" i="1" s="1"/>
  <c r="AS936" i="1"/>
  <c r="AT936" i="1" s="1"/>
  <c r="AS935" i="1"/>
  <c r="AT935" i="1" s="1"/>
  <c r="AS934" i="1"/>
  <c r="AT934" i="1" s="1"/>
  <c r="AT933" i="1"/>
  <c r="AS933" i="1"/>
  <c r="AS932" i="1"/>
  <c r="AT932" i="1" s="1"/>
  <c r="AS931" i="1"/>
  <c r="AT931" i="1" s="1"/>
  <c r="AS930" i="1"/>
  <c r="AT930" i="1" s="1"/>
  <c r="AT929" i="1"/>
  <c r="AS929" i="1"/>
  <c r="AS928" i="1"/>
  <c r="AT928" i="1" s="1"/>
  <c r="AT927" i="1"/>
  <c r="AS927" i="1"/>
  <c r="AS926" i="1"/>
  <c r="AT926" i="1" s="1"/>
  <c r="AS925" i="1"/>
  <c r="AT925" i="1" s="1"/>
  <c r="AS924" i="1"/>
  <c r="AT924" i="1" s="1"/>
  <c r="AS923" i="1"/>
  <c r="AT923" i="1" s="1"/>
  <c r="AS922" i="1"/>
  <c r="AT922" i="1" s="1"/>
  <c r="AT921" i="1"/>
  <c r="AS921" i="1"/>
  <c r="AS920" i="1"/>
  <c r="AT920" i="1" s="1"/>
  <c r="AT919" i="1"/>
  <c r="AS919" i="1"/>
  <c r="AT918" i="1"/>
  <c r="AS918" i="1"/>
  <c r="AS917" i="1"/>
  <c r="AT917" i="1" s="1"/>
  <c r="AS916" i="1"/>
  <c r="AT916" i="1" s="1"/>
  <c r="AT915" i="1"/>
  <c r="AS915" i="1"/>
  <c r="AS914" i="1"/>
  <c r="AT914" i="1" s="1"/>
  <c r="AS913" i="1"/>
  <c r="AT913" i="1" s="1"/>
  <c r="AS912" i="1"/>
  <c r="AT912" i="1" s="1"/>
  <c r="AT911" i="1"/>
  <c r="AS911" i="1"/>
  <c r="AT910" i="1"/>
  <c r="AS910" i="1"/>
  <c r="AT909" i="1"/>
  <c r="AS909" i="1"/>
  <c r="AS908" i="1"/>
  <c r="AT908" i="1" s="1"/>
  <c r="AS907" i="1"/>
  <c r="AT907" i="1" s="1"/>
  <c r="AT906" i="1"/>
  <c r="AS906" i="1"/>
  <c r="AS905" i="1"/>
  <c r="AT905" i="1" s="1"/>
  <c r="AS904" i="1"/>
  <c r="AT904" i="1" s="1"/>
  <c r="AS903" i="1"/>
  <c r="AT903" i="1" s="1"/>
  <c r="AT902" i="1"/>
  <c r="AS902" i="1"/>
  <c r="AT901" i="1"/>
  <c r="AS901" i="1"/>
  <c r="AS900" i="1"/>
  <c r="AT900" i="1" s="1"/>
  <c r="AS899" i="1"/>
  <c r="AT899" i="1" s="1"/>
  <c r="AS898" i="1"/>
  <c r="AT898" i="1" s="1"/>
  <c r="AT897" i="1"/>
  <c r="AS897" i="1"/>
  <c r="AS896" i="1"/>
  <c r="AT896" i="1" s="1"/>
  <c r="AT895" i="1"/>
  <c r="AS895" i="1"/>
  <c r="AS894" i="1"/>
  <c r="AT894" i="1" s="1"/>
  <c r="AS893" i="1"/>
  <c r="AT893" i="1" s="1"/>
  <c r="AS892" i="1"/>
  <c r="AT892" i="1" s="1"/>
  <c r="AS891" i="1"/>
  <c r="AT891" i="1" s="1"/>
  <c r="AS890" i="1"/>
  <c r="AT890" i="1" s="1"/>
  <c r="AS889" i="1"/>
  <c r="AT889" i="1" s="1"/>
  <c r="AS888" i="1"/>
  <c r="AT888" i="1" s="1"/>
  <c r="AT887" i="1"/>
  <c r="AS887" i="1"/>
  <c r="AT886" i="1"/>
  <c r="AS886" i="1"/>
  <c r="AS885" i="1"/>
  <c r="AT885" i="1" s="1"/>
  <c r="AS884" i="1"/>
  <c r="AT884" i="1" s="1"/>
  <c r="AT883" i="1"/>
  <c r="AS883" i="1"/>
  <c r="AS882" i="1"/>
  <c r="AT882" i="1" s="1"/>
  <c r="AS881" i="1"/>
  <c r="AT881" i="1" s="1"/>
  <c r="AS880" i="1"/>
  <c r="AT880" i="1" s="1"/>
  <c r="AS879" i="1"/>
  <c r="AT879" i="1" s="1"/>
  <c r="AT878" i="1"/>
  <c r="AS878" i="1"/>
  <c r="AT877" i="1"/>
  <c r="AS877" i="1"/>
  <c r="AS876" i="1"/>
  <c r="AT876" i="1" s="1"/>
  <c r="AT875" i="1"/>
  <c r="AS875" i="1"/>
  <c r="AT874" i="1"/>
  <c r="AS874" i="1"/>
  <c r="AS873" i="1"/>
  <c r="AT873" i="1" s="1"/>
  <c r="AS872" i="1"/>
  <c r="AT872" i="1" s="1"/>
  <c r="AS871" i="1"/>
  <c r="AT871" i="1" s="1"/>
  <c r="AS870" i="1"/>
  <c r="AT870" i="1" s="1"/>
  <c r="AT869" i="1"/>
  <c r="AS869" i="1"/>
  <c r="AS868" i="1"/>
  <c r="AT868" i="1" s="1"/>
  <c r="AS867" i="1"/>
  <c r="AT867" i="1" s="1"/>
  <c r="AT866" i="1"/>
  <c r="AS866" i="1"/>
  <c r="AT865" i="1"/>
  <c r="AS865" i="1"/>
  <c r="AS864" i="1"/>
  <c r="AT864" i="1" s="1"/>
  <c r="AT863" i="1"/>
  <c r="AS863" i="1"/>
  <c r="AS862" i="1"/>
  <c r="AT862" i="1" s="1"/>
  <c r="AT861" i="1"/>
  <c r="AS861" i="1"/>
  <c r="AS860" i="1"/>
  <c r="AT860" i="1" s="1"/>
  <c r="AS859" i="1"/>
  <c r="AT859" i="1" s="1"/>
  <c r="AS858" i="1"/>
  <c r="AT858" i="1" s="1"/>
  <c r="AT857" i="1"/>
  <c r="AS857" i="1"/>
  <c r="AS856" i="1"/>
  <c r="AT856" i="1" s="1"/>
  <c r="AT855" i="1"/>
  <c r="AS855" i="1"/>
  <c r="AT854" i="1"/>
  <c r="AS854" i="1"/>
  <c r="AS853" i="1"/>
  <c r="AT853" i="1" s="1"/>
  <c r="AS852" i="1"/>
  <c r="AT852" i="1" s="1"/>
  <c r="AT851" i="1"/>
  <c r="AS851" i="1"/>
  <c r="AS850" i="1"/>
  <c r="AT850" i="1" s="1"/>
  <c r="AS849" i="1"/>
  <c r="AT849" i="1" s="1"/>
  <c r="AS848" i="1"/>
  <c r="AT848" i="1" s="1"/>
  <c r="AT847" i="1"/>
  <c r="AS847" i="1"/>
  <c r="AT846" i="1"/>
  <c r="AS846" i="1"/>
  <c r="AT845" i="1"/>
  <c r="AS845" i="1"/>
  <c r="AS844" i="1"/>
  <c r="AT844" i="1" s="1"/>
  <c r="AS843" i="1"/>
  <c r="AT843" i="1" s="1"/>
  <c r="AT842" i="1"/>
  <c r="AS842" i="1"/>
  <c r="AS841" i="1"/>
  <c r="AT841" i="1" s="1"/>
  <c r="AS840" i="1"/>
  <c r="AT840" i="1" s="1"/>
  <c r="AS839" i="1"/>
  <c r="AT839" i="1" s="1"/>
  <c r="AS838" i="1"/>
  <c r="AT838" i="1" s="1"/>
  <c r="AT837" i="1"/>
  <c r="AS837" i="1"/>
  <c r="AS836" i="1"/>
  <c r="AT836" i="1" s="1"/>
  <c r="AS835" i="1"/>
  <c r="AT835" i="1" s="1"/>
  <c r="AT834" i="1"/>
  <c r="AS834" i="1"/>
  <c r="AT833" i="1"/>
  <c r="AS833" i="1"/>
  <c r="AS832" i="1"/>
  <c r="AT832" i="1" s="1"/>
  <c r="AT831" i="1"/>
  <c r="AS831" i="1"/>
  <c r="AS830" i="1"/>
  <c r="AT830" i="1" s="1"/>
  <c r="AT829" i="1"/>
  <c r="AS829" i="1"/>
  <c r="AS828" i="1"/>
  <c r="AT828" i="1" s="1"/>
  <c r="AS827" i="1"/>
  <c r="AT827" i="1" s="1"/>
  <c r="AS826" i="1"/>
  <c r="AT826" i="1" s="1"/>
  <c r="AS825" i="1"/>
  <c r="AT825" i="1" s="1"/>
  <c r="AS824" i="1"/>
  <c r="AT824" i="1" s="1"/>
  <c r="AT823" i="1"/>
  <c r="AS823" i="1"/>
  <c r="AT822" i="1"/>
  <c r="AS822" i="1"/>
  <c r="AS821" i="1"/>
  <c r="AT821" i="1" s="1"/>
  <c r="AS820" i="1"/>
  <c r="AT820" i="1" s="1"/>
  <c r="AT819" i="1"/>
  <c r="AS819" i="1"/>
  <c r="AS818" i="1"/>
  <c r="AT818" i="1" s="1"/>
  <c r="AS817" i="1"/>
  <c r="AT817" i="1" s="1"/>
  <c r="AS816" i="1"/>
  <c r="AT816" i="1" s="1"/>
  <c r="AS815" i="1"/>
  <c r="AT815" i="1" s="1"/>
  <c r="AT814" i="1"/>
  <c r="AS814" i="1"/>
  <c r="AT813" i="1"/>
  <c r="AS813" i="1"/>
  <c r="AS812" i="1"/>
  <c r="AT812" i="1" s="1"/>
  <c r="AS811" i="1"/>
  <c r="AT811" i="1" s="1"/>
  <c r="AT810" i="1"/>
  <c r="AS810" i="1"/>
  <c r="AS809" i="1"/>
  <c r="AT809" i="1" s="1"/>
  <c r="AS808" i="1"/>
  <c r="AT808" i="1" s="1"/>
  <c r="AS807" i="1"/>
  <c r="AT807" i="1" s="1"/>
  <c r="AT806" i="1"/>
  <c r="AS806" i="1"/>
  <c r="AT805" i="1"/>
  <c r="AS805" i="1"/>
  <c r="AS804" i="1"/>
  <c r="AT804" i="1" s="1"/>
  <c r="AS803" i="1"/>
  <c r="AT803" i="1" s="1"/>
  <c r="AS802" i="1"/>
  <c r="AT802" i="1" s="1"/>
  <c r="AT801" i="1"/>
  <c r="AS801" i="1"/>
  <c r="AS800" i="1"/>
  <c r="AT800" i="1" s="1"/>
  <c r="AT799" i="1"/>
  <c r="AS799" i="1"/>
  <c r="AS798" i="1"/>
  <c r="AT798" i="1" s="1"/>
  <c r="AS797" i="1"/>
  <c r="AT797" i="1" s="1"/>
  <c r="AT796" i="1"/>
  <c r="AS796" i="1"/>
  <c r="AT795" i="1"/>
  <c r="AS795" i="1"/>
  <c r="AS794" i="1"/>
  <c r="AT794" i="1" s="1"/>
  <c r="AT793" i="1"/>
  <c r="AS793" i="1"/>
  <c r="AT792" i="1"/>
  <c r="AS792" i="1"/>
  <c r="AT791" i="1"/>
  <c r="AS791" i="1"/>
  <c r="AS790" i="1"/>
  <c r="AT790" i="1" s="1"/>
  <c r="AS789" i="1"/>
  <c r="AT789" i="1" s="1"/>
  <c r="AT788" i="1"/>
  <c r="AS788" i="1"/>
  <c r="AT787" i="1"/>
  <c r="AS787" i="1"/>
  <c r="AS786" i="1"/>
  <c r="AT786" i="1" s="1"/>
  <c r="AT785" i="1"/>
  <c r="AS785" i="1"/>
  <c r="AT784" i="1"/>
  <c r="AS784" i="1"/>
  <c r="AT783" i="1"/>
  <c r="AS783" i="1"/>
  <c r="AS782" i="1"/>
  <c r="AT782" i="1" s="1"/>
  <c r="AS781" i="1"/>
  <c r="AT781" i="1" s="1"/>
  <c r="AT780" i="1"/>
  <c r="AS780" i="1"/>
  <c r="AT779" i="1"/>
  <c r="AS779" i="1"/>
  <c r="AS778" i="1"/>
  <c r="AT778" i="1" s="1"/>
  <c r="AS777" i="1"/>
  <c r="AT777" i="1" s="1"/>
  <c r="AT776" i="1"/>
  <c r="AS776" i="1"/>
  <c r="AT775" i="1"/>
  <c r="AS775" i="1"/>
  <c r="AS774" i="1"/>
  <c r="AT774" i="1" s="1"/>
  <c r="AT773" i="1"/>
  <c r="AS773" i="1"/>
  <c r="AT772" i="1"/>
  <c r="AS772" i="1"/>
  <c r="AT771" i="1"/>
  <c r="AS771" i="1"/>
  <c r="AS770" i="1"/>
  <c r="AT770" i="1" s="1"/>
  <c r="AT769" i="1"/>
  <c r="AS769" i="1"/>
  <c r="AT768" i="1"/>
  <c r="AS768" i="1"/>
  <c r="AT767" i="1"/>
  <c r="AS767" i="1"/>
  <c r="AS766" i="1"/>
  <c r="AT766" i="1" s="1"/>
  <c r="AS765" i="1"/>
  <c r="AT765" i="1" s="1"/>
  <c r="AT764" i="1"/>
  <c r="AS764" i="1"/>
  <c r="AT763" i="1"/>
  <c r="AS763" i="1"/>
  <c r="AS762" i="1"/>
  <c r="AT762" i="1" s="1"/>
  <c r="AT761" i="1"/>
  <c r="AS761" i="1"/>
  <c r="AT760" i="1"/>
  <c r="AS760" i="1"/>
  <c r="AT759" i="1"/>
  <c r="AS759" i="1"/>
  <c r="AS758" i="1"/>
  <c r="AT758" i="1" s="1"/>
  <c r="AS757" i="1"/>
  <c r="AT757" i="1" s="1"/>
  <c r="AT756" i="1"/>
  <c r="AS756" i="1"/>
  <c r="AT755" i="1"/>
  <c r="AS755" i="1"/>
  <c r="AS754" i="1"/>
  <c r="AT754" i="1" s="1"/>
  <c r="AT753" i="1"/>
  <c r="AS753" i="1"/>
  <c r="AT752" i="1"/>
  <c r="AS752" i="1"/>
  <c r="AT751" i="1"/>
  <c r="AS751" i="1"/>
  <c r="AS750" i="1"/>
  <c r="AT750" i="1" s="1"/>
  <c r="AS749" i="1"/>
  <c r="AT749" i="1" s="1"/>
  <c r="AT748" i="1"/>
  <c r="AS748" i="1"/>
  <c r="AT747" i="1"/>
  <c r="AS747" i="1"/>
  <c r="AS746" i="1"/>
  <c r="AT746" i="1" s="1"/>
  <c r="AS745" i="1"/>
  <c r="AT745" i="1" s="1"/>
  <c r="AT744" i="1"/>
  <c r="AS744" i="1"/>
  <c r="AT743" i="1"/>
  <c r="AS743" i="1"/>
  <c r="AS742" i="1"/>
  <c r="AT742" i="1" s="1"/>
  <c r="AT741" i="1"/>
  <c r="AS741" i="1"/>
  <c r="AT740" i="1"/>
  <c r="AS740" i="1"/>
  <c r="AT739" i="1"/>
  <c r="AS739" i="1"/>
  <c r="AS738" i="1"/>
  <c r="AT738" i="1" s="1"/>
  <c r="AT737" i="1"/>
  <c r="AS737" i="1"/>
  <c r="AT736" i="1"/>
  <c r="AS736" i="1"/>
  <c r="AT735" i="1"/>
  <c r="AS735" i="1"/>
  <c r="AS734" i="1"/>
  <c r="AT734" i="1" s="1"/>
  <c r="AS733" i="1"/>
  <c r="AT733" i="1" s="1"/>
  <c r="AT732" i="1"/>
  <c r="AS732" i="1"/>
  <c r="AT731" i="1"/>
  <c r="AS731" i="1"/>
  <c r="AS730" i="1"/>
  <c r="AT730" i="1" s="1"/>
  <c r="AT729" i="1"/>
  <c r="AS729" i="1"/>
  <c r="AT728" i="1"/>
  <c r="AS728" i="1"/>
  <c r="AT727" i="1"/>
  <c r="AS727" i="1"/>
  <c r="AS726" i="1"/>
  <c r="AT726" i="1" s="1"/>
  <c r="AS725" i="1"/>
  <c r="AT725" i="1" s="1"/>
  <c r="AT724" i="1"/>
  <c r="AS724" i="1"/>
  <c r="AT723" i="1"/>
  <c r="AS723" i="1"/>
  <c r="AS722" i="1"/>
  <c r="AT722" i="1" s="1"/>
  <c r="AS721" i="1"/>
  <c r="AT721" i="1" s="1"/>
  <c r="AT720" i="1"/>
  <c r="AS720" i="1"/>
  <c r="AT719" i="1"/>
  <c r="AS719" i="1"/>
  <c r="AS718" i="1"/>
  <c r="AT718" i="1" s="1"/>
  <c r="AS717" i="1"/>
  <c r="AT717" i="1" s="1"/>
  <c r="AT716" i="1"/>
  <c r="AS716" i="1"/>
  <c r="AT715" i="1"/>
  <c r="AS715" i="1"/>
  <c r="AS714" i="1"/>
  <c r="AT714" i="1" s="1"/>
  <c r="AS713" i="1"/>
  <c r="AT713" i="1" s="1"/>
  <c r="AT712" i="1"/>
  <c r="AS712" i="1"/>
  <c r="AT711" i="1"/>
  <c r="AS711" i="1"/>
  <c r="AS710" i="1"/>
  <c r="AT710" i="1" s="1"/>
  <c r="AT709" i="1"/>
  <c r="AS709" i="1"/>
  <c r="AT708" i="1"/>
  <c r="AS708" i="1"/>
  <c r="AT707" i="1"/>
  <c r="AS707" i="1"/>
  <c r="AS706" i="1"/>
  <c r="AT706" i="1" s="1"/>
  <c r="AT705" i="1"/>
  <c r="AS705" i="1"/>
  <c r="AT704" i="1"/>
  <c r="AS704" i="1"/>
  <c r="AT703" i="1"/>
  <c r="AS703" i="1"/>
  <c r="AS702" i="1"/>
  <c r="AT702" i="1" s="1"/>
  <c r="AS701" i="1"/>
  <c r="AT701" i="1" s="1"/>
  <c r="AT700" i="1"/>
  <c r="AS700" i="1"/>
  <c r="AT699" i="1"/>
  <c r="AS699" i="1"/>
  <c r="AS698" i="1"/>
  <c r="AT698" i="1" s="1"/>
  <c r="AT697" i="1"/>
  <c r="AS697" i="1"/>
  <c r="AT696" i="1"/>
  <c r="AS696" i="1"/>
  <c r="AT695" i="1"/>
  <c r="AS695" i="1"/>
  <c r="AS694" i="1"/>
  <c r="AT694" i="1" s="1"/>
  <c r="AS693" i="1"/>
  <c r="AT693" i="1" s="1"/>
  <c r="AT692" i="1"/>
  <c r="AS692" i="1"/>
  <c r="AT691" i="1"/>
  <c r="AS691" i="1"/>
  <c r="AS690" i="1"/>
  <c r="AT690" i="1" s="1"/>
  <c r="AS689" i="1"/>
  <c r="AT689" i="1" s="1"/>
  <c r="AT688" i="1"/>
  <c r="AS688" i="1"/>
  <c r="AT687" i="1"/>
  <c r="AS687" i="1"/>
  <c r="AS686" i="1"/>
  <c r="AT686" i="1" s="1"/>
  <c r="AS685" i="1"/>
  <c r="AT685" i="1" s="1"/>
  <c r="AT684" i="1"/>
  <c r="AS684" i="1"/>
  <c r="AT683" i="1"/>
  <c r="AS683" i="1"/>
  <c r="AS682" i="1"/>
  <c r="AT682" i="1" s="1"/>
  <c r="AS681" i="1"/>
  <c r="AT681" i="1" s="1"/>
  <c r="AT680" i="1"/>
  <c r="AS680" i="1"/>
  <c r="AT679" i="1"/>
  <c r="AS679" i="1"/>
  <c r="AS678" i="1"/>
  <c r="AT678" i="1" s="1"/>
  <c r="AT677" i="1"/>
  <c r="AS677" i="1"/>
  <c r="AT676" i="1"/>
  <c r="AS676" i="1"/>
  <c r="AT675" i="1"/>
  <c r="AS675" i="1"/>
  <c r="AS674" i="1"/>
  <c r="AT674" i="1" s="1"/>
  <c r="AT673" i="1"/>
  <c r="AS673" i="1"/>
  <c r="AT672" i="1"/>
  <c r="AS672" i="1"/>
  <c r="AT671" i="1"/>
  <c r="AS671" i="1"/>
  <c r="AS670" i="1"/>
  <c r="AT670" i="1" s="1"/>
  <c r="AS669" i="1"/>
  <c r="AT669" i="1" s="1"/>
  <c r="AT668" i="1"/>
  <c r="AS668" i="1"/>
  <c r="AT667" i="1"/>
  <c r="AS667" i="1"/>
  <c r="AS666" i="1"/>
  <c r="AT666" i="1" s="1"/>
  <c r="AT665" i="1"/>
  <c r="AS665" i="1"/>
  <c r="AT664" i="1"/>
  <c r="AS664" i="1"/>
  <c r="AT663" i="1"/>
  <c r="AS663" i="1"/>
  <c r="AS662" i="1"/>
  <c r="AT662" i="1" s="1"/>
  <c r="AS661" i="1"/>
  <c r="AT661" i="1" s="1"/>
  <c r="AT660" i="1"/>
  <c r="AS660" i="1"/>
  <c r="AT659" i="1"/>
  <c r="AS659" i="1"/>
  <c r="AS658" i="1"/>
  <c r="AT658" i="1" s="1"/>
  <c r="AS657" i="1"/>
  <c r="AT657" i="1" s="1"/>
  <c r="AT656" i="1"/>
  <c r="AS656" i="1"/>
  <c r="AT655" i="1"/>
  <c r="AS655" i="1"/>
  <c r="AS654" i="1"/>
  <c r="AT654" i="1" s="1"/>
  <c r="AS653" i="1"/>
  <c r="AT653" i="1" s="1"/>
  <c r="AT652" i="1"/>
  <c r="AS652" i="1"/>
  <c r="AT651" i="1"/>
  <c r="AS651" i="1"/>
  <c r="AS650" i="1"/>
  <c r="AT650" i="1" s="1"/>
  <c r="AS649" i="1"/>
  <c r="AT649" i="1" s="1"/>
  <c r="AT648" i="1"/>
  <c r="AS648" i="1"/>
  <c r="AT647" i="1"/>
  <c r="AS647" i="1"/>
  <c r="AS646" i="1"/>
  <c r="AT646" i="1" s="1"/>
  <c r="AT645" i="1"/>
  <c r="AS645" i="1"/>
  <c r="AT644" i="1"/>
  <c r="AS644" i="1"/>
  <c r="AT643" i="1"/>
  <c r="AS643" i="1"/>
  <c r="AS642" i="1"/>
  <c r="AT642" i="1" s="1"/>
  <c r="AT641" i="1"/>
  <c r="AS641" i="1"/>
  <c r="AT640" i="1"/>
  <c r="AS640" i="1"/>
  <c r="AT639" i="1"/>
  <c r="AS639" i="1"/>
  <c r="AS638" i="1"/>
  <c r="AT638" i="1" s="1"/>
  <c r="AS637" i="1"/>
  <c r="AT637" i="1" s="1"/>
  <c r="AT636" i="1"/>
  <c r="AS636" i="1"/>
  <c r="AT635" i="1"/>
  <c r="AS635" i="1"/>
  <c r="AS634" i="1"/>
  <c r="AT634" i="1" s="1"/>
  <c r="AT633" i="1"/>
  <c r="AS633" i="1"/>
  <c r="AT632" i="1"/>
  <c r="AS632" i="1"/>
  <c r="AT631" i="1"/>
  <c r="AS631" i="1"/>
  <c r="AS630" i="1"/>
  <c r="AT630" i="1" s="1"/>
  <c r="AT629" i="1"/>
  <c r="AS629" i="1"/>
  <c r="AT628" i="1"/>
  <c r="AS628" i="1"/>
  <c r="AT627" i="1"/>
  <c r="AS627" i="1"/>
  <c r="AS626" i="1"/>
  <c r="AT626" i="1" s="1"/>
  <c r="AS625" i="1"/>
  <c r="AT625" i="1" s="1"/>
  <c r="AT624" i="1"/>
  <c r="AS624" i="1"/>
  <c r="AT623" i="1"/>
  <c r="AS623" i="1"/>
  <c r="AS622" i="1"/>
  <c r="AT622" i="1" s="1"/>
  <c r="AS621" i="1"/>
  <c r="AT621" i="1" s="1"/>
  <c r="AT620" i="1"/>
  <c r="AS620" i="1"/>
  <c r="AT619" i="1"/>
  <c r="AS619" i="1"/>
  <c r="AS618" i="1"/>
  <c r="AT618" i="1" s="1"/>
  <c r="AS617" i="1"/>
  <c r="AT617" i="1" s="1"/>
  <c r="AT616" i="1"/>
  <c r="AS616" i="1"/>
  <c r="AT615" i="1"/>
  <c r="AS615" i="1"/>
  <c r="AS614" i="1"/>
  <c r="AT614" i="1" s="1"/>
  <c r="AT613" i="1"/>
  <c r="AS613" i="1"/>
  <c r="AT612" i="1"/>
  <c r="AS612" i="1"/>
  <c r="AT611" i="1"/>
  <c r="AS611" i="1"/>
  <c r="AS610" i="1"/>
  <c r="AT610" i="1" s="1"/>
  <c r="AT609" i="1"/>
  <c r="AS609" i="1"/>
  <c r="AT608" i="1"/>
  <c r="AS608" i="1"/>
  <c r="AT607" i="1"/>
  <c r="AS607" i="1"/>
  <c r="AS606" i="1"/>
  <c r="AT606" i="1" s="1"/>
  <c r="AS605" i="1"/>
  <c r="AT605" i="1" s="1"/>
  <c r="AT604" i="1"/>
  <c r="AS604" i="1"/>
  <c r="AT603" i="1"/>
  <c r="AS603" i="1"/>
  <c r="AS602" i="1"/>
  <c r="AT602" i="1" s="1"/>
  <c r="AT601" i="1"/>
  <c r="AS601" i="1"/>
  <c r="AT600" i="1"/>
  <c r="AS600" i="1"/>
  <c r="AT599" i="1"/>
  <c r="AS599" i="1"/>
  <c r="AS598" i="1"/>
  <c r="AT598" i="1" s="1"/>
  <c r="AT597" i="1"/>
  <c r="AS597" i="1"/>
  <c r="AT596" i="1"/>
  <c r="AS596" i="1"/>
  <c r="AT595" i="1"/>
  <c r="AS595" i="1"/>
  <c r="AS594" i="1"/>
  <c r="AT594" i="1" s="1"/>
  <c r="AS593" i="1"/>
  <c r="AT593" i="1" s="1"/>
  <c r="AT592" i="1"/>
  <c r="AS592" i="1"/>
  <c r="AT591" i="1"/>
  <c r="AS591" i="1"/>
  <c r="AS590" i="1"/>
  <c r="AT590" i="1" s="1"/>
  <c r="AS589" i="1"/>
  <c r="AT589" i="1" s="1"/>
  <c r="AT588" i="1"/>
  <c r="AS588" i="1"/>
  <c r="AT587" i="1"/>
  <c r="AS587" i="1"/>
  <c r="AS586" i="1"/>
  <c r="AT586" i="1" s="1"/>
  <c r="AS585" i="1"/>
  <c r="AT585" i="1" s="1"/>
  <c r="AT584" i="1"/>
  <c r="AS584" i="1"/>
  <c r="AT583" i="1"/>
  <c r="AS583" i="1"/>
  <c r="AS582" i="1"/>
  <c r="AT582" i="1" s="1"/>
  <c r="AT581" i="1"/>
  <c r="AS581" i="1"/>
  <c r="AT580" i="1"/>
  <c r="AS580" i="1"/>
  <c r="AT579" i="1"/>
  <c r="AS579" i="1"/>
  <c r="AS578" i="1"/>
  <c r="AT578" i="1" s="1"/>
  <c r="AT577" i="1"/>
  <c r="AS577" i="1"/>
  <c r="AT576" i="1"/>
  <c r="AS576" i="1"/>
  <c r="AT575" i="1"/>
  <c r="AS575" i="1"/>
  <c r="AS574" i="1"/>
  <c r="AT574" i="1" s="1"/>
  <c r="AS573" i="1"/>
  <c r="AT573" i="1" s="1"/>
  <c r="AT572" i="1"/>
  <c r="AS572" i="1"/>
  <c r="AT571" i="1"/>
  <c r="AS571" i="1"/>
  <c r="AS570" i="1"/>
  <c r="AT570" i="1" s="1"/>
  <c r="AT569" i="1"/>
  <c r="AS569" i="1"/>
  <c r="AT568" i="1"/>
  <c r="AS568" i="1"/>
  <c r="AS567" i="1"/>
  <c r="AT567" i="1" s="1"/>
  <c r="AS566" i="1"/>
  <c r="AT566" i="1" s="1"/>
  <c r="AT565" i="1"/>
  <c r="AS565" i="1"/>
  <c r="AS564" i="1"/>
  <c r="AT564" i="1" s="1"/>
  <c r="AT563" i="1"/>
  <c r="AS563" i="1"/>
  <c r="AS562" i="1"/>
  <c r="AT562" i="1" s="1"/>
  <c r="AS561" i="1"/>
  <c r="AT561" i="1" s="1"/>
  <c r="AT560" i="1"/>
  <c r="AS560" i="1"/>
  <c r="AT559" i="1"/>
  <c r="AS559" i="1"/>
  <c r="AS558" i="1"/>
  <c r="AT558" i="1" s="1"/>
  <c r="AS557" i="1"/>
  <c r="AT557" i="1" s="1"/>
  <c r="AT556" i="1"/>
  <c r="AS556" i="1"/>
  <c r="AS555" i="1"/>
  <c r="AT555" i="1" s="1"/>
  <c r="AS554" i="1"/>
  <c r="AT554" i="1" s="1"/>
  <c r="AS553" i="1"/>
  <c r="AT553" i="1" s="1"/>
  <c r="AS552" i="1"/>
  <c r="AT552" i="1" s="1"/>
  <c r="AT551" i="1"/>
  <c r="AS551" i="1"/>
  <c r="AS550" i="1"/>
  <c r="AT550" i="1" s="1"/>
  <c r="AT549" i="1"/>
  <c r="AS549" i="1"/>
  <c r="AS548" i="1"/>
  <c r="AT548" i="1" s="1"/>
  <c r="AT547" i="1"/>
  <c r="AS547" i="1"/>
  <c r="AS546" i="1"/>
  <c r="AT546" i="1" s="1"/>
  <c r="AT545" i="1"/>
  <c r="AS545" i="1"/>
  <c r="AS544" i="1"/>
  <c r="AT544" i="1" s="1"/>
  <c r="AS543" i="1"/>
  <c r="AT543" i="1" s="1"/>
  <c r="AS542" i="1"/>
  <c r="AT542" i="1" s="1"/>
  <c r="AS541" i="1"/>
  <c r="AT541" i="1" s="1"/>
  <c r="AT540" i="1"/>
  <c r="AS540" i="1"/>
  <c r="AS539" i="1"/>
  <c r="AT539" i="1" s="1"/>
  <c r="AS538" i="1"/>
  <c r="AT538" i="1" s="1"/>
  <c r="AT537" i="1"/>
  <c r="AS537" i="1"/>
  <c r="AT536" i="1"/>
  <c r="AS536" i="1"/>
  <c r="AS535" i="1"/>
  <c r="AT535" i="1" s="1"/>
  <c r="AS534" i="1"/>
  <c r="AT534" i="1" s="1"/>
  <c r="AS533" i="1"/>
  <c r="AT533" i="1" s="1"/>
  <c r="AS532" i="1"/>
  <c r="AT532" i="1" s="1"/>
  <c r="AT531" i="1"/>
  <c r="AS531" i="1"/>
  <c r="AS530" i="1"/>
  <c r="AT530" i="1" s="1"/>
  <c r="AS529" i="1"/>
  <c r="AT529" i="1" s="1"/>
  <c r="AS528" i="1"/>
  <c r="AT528" i="1" s="1"/>
  <c r="AT527" i="1"/>
  <c r="AS527" i="1"/>
  <c r="AS526" i="1"/>
  <c r="AT526" i="1" s="1"/>
  <c r="AT525" i="1"/>
  <c r="AS525" i="1"/>
  <c r="AS524" i="1"/>
  <c r="AT524" i="1" s="1"/>
  <c r="AT523" i="1"/>
  <c r="AS523" i="1"/>
  <c r="AS522" i="1"/>
  <c r="AT522" i="1" s="1"/>
  <c r="AS521" i="1"/>
  <c r="AT521" i="1" s="1"/>
  <c r="AS520" i="1"/>
  <c r="AT520" i="1" s="1"/>
  <c r="AT519" i="1"/>
  <c r="AS519" i="1"/>
  <c r="AS518" i="1"/>
  <c r="AT518" i="1" s="1"/>
  <c r="AS517" i="1"/>
  <c r="AT517" i="1" s="1"/>
  <c r="AS516" i="1"/>
  <c r="AT516" i="1" s="1"/>
  <c r="AT515" i="1"/>
  <c r="AS515" i="1"/>
  <c r="AS514" i="1"/>
  <c r="AT514" i="1" s="1"/>
  <c r="AS513" i="1"/>
  <c r="AT513" i="1" s="1"/>
  <c r="AS512" i="1"/>
  <c r="AT512" i="1" s="1"/>
  <c r="AT511" i="1"/>
  <c r="AS511" i="1"/>
  <c r="AS510" i="1"/>
  <c r="AT510" i="1" s="1"/>
  <c r="AT509" i="1"/>
  <c r="AS509" i="1"/>
  <c r="AS508" i="1"/>
  <c r="AT508" i="1" s="1"/>
  <c r="AT507" i="1"/>
  <c r="AS507" i="1"/>
  <c r="AS506" i="1"/>
  <c r="AT506" i="1" s="1"/>
  <c r="AS505" i="1"/>
  <c r="AT505" i="1" s="1"/>
  <c r="AS504" i="1"/>
  <c r="AT504" i="1" s="1"/>
  <c r="AT503" i="1"/>
  <c r="AS503" i="1"/>
  <c r="AS502" i="1"/>
  <c r="AT502" i="1" s="1"/>
  <c r="AS501" i="1"/>
  <c r="AT501" i="1" s="1"/>
  <c r="AS500" i="1"/>
  <c r="AT500" i="1" s="1"/>
  <c r="AT499" i="1"/>
  <c r="AS499" i="1"/>
  <c r="AS498" i="1"/>
  <c r="AT498" i="1" s="1"/>
  <c r="AS497" i="1"/>
  <c r="AT497" i="1" s="1"/>
  <c r="AS496" i="1"/>
  <c r="AT496" i="1" s="1"/>
  <c r="AT495" i="1"/>
  <c r="AS495" i="1"/>
  <c r="AS494" i="1"/>
  <c r="AT494" i="1" s="1"/>
  <c r="AT493" i="1"/>
  <c r="AS493" i="1"/>
  <c r="AS492" i="1"/>
  <c r="AT492" i="1" s="1"/>
  <c r="AT491" i="1"/>
  <c r="AS491" i="1"/>
  <c r="AS490" i="1"/>
  <c r="AT490" i="1" s="1"/>
  <c r="AS489" i="1"/>
  <c r="AT489" i="1" s="1"/>
  <c r="AS488" i="1"/>
  <c r="AT488" i="1" s="1"/>
  <c r="AT487" i="1"/>
  <c r="AS487" i="1"/>
  <c r="AS486" i="1"/>
  <c r="AT486" i="1" s="1"/>
  <c r="AS485" i="1"/>
  <c r="AT485" i="1" s="1"/>
  <c r="AS484" i="1"/>
  <c r="AT484" i="1" s="1"/>
  <c r="AT483" i="1"/>
  <c r="AS483" i="1"/>
  <c r="AS482" i="1"/>
  <c r="AT482" i="1" s="1"/>
  <c r="AS481" i="1"/>
  <c r="AT481" i="1" s="1"/>
  <c r="AS480" i="1"/>
  <c r="AT480" i="1" s="1"/>
  <c r="AT479" i="1"/>
  <c r="AS479" i="1"/>
  <c r="AS478" i="1"/>
  <c r="AT478" i="1" s="1"/>
  <c r="AT477" i="1"/>
  <c r="AS477" i="1"/>
  <c r="AS476" i="1"/>
  <c r="AT476" i="1" s="1"/>
  <c r="AT475" i="1"/>
  <c r="AS475" i="1"/>
  <c r="AS474" i="1"/>
  <c r="AT474" i="1" s="1"/>
  <c r="AS473" i="1"/>
  <c r="AT473" i="1" s="1"/>
  <c r="AS472" i="1"/>
  <c r="AT472" i="1" s="1"/>
  <c r="AT471" i="1"/>
  <c r="AS471" i="1"/>
  <c r="AS470" i="1"/>
  <c r="AT470" i="1" s="1"/>
  <c r="AS469" i="1"/>
  <c r="AT469" i="1" s="1"/>
  <c r="AS468" i="1"/>
  <c r="AT468" i="1" s="1"/>
  <c r="AT467" i="1"/>
  <c r="AS467" i="1"/>
  <c r="AS466" i="1"/>
  <c r="AT466" i="1" s="1"/>
  <c r="AS465" i="1"/>
  <c r="AT465" i="1" s="1"/>
  <c r="AS464" i="1"/>
  <c r="AT464" i="1" s="1"/>
  <c r="AT463" i="1"/>
  <c r="AS463" i="1"/>
  <c r="AS462" i="1"/>
  <c r="AT462" i="1" s="1"/>
  <c r="AT461" i="1"/>
  <c r="AS461" i="1"/>
  <c r="AS460" i="1"/>
  <c r="AT460" i="1" s="1"/>
  <c r="AT459" i="1"/>
  <c r="AS459" i="1"/>
  <c r="AS458" i="1"/>
  <c r="AT458" i="1" s="1"/>
  <c r="AS457" i="1"/>
  <c r="AT457" i="1" s="1"/>
  <c r="AS456" i="1"/>
  <c r="AT456" i="1" s="1"/>
  <c r="AT455" i="1"/>
  <c r="AS455" i="1"/>
  <c r="AS454" i="1"/>
  <c r="AT454" i="1" s="1"/>
  <c r="AS453" i="1"/>
  <c r="AT453" i="1" s="1"/>
  <c r="AS452" i="1"/>
  <c r="AT452" i="1" s="1"/>
  <c r="AT451" i="1"/>
  <c r="AS451" i="1"/>
  <c r="AS450" i="1"/>
  <c r="AT450" i="1" s="1"/>
  <c r="AS449" i="1"/>
  <c r="AT449" i="1" s="1"/>
  <c r="AS448" i="1"/>
  <c r="AT448" i="1" s="1"/>
  <c r="AT447" i="1"/>
  <c r="AS447" i="1"/>
  <c r="AS446" i="1"/>
  <c r="AT446" i="1" s="1"/>
  <c r="AT445" i="1"/>
  <c r="AS445" i="1"/>
  <c r="AS444" i="1"/>
  <c r="AT444" i="1" s="1"/>
  <c r="AT443" i="1"/>
  <c r="AS443" i="1"/>
  <c r="AS442" i="1"/>
  <c r="AT442" i="1" s="1"/>
  <c r="AS441" i="1"/>
  <c r="AT441" i="1" s="1"/>
  <c r="AS440" i="1"/>
  <c r="AT440" i="1" s="1"/>
  <c r="AT439" i="1"/>
  <c r="AS439" i="1"/>
  <c r="AS438" i="1"/>
  <c r="AT438" i="1" s="1"/>
  <c r="AS437" i="1"/>
  <c r="AT437" i="1" s="1"/>
  <c r="AS436" i="1"/>
  <c r="AT436" i="1" s="1"/>
  <c r="AT435" i="1"/>
  <c r="AS435" i="1"/>
  <c r="AS434" i="1"/>
  <c r="AT434" i="1" s="1"/>
  <c r="AS433" i="1"/>
  <c r="AT433" i="1" s="1"/>
  <c r="AS432" i="1"/>
  <c r="AT432" i="1" s="1"/>
  <c r="AT431" i="1"/>
  <c r="AS431" i="1"/>
  <c r="AS430" i="1"/>
  <c r="AT430" i="1" s="1"/>
  <c r="AT429" i="1"/>
  <c r="AS429" i="1"/>
  <c r="AS428" i="1"/>
  <c r="AT428" i="1" s="1"/>
  <c r="AT427" i="1"/>
  <c r="AS427" i="1"/>
  <c r="AS426" i="1"/>
  <c r="AT426" i="1" s="1"/>
  <c r="AS425" i="1"/>
  <c r="AT425" i="1" s="1"/>
  <c r="AS424" i="1"/>
  <c r="AT424" i="1" s="1"/>
  <c r="AT423" i="1"/>
  <c r="AS423" i="1"/>
  <c r="AS422" i="1"/>
  <c r="AT422" i="1" s="1"/>
  <c r="AS421" i="1"/>
  <c r="AT421" i="1" s="1"/>
  <c r="AS420" i="1"/>
  <c r="AT420" i="1" s="1"/>
  <c r="AT419" i="1"/>
  <c r="AS419" i="1"/>
  <c r="AS418" i="1"/>
  <c r="AT418" i="1" s="1"/>
  <c r="AS417" i="1"/>
  <c r="AT417" i="1" s="1"/>
  <c r="AS416" i="1"/>
  <c r="AT416" i="1" s="1"/>
  <c r="AT415" i="1"/>
  <c r="AS415" i="1"/>
  <c r="AS414" i="1"/>
  <c r="AT414" i="1" s="1"/>
  <c r="AT413" i="1"/>
  <c r="AS413" i="1"/>
  <c r="AS412" i="1"/>
  <c r="AT412" i="1" s="1"/>
  <c r="AT411" i="1"/>
  <c r="AS411" i="1"/>
  <c r="AS410" i="1"/>
  <c r="AT410" i="1" s="1"/>
  <c r="AS409" i="1"/>
  <c r="AT409" i="1" s="1"/>
  <c r="AS408" i="1"/>
  <c r="AT408" i="1" s="1"/>
  <c r="AT407" i="1"/>
  <c r="AS407" i="1"/>
  <c r="AS406" i="1"/>
  <c r="AT406" i="1" s="1"/>
  <c r="AS405" i="1"/>
  <c r="AT405" i="1" s="1"/>
  <c r="AS404" i="1"/>
  <c r="AT404" i="1" s="1"/>
  <c r="AT403" i="1"/>
  <c r="AS403" i="1"/>
  <c r="AS402" i="1"/>
  <c r="AT402" i="1" s="1"/>
  <c r="AS401" i="1"/>
  <c r="AT401" i="1" s="1"/>
  <c r="AS400" i="1"/>
  <c r="AT400" i="1" s="1"/>
  <c r="AT399" i="1"/>
  <c r="AS399" i="1"/>
  <c r="AS398" i="1"/>
  <c r="AT398" i="1" s="1"/>
  <c r="AT397" i="1"/>
  <c r="AS397" i="1"/>
  <c r="AS396" i="1"/>
  <c r="AT396" i="1" s="1"/>
  <c r="AT395" i="1"/>
  <c r="AS395" i="1"/>
  <c r="AS394" i="1"/>
  <c r="AT394" i="1" s="1"/>
  <c r="AS393" i="1"/>
  <c r="AT393" i="1" s="1"/>
  <c r="AS392" i="1"/>
  <c r="AT392" i="1" s="1"/>
  <c r="AT391" i="1"/>
  <c r="AS391" i="1"/>
  <c r="AS390" i="1"/>
  <c r="AT390" i="1" s="1"/>
  <c r="AS389" i="1"/>
  <c r="AT389" i="1" s="1"/>
  <c r="AS388" i="1"/>
  <c r="AT388" i="1" s="1"/>
  <c r="AT387" i="1"/>
  <c r="AS387" i="1"/>
  <c r="AS386" i="1"/>
  <c r="AT386" i="1" s="1"/>
  <c r="AS385" i="1"/>
  <c r="AT385" i="1" s="1"/>
  <c r="AS384" i="1"/>
  <c r="AT384" i="1" s="1"/>
  <c r="AT383" i="1"/>
  <c r="AS383" i="1"/>
  <c r="AS382" i="1"/>
  <c r="AT382" i="1" s="1"/>
  <c r="AT381" i="1"/>
  <c r="AS381" i="1"/>
  <c r="AS380" i="1"/>
  <c r="AT380" i="1" s="1"/>
  <c r="AT379" i="1"/>
  <c r="AS379" i="1"/>
  <c r="AS378" i="1"/>
  <c r="AT378" i="1" s="1"/>
  <c r="AS377" i="1"/>
  <c r="AT377" i="1" s="1"/>
  <c r="AS376" i="1"/>
  <c r="AT376" i="1" s="1"/>
  <c r="AT375" i="1"/>
  <c r="AS375" i="1"/>
  <c r="AS374" i="1"/>
  <c r="AT374" i="1" s="1"/>
  <c r="AS373" i="1"/>
  <c r="AT373" i="1" s="1"/>
  <c r="AS372" i="1"/>
  <c r="AT372" i="1" s="1"/>
  <c r="AT371" i="1"/>
  <c r="AS371" i="1"/>
  <c r="AS370" i="1"/>
  <c r="AT370" i="1" s="1"/>
  <c r="AS369" i="1"/>
  <c r="AT369" i="1" s="1"/>
  <c r="AS368" i="1"/>
  <c r="AT368" i="1" s="1"/>
  <c r="AT367" i="1"/>
  <c r="AS367" i="1"/>
  <c r="AS366" i="1"/>
  <c r="AT366" i="1" s="1"/>
  <c r="AT365" i="1"/>
  <c r="AS365" i="1"/>
  <c r="AS364" i="1"/>
  <c r="AT364" i="1" s="1"/>
  <c r="AT363" i="1"/>
  <c r="AS363" i="1"/>
  <c r="AS362" i="1"/>
  <c r="AT362" i="1" s="1"/>
  <c r="AS361" i="1"/>
  <c r="AT361" i="1" s="1"/>
  <c r="AS360" i="1"/>
  <c r="AT360" i="1" s="1"/>
  <c r="AT359" i="1"/>
  <c r="AS359" i="1"/>
  <c r="AS358" i="1"/>
  <c r="AT358" i="1" s="1"/>
  <c r="AS357" i="1"/>
  <c r="AT357" i="1" s="1"/>
  <c r="AS356" i="1"/>
  <c r="AT356" i="1" s="1"/>
  <c r="AT355" i="1"/>
  <c r="AS355" i="1"/>
  <c r="AS354" i="1"/>
  <c r="AT354" i="1" s="1"/>
  <c r="AS353" i="1"/>
  <c r="AT353" i="1" s="1"/>
  <c r="AS352" i="1"/>
  <c r="AT352" i="1" s="1"/>
  <c r="AT351" i="1"/>
  <c r="AS351" i="1"/>
  <c r="AS350" i="1"/>
  <c r="AT350" i="1" s="1"/>
  <c r="AT349" i="1"/>
  <c r="AS349" i="1"/>
  <c r="AS348" i="1"/>
  <c r="AT348" i="1" s="1"/>
  <c r="AS347" i="1"/>
  <c r="AT347" i="1" s="1"/>
  <c r="AS346" i="1"/>
  <c r="AT346" i="1" s="1"/>
  <c r="AS345" i="1"/>
  <c r="AT345" i="1" s="1"/>
  <c r="AS344" i="1"/>
  <c r="AT344" i="1" s="1"/>
  <c r="AT343" i="1"/>
  <c r="AS343" i="1"/>
  <c r="AS342" i="1"/>
  <c r="AT342" i="1" s="1"/>
  <c r="AS341" i="1"/>
  <c r="AT341" i="1" s="1"/>
  <c r="AS340" i="1"/>
  <c r="AT340" i="1" s="1"/>
  <c r="AT339" i="1"/>
  <c r="AS339" i="1"/>
  <c r="AS338" i="1"/>
  <c r="AT338" i="1" s="1"/>
  <c r="AS337" i="1"/>
  <c r="AT337" i="1" s="1"/>
  <c r="AS336" i="1"/>
  <c r="AT336" i="1" s="1"/>
  <c r="AT335" i="1"/>
  <c r="AS335" i="1"/>
  <c r="AS334" i="1"/>
  <c r="AT334" i="1" s="1"/>
  <c r="AT333" i="1"/>
  <c r="AS333" i="1"/>
  <c r="AS332" i="1"/>
  <c r="AT332" i="1" s="1"/>
  <c r="AS331" i="1"/>
  <c r="AT331" i="1" s="1"/>
  <c r="AS330" i="1"/>
  <c r="AT330" i="1" s="1"/>
  <c r="AS329" i="1"/>
  <c r="AT329" i="1" s="1"/>
  <c r="AS328" i="1"/>
  <c r="AT328" i="1" s="1"/>
  <c r="AT327" i="1"/>
  <c r="AS327" i="1"/>
  <c r="AS326" i="1"/>
  <c r="AT326" i="1" s="1"/>
  <c r="AS325" i="1"/>
  <c r="AT325" i="1" s="1"/>
  <c r="AS324" i="1"/>
  <c r="AT324" i="1" s="1"/>
  <c r="AT323" i="1"/>
  <c r="AS323" i="1"/>
  <c r="AS322" i="1"/>
  <c r="AT322" i="1" s="1"/>
  <c r="AS321" i="1"/>
  <c r="AT321" i="1" s="1"/>
  <c r="AS320" i="1"/>
  <c r="AT320" i="1" s="1"/>
  <c r="AT319" i="1"/>
  <c r="AS319" i="1"/>
  <c r="AS318" i="1"/>
  <c r="AT318" i="1" s="1"/>
  <c r="AT317" i="1"/>
  <c r="AS317" i="1"/>
  <c r="AS316" i="1"/>
  <c r="AT316" i="1" s="1"/>
  <c r="AS315" i="1"/>
  <c r="AT315" i="1" s="1"/>
  <c r="AS314" i="1"/>
  <c r="AT314" i="1" s="1"/>
  <c r="AS313" i="1"/>
  <c r="AT313" i="1" s="1"/>
  <c r="AS312" i="1"/>
  <c r="AT312" i="1" s="1"/>
  <c r="AT311" i="1"/>
  <c r="AS311" i="1"/>
  <c r="AS310" i="1"/>
  <c r="AT310" i="1" s="1"/>
  <c r="AS309" i="1"/>
  <c r="AT309" i="1" s="1"/>
  <c r="AS308" i="1"/>
  <c r="AT308" i="1" s="1"/>
  <c r="AT307" i="1"/>
  <c r="AS307" i="1"/>
  <c r="AS306" i="1"/>
  <c r="AT306" i="1" s="1"/>
  <c r="AS305" i="1"/>
  <c r="AT305" i="1" s="1"/>
  <c r="AS304" i="1"/>
  <c r="AT304" i="1" s="1"/>
  <c r="AT303" i="1"/>
  <c r="AS303" i="1"/>
  <c r="AS302" i="1"/>
  <c r="AT302" i="1" s="1"/>
  <c r="AT301" i="1"/>
  <c r="AS301" i="1"/>
  <c r="AS300" i="1"/>
  <c r="AT300" i="1" s="1"/>
  <c r="AS299" i="1"/>
  <c r="AT299" i="1" s="1"/>
  <c r="AS298" i="1"/>
  <c r="AT298" i="1" s="1"/>
  <c r="AT297" i="1"/>
  <c r="AS297" i="1"/>
  <c r="AT296" i="1"/>
  <c r="AS296" i="1"/>
  <c r="AS295" i="1"/>
  <c r="AT295" i="1" s="1"/>
  <c r="AS294" i="1"/>
  <c r="AT294" i="1" s="1"/>
  <c r="AS293" i="1"/>
  <c r="AT293" i="1" s="1"/>
  <c r="AT292" i="1"/>
  <c r="AS292" i="1"/>
  <c r="AS291" i="1"/>
  <c r="AT291" i="1" s="1"/>
  <c r="AS290" i="1"/>
  <c r="AT290" i="1" s="1"/>
  <c r="AT289" i="1"/>
  <c r="AS289" i="1"/>
  <c r="AT288" i="1"/>
  <c r="AS288" i="1"/>
  <c r="AT287" i="1"/>
  <c r="AS287" i="1"/>
  <c r="AS286" i="1"/>
  <c r="AT286" i="1" s="1"/>
  <c r="AS285" i="1"/>
  <c r="AT285" i="1" s="1"/>
  <c r="AS284" i="1"/>
  <c r="AT284" i="1" s="1"/>
  <c r="AT283" i="1"/>
  <c r="AS283" i="1"/>
  <c r="AS282" i="1"/>
  <c r="AT282" i="1" s="1"/>
  <c r="AS281" i="1"/>
  <c r="AT281" i="1" s="1"/>
  <c r="AT280" i="1"/>
  <c r="AS280" i="1"/>
  <c r="AT279" i="1"/>
  <c r="AS279" i="1"/>
  <c r="AS278" i="1"/>
  <c r="AT278" i="1" s="1"/>
  <c r="AS277" i="1"/>
  <c r="AT277" i="1" s="1"/>
  <c r="AS276" i="1"/>
  <c r="AT276" i="1" s="1"/>
  <c r="AS275" i="1"/>
  <c r="AT275" i="1" s="1"/>
  <c r="AS274" i="1"/>
  <c r="AT274" i="1" s="1"/>
  <c r="AT273" i="1"/>
  <c r="AS273" i="1"/>
  <c r="AS272" i="1"/>
  <c r="AT272" i="1" s="1"/>
  <c r="AT271" i="1"/>
  <c r="AS271" i="1"/>
  <c r="AS270" i="1"/>
  <c r="AT270" i="1" s="1"/>
  <c r="AT269" i="1"/>
  <c r="AS269" i="1"/>
  <c r="AS268" i="1"/>
  <c r="AT268" i="1" s="1"/>
  <c r="AS267" i="1"/>
  <c r="AT267" i="1" s="1"/>
  <c r="AS266" i="1"/>
  <c r="AT266" i="1" s="1"/>
  <c r="AT265" i="1"/>
  <c r="AS265" i="1"/>
  <c r="AT264" i="1"/>
  <c r="AS264" i="1"/>
  <c r="AS263" i="1"/>
  <c r="AT263" i="1" s="1"/>
  <c r="AS262" i="1"/>
  <c r="AT262" i="1" s="1"/>
  <c r="AS261" i="1"/>
  <c r="AT261" i="1" s="1"/>
  <c r="AT260" i="1"/>
  <c r="AS260" i="1"/>
  <c r="AS259" i="1"/>
  <c r="AT259" i="1" s="1"/>
  <c r="AS258" i="1"/>
  <c r="AT258" i="1" s="1"/>
  <c r="AT257" i="1"/>
  <c r="AS257" i="1"/>
  <c r="AT256" i="1"/>
  <c r="AS256" i="1"/>
  <c r="AT255" i="1"/>
  <c r="AS255" i="1"/>
  <c r="AS254" i="1"/>
  <c r="AT254" i="1" s="1"/>
  <c r="AS253" i="1"/>
  <c r="AT253" i="1" s="1"/>
  <c r="AS252" i="1"/>
  <c r="AT252" i="1" s="1"/>
  <c r="AT251" i="1"/>
  <c r="AS251" i="1"/>
  <c r="AS250" i="1"/>
  <c r="AT250" i="1" s="1"/>
  <c r="AS249" i="1"/>
  <c r="AT249" i="1" s="1"/>
  <c r="AS248" i="1"/>
  <c r="AT248" i="1" s="1"/>
  <c r="AT247" i="1"/>
  <c r="AS247" i="1"/>
  <c r="AS246" i="1"/>
  <c r="AT246" i="1" s="1"/>
  <c r="AS245" i="1"/>
  <c r="AT245" i="1" s="1"/>
  <c r="AS244" i="1"/>
  <c r="AT244" i="1" s="1"/>
  <c r="AT243" i="1"/>
  <c r="AS243" i="1"/>
  <c r="AS242" i="1"/>
  <c r="AT242" i="1" s="1"/>
  <c r="AS241" i="1"/>
  <c r="AT241" i="1" s="1"/>
  <c r="AS240" i="1"/>
  <c r="AT240" i="1" s="1"/>
  <c r="AT239" i="1"/>
  <c r="AS239" i="1"/>
  <c r="AS238" i="1"/>
  <c r="AT238" i="1" s="1"/>
  <c r="AS237" i="1"/>
  <c r="AT237" i="1" s="1"/>
  <c r="AS236" i="1"/>
  <c r="AT236" i="1" s="1"/>
  <c r="AT235" i="1"/>
  <c r="AS235" i="1"/>
  <c r="AS234" i="1"/>
  <c r="AT234" i="1" s="1"/>
  <c r="AS233" i="1"/>
  <c r="AT233" i="1" s="1"/>
  <c r="AS232" i="1"/>
  <c r="AT232" i="1" s="1"/>
  <c r="AT231" i="1"/>
  <c r="AS231" i="1"/>
  <c r="AS230" i="1"/>
  <c r="AT230" i="1" s="1"/>
  <c r="AS229" i="1"/>
  <c r="AT229" i="1" s="1"/>
  <c r="AS228" i="1"/>
  <c r="AT228" i="1" s="1"/>
  <c r="AT227" i="1"/>
  <c r="AS227" i="1"/>
  <c r="AS226" i="1"/>
  <c r="AT226" i="1" s="1"/>
  <c r="AS225" i="1"/>
  <c r="AT225" i="1" s="1"/>
  <c r="AS224" i="1"/>
  <c r="AT224" i="1" s="1"/>
  <c r="AT223" i="1"/>
  <c r="AS223" i="1"/>
  <c r="AS222" i="1"/>
  <c r="AT222" i="1" s="1"/>
  <c r="AS221" i="1"/>
  <c r="AT221" i="1" s="1"/>
  <c r="AS220" i="1"/>
  <c r="AT220" i="1" s="1"/>
  <c r="AT219" i="1"/>
  <c r="AS219" i="1"/>
  <c r="AS218" i="1"/>
  <c r="AT218" i="1" s="1"/>
  <c r="AS217" i="1"/>
  <c r="AT217" i="1" s="1"/>
  <c r="AS216" i="1"/>
  <c r="AT216" i="1" s="1"/>
  <c r="AT215" i="1"/>
  <c r="AS215" i="1"/>
  <c r="AS214" i="1"/>
  <c r="AT214" i="1" s="1"/>
  <c r="AS213" i="1"/>
  <c r="AT213" i="1" s="1"/>
  <c r="AS212" i="1"/>
  <c r="AT212" i="1" s="1"/>
  <c r="AT211" i="1"/>
  <c r="AS211" i="1"/>
  <c r="AS210" i="1"/>
  <c r="AT210" i="1" s="1"/>
  <c r="AS209" i="1"/>
  <c r="AT209" i="1" s="1"/>
  <c r="AS208" i="1"/>
  <c r="AT208" i="1" s="1"/>
  <c r="AT207" i="1"/>
  <c r="AS207" i="1"/>
  <c r="AS206" i="1"/>
  <c r="AT206" i="1" s="1"/>
  <c r="AS205" i="1"/>
  <c r="AT205" i="1" s="1"/>
  <c r="AS204" i="1"/>
  <c r="AT204" i="1" s="1"/>
  <c r="AT203" i="1"/>
  <c r="AS203" i="1"/>
  <c r="AS202" i="1"/>
  <c r="AT202" i="1" s="1"/>
  <c r="AS201" i="1"/>
  <c r="AT201" i="1" s="1"/>
  <c r="AS200" i="1"/>
  <c r="AT200" i="1" s="1"/>
  <c r="AT199" i="1"/>
  <c r="AS199" i="1"/>
  <c r="AS198" i="1"/>
  <c r="AT198" i="1" s="1"/>
  <c r="AS197" i="1"/>
  <c r="AT197" i="1" s="1"/>
  <c r="AS196" i="1"/>
  <c r="AT196" i="1" s="1"/>
  <c r="AT195" i="1"/>
  <c r="AS195" i="1"/>
  <c r="AS194" i="1"/>
  <c r="AT194" i="1" s="1"/>
  <c r="AS193" i="1"/>
  <c r="AT193" i="1" s="1"/>
  <c r="AS192" i="1"/>
  <c r="AT192" i="1" s="1"/>
  <c r="AT191" i="1"/>
  <c r="AS191" i="1"/>
  <c r="AS190" i="1"/>
  <c r="AT190" i="1" s="1"/>
  <c r="AS189" i="1"/>
  <c r="AT189" i="1" s="1"/>
  <c r="AS188" i="1"/>
  <c r="AT188" i="1" s="1"/>
  <c r="AT187" i="1"/>
  <c r="AS187" i="1"/>
  <c r="AS186" i="1"/>
  <c r="AT186" i="1" s="1"/>
  <c r="AS185" i="1"/>
  <c r="AT185" i="1" s="1"/>
  <c r="AS184" i="1"/>
  <c r="AT184" i="1" s="1"/>
  <c r="AT183" i="1"/>
  <c r="AS183" i="1"/>
  <c r="AS182" i="1"/>
  <c r="AT182" i="1" s="1"/>
  <c r="AS181" i="1"/>
  <c r="AT181" i="1" s="1"/>
  <c r="AS180" i="1"/>
  <c r="AT180" i="1" s="1"/>
  <c r="AT179" i="1"/>
  <c r="AS179" i="1"/>
  <c r="AS178" i="1"/>
  <c r="AT178" i="1" s="1"/>
  <c r="AS177" i="1"/>
  <c r="AT177" i="1" s="1"/>
  <c r="AS176" i="1"/>
  <c r="AT176" i="1" s="1"/>
  <c r="AT175" i="1"/>
  <c r="AS175" i="1"/>
  <c r="AS174" i="1"/>
  <c r="AT174" i="1" s="1"/>
  <c r="AS173" i="1"/>
  <c r="AT173" i="1" s="1"/>
  <c r="AS172" i="1"/>
  <c r="AT172" i="1" s="1"/>
  <c r="AT171" i="1"/>
  <c r="AS171" i="1"/>
  <c r="AS170" i="1"/>
  <c r="AT170" i="1" s="1"/>
  <c r="AS169" i="1"/>
  <c r="AT169" i="1" s="1"/>
  <c r="AS168" i="1"/>
  <c r="AT168" i="1" s="1"/>
  <c r="AT167" i="1"/>
  <c r="AS167" i="1"/>
  <c r="AS166" i="1"/>
  <c r="AT166" i="1" s="1"/>
  <c r="AS165" i="1"/>
  <c r="AT165" i="1" s="1"/>
  <c r="AS164" i="1"/>
  <c r="AT164" i="1" s="1"/>
  <c r="AT163" i="1"/>
  <c r="AS163" i="1"/>
  <c r="AS162" i="1"/>
  <c r="AT162" i="1" s="1"/>
  <c r="AS161" i="1"/>
  <c r="AT161" i="1" s="1"/>
  <c r="AS160" i="1"/>
  <c r="AT160" i="1" s="1"/>
  <c r="AT159" i="1"/>
  <c r="AS159" i="1"/>
  <c r="AS158" i="1"/>
  <c r="AT158" i="1" s="1"/>
  <c r="AS157" i="1"/>
  <c r="AT157" i="1" s="1"/>
  <c r="AS156" i="1"/>
  <c r="AT156" i="1" s="1"/>
  <c r="AT155" i="1"/>
  <c r="AS155" i="1"/>
  <c r="AS154" i="1"/>
  <c r="AT154" i="1" s="1"/>
  <c r="AS153" i="1"/>
  <c r="AT153" i="1" s="1"/>
  <c r="AS152" i="1"/>
  <c r="AT152" i="1" s="1"/>
  <c r="AT151" i="1"/>
  <c r="AS151" i="1"/>
  <c r="AS150" i="1"/>
  <c r="AT150" i="1" s="1"/>
  <c r="AS149" i="1"/>
  <c r="AT149" i="1" s="1"/>
  <c r="AS148" i="1"/>
  <c r="AT148" i="1" s="1"/>
  <c r="AT147" i="1"/>
  <c r="AS147" i="1"/>
  <c r="AS146" i="1"/>
  <c r="AT146" i="1" s="1"/>
  <c r="AS145" i="1"/>
  <c r="AT145" i="1" s="1"/>
  <c r="AS144" i="1"/>
  <c r="AT144" i="1" s="1"/>
  <c r="AT143" i="1"/>
  <c r="AS143" i="1"/>
  <c r="AS142" i="1"/>
  <c r="AT142" i="1" s="1"/>
  <c r="AS141" i="1"/>
  <c r="AT141" i="1" s="1"/>
  <c r="AS140" i="1"/>
  <c r="AT140" i="1" s="1"/>
  <c r="AT139" i="1"/>
  <c r="AS139" i="1"/>
  <c r="AS138" i="1"/>
  <c r="AT138" i="1" s="1"/>
  <c r="AS137" i="1"/>
  <c r="AT137" i="1" s="1"/>
  <c r="AS136" i="1"/>
  <c r="AT136" i="1" s="1"/>
  <c r="AT135" i="1"/>
  <c r="AS135" i="1"/>
  <c r="AS134" i="1"/>
  <c r="AT134" i="1" s="1"/>
  <c r="AS133" i="1"/>
  <c r="AT133" i="1" s="1"/>
  <c r="AS132" i="1"/>
  <c r="AT132" i="1" s="1"/>
  <c r="AT131" i="1"/>
  <c r="AS131" i="1"/>
  <c r="AS130" i="1"/>
  <c r="AT130" i="1" s="1"/>
  <c r="AS129" i="1"/>
  <c r="AT129" i="1" s="1"/>
  <c r="AS128" i="1"/>
  <c r="AT128" i="1" s="1"/>
  <c r="AT127" i="1"/>
  <c r="AS127" i="1"/>
  <c r="AS126" i="1"/>
  <c r="AT126" i="1" s="1"/>
  <c r="AS125" i="1"/>
  <c r="AT125" i="1" s="1"/>
  <c r="AS124" i="1"/>
  <c r="AT124" i="1" s="1"/>
  <c r="AT123" i="1"/>
  <c r="AS123" i="1"/>
  <c r="AS122" i="1"/>
  <c r="AT122" i="1" s="1"/>
  <c r="AS121" i="1"/>
  <c r="AT121" i="1" s="1"/>
  <c r="AS120" i="1"/>
  <c r="AT120" i="1" s="1"/>
  <c r="AT119" i="1"/>
  <c r="AS119" i="1"/>
  <c r="AS118" i="1"/>
  <c r="AT118" i="1" s="1"/>
  <c r="AS117" i="1"/>
  <c r="AT117" i="1" s="1"/>
  <c r="AS116" i="1"/>
  <c r="AT116" i="1" s="1"/>
  <c r="AT115" i="1"/>
  <c r="AS115" i="1"/>
  <c r="AS114" i="1"/>
  <c r="AT114" i="1" s="1"/>
  <c r="AS113" i="1"/>
  <c r="AT113" i="1" s="1"/>
  <c r="AS112" i="1"/>
  <c r="AT112" i="1" s="1"/>
  <c r="AT111" i="1"/>
  <c r="AS111" i="1"/>
  <c r="AS110" i="1"/>
  <c r="AT110" i="1" s="1"/>
  <c r="AS109" i="1"/>
  <c r="AT109" i="1" s="1"/>
  <c r="AS108" i="1"/>
  <c r="AT108" i="1" s="1"/>
  <c r="AT107" i="1"/>
  <c r="AS107" i="1"/>
  <c r="AS106" i="1"/>
  <c r="AT106" i="1" s="1"/>
  <c r="AS105" i="1"/>
  <c r="AT105" i="1" s="1"/>
  <c r="AS104" i="1"/>
  <c r="AT104" i="1" s="1"/>
  <c r="AT103" i="1"/>
  <c r="AS103" i="1"/>
  <c r="AS102" i="1"/>
  <c r="AT102" i="1" s="1"/>
  <c r="AS101" i="1"/>
  <c r="AT101" i="1" s="1"/>
  <c r="AS100" i="1"/>
  <c r="AT100" i="1" s="1"/>
  <c r="AT99" i="1"/>
  <c r="AS99" i="1"/>
  <c r="AS98" i="1"/>
  <c r="AT98" i="1" s="1"/>
  <c r="AS97" i="1"/>
  <c r="AT97" i="1" s="1"/>
  <c r="AS96" i="1"/>
  <c r="AT96" i="1" s="1"/>
  <c r="AT95" i="1"/>
  <c r="AS95" i="1"/>
  <c r="AS94" i="1"/>
  <c r="AT94" i="1" s="1"/>
  <c r="AS93" i="1"/>
  <c r="AT93" i="1" s="1"/>
  <c r="AS92" i="1"/>
  <c r="AT92" i="1" s="1"/>
  <c r="AT91" i="1"/>
  <c r="AS91" i="1"/>
  <c r="AS90" i="1"/>
  <c r="AT90" i="1" s="1"/>
  <c r="AS89" i="1"/>
  <c r="AT89" i="1" s="1"/>
  <c r="AS88" i="1"/>
  <c r="AT88" i="1" s="1"/>
  <c r="AT87" i="1"/>
  <c r="AS87" i="1"/>
  <c r="AS86" i="1"/>
  <c r="AT86" i="1" s="1"/>
  <c r="AS85" i="1"/>
  <c r="AT85" i="1" s="1"/>
  <c r="AS84" i="1"/>
  <c r="AT84" i="1" s="1"/>
  <c r="AT83" i="1"/>
  <c r="AS83" i="1"/>
  <c r="AS82" i="1"/>
  <c r="AT82" i="1" s="1"/>
  <c r="AS81" i="1"/>
  <c r="AT81" i="1" s="1"/>
  <c r="AS80" i="1"/>
  <c r="AT80" i="1" s="1"/>
  <c r="AT79" i="1"/>
  <c r="AS79" i="1"/>
  <c r="AS78" i="1"/>
  <c r="AT78" i="1" s="1"/>
  <c r="AS77" i="1"/>
  <c r="AT77" i="1" s="1"/>
  <c r="AS76" i="1"/>
  <c r="AT76" i="1" s="1"/>
  <c r="AT75" i="1"/>
  <c r="AS75" i="1"/>
  <c r="AS74" i="1"/>
  <c r="AT74" i="1" s="1"/>
  <c r="AS73" i="1"/>
  <c r="AT73" i="1" s="1"/>
  <c r="AS72" i="1"/>
  <c r="AT72" i="1" s="1"/>
  <c r="AT71" i="1"/>
  <c r="AS71" i="1"/>
  <c r="AS70" i="1"/>
  <c r="AT70" i="1" s="1"/>
  <c r="AS69" i="1"/>
  <c r="AT69" i="1" s="1"/>
  <c r="AS68" i="1"/>
  <c r="AT68" i="1" s="1"/>
  <c r="AT67" i="1"/>
  <c r="AS67" i="1"/>
  <c r="AS66" i="1"/>
  <c r="AT66" i="1" s="1"/>
  <c r="AS65" i="1"/>
  <c r="AT65" i="1" s="1"/>
  <c r="AS64" i="1"/>
  <c r="AT64" i="1" s="1"/>
  <c r="AT63" i="1"/>
  <c r="AS63" i="1"/>
  <c r="AS62" i="1"/>
  <c r="AT62" i="1" s="1"/>
  <c r="AS61" i="1"/>
  <c r="AT61" i="1" s="1"/>
  <c r="AS60" i="1"/>
  <c r="AT60" i="1" s="1"/>
  <c r="AT59" i="1"/>
  <c r="AS59" i="1"/>
  <c r="AS58" i="1"/>
  <c r="AT58" i="1" s="1"/>
  <c r="AS57" i="1"/>
  <c r="AT57" i="1" s="1"/>
  <c r="AS56" i="1"/>
  <c r="AT56" i="1" s="1"/>
  <c r="AT55" i="1"/>
  <c r="AS55" i="1"/>
  <c r="AS54" i="1"/>
  <c r="AT54" i="1" s="1"/>
  <c r="AS53" i="1"/>
  <c r="AT53" i="1" s="1"/>
  <c r="AS52" i="1"/>
  <c r="AT52" i="1" s="1"/>
  <c r="AT51" i="1"/>
  <c r="AS51" i="1"/>
  <c r="AS50" i="1"/>
  <c r="AT50" i="1" s="1"/>
  <c r="AS49" i="1"/>
  <c r="AT49" i="1" s="1"/>
  <c r="AS48" i="1"/>
  <c r="AT48" i="1" s="1"/>
  <c r="AT47" i="1"/>
  <c r="AS47" i="1"/>
  <c r="AS46" i="1"/>
  <c r="AT46" i="1" s="1"/>
  <c r="AS45" i="1"/>
  <c r="AT45" i="1" s="1"/>
  <c r="AS44" i="1"/>
  <c r="AT44" i="1" s="1"/>
  <c r="AT43" i="1"/>
  <c r="AS43" i="1"/>
  <c r="AS42" i="1"/>
  <c r="AT42" i="1" s="1"/>
  <c r="AS41" i="1"/>
  <c r="AT41" i="1" s="1"/>
  <c r="AS40" i="1"/>
  <c r="AT40" i="1" s="1"/>
  <c r="AT39" i="1"/>
  <c r="AS39" i="1"/>
  <c r="AS38" i="1"/>
  <c r="AT38" i="1" s="1"/>
  <c r="AS37" i="1"/>
  <c r="AT37" i="1" s="1"/>
  <c r="AS36" i="1"/>
  <c r="AT36" i="1" s="1"/>
  <c r="AT35" i="1"/>
  <c r="AS35" i="1"/>
  <c r="AS34" i="1"/>
  <c r="AT34" i="1" s="1"/>
  <c r="AS33" i="1"/>
  <c r="AT33" i="1" s="1"/>
  <c r="AS32" i="1"/>
  <c r="AT32" i="1" s="1"/>
  <c r="AT31" i="1"/>
  <c r="AS31" i="1"/>
  <c r="AS30" i="1"/>
  <c r="AT30" i="1" s="1"/>
  <c r="AS29" i="1"/>
  <c r="AT29" i="1" s="1"/>
  <c r="AS28" i="1"/>
  <c r="AT28" i="1" s="1"/>
  <c r="AT27" i="1"/>
  <c r="AS27" i="1"/>
  <c r="AS26" i="1"/>
  <c r="AT26" i="1" s="1"/>
  <c r="AS25" i="1"/>
  <c r="AT25" i="1" s="1"/>
  <c r="AS24" i="1"/>
  <c r="AT24" i="1" s="1"/>
  <c r="AT23" i="1"/>
  <c r="AS23" i="1"/>
  <c r="AS22" i="1"/>
  <c r="AT22" i="1" s="1"/>
  <c r="AS21" i="1"/>
  <c r="AT21" i="1" s="1"/>
  <c r="AS20" i="1"/>
  <c r="AT20" i="1" s="1"/>
  <c r="AT19" i="1"/>
  <c r="AS19" i="1"/>
  <c r="AS18" i="1"/>
  <c r="AT18" i="1" s="1"/>
  <c r="AS17" i="1"/>
  <c r="AT17" i="1" s="1"/>
  <c r="AS16" i="1"/>
  <c r="AT16" i="1" s="1"/>
  <c r="AT15" i="1"/>
  <c r="AS15" i="1"/>
  <c r="AS14" i="1"/>
  <c r="AT14" i="1" s="1"/>
  <c r="AS13" i="1"/>
  <c r="AT13" i="1" s="1"/>
  <c r="AS12" i="1"/>
  <c r="AT12" i="1" s="1"/>
  <c r="AT11" i="1"/>
  <c r="AS11" i="1"/>
  <c r="AS10" i="1"/>
  <c r="AT10" i="1" s="1"/>
  <c r="AS9" i="1"/>
  <c r="AT9" i="1" s="1"/>
  <c r="AS8" i="1"/>
  <c r="AT8" i="1" s="1"/>
  <c r="AT7" i="1"/>
  <c r="AS7" i="1"/>
  <c r="AS6" i="1"/>
  <c r="AT6" i="1" s="1"/>
  <c r="AS5" i="1"/>
  <c r="AT5" i="1" s="1"/>
  <c r="AS4" i="1"/>
  <c r="AT4" i="1" s="1"/>
  <c r="AT3" i="1"/>
  <c r="AS3" i="1"/>
  <c r="AS2" i="1"/>
  <c r="AT2" i="1" s="1"/>
  <c r="B9" i="2"/>
  <c r="E9" i="2"/>
  <c r="A9" i="2"/>
  <c r="B12" i="5"/>
  <c r="B7" i="4"/>
  <c r="B11" i="5"/>
  <c r="D9" i="2"/>
  <c r="C9" i="2"/>
  <c r="C11" i="5" l="1"/>
  <c r="C12" i="5"/>
  <c r="F9" i="2"/>
  <c r="G9" i="2"/>
  <c r="C7" i="4"/>
  <c r="B8" i="4"/>
  <c r="C8" i="4" s="1"/>
</calcChain>
</file>

<file path=xl/sharedStrings.xml><?xml version="1.0" encoding="utf-8"?>
<sst xmlns="http://schemas.openxmlformats.org/spreadsheetml/2006/main" count="20364" uniqueCount="1595">
  <si>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</si>
  <si>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</si>
  <si>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</si>
  <si>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</si>
  <si>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</si>
  <si>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</si>
  <si>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</si>
  <si>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</si>
  <si>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</si>
  <si>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</si>
  <si>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</si>
  <si>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</si>
  <si>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</si>
  <si>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</si>
  <si>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</si>
  <si>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</si>
  <si>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</si>
  <si>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</si>
  <si>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</si>
  <si>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</si>
  <si>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</si>
  <si>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</si>
  <si>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</si>
  <si>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</si>
  <si>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</si>
  <si>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</si>
  <si>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</si>
  <si>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</si>
  <si>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</si>
  <si>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</si>
  <si>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</si>
  <si>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</si>
  <si>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</si>
  <si>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</si>
  <si>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</si>
  <si>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</si>
  <si>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</si>
  <si>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</si>
  <si>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</si>
  <si>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</si>
  <si>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</si>
  <si>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</si>
  <si>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</si>
  <si>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</si>
  <si>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</si>
  <si>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</si>
  <si>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</si>
  <si>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</si>
  <si>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</si>
  <si>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</si>
  <si>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</si>
  <si>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</si>
  <si>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</si>
  <si>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</si>
  <si>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</si>
  <si>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</si>
  <si>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</si>
  <si>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</si>
  <si>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</si>
  <si>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</si>
  <si>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</si>
  <si>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</si>
  <si>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</si>
  <si>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</si>
  <si>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</si>
  <si>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</si>
  <si>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</si>
  <si>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</si>
  <si>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</si>
  <si>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</si>
  <si>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</si>
  <si>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</si>
  <si>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</si>
  <si>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</si>
  <si>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</si>
  <si>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</si>
  <si>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</si>
  <si>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</si>
  <si>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</si>
  <si>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</si>
  <si>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</si>
  <si>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</si>
  <si>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</si>
  <si>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</si>
  <si>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</si>
  <si>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</si>
  <si>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</si>
  <si>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</si>
  <si>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</si>
  <si>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</si>
  <si>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</si>
  <si>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</si>
  <si>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</si>
  <si>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</si>
  <si>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</si>
  <si>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</si>
  <si>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</si>
  <si>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</si>
  <si>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</si>
  <si>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</si>
  <si>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</si>
  <si>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</si>
  <si>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</si>
  <si>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</si>
  <si>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</si>
  <si>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</si>
  <si>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</si>
  <si>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</si>
  <si>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</si>
  <si>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</si>
  <si>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</si>
  <si>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</si>
  <si>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</si>
  <si>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</si>
  <si>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</si>
  <si>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</si>
  <si>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</si>
  <si>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</si>
  <si>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</si>
  <si>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</si>
  <si>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</si>
  <si>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</si>
  <si>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</si>
  <si>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</si>
  <si>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</si>
  <si>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</si>
  <si>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</si>
  <si>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</si>
  <si>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</si>
  <si>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</si>
  <si>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</si>
  <si>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</si>
  <si>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</si>
  <si>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</si>
  <si>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</si>
  <si>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</si>
  <si>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</si>
  <si>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</si>
  <si>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</si>
  <si>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</si>
  <si>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</si>
  <si>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</si>
  <si>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</si>
  <si>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</si>
  <si>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</si>
  <si>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</si>
  <si>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</si>
  <si>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</si>
  <si>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</si>
  <si>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</si>
  <si>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</si>
  <si>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</si>
  <si>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</si>
  <si>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</si>
  <si>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</si>
  <si>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</si>
  <si>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</si>
  <si>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</si>
  <si>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</si>
  <si>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</si>
  <si>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</si>
  <si>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</si>
  <si>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</si>
  <si>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</si>
  <si>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</si>
  <si>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</si>
  <si>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</si>
  <si>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</si>
  <si>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</si>
  <si>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</si>
  <si>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</si>
  <si>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</si>
  <si>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</si>
  <si>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</si>
  <si>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</si>
  <si>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</si>
  <si>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</si>
  <si>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</si>
  <si>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</si>
  <si>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</si>
  <si>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</si>
  <si>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</si>
  <si>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</si>
  <si>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</si>
  <si>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</si>
  <si>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</si>
  <si>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</si>
  <si>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</si>
  <si>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</si>
  <si>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</si>
  <si>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</si>
  <si>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</si>
  <si>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</si>
  <si>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</si>
  <si>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</si>
  <si>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</si>
  <si>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</si>
  <si>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</si>
  <si>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</si>
  <si>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</si>
  <si>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</si>
  <si>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</si>
  <si>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</si>
  <si>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</si>
  <si>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</si>
  <si>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</si>
  <si>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</si>
  <si>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</si>
  <si>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</si>
  <si>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</si>
  <si>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</si>
  <si>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</si>
  <si>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</si>
  <si>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</si>
  <si>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</si>
  <si>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</si>
  <si>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</si>
  <si>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</si>
  <si>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</si>
  <si>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</si>
  <si>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</si>
  <si>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</si>
  <si>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</si>
  <si>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</si>
  <si>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</si>
  <si>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</si>
  <si>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</si>
  <si>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</si>
  <si>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</si>
  <si>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</si>
  <si>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</si>
  <si>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</si>
  <si>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</si>
  <si>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</si>
  <si>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</si>
  <si>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</si>
  <si>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</si>
  <si>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</si>
  <si>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</si>
  <si>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</si>
  <si>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</si>
  <si>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</si>
  <si>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</si>
  <si>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</si>
  <si>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</si>
  <si>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</si>
  <si>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</si>
  <si>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</si>
  <si>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</si>
  <si>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</si>
  <si>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</si>
  <si>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</si>
  <si>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</si>
  <si>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</si>
  <si>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</si>
  <si>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</si>
  <si>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</si>
  <si>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</si>
  <si>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</si>
  <si>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</si>
  <si>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</si>
  <si>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</si>
  <si>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</si>
  <si>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</si>
  <si>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</si>
  <si>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</si>
  <si>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</si>
  <si>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</si>
  <si>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</si>
  <si>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</si>
  <si>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</si>
  <si>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</si>
  <si>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</si>
  <si>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</si>
  <si>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</si>
  <si>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</si>
  <si>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</si>
  <si>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</si>
  <si>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</si>
  <si>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</si>
  <si>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</si>
  <si>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</si>
  <si>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</si>
  <si>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</si>
  <si>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</si>
  <si>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</si>
  <si>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</si>
  <si>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</si>
  <si>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</si>
  <si>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</si>
  <si>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</si>
  <si>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</si>
  <si>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</si>
  <si>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</si>
  <si>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</si>
  <si>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</si>
  <si>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</si>
  <si>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</si>
  <si>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</si>
  <si>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</si>
  <si>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</si>
  <si>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</si>
  <si>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</si>
  <si>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</si>
  <si>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</si>
  <si>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</si>
  <si>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</si>
  <si>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</si>
  <si>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</si>
  <si>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</si>
  <si>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</si>
  <si>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</si>
  <si>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</si>
  <si>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</si>
  <si>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</si>
  <si>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</si>
  <si>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</si>
  <si>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</si>
  <si>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</si>
  <si>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</si>
  <si>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</si>
  <si>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</si>
  <si>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</si>
  <si>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</si>
  <si>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</si>
  <si>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</si>
  <si>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</si>
  <si>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</si>
  <si>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</si>
  <si>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</si>
  <si>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</si>
  <si>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</si>
  <si>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</si>
  <si>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</si>
  <si>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</si>
  <si>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</si>
  <si>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</si>
  <si>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</si>
  <si>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</si>
  <si>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</si>
  <si>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</si>
  <si>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</si>
  <si>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</si>
  <si>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</si>
  <si>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</si>
  <si>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</si>
  <si>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</si>
  <si>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</si>
  <si>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</si>
  <si>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</si>
  <si>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</si>
  <si>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</si>
  <si>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</si>
  <si>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</si>
  <si>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</si>
  <si>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</si>
  <si>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</si>
  <si>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</si>
  <si>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</si>
  <si>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</si>
  <si>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</si>
  <si>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</si>
  <si>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</si>
  <si>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</si>
  <si>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</si>
  <si>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</si>
  <si>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</si>
  <si>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</si>
  <si>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</si>
  <si>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</si>
  <si>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</si>
  <si>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</si>
  <si>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</si>
  <si>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</si>
  <si>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</si>
  <si>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</si>
  <si>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</si>
  <si>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</si>
  <si>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</si>
  <si>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</si>
  <si>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</si>
  <si>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</si>
  <si>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</si>
  <si>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</si>
  <si>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</si>
  <si>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</si>
  <si>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</si>
  <si>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</si>
  <si>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</si>
  <si>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</si>
  <si>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</si>
  <si>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</si>
  <si>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</si>
  <si>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</si>
  <si>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</si>
  <si>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</si>
  <si>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</si>
  <si>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</si>
  <si>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</si>
  <si>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</si>
  <si>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</si>
  <si>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</si>
  <si>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</si>
  <si>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</si>
  <si>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</si>
  <si>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</si>
  <si>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</si>
  <si>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</si>
  <si>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</si>
  <si>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</si>
  <si>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</si>
  <si>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</si>
  <si>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</si>
  <si>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</si>
  <si>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</si>
  <si>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</si>
  <si>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</si>
  <si>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</si>
  <si>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</si>
  <si>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</si>
  <si>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</si>
  <si>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</si>
  <si>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</si>
  <si>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</si>
  <si>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</si>
  <si>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</si>
  <si>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</si>
  <si>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</si>
  <si>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</si>
  <si>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</si>
  <si>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</si>
  <si>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</si>
  <si>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</si>
  <si>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</si>
  <si>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</si>
  <si>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</si>
  <si>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</si>
  <si>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</si>
  <si>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</si>
  <si>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</si>
  <si>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</si>
  <si>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</si>
  <si>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</si>
  <si>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</si>
  <si>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</si>
  <si>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</si>
  <si>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</si>
  <si>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</si>
  <si>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</si>
  <si>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</si>
  <si>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</si>
  <si>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</si>
  <si>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</si>
  <si>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</si>
  <si>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</si>
  <si>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</si>
  <si>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</si>
  <si>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</si>
  <si>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</si>
  <si>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</si>
  <si>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</si>
  <si>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</si>
  <si>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</si>
  <si>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</si>
  <si>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</si>
  <si>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</si>
  <si>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</si>
  <si>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</si>
  <si>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</si>
  <si>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</si>
  <si>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</si>
  <si>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</si>
  <si>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</si>
  <si>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</si>
  <si>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</si>
  <si>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</si>
  <si>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</si>
  <si>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</si>
  <si>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</si>
  <si>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</si>
  <si>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</si>
  <si>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</si>
  <si>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</si>
  <si>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</si>
  <si>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</si>
  <si>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</si>
  <si>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</si>
  <si>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</si>
  <si>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</si>
  <si>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</si>
  <si>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</si>
  <si>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</si>
  <si>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</si>
  <si>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</si>
  <si>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</si>
  <si>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</si>
  <si>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</si>
  <si>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</si>
  <si>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</si>
  <si>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</si>
  <si>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</si>
  <si>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</si>
  <si>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</si>
  <si>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</si>
  <si>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</si>
  <si>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</si>
  <si>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</si>
  <si>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</si>
  <si>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</si>
  <si>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</si>
  <si>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</si>
  <si>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</si>
  <si>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</si>
  <si>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</si>
  <si>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</si>
  <si>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</si>
  <si>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</si>
  <si>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</si>
  <si>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</si>
  <si>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</si>
  <si>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</si>
  <si>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</si>
  <si>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</si>
  <si>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</si>
  <si>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</si>
  <si>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</si>
  <si>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</si>
  <si>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</si>
  <si>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</si>
  <si>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</si>
  <si>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</si>
  <si>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</si>
  <si>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</si>
  <si>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</si>
  <si>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</si>
  <si>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</si>
  <si>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</si>
  <si>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</si>
  <si>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</si>
  <si>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</si>
  <si>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</si>
  <si>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</si>
  <si>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</si>
  <si>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</si>
  <si>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</si>
  <si>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</si>
  <si>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</si>
  <si>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</si>
  <si>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</si>
  <si>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</si>
  <si>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</si>
  <si>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</si>
  <si>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</si>
  <si>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</si>
  <si>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</si>
  <si>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</si>
  <si>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</si>
  <si>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</si>
  <si>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</si>
  <si>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</si>
  <si>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</si>
  <si>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</si>
  <si>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</si>
  <si>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</si>
  <si>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</si>
  <si>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</si>
  <si>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</si>
  <si>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</si>
  <si>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</si>
  <si>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</si>
  <si>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</si>
  <si>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</si>
  <si>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</si>
  <si>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</si>
  <si>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</si>
  <si>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</si>
  <si>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</si>
  <si>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</si>
  <si>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</si>
  <si>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</si>
  <si>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</si>
  <si>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</si>
  <si>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</si>
  <si>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</si>
  <si>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</si>
  <si>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</si>
  <si>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</si>
  <si>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</si>
  <si>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</si>
  <si>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</si>
  <si>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</si>
  <si>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</si>
  <si>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</si>
  <si>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</si>
  <si>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</si>
  <si>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</si>
  <si>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</si>
  <si>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</si>
  <si>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</si>
  <si>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</si>
  <si>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</si>
  <si>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</si>
  <si>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</si>
  <si>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</si>
  <si>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</si>
  <si>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</si>
  <si>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</si>
  <si>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</si>
  <si>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</si>
  <si>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</si>
  <si>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</si>
  <si>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</si>
  <si>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</si>
  <si>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</si>
  <si>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</si>
  <si>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</si>
  <si>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</si>
  <si>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</si>
  <si>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</si>
  <si>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</si>
  <si>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</si>
  <si>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</si>
  <si>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</si>
  <si>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</si>
  <si>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</si>
  <si>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</si>
  <si>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</si>
  <si>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</si>
  <si>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</si>
  <si>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</si>
  <si>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</si>
  <si>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</si>
  <si>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</si>
  <si>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</si>
  <si>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</si>
  <si>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</si>
  <si>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</si>
  <si>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</si>
  <si>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</si>
  <si>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</si>
  <si>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</si>
  <si>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</si>
  <si>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</si>
  <si>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</si>
  <si>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</si>
  <si>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</si>
  <si>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</si>
  <si>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</si>
  <si>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</si>
  <si>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</si>
  <si>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</si>
  <si>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</si>
  <si>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</si>
  <si>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</si>
  <si>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</si>
  <si>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</si>
  <si>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</si>
  <si>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</si>
  <si>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</si>
  <si>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</si>
  <si>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</si>
  <si>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</si>
  <si>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</si>
  <si>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</si>
  <si>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</si>
  <si>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</si>
  <si>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</si>
  <si>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</si>
  <si>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</si>
  <si>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</si>
  <si>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</si>
  <si>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</si>
  <si>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</si>
  <si>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</si>
  <si>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</si>
  <si>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</si>
  <si>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</si>
  <si>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</si>
  <si>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</si>
  <si>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</si>
  <si>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</si>
  <si>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</si>
  <si>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</si>
  <si>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</si>
  <si>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</si>
  <si>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</si>
  <si>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</si>
  <si>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</si>
  <si>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</si>
  <si>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</si>
  <si>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</si>
  <si>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</si>
  <si>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</si>
  <si>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</si>
  <si>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</si>
  <si>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</si>
  <si>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</si>
  <si>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</si>
  <si>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</si>
  <si>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</si>
  <si>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</si>
  <si>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</si>
  <si>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</si>
  <si>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</si>
  <si>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</si>
  <si>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</si>
  <si>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</si>
  <si>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</si>
  <si>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</si>
  <si>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</si>
  <si>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</si>
  <si>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</si>
  <si>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</si>
  <si>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</si>
  <si>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</si>
  <si>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</si>
  <si>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</si>
  <si>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</si>
  <si>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</si>
  <si>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</si>
  <si>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</si>
  <si>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</si>
  <si>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</si>
  <si>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</si>
  <si>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</si>
  <si>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</si>
  <si>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</si>
  <si>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</si>
  <si>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</si>
  <si>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</si>
  <si>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</si>
  <si>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</si>
  <si>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</si>
  <si>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</si>
  <si>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</si>
  <si>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</si>
  <si>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</si>
  <si>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</si>
  <si>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</si>
  <si>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</si>
  <si>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</si>
  <si>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</si>
  <si>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</si>
  <si>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</si>
  <si>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</si>
  <si>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</si>
  <si>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</si>
  <si>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</si>
  <si>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</si>
  <si>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</si>
  <si>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</si>
  <si>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</si>
  <si>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</si>
  <si>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</si>
  <si>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</si>
  <si>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</si>
  <si>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</si>
  <si>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</si>
  <si>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</si>
  <si>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</si>
  <si>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</si>
  <si>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</si>
  <si>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</si>
  <si>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</si>
  <si>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</si>
  <si>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</si>
  <si>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</si>
  <si>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</si>
  <si>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</si>
  <si>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</si>
  <si>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</si>
  <si>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</si>
  <si>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</si>
  <si>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</si>
  <si>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</si>
  <si>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</si>
  <si>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</si>
  <si>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</si>
  <si>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</si>
  <si>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</si>
  <si>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</si>
  <si>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</si>
  <si>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</si>
  <si>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</si>
  <si>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</si>
  <si>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</si>
  <si>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</si>
  <si>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</si>
  <si>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</si>
  <si>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</si>
  <si>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</si>
  <si>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</si>
  <si>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</si>
  <si>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</si>
  <si>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</si>
  <si>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</si>
  <si>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</si>
  <si>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</si>
  <si>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</si>
  <si>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</si>
  <si>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</si>
  <si>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</si>
  <si>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</si>
  <si>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</si>
  <si>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</si>
  <si>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</si>
  <si>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</si>
  <si>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</si>
  <si>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</si>
  <si>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</si>
  <si>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</si>
  <si>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</si>
  <si>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</si>
  <si>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</si>
  <si>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</si>
  <si>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</si>
  <si>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</si>
  <si>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</si>
  <si>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</si>
  <si>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</si>
  <si>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</si>
  <si>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</si>
  <si>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</si>
  <si>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</si>
  <si>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</si>
  <si>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</si>
  <si>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</si>
  <si>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</si>
  <si>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</si>
  <si>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</si>
  <si>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</si>
  <si>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</si>
  <si>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</si>
  <si>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</si>
  <si>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</si>
  <si>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</si>
  <si>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</si>
  <si>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</si>
  <si>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</si>
  <si>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</si>
  <si>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</si>
  <si>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</si>
  <si>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</si>
  <si>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</si>
  <si>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</si>
  <si>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</si>
  <si>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</si>
  <si>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</si>
  <si>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</si>
  <si>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</si>
  <si>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</si>
  <si>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</si>
  <si>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</si>
  <si>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</si>
  <si>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</si>
  <si>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</si>
  <si>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</si>
  <si>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</si>
  <si>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</si>
  <si>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</si>
  <si>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</si>
  <si>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</si>
  <si>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</si>
  <si>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</si>
  <si>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</si>
  <si>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</si>
  <si>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</si>
  <si>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</si>
  <si>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</si>
  <si>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</si>
  <si>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</si>
  <si>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</si>
  <si>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</si>
  <si>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</si>
  <si>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</si>
  <si>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</si>
  <si>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</si>
  <si>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</si>
  <si>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</si>
  <si>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</si>
  <si>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</si>
  <si>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</si>
  <si>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</si>
  <si>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</si>
  <si>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</si>
  <si>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</si>
  <si>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</si>
  <si>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</si>
  <si>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</si>
  <si>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</si>
  <si>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</si>
  <si>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</si>
  <si>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</si>
  <si>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</si>
  <si>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</si>
  <si>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</si>
  <si>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</si>
  <si>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</si>
  <si>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</si>
  <si>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</si>
  <si>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</si>
  <si>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</si>
  <si>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</si>
  <si>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</si>
  <si>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</si>
  <si>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</si>
  <si>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</si>
  <si>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</si>
  <si>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</si>
  <si>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</si>
  <si>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</si>
  <si>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</si>
  <si>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</si>
  <si>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</si>
  <si>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</si>
  <si>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</si>
  <si>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</si>
  <si>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</si>
  <si>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</si>
  <si>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</si>
  <si>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</si>
  <si>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</si>
  <si>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</si>
  <si>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</si>
  <si>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</si>
  <si>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</si>
  <si>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</si>
  <si>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</si>
  <si>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</si>
  <si>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</si>
  <si>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</si>
  <si>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</si>
  <si>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</si>
  <si>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</si>
  <si>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</si>
  <si>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</si>
  <si>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</si>
  <si>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</si>
  <si>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</si>
  <si>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</si>
  <si>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</si>
  <si>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</si>
  <si>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</si>
  <si>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</si>
  <si>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</si>
  <si>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</si>
  <si>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</si>
  <si>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</si>
  <si>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</si>
  <si>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</si>
  <si>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</si>
  <si>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</si>
  <si>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</si>
  <si>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</si>
  <si>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</si>
  <si>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</si>
  <si>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</si>
  <si>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</si>
  <si>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</si>
  <si>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</si>
  <si>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</si>
  <si>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</si>
  <si>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</si>
  <si>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</si>
  <si>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</si>
  <si>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</si>
  <si>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</si>
  <si>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</si>
  <si>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</si>
  <si>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</si>
  <si>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</si>
  <si>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</si>
  <si>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</si>
  <si>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</si>
  <si>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</si>
  <si>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</si>
  <si>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</si>
  <si>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</si>
  <si>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</si>
  <si>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</si>
  <si>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</si>
  <si>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</si>
  <si>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</si>
  <si>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</si>
  <si>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</si>
  <si>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</si>
  <si>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</si>
  <si>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</si>
  <si>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</si>
  <si>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</si>
  <si>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</si>
  <si>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</si>
  <si>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</si>
  <si>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</si>
  <si>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</si>
  <si>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</si>
  <si>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</si>
  <si>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</si>
  <si>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</si>
  <si>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</si>
  <si>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</si>
  <si>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</si>
  <si>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</si>
  <si>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</si>
  <si>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</si>
  <si>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</si>
  <si>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</si>
  <si>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</si>
  <si>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</si>
  <si>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</si>
  <si>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</si>
  <si>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</si>
  <si>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</si>
  <si>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</si>
  <si>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</si>
  <si>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</si>
  <si>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</si>
  <si>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</si>
  <si>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</si>
  <si>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</si>
  <si>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</si>
  <si>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</si>
  <si>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</si>
  <si>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</si>
  <si>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</si>
  <si>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</si>
  <si>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</si>
  <si>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</si>
  <si>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</si>
  <si>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</si>
  <si>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</si>
  <si>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</si>
  <si>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</si>
  <si>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</si>
  <si>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</si>
  <si>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</si>
  <si>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</si>
  <si>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</si>
  <si>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</si>
  <si>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</si>
  <si>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</si>
  <si>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</si>
  <si>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</si>
  <si>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</si>
  <si>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</si>
  <si>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</si>
  <si>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</si>
  <si>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</si>
  <si>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</si>
  <si>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</si>
  <si>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</si>
  <si>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</si>
  <si>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</si>
  <si>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</si>
  <si>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</si>
  <si>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</si>
  <si>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</si>
  <si>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</si>
  <si>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</si>
  <si>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</si>
  <si>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</si>
  <si>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</si>
  <si>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</si>
  <si>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</si>
  <si>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</si>
  <si>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</si>
  <si>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</si>
  <si>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</si>
  <si>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</si>
  <si>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</si>
  <si>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</si>
  <si>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</si>
  <si>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</si>
  <si>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</si>
  <si>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</si>
  <si>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</si>
  <si>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</si>
  <si>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</si>
  <si>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</si>
  <si>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</si>
  <si>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</si>
  <si>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</si>
  <si>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</si>
  <si>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</si>
  <si>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</si>
  <si>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</si>
  <si>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</si>
  <si>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</si>
  <si>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</si>
  <si>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</si>
  <si>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</si>
  <si>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</si>
  <si>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</si>
  <si>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</si>
  <si>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</si>
  <si>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</si>
  <si>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</si>
  <si>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</si>
  <si>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</si>
  <si>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</si>
  <si>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</si>
  <si>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</si>
  <si>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</si>
  <si>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</si>
  <si>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</si>
  <si>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</si>
  <si>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</si>
  <si>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</si>
  <si>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</si>
  <si>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</si>
  <si>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</si>
  <si>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</si>
  <si>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</si>
  <si>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</si>
  <si>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</si>
  <si>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</si>
  <si>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</si>
  <si>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</si>
  <si>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</si>
  <si>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</si>
  <si>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</si>
  <si>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</si>
  <si>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</si>
  <si>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</si>
  <si>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</si>
  <si>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</si>
  <si>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</si>
  <si>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</si>
  <si>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</si>
  <si>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</si>
  <si>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</si>
  <si>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</si>
  <si>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</si>
  <si>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</si>
  <si>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</si>
  <si>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</si>
  <si>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</si>
  <si>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</si>
  <si>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</si>
  <si>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</si>
  <si>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</si>
  <si>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</si>
  <si>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</si>
  <si>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</si>
  <si>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</si>
  <si>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</si>
  <si>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</si>
  <si>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</si>
  <si>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</si>
  <si>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</si>
  <si>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</si>
  <si>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</si>
  <si>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</si>
  <si>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</si>
  <si>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</si>
  <si>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</si>
  <si>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</si>
  <si>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</si>
  <si>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</si>
  <si>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</si>
  <si>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</si>
  <si>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</si>
  <si>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</si>
  <si>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</si>
  <si>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</si>
  <si>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</si>
  <si>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</si>
  <si>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</si>
  <si>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</si>
  <si>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</si>
  <si>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</si>
  <si>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</si>
  <si>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</si>
  <si>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</si>
  <si>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</si>
  <si>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</si>
  <si>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</si>
  <si>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</si>
  <si>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</si>
  <si>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</si>
  <si>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</si>
  <si>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</si>
  <si>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</si>
  <si>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</si>
  <si>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</si>
  <si>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</si>
  <si>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</si>
  <si>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</si>
  <si>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</si>
  <si>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</si>
  <si>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</si>
  <si>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</si>
  <si>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</si>
  <si>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</si>
  <si>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</si>
  <si>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</si>
  <si>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</si>
  <si>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</si>
  <si>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</si>
  <si>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</si>
  <si>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</si>
  <si>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</si>
  <si>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</si>
  <si>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</si>
  <si>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</si>
  <si>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</si>
  <si>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</si>
  <si>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</si>
  <si>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</si>
  <si>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</si>
  <si>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</si>
  <si>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</si>
  <si>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</si>
  <si>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</si>
  <si>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</si>
  <si>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</si>
  <si>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</si>
  <si>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</si>
  <si>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</si>
  <si>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</si>
  <si>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</si>
  <si>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</si>
  <si>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</si>
  <si>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</si>
  <si>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</si>
  <si>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</si>
  <si>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</si>
  <si>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</si>
  <si>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</si>
  <si>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</si>
  <si>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</si>
  <si>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</si>
  <si>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</si>
  <si>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</si>
  <si>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</si>
  <si>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</si>
  <si>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</si>
  <si>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</si>
  <si>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</si>
  <si>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</si>
  <si>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</si>
  <si>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</si>
  <si>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</si>
  <si>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</si>
  <si>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</si>
  <si>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</si>
  <si>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</si>
  <si>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</si>
  <si>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</si>
  <si>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</si>
  <si>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</si>
  <si>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</si>
  <si>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</si>
  <si>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</si>
  <si>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</si>
  <si>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</si>
  <si>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</si>
  <si>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</si>
  <si>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</si>
  <si>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</si>
  <si>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</si>
  <si>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</si>
  <si>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</si>
  <si>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</si>
  <si>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</si>
  <si>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</si>
  <si>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</si>
  <si>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</si>
  <si>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</si>
  <si>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</si>
  <si>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</si>
  <si>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</si>
  <si>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</si>
  <si>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</si>
  <si>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</si>
  <si>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</si>
  <si>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</si>
  <si>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</si>
  <si>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</si>
  <si>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</si>
  <si>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</si>
  <si>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</si>
  <si>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</si>
  <si>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</si>
  <si>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</si>
  <si>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</si>
  <si>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</si>
  <si>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</si>
  <si>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</si>
  <si>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</si>
  <si>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</si>
  <si>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</si>
  <si>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</si>
  <si>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</si>
  <si>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</si>
  <si>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</si>
  <si>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</si>
  <si>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</si>
  <si>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</si>
  <si>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</si>
  <si>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</si>
  <si>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</si>
  <si>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</si>
  <si>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</si>
  <si>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</si>
  <si>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</si>
  <si>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</si>
  <si>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</si>
  <si>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</si>
  <si>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</si>
  <si>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</si>
  <si>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</si>
  <si>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</si>
  <si>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</si>
  <si>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</si>
  <si>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</si>
  <si>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</si>
  <si>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</si>
  <si>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</si>
  <si>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</si>
  <si>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</si>
  <si>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</si>
  <si>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</si>
  <si>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</si>
  <si>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</si>
  <si>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</si>
  <si>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</si>
  <si>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</si>
  <si>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</si>
  <si>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</si>
  <si>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</si>
  <si>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</si>
  <si>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</si>
  <si>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</si>
  <si>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</si>
  <si>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</si>
  <si>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</si>
  <si>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</si>
  <si>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</si>
  <si>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</si>
  <si>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</si>
  <si>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</si>
  <si>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</si>
  <si>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</si>
  <si>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</si>
  <si>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</si>
  <si>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</si>
  <si>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</si>
  <si>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</si>
  <si>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</si>
  <si>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</si>
  <si>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</si>
  <si>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</si>
  <si>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</si>
  <si>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</si>
  <si>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</si>
  <si>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</si>
  <si>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</si>
  <si>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</si>
  <si>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</si>
  <si>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</si>
  <si>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</si>
  <si>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</si>
  <si>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</si>
  <si>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</si>
  <si>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</si>
  <si>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</si>
  <si>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</si>
  <si>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</si>
  <si>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</si>
  <si>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</si>
  <si>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</si>
  <si>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</si>
  <si>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</si>
  <si>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</si>
  <si>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</si>
  <si>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</si>
  <si>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</si>
  <si>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</si>
  <si>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</si>
  <si>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</si>
  <si>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</si>
  <si>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</si>
  <si>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</si>
  <si>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</si>
  <si>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</si>
  <si>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</si>
  <si>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</si>
  <si>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</si>
  <si>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</si>
  <si>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</si>
  <si>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</si>
  <si>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</si>
  <si>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</si>
  <si>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</si>
  <si>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</si>
  <si>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</si>
  <si>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</si>
  <si>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</si>
  <si>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</si>
  <si>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</si>
  <si>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</si>
  <si>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</si>
  <si>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</si>
  <si>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</si>
  <si>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</si>
  <si>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</si>
  <si>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</si>
  <si>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</si>
  <si>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</si>
  <si>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</si>
  <si>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</si>
  <si>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</si>
  <si>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</si>
  <si>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</si>
  <si>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</si>
  <si>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</si>
  <si>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</si>
  <si>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</si>
  <si>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</si>
  <si>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</si>
  <si>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</si>
  <si>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</si>
  <si>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</si>
  <si>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</si>
  <si>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</si>
  <si>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</si>
  <si>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</si>
  <si>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</si>
  <si>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</si>
  <si>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</si>
  <si>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</si>
  <si>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</si>
  <si>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</si>
  <si>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</si>
  <si>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</si>
  <si>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</si>
  <si>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</si>
  <si>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</si>
  <si>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</si>
  <si>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</si>
  <si>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</si>
  <si>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</si>
  <si>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</si>
  <si>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</si>
  <si>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</si>
  <si>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</si>
  <si>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</si>
  <si>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</si>
  <si>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</si>
  <si>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</si>
  <si>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</si>
  <si>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</si>
  <si>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</si>
  <si>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</si>
  <si>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</si>
  <si>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</si>
  <si>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</si>
  <si>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</si>
  <si>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</si>
  <si>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</si>
  <si>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</si>
  <si>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</si>
  <si>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</si>
  <si>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</si>
  <si>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</si>
  <si>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</si>
  <si>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</si>
  <si>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</si>
  <si>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</si>
  <si>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</si>
  <si>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</si>
  <si>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</si>
  <si>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</si>
  <si>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</si>
  <si>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</si>
  <si>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</si>
  <si>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</si>
  <si>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</si>
  <si>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</si>
  <si>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</si>
  <si>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</si>
  <si>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</si>
  <si>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</si>
  <si>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</si>
  <si>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</si>
  <si>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</si>
  <si>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</si>
  <si>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</si>
  <si>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</si>
  <si>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</si>
  <si>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</si>
  <si>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</si>
  <si>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</si>
  <si>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</si>
  <si>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</si>
  <si>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</si>
  <si>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</si>
  <si>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</si>
  <si>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</si>
  <si>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</si>
  <si>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</si>
  <si>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</si>
  <si>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</si>
  <si>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</si>
  <si>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</si>
  <si>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</si>
  <si>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</si>
  <si>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</si>
  <si>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</si>
  <si>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</si>
  <si>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</si>
  <si>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</si>
  <si>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</si>
  <si>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</si>
  <si>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</si>
  <si>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</si>
  <si>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</si>
  <si>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</si>
  <si>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</si>
  <si>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</si>
  <si>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</si>
  <si>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</si>
  <si>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</si>
  <si>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</si>
  <si>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</si>
  <si>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</si>
  <si>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</si>
  <si>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</si>
  <si>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</si>
  <si>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</si>
  <si>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</si>
  <si>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</si>
  <si>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</si>
  <si>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</si>
  <si>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</si>
  <si>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</si>
  <si>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</si>
  <si>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</si>
  <si>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</si>
  <si>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</si>
  <si>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</si>
  <si>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</si>
  <si>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</si>
  <si>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</si>
  <si>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</si>
  <si>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</si>
  <si>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</si>
  <si>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</si>
  <si>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</si>
  <si>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</si>
  <si>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</si>
  <si>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</si>
  <si>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</si>
  <si>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</si>
  <si>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</si>
  <si>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Attrition</t>
  </si>
  <si>
    <t>Count of Employee Number</t>
  </si>
  <si>
    <t>Sum of CF_attrition count</t>
  </si>
  <si>
    <t>Average of Age</t>
  </si>
  <si>
    <t>Sum of Total Working Years</t>
  </si>
  <si>
    <t>Active Employees</t>
  </si>
  <si>
    <t>Attrition Rate</t>
  </si>
  <si>
    <t>Average of Job Satisfaction</t>
  </si>
  <si>
    <t>Rating</t>
  </si>
  <si>
    <t>Balance Rating</t>
  </si>
  <si>
    <t>Sum of Employee Count</t>
  </si>
  <si>
    <t>Average experience at Company</t>
  </si>
  <si>
    <t>Average of Years At Company</t>
  </si>
  <si>
    <t>Sum of CF_attrition counts</t>
  </si>
  <si>
    <t>Group</t>
  </si>
  <si>
    <t xml:space="preserve">Age  Group </t>
  </si>
  <si>
    <t/>
  </si>
  <si>
    <t>Salary_Hike_Group</t>
  </si>
  <si>
    <t>Years_in_company_group</t>
  </si>
  <si>
    <t>10-12%</t>
  </si>
  <si>
    <t>13-15%</t>
  </si>
  <si>
    <t>16-18%</t>
  </si>
  <si>
    <t>19-21%</t>
  </si>
  <si>
    <t>22%+</t>
  </si>
  <si>
    <t>0-2 Years</t>
  </si>
  <si>
    <t>12+ Years</t>
  </si>
  <si>
    <t>3-5 Years</t>
  </si>
  <si>
    <t>6-8 Years</t>
  </si>
  <si>
    <t>9-11 Years</t>
  </si>
  <si>
    <t>26-35</t>
  </si>
  <si>
    <t>Early Career</t>
  </si>
  <si>
    <t>18-25</t>
  </si>
  <si>
    <t>Young</t>
  </si>
  <si>
    <t>36-45</t>
  </si>
  <si>
    <t>Mid Career</t>
  </si>
  <si>
    <t>46+</t>
  </si>
  <si>
    <t>Senior</t>
  </si>
  <si>
    <t>Details for Sum of CF_attrition count - Department: HR</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</si>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</sst>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scheme val="minor"/>
    </font>
    <font>
      <sz val="11"/>
      <color rgb="FFFF0000"/>
      <name val="Aptos Narrow"/>
      <family val="2"/>
      <scheme val="minor"/>
    </font>
  </fonts>
  <fills count="6">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3" fillId="0" borderId="0" xfId="0" applyFont="1"/>
    <xf numFmtId="0" fontId="0" fillId="0" borderId="0" xfId="0" pivotButton="1"/>
    <xf numFmtId="0" fontId="0" fillId="0" borderId="0" xfId="0" applyAlignment="1">
      <alignment horizontal="left"/>
    </xf>
    <xf numFmtId="0" fontId="2" fillId="4" borderId="1" xfId="0" applyFont="1" applyFill="1" applyBorder="1"/>
    <xf numFmtId="0" fontId="2" fillId="4" borderId="0" xfId="0" applyFont="1" applyFill="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0" borderId="0" xfId="1" applyNumberFormat="1" applyFont="1"/>
    <xf numFmtId="164" fontId="0" fillId="0" borderId="0" xfId="1" applyNumberFormat="1" applyFont="1"/>
    <xf numFmtId="0" fontId="0" fillId="2" borderId="0" xfId="0" applyFill="1"/>
    <xf numFmtId="0" fontId="0" fillId="3" borderId="0" xfId="0" applyFill="1"/>
    <xf numFmtId="0" fontId="2" fillId="0" borderId="0" xfId="0" applyFont="1"/>
    <xf numFmtId="9" fontId="0" fillId="0" borderId="0" xfId="0" applyNumberFormat="1"/>
    <xf numFmtId="0" fontId="4" fillId="5" borderId="0" xfId="0" applyFont="1" applyFill="1"/>
    <xf numFmtId="10" fontId="0" fillId="0" borderId="0" xfId="0" applyNumberFormat="1"/>
  </cellXfs>
  <cellStyles count="2">
    <cellStyle name="Normal" xfId="0" builtinId="0"/>
    <cellStyle name="Percent" xfId="1" builtinId="5"/>
  </cellStyles>
  <dxfs count="12">
    <dxf>
      <numFmt numFmtId="0" formatCode="General"/>
    </dxf>
    <dxf>
      <numFmt numFmtId="0" formatCode="General"/>
    </dxf>
    <dxf>
      <numFmt numFmtId="0" formatCode="General"/>
      <fill>
        <patternFill patternType="solid">
          <fgColor rgb="FFD9E2F3"/>
          <bgColor rgb="FFD9E2F3"/>
        </patternFill>
      </fill>
    </dxf>
    <dxf>
      <numFmt numFmtId="0" formatCode="General"/>
      <fill>
        <patternFill patternType="solid">
          <fgColor rgb="FFD9E2F3"/>
          <bgColor rgb="FFD9E2F3"/>
        </patternFill>
      </fill>
    </dxf>
    <dxf>
      <numFmt numFmtId="14" formatCode="0.00%"/>
    </dxf>
    <dxf>
      <numFmt numFmtId="0" formatCode="General"/>
    </dxf>
    <dxf>
      <numFmt numFmtId="13" formatCode="0%"/>
    </dxf>
    <dxf>
      <numFmt numFmtId="164" formatCode="0.0"/>
    </dxf>
    <dxf>
      <fill>
        <patternFill>
          <bgColor theme="3" tint="0.49998474074526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34C1414A-9835-4B39-91D8-DB84B8D45B11}">
      <tableStyleElement type="headerRow" dxfId="11"/>
      <tableStyleElement type="firstRowStripe" dxfId="10"/>
      <tableStyleElement type="secondRowStripe" dxfId="9"/>
    </tableStyle>
    <tableStyle name="Slicer Style 1" pivot="0" table="0" count="3" xr9:uid="{204CFD83-CD44-4E71-AA35-99F1009F63C7}">
      <tableStyleElement type="wholeTable" dxfId="8"/>
    </tableStyle>
  </tableStyles>
  <colors>
    <mruColors>
      <color rgb="FF083148"/>
      <color rgb="FF0A488C"/>
      <color rgb="FF020F16"/>
      <color rgb="FF1F3A5F"/>
      <color rgb="FF602928"/>
      <color rgb="FFCE2CAB"/>
      <color rgb="FF950F85"/>
      <color rgb="FFD48DFB"/>
    </mruColors>
  </colors>
  <extLst>
    <ext xmlns:x14="http://schemas.microsoft.com/office/spreadsheetml/2009/9/main" uri="{46F421CA-312F-682f-3DD2-61675219B42D}">
      <x14:dxfs count="2">
        <dxf>
          <fill>
            <gradientFill degree="90">
              <stop position="0">
                <color theme="7" tint="0.40000610370189521"/>
              </stop>
              <stop position="1">
                <color theme="3" tint="0.49803155613879818"/>
              </stop>
            </gradientFill>
          </fill>
        </dxf>
        <dxf>
          <font>
            <b/>
            <i val="0"/>
          </font>
          <fill>
            <patternFill patternType="solid">
              <fgColor auto="1"/>
              <bgColor theme="3"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6C2-4DE4-96A4-F66C2157F6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C2-4DE4-96A4-F66C2157F6DC}"/>
              </c:ext>
            </c:extLst>
          </c:dPt>
          <c:dLbls>
            <c:delete val="1"/>
          </c:dLbls>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AA5E-4886-94D5-94DCCC0A7B7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5947712418301E-2"/>
          <c:y val="0.15736766809728184"/>
          <c:w val="0.88017429193899777"/>
          <c:h val="0.68526466380543638"/>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DD8B-4DC7-B1BB-3925BDCE9611}"/>
            </c:ext>
          </c:extLst>
        </c:ser>
        <c:dLbls>
          <c:showLegendKey val="0"/>
          <c:showVal val="0"/>
          <c:showCatName val="0"/>
          <c:showSerName val="0"/>
          <c:showPercent val="0"/>
          <c:showBubbleSize val="0"/>
        </c:dLbls>
        <c:gapWidth val="0"/>
        <c:overlap val="100"/>
        <c:axId val="453590703"/>
        <c:axId val="453591663"/>
      </c:barChart>
      <c:catAx>
        <c:axId val="453590703"/>
        <c:scaling>
          <c:orientation val="minMax"/>
        </c:scaling>
        <c:delete val="1"/>
        <c:axPos val="l"/>
        <c:majorTickMark val="out"/>
        <c:minorTickMark val="none"/>
        <c:tickLblPos val="nextTo"/>
        <c:crossAx val="453591663"/>
        <c:crosses val="autoZero"/>
        <c:auto val="1"/>
        <c:lblAlgn val="ctr"/>
        <c:lblOffset val="100"/>
        <c:noMultiLvlLbl val="0"/>
      </c:catAx>
      <c:valAx>
        <c:axId val="453591663"/>
        <c:scaling>
          <c:orientation val="minMax"/>
          <c:max val="4"/>
        </c:scaling>
        <c:delete val="1"/>
        <c:axPos val="b"/>
        <c:numFmt formatCode="0.0" sourceLinked="1"/>
        <c:majorTickMark val="out"/>
        <c:minorTickMark val="none"/>
        <c:tickLblPos val="nextTo"/>
        <c:crossAx val="453590703"/>
        <c:crosses val="autoZero"/>
        <c:crossBetween val="between"/>
      </c:valAx>
      <c:spPr>
        <a:solidFill>
          <a:schemeClr val="accent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[HR_Attrition_Dashboard.xlsx]Gender!Gender</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4-4039-A064-80BE42B2D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4-4039-A064-80BE42B2DA5B}"/>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0-E047-4BFE-A6BC-3C7E025F7F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Contribution by Depar!PivotTable6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Contribution by Depar'!$B$3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Contribution by Depar'!$A$4:$A$7</c:f>
              <c:strCache>
                <c:ptCount val="3"/>
                <c:pt idx="0">
                  <c:v>HR</c:v>
                </c:pt>
                <c:pt idx="1">
                  <c:v>Sales</c:v>
                </c:pt>
                <c:pt idx="2">
                  <c:v>R&amp;D</c:v>
                </c:pt>
              </c:strCache>
            </c:strRef>
          </c:cat>
          <c:val>
            <c:numRef>
              <c:f>'Attrition Contribution by Depar'!$B$4:$B$7</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FDBF-4105-AF48-187BE8E80794}"/>
            </c:ext>
          </c:extLst>
        </c:ser>
        <c:dLbls>
          <c:dLblPos val="outEnd"/>
          <c:showLegendKey val="0"/>
          <c:showVal val="1"/>
          <c:showCatName val="0"/>
          <c:showSerName val="0"/>
          <c:showPercent val="0"/>
          <c:showBubbleSize val="0"/>
        </c:dLbls>
        <c:gapWidth val="50"/>
        <c:axId val="561192463"/>
        <c:axId val="561191503"/>
      </c:barChart>
      <c:catAx>
        <c:axId val="561192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91503"/>
        <c:crosses val="autoZero"/>
        <c:auto val="1"/>
        <c:lblAlgn val="ctr"/>
        <c:lblOffset val="100"/>
        <c:noMultiLvlLbl val="0"/>
      </c:catAx>
      <c:valAx>
        <c:axId val="561191503"/>
        <c:scaling>
          <c:orientation val="minMax"/>
        </c:scaling>
        <c:delete val="1"/>
        <c:axPos val="b"/>
        <c:numFmt formatCode="0.00%" sourceLinked="1"/>
        <c:majorTickMark val="out"/>
        <c:minorTickMark val="none"/>
        <c:tickLblPos val="nextTo"/>
        <c:crossAx val="56119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vs years at company!PivotTable9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vs years at company'!$B$3</c:f>
              <c:strCache>
                <c:ptCount val="1"/>
                <c:pt idx="0">
                  <c:v>Total</c:v>
                </c:pt>
              </c:strCache>
            </c:strRef>
          </c:tx>
          <c:spPr>
            <a:ln w="28575" cap="rnd">
              <a:solidFill>
                <a:schemeClr val="accent1"/>
              </a:solidFill>
              <a:round/>
            </a:ln>
            <a:effectLst/>
          </c:spPr>
          <c:marker>
            <c:symbol val="none"/>
          </c:marker>
          <c:cat>
            <c:strRef>
              <c:f>'Attrition vs years at company'!$A$4:$A$41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vs years at company'!$B$4:$B$41</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2">
                  <c:v>0</c:v>
                </c:pt>
                <c:pt idx="13">
                  <c:v>2</c:v>
                </c:pt>
                <c:pt idx="14">
                  <c:v>2</c:v>
                </c:pt>
                <c:pt idx="15">
                  <c:v>1</c:v>
                </c:pt>
                <c:pt idx="16">
                  <c:v>1</c:v>
                </c:pt>
                <c:pt idx="17">
                  <c:v>1</c:v>
                </c:pt>
                <c:pt idx="18">
                  <c:v>1</c:v>
                </c:pt>
                <c:pt idx="19">
                  <c:v>1</c:v>
                </c:pt>
                <c:pt idx="20">
                  <c:v>1</c:v>
                </c:pt>
                <c:pt idx="21">
                  <c:v>1</c:v>
                </c:pt>
                <c:pt idx="22">
                  <c:v>1</c:v>
                </c:pt>
                <c:pt idx="23">
                  <c:v>1</c:v>
                </c:pt>
                <c:pt idx="24">
                  <c:v>1</c:v>
                </c:pt>
                <c:pt idx="25">
                  <c:v>0</c:v>
                </c:pt>
                <c:pt idx="26">
                  <c:v>0</c:v>
                </c:pt>
                <c:pt idx="27">
                  <c:v>0</c:v>
                </c:pt>
                <c:pt idx="28">
                  <c:v>0</c:v>
                </c:pt>
                <c:pt idx="29">
                  <c:v>0</c:v>
                </c:pt>
                <c:pt idx="30">
                  <c:v>1</c:v>
                </c:pt>
                <c:pt idx="31">
                  <c:v>1</c:v>
                </c:pt>
                <c:pt idx="32">
                  <c:v>1</c:v>
                </c:pt>
                <c:pt idx="33">
                  <c:v>0</c:v>
                </c:pt>
                <c:pt idx="34">
                  <c:v>0</c:v>
                </c:pt>
                <c:pt idx="35">
                  <c:v>0</c:v>
                </c:pt>
                <c:pt idx="36">
                  <c:v>1</c:v>
                </c:pt>
              </c:numCache>
            </c:numRef>
          </c:val>
          <c:smooth val="0"/>
          <c:extLst>
            <c:ext xmlns:c16="http://schemas.microsoft.com/office/drawing/2014/chart" uri="{C3380CC4-5D6E-409C-BE32-E72D297353CC}">
              <c16:uniqueId val="{00000000-F1E6-452A-B348-ABB4AB9D458C}"/>
            </c:ext>
          </c:extLst>
        </c:ser>
        <c:dLbls>
          <c:showLegendKey val="0"/>
          <c:showVal val="0"/>
          <c:showCatName val="0"/>
          <c:showSerName val="0"/>
          <c:showPercent val="0"/>
          <c:showBubbleSize val="0"/>
        </c:dLbls>
        <c:smooth val="0"/>
        <c:axId val="561196303"/>
        <c:axId val="561211663"/>
      </c:lineChart>
      <c:catAx>
        <c:axId val="56119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211663"/>
        <c:crosses val="autoZero"/>
        <c:auto val="1"/>
        <c:lblAlgn val="ctr"/>
        <c:lblOffset val="100"/>
        <c:noMultiLvlLbl val="0"/>
      </c:catAx>
      <c:valAx>
        <c:axId val="561211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9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age group!PivotTable13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3A7-4786-BB51-6B820F6194FA}"/>
            </c:ext>
          </c:extLst>
        </c:ser>
        <c:dLbls>
          <c:showLegendKey val="0"/>
          <c:showVal val="0"/>
          <c:showCatName val="0"/>
          <c:showSerName val="0"/>
          <c:showPercent val="0"/>
          <c:showBubbleSize val="0"/>
        </c:dLbls>
        <c:gapWidth val="182"/>
        <c:axId val="453558543"/>
        <c:axId val="453563343"/>
      </c:barChart>
      <c:catAx>
        <c:axId val="45355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563343"/>
        <c:crosses val="autoZero"/>
        <c:auto val="1"/>
        <c:lblAlgn val="ctr"/>
        <c:lblOffset val="100"/>
        <c:noMultiLvlLbl val="0"/>
      </c:catAx>
      <c:valAx>
        <c:axId val="45356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55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[HR_Attrition_Dashboard.xlsx]Education wise Attrition!PivotTable15</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'Education wise Attrition'!$B$3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Bachelor's Degree</c:v>
                </c:pt>
                <c:pt idx="1">
                  <c:v>Master's Degree</c:v>
                </c:pt>
                <c:pt idx="2">
                  <c:v>Associates Degree</c:v>
                </c:pt>
                <c:pt idx="3">
                  <c:v>High School</c:v>
                </c:pt>
                <c:pt idx="4">
                  <c:v>Doctoral Degree</c:v>
                </c:pt>
              </c:strCache>
            </c:strRef>
          </c:cat>
          <c:val>
            <c:numRef>
              <c:f>'Education wise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EA2C-4023-9C13-C23F5DD95807}"/>
            </c:ext>
          </c:extLst>
        </c:ser>
        <c:dLbls>
          <c:showLegendKey val="0"/>
          <c:showVal val="1"/>
          <c:showCatName val="0"/>
          <c:showSerName val="0"/>
          <c:showPercent val="0"/>
          <c:showBubbleSize val="0"/>
        </c:dLbls>
        <c:gapWidth val="150"/>
        <c:shape val="box"/>
        <c:axId val="552064895"/>
        <c:axId val="552065375"/>
        <c:axId val="0"/>
      </c:bar3DChart>
      <c:catAx>
        <c:axId val="55206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65375"/>
        <c:crosses val="autoZero"/>
        <c:auto val="1"/>
        <c:lblAlgn val="ctr"/>
        <c:lblOffset val="100"/>
        <c:noMultiLvlLbl val="0"/>
      </c:catAx>
      <c:valAx>
        <c:axId val="5520653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206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[HR_Attrition_Dashboard.xlsx]Salary_hiks vs attrition!PivotTable2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'Salary_hiks vs attrition'!$B$3</c:f>
              <c:strCache>
                <c:ptCount val="1"/>
                <c:pt idx="0">
                  <c:v>Total</c:v>
                </c:pt>
              </c:strCache>
            </c:strRef>
          </c:tx>
          <c:spPr>
            <a:solidFill>
              <a:schemeClr val="accent1"/>
            </a:solidFill>
            <a:ln>
              <a:noFill/>
            </a:ln>
            <a:effectLst/>
          </c:spPr>
          <c:invertIfNegative val="0"/>
          <c:cat>
            <c:strRef>
              <c:f>'Salary_hiks vs attrition'!$A$4:$A$9</c:f>
              <c:strCache>
                <c:ptCount val="5"/>
                <c:pt idx="0">
                  <c:v>10-12%</c:v>
                </c:pt>
                <c:pt idx="1">
                  <c:v>13-15%</c:v>
                </c:pt>
                <c:pt idx="2">
                  <c:v>16-18%</c:v>
                </c:pt>
                <c:pt idx="3">
                  <c:v>19-21%</c:v>
                </c:pt>
                <c:pt idx="4">
                  <c:v>22%+</c:v>
                </c:pt>
              </c:strCache>
            </c:strRef>
          </c:cat>
          <c:val>
            <c:numRef>
              <c:f>'Salary_hiks vs attrition'!$B$4:$B$9</c:f>
              <c:numCache>
                <c:formatCode>General</c:formatCode>
                <c:ptCount val="5"/>
                <c:pt idx="0">
                  <c:v>74</c:v>
                </c:pt>
                <c:pt idx="1">
                  <c:v>76</c:v>
                </c:pt>
                <c:pt idx="2">
                  <c:v>41</c:v>
                </c:pt>
                <c:pt idx="3">
                  <c:v>21</c:v>
                </c:pt>
                <c:pt idx="4">
                  <c:v>25</c:v>
                </c:pt>
              </c:numCache>
            </c:numRef>
          </c:val>
          <c:extLst>
            <c:ext xmlns:c16="http://schemas.microsoft.com/office/drawing/2014/chart" uri="{C3380CC4-5D6E-409C-BE32-E72D297353CC}">
              <c16:uniqueId val="{00000000-1FDF-4CE6-B099-635BA70C1308}"/>
            </c:ext>
          </c:extLst>
        </c:ser>
        <c:dLbls>
          <c:showLegendKey val="0"/>
          <c:showVal val="0"/>
          <c:showCatName val="0"/>
          <c:showSerName val="0"/>
          <c:showPercent val="0"/>
          <c:showBubbleSize val="0"/>
        </c:dLbls>
        <c:gapWidth val="182"/>
        <c:axId val="213757840"/>
        <c:axId val="213774640"/>
      </c:barChart>
      <c:catAx>
        <c:axId val="21375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4640"/>
        <c:crosses val="autoZero"/>
        <c:auto val="1"/>
        <c:lblAlgn val="ctr"/>
        <c:lblOffset val="100"/>
        <c:noMultiLvlLbl val="0"/>
      </c:catAx>
      <c:valAx>
        <c:axId val="21377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years at company!PivotTable3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by years at company'!$B$3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at company'!$A$4:$A$9</c:f>
              <c:strCache>
                <c:ptCount val="5"/>
                <c:pt idx="0">
                  <c:v>0-2 Years</c:v>
                </c:pt>
                <c:pt idx="1">
                  <c:v>3-5 Years</c:v>
                </c:pt>
                <c:pt idx="2">
                  <c:v>6-8 Years</c:v>
                </c:pt>
                <c:pt idx="3">
                  <c:v>9-11 Years</c:v>
                </c:pt>
                <c:pt idx="4">
                  <c:v>12+ Years</c:v>
                </c:pt>
              </c:strCache>
            </c:strRef>
          </c:cat>
          <c:val>
            <c:numRef>
              <c:f>'Attrition by years at company'!$B$4:$B$9</c:f>
              <c:numCache>
                <c:formatCode>General</c:formatCode>
                <c:ptCount val="5"/>
                <c:pt idx="0">
                  <c:v>102</c:v>
                </c:pt>
                <c:pt idx="1">
                  <c:v>60</c:v>
                </c:pt>
                <c:pt idx="2">
                  <c:v>29</c:v>
                </c:pt>
                <c:pt idx="3">
                  <c:v>28</c:v>
                </c:pt>
                <c:pt idx="4">
                  <c:v>18</c:v>
                </c:pt>
              </c:numCache>
            </c:numRef>
          </c:val>
          <c:smooth val="0"/>
          <c:extLst>
            <c:ext xmlns:c16="http://schemas.microsoft.com/office/drawing/2014/chart" uri="{C3380CC4-5D6E-409C-BE32-E72D297353CC}">
              <c16:uniqueId val="{00000000-F0CB-42CF-BFF6-A2B97535FC4A}"/>
            </c:ext>
          </c:extLst>
        </c:ser>
        <c:dLbls>
          <c:dLblPos val="t"/>
          <c:showLegendKey val="0"/>
          <c:showVal val="1"/>
          <c:showCatName val="0"/>
          <c:showSerName val="0"/>
          <c:showPercent val="0"/>
          <c:showBubbleSize val="0"/>
        </c:dLbls>
        <c:smooth val="0"/>
        <c:axId val="213790480"/>
        <c:axId val="213810160"/>
      </c:lineChart>
      <c:catAx>
        <c:axId val="2137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810160"/>
        <c:crosses val="autoZero"/>
        <c:auto val="1"/>
        <c:lblAlgn val="ctr"/>
        <c:lblOffset val="100"/>
        <c:noMultiLvlLbl val="0"/>
      </c:catAx>
      <c:valAx>
        <c:axId val="213810160"/>
        <c:scaling>
          <c:orientation val="minMax"/>
        </c:scaling>
        <c:delete val="1"/>
        <c:axPos val="l"/>
        <c:numFmt formatCode="General" sourceLinked="1"/>
        <c:majorTickMark val="none"/>
        <c:minorTickMark val="none"/>
        <c:tickLblPos val="nextTo"/>
        <c:crossAx val="2137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75000"/>
                    </a:schemeClr>
                  </a:gs>
                  <a:gs pos="100000">
                    <a:schemeClr val="accent6">
                      <a:lumMod val="50000"/>
                    </a:schemeClr>
                  </a:gs>
                </a:gsLst>
                <a:lin ang="5400000" scaled="1"/>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75-4BA8-948E-AB0FF621546D}"/>
              </c:ext>
            </c:extLst>
          </c:dPt>
          <c:dPt>
            <c:idx val="1"/>
            <c:bubble3D val="0"/>
            <c:spPr>
              <a:solidFill>
                <a:schemeClr val="bg2">
                  <a:lumMod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75-4BA8-948E-AB0FF621546D}"/>
              </c:ext>
            </c:extLst>
          </c:dPt>
          <c:dLbls>
            <c:delete val="1"/>
          </c:dLbls>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0275-4BA8-948E-AB0FF621546D}"/>
            </c:ext>
          </c:extLst>
        </c:ser>
        <c:dLbls>
          <c:showLegendKey val="0"/>
          <c:showVal val="0"/>
          <c:showCatName val="0"/>
          <c:showSerName val="0"/>
          <c:showPercent val="1"/>
          <c:showBubbleSize val="0"/>
          <c:showLeaderLines val="1"/>
        </c:dLbls>
        <c:firstSliceAng val="0"/>
        <c:holeSize val="70"/>
      </c:doughnutChart>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5947712418301E-2"/>
          <c:y val="0.15736766809728184"/>
          <c:w val="0.88017429193899777"/>
          <c:h val="0.68526466380543638"/>
        </c:manualLayout>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E949-4C0B-AA13-DD89EAEB6A96}"/>
            </c:ext>
          </c:extLst>
        </c:ser>
        <c:dLbls>
          <c:showLegendKey val="0"/>
          <c:showVal val="0"/>
          <c:showCatName val="0"/>
          <c:showSerName val="0"/>
          <c:showPercent val="0"/>
          <c:showBubbleSize val="0"/>
        </c:dLbls>
        <c:gapWidth val="0"/>
        <c:overlap val="100"/>
        <c:axId val="453590703"/>
        <c:axId val="453591663"/>
      </c:barChart>
      <c:catAx>
        <c:axId val="453590703"/>
        <c:scaling>
          <c:orientation val="minMax"/>
        </c:scaling>
        <c:delete val="1"/>
        <c:axPos val="l"/>
        <c:majorTickMark val="out"/>
        <c:minorTickMark val="none"/>
        <c:tickLblPos val="nextTo"/>
        <c:crossAx val="453591663"/>
        <c:crosses val="autoZero"/>
        <c:auto val="1"/>
        <c:lblAlgn val="ctr"/>
        <c:lblOffset val="100"/>
        <c:noMultiLvlLbl val="0"/>
      </c:catAx>
      <c:valAx>
        <c:axId val="453591663"/>
        <c:scaling>
          <c:orientation val="minMax"/>
          <c:max val="4"/>
        </c:scaling>
        <c:delete val="1"/>
        <c:axPos val="b"/>
        <c:numFmt formatCode="0.0" sourceLinked="1"/>
        <c:majorTickMark val="out"/>
        <c:minorTickMark val="none"/>
        <c:tickLblPos val="nextTo"/>
        <c:crossAx val="45359070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[HR_Attrition_Dashboard.xlsx]Gender!Gender</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w="19050">
            <a:noFill/>
          </a:ln>
          <a:effectLst/>
        </c:spPr>
      </c:pivotFmt>
      <c:pivotFmt>
        <c:idx val="9"/>
        <c:spPr>
          <a:gradFill>
            <a:gsLst>
              <a:gs pos="0">
                <a:schemeClr val="tx2">
                  <a:lumMod val="75000"/>
                  <a:lumOff val="25000"/>
                </a:schemeClr>
              </a:gs>
              <a:gs pos="100000">
                <a:schemeClr val="accent1">
                  <a:lumMod val="50000"/>
                </a:schemeClr>
              </a:gs>
            </a:gsLst>
            <a:lin ang="5400000" scaled="1"/>
          </a:gradFill>
          <a:ln w="19050">
            <a:noFill/>
          </a:ln>
          <a:effectLst/>
        </c:spPr>
      </c:pivotFmt>
    </c:pivotFmts>
    <c:plotArea>
      <c:layout/>
      <c:doughnutChart>
        <c:varyColors val="1"/>
        <c:ser>
          <c:idx val="0"/>
          <c:order val="0"/>
          <c:tx>
            <c:strRef>
              <c:f>Gender!$B$3</c:f>
              <c:strCache>
                <c:ptCount val="1"/>
                <c:pt idx="0">
                  <c:v>Total</c:v>
                </c:pt>
              </c:strCache>
            </c:strRef>
          </c:tx>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ED22-4833-9145-0F000ADC9D99}"/>
              </c:ext>
            </c:extLst>
          </c:dPt>
          <c:dPt>
            <c:idx val="1"/>
            <c:bubble3D val="0"/>
            <c:spPr>
              <a:gradFill>
                <a:gsLst>
                  <a:gs pos="0">
                    <a:schemeClr val="tx2">
                      <a:lumMod val="75000"/>
                      <a:lumOff val="25000"/>
                    </a:schemeClr>
                  </a:gs>
                  <a:gs pos="100000">
                    <a:schemeClr val="accent1">
                      <a:lumMod val="50000"/>
                    </a:schemeClr>
                  </a:gs>
                </a:gsLst>
                <a:lin ang="5400000" scaled="1"/>
              </a:gradFill>
              <a:ln w="19050">
                <a:noFill/>
              </a:ln>
              <a:effectLst/>
            </c:spPr>
            <c:extLst>
              <c:ext xmlns:c16="http://schemas.microsoft.com/office/drawing/2014/chart" uri="{C3380CC4-5D6E-409C-BE32-E72D297353CC}">
                <c16:uniqueId val="{00000003-ED22-4833-9145-0F000ADC9D99}"/>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4-ED22-4833-9145-0F000ADC9D9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[HR_Attrition_Dashboard.xlsx]Gender!Gender</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D48DFB"/>
              </a:gs>
              <a:gs pos="100000">
                <a:srgbClr val="950F85"/>
              </a:gs>
            </a:gsLst>
            <a:lin ang="5400000" scaled="1"/>
          </a:gradFill>
          <a:ln w="19050">
            <a:noFill/>
          </a:ln>
          <a:effectLst/>
        </c:spPr>
      </c:pivotFmt>
      <c:pivotFmt>
        <c:idx val="6"/>
        <c:spPr>
          <a:solidFill>
            <a:schemeClr val="accent6">
              <a:lumMod val="20000"/>
              <a:lumOff val="80000"/>
            </a:schemeClr>
          </a:solidFill>
          <a:ln w="19050">
            <a:noFill/>
          </a:ln>
          <a:effectLst/>
        </c:spPr>
      </c:pivotFmt>
    </c:pivotFmts>
    <c:plotArea>
      <c:layout/>
      <c:doughnutChart>
        <c:varyColors val="1"/>
        <c:ser>
          <c:idx val="0"/>
          <c:order val="0"/>
          <c:tx>
            <c:strRef>
              <c:f>Gender!$B$3</c:f>
              <c:strCache>
                <c:ptCount val="1"/>
                <c:pt idx="0">
                  <c:v>Total</c:v>
                </c:pt>
              </c:strCache>
            </c:strRef>
          </c:tx>
          <c:spPr>
            <a:ln>
              <a:noFill/>
            </a:ln>
          </c:spPr>
          <c:dPt>
            <c:idx val="0"/>
            <c:bubble3D val="0"/>
            <c:spPr>
              <a:gradFill>
                <a:gsLst>
                  <a:gs pos="0">
                    <a:srgbClr val="D48DFB"/>
                  </a:gs>
                  <a:gs pos="100000">
                    <a:srgbClr val="950F85"/>
                  </a:gs>
                </a:gsLst>
                <a:lin ang="5400000" scaled="1"/>
              </a:gradFill>
              <a:ln w="19050">
                <a:noFill/>
              </a:ln>
              <a:effectLst/>
            </c:spPr>
            <c:extLst>
              <c:ext xmlns:c16="http://schemas.microsoft.com/office/drawing/2014/chart" uri="{C3380CC4-5D6E-409C-BE32-E72D297353CC}">
                <c16:uniqueId val="{00000001-ED22-4833-9145-0F000ADC9D99}"/>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ED22-4833-9145-0F000ADC9D99}"/>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4-ED22-4833-9145-0F000ADC9D9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Contribution by Depar!PivotTable6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75000"/>
                  <a:lumOff val="25000"/>
                </a:schemeClr>
              </a:gs>
              <a:gs pos="100000">
                <a:schemeClr val="accent1">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75000"/>
                  <a:lumOff val="25000"/>
                </a:schemeClr>
              </a:gs>
              <a:gs pos="100000">
                <a:schemeClr val="accent1">
                  <a:lumMod val="75000"/>
                </a:schemeClr>
              </a:gs>
            </a:gsLst>
            <a:lin ang="0" scaled="0"/>
          </a:gradFill>
          <a:ln>
            <a:noFill/>
          </a:ln>
          <a:effectLst/>
        </c:spPr>
      </c:pivotFmt>
      <c:pivotFmt>
        <c:idx val="4"/>
        <c:spPr>
          <a:gradFill>
            <a:gsLst>
              <a:gs pos="0">
                <a:schemeClr val="tx2">
                  <a:lumMod val="75000"/>
                  <a:lumOff val="25000"/>
                </a:schemeClr>
              </a:gs>
              <a:gs pos="100000">
                <a:schemeClr val="accent1">
                  <a:lumMod val="75000"/>
                </a:schemeClr>
              </a:gs>
            </a:gsLst>
            <a:lin ang="5400000" scaled="1"/>
          </a:gradFill>
          <a:ln>
            <a:noFill/>
          </a:ln>
          <a:effectLst/>
        </c:spPr>
      </c:pivotFmt>
      <c:pivotFmt>
        <c:idx val="5"/>
        <c:spPr>
          <a:gradFill>
            <a:gsLst>
              <a:gs pos="0">
                <a:schemeClr val="tx2">
                  <a:lumMod val="75000"/>
                  <a:lumOff val="25000"/>
                </a:schemeClr>
              </a:gs>
              <a:gs pos="100000">
                <a:schemeClr val="accent1">
                  <a:lumMod val="75000"/>
                </a:schemeClr>
              </a:gs>
            </a:gsLst>
            <a:lin ang="5400000" scaled="1"/>
          </a:gradFill>
          <a:ln>
            <a:noFill/>
          </a:ln>
          <a:effectLst/>
        </c:spPr>
      </c:pivotFmt>
    </c:pivotFmts>
    <c:plotArea>
      <c:layout/>
      <c:barChart>
        <c:barDir val="col"/>
        <c:grouping val="clustered"/>
        <c:varyColors val="0"/>
        <c:ser>
          <c:idx val="0"/>
          <c:order val="0"/>
          <c:tx>
            <c:strRef>
              <c:f>'Attrition Contribution by Depar'!$B$3</c:f>
              <c:strCache>
                <c:ptCount val="1"/>
                <c:pt idx="0">
                  <c:v>Total</c:v>
                </c:pt>
              </c:strCache>
            </c:strRef>
          </c:tx>
          <c:spPr>
            <a:gradFill>
              <a:gsLst>
                <a:gs pos="0">
                  <a:schemeClr val="tx2">
                    <a:lumMod val="75000"/>
                    <a:lumOff val="25000"/>
                  </a:schemeClr>
                </a:gs>
                <a:gs pos="100000">
                  <a:schemeClr val="accent1">
                    <a:lumMod val="75000"/>
                  </a:schemeClr>
                </a:gs>
              </a:gsLst>
              <a:lin ang="5400000" scaled="1"/>
            </a:gradFill>
            <a:ln>
              <a:noFill/>
            </a:ln>
            <a:effectLst/>
          </c:spPr>
          <c:invertIfNegative val="0"/>
          <c:dPt>
            <c:idx val="0"/>
            <c:invertIfNegative val="0"/>
            <c:bubble3D val="0"/>
            <c:spPr>
              <a:gradFill>
                <a:gsLst>
                  <a:gs pos="0">
                    <a:schemeClr val="tx2">
                      <a:lumMod val="75000"/>
                      <a:lumOff val="25000"/>
                    </a:schemeClr>
                  </a:gs>
                  <a:gs pos="100000">
                    <a:schemeClr val="accent1">
                      <a:lumMod val="75000"/>
                    </a:schemeClr>
                  </a:gs>
                </a:gsLst>
                <a:lin ang="5400000" scaled="1"/>
              </a:gradFill>
              <a:ln>
                <a:noFill/>
              </a:ln>
              <a:effectLst/>
            </c:spPr>
            <c:extLst>
              <c:ext xmlns:c16="http://schemas.microsoft.com/office/drawing/2014/chart" uri="{C3380CC4-5D6E-409C-BE32-E72D297353CC}">
                <c16:uniqueId val="{00000002-AD65-484E-A461-22B87F3599B0}"/>
              </c:ext>
            </c:extLst>
          </c:dPt>
          <c:dPt>
            <c:idx val="1"/>
            <c:invertIfNegative val="0"/>
            <c:bubble3D val="0"/>
            <c:spPr>
              <a:gradFill>
                <a:gsLst>
                  <a:gs pos="0">
                    <a:schemeClr val="tx2">
                      <a:lumMod val="75000"/>
                      <a:lumOff val="25000"/>
                    </a:schemeClr>
                  </a:gs>
                  <a:gs pos="100000">
                    <a:schemeClr val="accent1">
                      <a:lumMod val="75000"/>
                    </a:schemeClr>
                  </a:gs>
                </a:gsLst>
                <a:lin ang="5400000" scaled="1"/>
              </a:gradFill>
              <a:ln>
                <a:noFill/>
              </a:ln>
              <a:effectLst/>
            </c:spPr>
            <c:extLst>
              <c:ext xmlns:c16="http://schemas.microsoft.com/office/drawing/2014/chart" uri="{C3380CC4-5D6E-409C-BE32-E72D297353CC}">
                <c16:uniqueId val="{00000003-AD65-484E-A461-22B87F3599B0}"/>
              </c:ext>
            </c:extLst>
          </c:dPt>
          <c:dPt>
            <c:idx val="2"/>
            <c:invertIfNegative val="0"/>
            <c:bubble3D val="0"/>
            <c:spPr>
              <a:gradFill>
                <a:gsLst>
                  <a:gs pos="0">
                    <a:schemeClr val="tx2">
                      <a:lumMod val="75000"/>
                      <a:lumOff val="25000"/>
                    </a:schemeClr>
                  </a:gs>
                  <a:gs pos="100000">
                    <a:schemeClr val="accent1">
                      <a:lumMod val="75000"/>
                    </a:schemeClr>
                  </a:gs>
                </a:gsLst>
                <a:lin ang="0" scaled="0"/>
              </a:gradFill>
              <a:ln>
                <a:noFill/>
              </a:ln>
              <a:effectLst/>
            </c:spPr>
            <c:extLst>
              <c:ext xmlns:c16="http://schemas.microsoft.com/office/drawing/2014/chart" uri="{C3380CC4-5D6E-409C-BE32-E72D297353CC}">
                <c16:uniqueId val="{00000001-AD65-484E-A461-22B87F3599B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Contribution by Depar'!$A$4:$A$7</c:f>
              <c:strCache>
                <c:ptCount val="3"/>
                <c:pt idx="0">
                  <c:v>HR</c:v>
                </c:pt>
                <c:pt idx="1">
                  <c:v>Sales</c:v>
                </c:pt>
                <c:pt idx="2">
                  <c:v>R&amp;D</c:v>
                </c:pt>
              </c:strCache>
            </c:strRef>
          </c:cat>
          <c:val>
            <c:numRef>
              <c:f>'Attrition Contribution by Depar'!$B$4:$B$7</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AD65-484E-A461-22B87F3599B0}"/>
            </c:ext>
          </c:extLst>
        </c:ser>
        <c:dLbls>
          <c:showLegendKey val="0"/>
          <c:showVal val="0"/>
          <c:showCatName val="0"/>
          <c:showSerName val="0"/>
          <c:showPercent val="0"/>
          <c:showBubbleSize val="0"/>
        </c:dLbls>
        <c:gapWidth val="50"/>
        <c:axId val="676458991"/>
        <c:axId val="676468111"/>
      </c:barChart>
      <c:valAx>
        <c:axId val="676468111"/>
        <c:scaling>
          <c:orientation val="minMax"/>
        </c:scaling>
        <c:delete val="1"/>
        <c:axPos val="l"/>
        <c:numFmt formatCode="0.00%" sourceLinked="1"/>
        <c:majorTickMark val="out"/>
        <c:minorTickMark val="none"/>
        <c:tickLblPos val="nextTo"/>
        <c:crossAx val="676458991"/>
        <c:crosses val="autoZero"/>
        <c:crossBetween val="between"/>
      </c:valAx>
      <c:catAx>
        <c:axId val="676458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764681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age group!PivotTable13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A488C"/>
              </a:gs>
              <a:gs pos="100000">
                <a:srgbClr val="1F3A5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75000"/>
                </a:schemeClr>
              </a:gs>
              <a:gs pos="100000">
                <a:schemeClr val="accent1">
                  <a:lumMod val="60000"/>
                  <a:lumOff val="40000"/>
                </a:schemeClr>
              </a:gs>
            </a:gsLst>
            <a:lin ang="5400000" scaled="1"/>
          </a:gradFill>
          <a:ln>
            <a:noFill/>
          </a:ln>
          <a:effectLst/>
        </c:spPr>
      </c:pivotFmt>
    </c:pivotFmts>
    <c:plotArea>
      <c:layout/>
      <c:barChart>
        <c:barDir val="bar"/>
        <c:grouping val="clustered"/>
        <c:varyColors val="0"/>
        <c:ser>
          <c:idx val="0"/>
          <c:order val="0"/>
          <c:tx>
            <c:strRef>
              <c:f>'Attrition by age group'!$B$3</c:f>
              <c:strCache>
                <c:ptCount val="1"/>
                <c:pt idx="0">
                  <c:v>Total</c:v>
                </c:pt>
              </c:strCache>
            </c:strRef>
          </c:tx>
          <c:spPr>
            <a:gradFill>
              <a:gsLst>
                <a:gs pos="0">
                  <a:srgbClr val="0A488C"/>
                </a:gs>
                <a:gs pos="100000">
                  <a:srgbClr val="1F3A5F"/>
                </a:gs>
              </a:gsLst>
              <a:lin ang="5400000" scaled="1"/>
            </a:gradFill>
            <a:ln>
              <a:noFill/>
            </a:ln>
            <a:effectLst/>
          </c:spPr>
          <c:invertIfNegative val="0"/>
          <c:dPt>
            <c:idx val="0"/>
            <c:invertIfNegative val="0"/>
            <c:bubble3D val="0"/>
            <c:spPr>
              <a:gradFill>
                <a:gsLst>
                  <a:gs pos="0">
                    <a:schemeClr val="accent1">
                      <a:lumMod val="75000"/>
                    </a:schemeClr>
                  </a:gs>
                  <a:gs pos="100000">
                    <a:schemeClr val="accent1">
                      <a:lumMod val="60000"/>
                      <a:lumOff val="40000"/>
                    </a:schemeClr>
                  </a:gs>
                </a:gsLst>
                <a:lin ang="5400000" scaled="1"/>
              </a:gradFill>
              <a:ln>
                <a:noFill/>
              </a:ln>
              <a:effectLst/>
            </c:spPr>
            <c:extLst>
              <c:ext xmlns:c16="http://schemas.microsoft.com/office/drawing/2014/chart" uri="{C3380CC4-5D6E-409C-BE32-E72D297353CC}">
                <c16:uniqueId val="{00000000-EC4A-481B-8C4E-CB4B6FDEC79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C9C-4E50-A8FD-9D7A113348F9}"/>
            </c:ext>
          </c:extLst>
        </c:ser>
        <c:dLbls>
          <c:dLblPos val="outEnd"/>
          <c:showLegendKey val="0"/>
          <c:showVal val="1"/>
          <c:showCatName val="0"/>
          <c:showSerName val="0"/>
          <c:showPercent val="0"/>
          <c:showBubbleSize val="0"/>
        </c:dLbls>
        <c:gapWidth val="50"/>
        <c:axId val="453558543"/>
        <c:axId val="453563343"/>
      </c:barChart>
      <c:catAx>
        <c:axId val="45355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3563343"/>
        <c:crosses val="autoZero"/>
        <c:auto val="1"/>
        <c:lblAlgn val="ctr"/>
        <c:lblOffset val="100"/>
        <c:noMultiLvlLbl val="0"/>
      </c:catAx>
      <c:valAx>
        <c:axId val="45356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355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[HR_Attrition_Dashboard.xlsx]Education wise Attrition!PivotTable15</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60000"/>
                  <a:lumOff val="40000"/>
                </a:schemeClr>
              </a:gs>
              <a:gs pos="100000">
                <a:schemeClr val="accent4">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A488C"/>
              </a:gs>
              <a:gs pos="100000">
                <a:schemeClr val="tx2">
                  <a:lumMod val="75000"/>
                  <a:lumOff val="25000"/>
                </a:schemeClr>
              </a:gs>
            </a:gsLst>
            <a:lin ang="54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'Education wise Attrition'!$B$3</c:f>
              <c:strCache>
                <c:ptCount val="1"/>
                <c:pt idx="0">
                  <c:v>Total</c:v>
                </c:pt>
              </c:strCache>
            </c:strRef>
          </c:tx>
          <c:spPr>
            <a:gradFill>
              <a:gsLst>
                <a:gs pos="0">
                  <a:schemeClr val="accent1">
                    <a:lumMod val="60000"/>
                    <a:lumOff val="40000"/>
                  </a:schemeClr>
                </a:gs>
                <a:gs pos="100000">
                  <a:schemeClr val="accent4">
                    <a:lumMod val="75000"/>
                  </a:schemeClr>
                </a:gs>
              </a:gsLst>
              <a:lin ang="5400000" scaled="1"/>
            </a:gradFill>
            <a:ln>
              <a:noFill/>
            </a:ln>
            <a:effectLst/>
            <a:sp3d/>
          </c:spPr>
          <c:invertIfNegative val="0"/>
          <c:dPt>
            <c:idx val="0"/>
            <c:invertIfNegative val="0"/>
            <c:bubble3D val="0"/>
            <c:spPr>
              <a:gradFill>
                <a:gsLst>
                  <a:gs pos="0">
                    <a:srgbClr val="0A488C"/>
                  </a:gs>
                  <a:gs pos="100000">
                    <a:schemeClr val="tx2">
                      <a:lumMod val="75000"/>
                      <a:lumOff val="25000"/>
                    </a:schemeClr>
                  </a:gs>
                </a:gsLst>
                <a:lin ang="5400000" scaled="1"/>
              </a:gradFill>
              <a:ln>
                <a:noFill/>
              </a:ln>
              <a:effectLst/>
              <a:sp3d/>
            </c:spPr>
            <c:extLst>
              <c:ext xmlns:c16="http://schemas.microsoft.com/office/drawing/2014/chart" uri="{C3380CC4-5D6E-409C-BE32-E72D297353CC}">
                <c16:uniqueId val="{00000000-C489-47EF-AC49-51A4B57D7E9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Bachelor's Degree</c:v>
                </c:pt>
                <c:pt idx="1">
                  <c:v>Master's Degree</c:v>
                </c:pt>
                <c:pt idx="2">
                  <c:v>Associates Degree</c:v>
                </c:pt>
                <c:pt idx="3">
                  <c:v>High School</c:v>
                </c:pt>
                <c:pt idx="4">
                  <c:v>Doctoral Degree</c:v>
                </c:pt>
              </c:strCache>
            </c:strRef>
          </c:cat>
          <c:val>
            <c:numRef>
              <c:f>'Education wise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4641-4828-A600-8923303B5237}"/>
            </c:ext>
          </c:extLst>
        </c:ser>
        <c:dLbls>
          <c:showLegendKey val="0"/>
          <c:showVal val="1"/>
          <c:showCatName val="0"/>
          <c:showSerName val="0"/>
          <c:showPercent val="0"/>
          <c:showBubbleSize val="0"/>
        </c:dLbls>
        <c:gapWidth val="150"/>
        <c:shape val="box"/>
        <c:axId val="552064895"/>
        <c:axId val="552065375"/>
        <c:axId val="0"/>
      </c:bar3DChart>
      <c:catAx>
        <c:axId val="55206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52065375"/>
        <c:crosses val="autoZero"/>
        <c:auto val="1"/>
        <c:lblAlgn val="ctr"/>
        <c:lblOffset val="100"/>
        <c:noMultiLvlLbl val="0"/>
      </c:catAx>
      <c:valAx>
        <c:axId val="5520653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206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[HR_Attrition_Dashboard.xlsx]Salary_hiks vs attrition!PivotTable2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'Salary_hiks vs attrition'!$B$3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'Salary_hiks vs attrition'!$A$4:$A$9</c:f>
              <c:strCache>
                <c:ptCount val="5"/>
                <c:pt idx="0">
                  <c:v>10-12%</c:v>
                </c:pt>
                <c:pt idx="1">
                  <c:v>13-15%</c:v>
                </c:pt>
                <c:pt idx="2">
                  <c:v>16-18%</c:v>
                </c:pt>
                <c:pt idx="3">
                  <c:v>19-21%</c:v>
                </c:pt>
                <c:pt idx="4">
                  <c:v>22%+</c:v>
                </c:pt>
              </c:strCache>
            </c:strRef>
          </c:cat>
          <c:val>
            <c:numRef>
              <c:f>'Salary_hiks vs attrition'!$B$4:$B$9</c:f>
              <c:numCache>
                <c:formatCode>General</c:formatCode>
                <c:ptCount val="5"/>
                <c:pt idx="0">
                  <c:v>74</c:v>
                </c:pt>
                <c:pt idx="1">
                  <c:v>76</c:v>
                </c:pt>
                <c:pt idx="2">
                  <c:v>41</c:v>
                </c:pt>
                <c:pt idx="3">
                  <c:v>21</c:v>
                </c:pt>
                <c:pt idx="4">
                  <c:v>25</c:v>
                </c:pt>
              </c:numCache>
            </c:numRef>
          </c:val>
          <c:smooth val="0"/>
          <c:extLst>
            <c:ext xmlns:c16="http://schemas.microsoft.com/office/drawing/2014/chart" uri="{C3380CC4-5D6E-409C-BE32-E72D297353CC}">
              <c16:uniqueId val="{00000000-79CF-4C67-AA5D-6DB793623998}"/>
            </c:ext>
          </c:extLst>
        </c:ser>
        <c:dLbls>
          <c:dLblPos val="t"/>
          <c:showLegendKey val="0"/>
          <c:showVal val="1"/>
          <c:showCatName val="0"/>
          <c:showSerName val="0"/>
          <c:showPercent val="0"/>
          <c:showBubbleSize val="0"/>
        </c:dLbls>
        <c:smooth val="0"/>
        <c:axId val="213757840"/>
        <c:axId val="213774640"/>
      </c:lineChart>
      <c:catAx>
        <c:axId val="21375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3774640"/>
        <c:crosses val="autoZero"/>
        <c:auto val="1"/>
        <c:lblAlgn val="ctr"/>
        <c:lblOffset val="100"/>
        <c:noMultiLvlLbl val="0"/>
      </c:catAx>
      <c:valAx>
        <c:axId val="213774640"/>
        <c:scaling>
          <c:orientation val="minMax"/>
        </c:scaling>
        <c:delete val="1"/>
        <c:axPos val="l"/>
        <c:numFmt formatCode="General" sourceLinked="1"/>
        <c:majorTickMark val="none"/>
        <c:minorTickMark val="none"/>
        <c:tickLblPos val="nextTo"/>
        <c:crossAx val="21375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years at company!PivotTable3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1275" cap="rnd">
            <a:gradFill>
              <a:gsLst>
                <a:gs pos="0">
                  <a:srgbClr val="00B0F0"/>
                </a:gs>
                <a:gs pos="100000">
                  <a:schemeClr val="tx2">
                    <a:lumMod val="50000"/>
                    <a:lumOff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a:gradFill>
              <a:gsLst>
                <a:gs pos="0">
                  <a:schemeClr val="accent1">
                    <a:lumMod val="50000"/>
                  </a:schemeClr>
                </a:gs>
                <a:gs pos="100000">
                  <a:schemeClr val="tx2">
                    <a:lumMod val="50000"/>
                    <a:lumOff val="50000"/>
                  </a:schemeClr>
                </a:gs>
              </a:gsLst>
              <a:lin ang="5400000" scaled="1"/>
            </a:gradFill>
            <a:round/>
          </a:ln>
          <a:effectLst/>
        </c:spPr>
        <c:marker>
          <c:symbol val="none"/>
        </c:marker>
      </c:pivotFmt>
      <c:pivotFmt>
        <c:idx val="4"/>
        <c:spPr>
          <a:ln w="41275" cap="rnd">
            <a:gradFill>
              <a:gsLst>
                <a:gs pos="0">
                  <a:schemeClr val="tx2">
                    <a:lumMod val="50000"/>
                    <a:lumOff val="50000"/>
                  </a:schemeClr>
                </a:gs>
                <a:gs pos="100000">
                  <a:schemeClr val="accent1">
                    <a:lumMod val="50000"/>
                  </a:schemeClr>
                </a:gs>
              </a:gsLst>
              <a:lin ang="5400000" scaled="1"/>
            </a:gradFill>
            <a:round/>
          </a:ln>
          <a:effectLst/>
        </c:spPr>
        <c:marker>
          <c:symbol val="none"/>
        </c:marker>
      </c:pivotFmt>
    </c:pivotFmts>
    <c:plotArea>
      <c:layout/>
      <c:lineChart>
        <c:grouping val="standard"/>
        <c:varyColors val="0"/>
        <c:ser>
          <c:idx val="0"/>
          <c:order val="0"/>
          <c:tx>
            <c:strRef>
              <c:f>'Attrition by years at company'!$B$3</c:f>
              <c:strCache>
                <c:ptCount val="1"/>
                <c:pt idx="0">
                  <c:v>Total</c:v>
                </c:pt>
              </c:strCache>
            </c:strRef>
          </c:tx>
          <c:spPr>
            <a:ln w="41275" cap="rnd">
              <a:gradFill>
                <a:gsLst>
                  <a:gs pos="0">
                    <a:srgbClr val="00B0F0"/>
                  </a:gs>
                  <a:gs pos="100000">
                    <a:schemeClr val="tx2">
                      <a:lumMod val="50000"/>
                      <a:lumOff val="50000"/>
                    </a:schemeClr>
                  </a:gs>
                </a:gsLst>
                <a:lin ang="5400000" scaled="1"/>
              </a:gradFill>
              <a:round/>
            </a:ln>
            <a:effectLst/>
          </c:spPr>
          <c:marker>
            <c:symbol val="none"/>
          </c:marker>
          <c:dPt>
            <c:idx val="0"/>
            <c:marker>
              <c:symbol val="none"/>
            </c:marker>
            <c:bubble3D val="0"/>
            <c:spPr>
              <a:ln w="41275" cap="rnd">
                <a:gradFill>
                  <a:gsLst>
                    <a:gs pos="0">
                      <a:schemeClr val="accent1">
                        <a:lumMod val="50000"/>
                      </a:schemeClr>
                    </a:gs>
                    <a:gs pos="100000">
                      <a:schemeClr val="tx2">
                        <a:lumMod val="50000"/>
                        <a:lumOff val="50000"/>
                      </a:schemeClr>
                    </a:gs>
                  </a:gsLst>
                  <a:lin ang="5400000" scaled="1"/>
                </a:gradFill>
                <a:round/>
              </a:ln>
              <a:effectLst/>
            </c:spPr>
            <c:extLst>
              <c:ext xmlns:c16="http://schemas.microsoft.com/office/drawing/2014/chart" uri="{C3380CC4-5D6E-409C-BE32-E72D297353CC}">
                <c16:uniqueId val="{00000000-3B7F-4D55-8EF1-5B9A658C2C01}"/>
              </c:ext>
            </c:extLst>
          </c:dPt>
          <c:dPt>
            <c:idx val="1"/>
            <c:marker>
              <c:symbol val="none"/>
            </c:marker>
            <c:bubble3D val="0"/>
            <c:spPr>
              <a:ln w="41275" cap="rnd">
                <a:gradFill>
                  <a:gsLst>
                    <a:gs pos="0">
                      <a:schemeClr val="tx2">
                        <a:lumMod val="50000"/>
                        <a:lumOff val="50000"/>
                      </a:schemeClr>
                    </a:gs>
                    <a:gs pos="100000">
                      <a:schemeClr val="accent1">
                        <a:lumMod val="50000"/>
                      </a:schemeClr>
                    </a:gs>
                  </a:gsLst>
                  <a:lin ang="5400000" scaled="1"/>
                </a:gradFill>
                <a:round/>
              </a:ln>
              <a:effectLst/>
            </c:spPr>
            <c:extLst>
              <c:ext xmlns:c16="http://schemas.microsoft.com/office/drawing/2014/chart" uri="{C3380CC4-5D6E-409C-BE32-E72D297353CC}">
                <c16:uniqueId val="{00000001-3B7F-4D55-8EF1-5B9A658C2C0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at company'!$A$4:$A$9</c:f>
              <c:strCache>
                <c:ptCount val="5"/>
                <c:pt idx="0">
                  <c:v>0-2 Years</c:v>
                </c:pt>
                <c:pt idx="1">
                  <c:v>3-5 Years</c:v>
                </c:pt>
                <c:pt idx="2">
                  <c:v>6-8 Years</c:v>
                </c:pt>
                <c:pt idx="3">
                  <c:v>9-11 Years</c:v>
                </c:pt>
                <c:pt idx="4">
                  <c:v>12+ Years</c:v>
                </c:pt>
              </c:strCache>
            </c:strRef>
          </c:cat>
          <c:val>
            <c:numRef>
              <c:f>'Attrition by years at company'!$B$4:$B$9</c:f>
              <c:numCache>
                <c:formatCode>General</c:formatCode>
                <c:ptCount val="5"/>
                <c:pt idx="0">
                  <c:v>102</c:v>
                </c:pt>
                <c:pt idx="1">
                  <c:v>60</c:v>
                </c:pt>
                <c:pt idx="2">
                  <c:v>29</c:v>
                </c:pt>
                <c:pt idx="3">
                  <c:v>28</c:v>
                </c:pt>
                <c:pt idx="4">
                  <c:v>18</c:v>
                </c:pt>
              </c:numCache>
            </c:numRef>
          </c:val>
          <c:smooth val="0"/>
          <c:extLst>
            <c:ext xmlns:c16="http://schemas.microsoft.com/office/drawing/2014/chart" uri="{C3380CC4-5D6E-409C-BE32-E72D297353CC}">
              <c16:uniqueId val="{00000000-7007-4A91-B494-FBE2A3D30BD0}"/>
            </c:ext>
          </c:extLst>
        </c:ser>
        <c:dLbls>
          <c:dLblPos val="t"/>
          <c:showLegendKey val="0"/>
          <c:showVal val="1"/>
          <c:showCatName val="0"/>
          <c:showSerName val="0"/>
          <c:showPercent val="0"/>
          <c:showBubbleSize val="0"/>
        </c:dLbls>
        <c:smooth val="0"/>
        <c:axId val="213790480"/>
        <c:axId val="213810160"/>
      </c:lineChart>
      <c:catAx>
        <c:axId val="2137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3810160"/>
        <c:crosses val="autoZero"/>
        <c:auto val="1"/>
        <c:lblAlgn val="ctr"/>
        <c:lblOffset val="100"/>
        <c:noMultiLvlLbl val="0"/>
      </c:catAx>
      <c:valAx>
        <c:axId val="213810160"/>
        <c:scaling>
          <c:orientation val="minMax"/>
        </c:scaling>
        <c:delete val="1"/>
        <c:axPos val="l"/>
        <c:numFmt formatCode="General" sourceLinked="1"/>
        <c:majorTickMark val="none"/>
        <c:minorTickMark val="none"/>
        <c:tickLblPos val="nextTo"/>
        <c:crossAx val="2137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'Attrition By Job'!$F$3</c:f>
              <c:strCache>
                <c:ptCount val="1"/>
                <c:pt idx="0">
                  <c:v>Sum of CF_attrition counts</c:v>
                </c:pt>
              </c:strCache>
            </c:strRef>
          </c:tx>
          <c:spPr>
            <a:solidFill>
              <a:schemeClr val="accent1"/>
            </a:solidFill>
            <a:ln w="12700">
              <a:solidFill>
                <a:schemeClr val="lt1"/>
              </a:solidFill>
            </a:ln>
            <a:effectLst/>
          </c:spPr>
          <c:invertIfNegative val="0"/>
          <c:dPt>
            <c:idx val="0"/>
            <c:invertIfNegative val="0"/>
            <c:bubble3D val="0"/>
            <c:spPr>
              <a:gradFill>
                <a:gsLst>
                  <a:gs pos="0">
                    <a:schemeClr val="tx2">
                      <a:lumMod val="75000"/>
                      <a:lumOff val="25000"/>
                    </a:schemeClr>
                  </a:gs>
                  <a:gs pos="100000">
                    <a:schemeClr val="accent1">
                      <a:lumMod val="60000"/>
                      <a:lumOff val="40000"/>
                    </a:schemeClr>
                  </a:gs>
                </a:gsLst>
                <a:lin ang="5400000" scaled="1"/>
              </a:gradFill>
              <a:ln w="12700">
                <a:solidFill>
                  <a:schemeClr val="lt1"/>
                </a:solidFill>
              </a:ln>
              <a:effectLst/>
            </c:spPr>
            <c:extLst>
              <c:ext xmlns:c16="http://schemas.microsoft.com/office/drawing/2014/chart" uri="{C3380CC4-5D6E-409C-BE32-E72D297353CC}">
                <c16:uniqueId val="{00000002-D84A-42B3-AC15-D19F9DC689BF}"/>
              </c:ext>
            </c:extLst>
          </c:dPt>
          <c:dLbls>
            <c:delete val="1"/>
          </c:dLbls>
          <c:cat>
            <c:strRef>
              <c:f>'Attrition By Job'!$E$4:$E$12</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'Attrition By Job'!$F$4:$F$12</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D84A-42B3-AC15-D19F9DC689BF}"/>
            </c:ext>
          </c:extLst>
        </c:ser>
        <c:dLbls>
          <c:dLblPos val="outEnd"/>
          <c:showLegendKey val="0"/>
          <c:showVal val="0"/>
          <c:showCatName val="1"/>
          <c:showSerName val="0"/>
          <c:showPercent val="0"/>
          <c:showBubbleSize val="0"/>
        </c:dLbls>
        <c:gapWidth val="50"/>
        <c:axId val="1912580176"/>
        <c:axId val="1912577776"/>
      </c:barChart>
      <c:catAx>
        <c:axId val="191258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baseline="0">
                <a:solidFill>
                  <a:schemeClr val="tx1"/>
                </a:solidFill>
                <a:latin typeface="+mn-lt"/>
                <a:ea typeface="+mn-ea"/>
                <a:cs typeface="+mn-cs"/>
              </a:defRPr>
            </a:pPr>
            <a:endParaRPr lang="en-US"/>
          </a:p>
        </c:txPr>
        <c:crossAx val="1912577776"/>
        <c:crosses val="autoZero"/>
        <c:auto val="1"/>
        <c:lblAlgn val="ctr"/>
        <c:lblOffset val="100"/>
        <c:noMultiLvlLbl val="0"/>
      </c:catAx>
      <c:valAx>
        <c:axId val="1912577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baseline="0">
                <a:solidFill>
                  <a:schemeClr val="tx1"/>
                </a:solidFill>
                <a:latin typeface="+mn-lt"/>
                <a:ea typeface="+mn-ea"/>
                <a:cs typeface="+mn-cs"/>
              </a:defRPr>
            </a:pPr>
            <a:endParaRPr lang="en-US"/>
          </a:p>
        </c:txPr>
        <c:crossAx val="191258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0C44017-DE1F-42C8-B095-29744328B7FF}">
          <cx:tx>
            <cx:txData>
              <cx:f>_xlchart.v1.1</cx:f>
              <cx:v>Sum of CF_attrition counts</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2D24DF1-EFF2-47E1-B81D-E9FB1C3D23FE}">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12D24DF1-EFF2-47E1-B81D-E9FB1C3D23FE}">
          <cx:tx>
            <cx:txData>
              <cx:f>_xlchart.v2.7</cx:f>
              <cx:v>Attrition</cx:v>
            </cx:txData>
          </cx:tx>
          <cx:spPr>
            <a:gradFill>
              <a:gsLst>
                <a:gs pos="0">
                  <a:schemeClr val="tx2">
                    <a:lumMod val="50000"/>
                    <a:lumOff val="50000"/>
                  </a:schemeClr>
                </a:gs>
                <a:gs pos="100000">
                  <a:schemeClr val="accent1">
                    <a:lumMod val="60000"/>
                    <a:lumOff val="40000"/>
                  </a:schemeClr>
                </a:gs>
              </a:gsLst>
              <a:lin ang="5400000" scaled="1"/>
            </a:gradFill>
          </cx:spPr>
          <cx:dataPt idx="2">
            <cx:spPr>
              <a:gradFill>
                <a:gsLst>
                  <a:gs pos="0">
                    <a:srgbClr val="0E2841">
                      <a:lumMod val="75000"/>
                      <a:lumOff val="25000"/>
                    </a:srgbClr>
                  </a:gs>
                  <a:gs pos="100000">
                    <a:srgbClr val="0E2841">
                      <a:lumMod val="75000"/>
                      <a:lumOff val="25000"/>
                    </a:srgbClr>
                  </a:gs>
                </a:gsLst>
              </a:gradFill>
            </cx:spPr>
          </cx:dataPt>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Education wise Attrition'!A1"/><Relationship Id="rId13" Type="http://schemas.openxmlformats.org/officeDocument/2006/relationships/hyperlink" Target="#Dashboard!A1"/><Relationship Id="rId3" Type="http://schemas.openxmlformats.org/officeDocument/2006/relationships/hyperlink" Target="#Gender!A1"/><Relationship Id="rId7" Type="http://schemas.openxmlformats.org/officeDocument/2006/relationships/hyperlink" Target="#'Attrition by age group'!A1"/><Relationship Id="rId12" Type="http://schemas.openxmlformats.org/officeDocument/2006/relationships/hyperlink" Target="#Data!A1"/><Relationship Id="rId2" Type="http://schemas.openxmlformats.org/officeDocument/2006/relationships/hyperlink" Target="#Rating!A1"/><Relationship Id="rId1" Type="http://schemas.openxmlformats.org/officeDocument/2006/relationships/hyperlink" Target="#KPI!A1"/><Relationship Id="rId6" Type="http://schemas.openxmlformats.org/officeDocument/2006/relationships/hyperlink" Target="#'Attrition vs years at company'!A1"/><Relationship Id="rId11" Type="http://schemas.openxmlformats.org/officeDocument/2006/relationships/hyperlink" Target="#'Attrition by years at company'!A1"/><Relationship Id="rId5" Type="http://schemas.openxmlformats.org/officeDocument/2006/relationships/hyperlink" Target="#'Attrition By Job'!A1"/><Relationship Id="rId10" Type="http://schemas.openxmlformats.org/officeDocument/2006/relationships/hyperlink" Target="#'Salary_hiks vs attrition'!A1"/><Relationship Id="rId4" Type="http://schemas.openxmlformats.org/officeDocument/2006/relationships/hyperlink" Target="#'Attrition Contribution by Depar'!A1"/><Relationship Id="rId9" Type="http://schemas.openxmlformats.org/officeDocument/2006/relationships/hyperlink" Target="#'Marital Status'!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Home!A1"/><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2" Type="http://schemas.openxmlformats.org/officeDocument/2006/relationships/hyperlink" Target="#Home!A1"/><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hyperlink" Target="#Home!A1"/></Relationships>
</file>

<file path=xl/drawings/_rels/drawing1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png"/><Relationship Id="rId18" Type="http://schemas.microsoft.com/office/2014/relationships/chartEx" Target="../charts/chartEx3.xml"/><Relationship Id="rId3" Type="http://schemas.openxmlformats.org/officeDocument/2006/relationships/image" Target="../media/image3.png"/><Relationship Id="rId21" Type="http://schemas.openxmlformats.org/officeDocument/2006/relationships/hyperlink" Target="#Home!A1"/><Relationship Id="rId7" Type="http://schemas.openxmlformats.org/officeDocument/2006/relationships/chart" Target="../charts/chart11.xml"/><Relationship Id="rId12" Type="http://schemas.openxmlformats.org/officeDocument/2006/relationships/image" Target="../media/image8.sv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20"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3.xml"/><Relationship Id="rId19"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10.svg"/><Relationship Id="rId22"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175260</xdr:rowOff>
    </xdr:from>
    <xdr:to>
      <xdr:col>5</xdr:col>
      <xdr:colOff>0</xdr:colOff>
      <xdr:row>5</xdr:row>
      <xdr:rowOff>175260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1D75C62-009D-8571-C181-2C3429ED19DB}"/>
            </a:ext>
          </a:extLst>
        </xdr:cNvPr>
        <xdr:cNvSpPr/>
      </xdr:nvSpPr>
      <xdr:spPr>
        <a:xfrm>
          <a:off x="1226820" y="54102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KPI</a:t>
          </a:r>
        </a:p>
      </xdr:txBody>
    </xdr:sp>
    <xdr:clientData/>
  </xdr:twoCellAnchor>
  <xdr:twoCellAnchor>
    <xdr:from>
      <xdr:col>6</xdr:col>
      <xdr:colOff>15240</xdr:colOff>
      <xdr:row>2</xdr:row>
      <xdr:rowOff>160020</xdr:rowOff>
    </xdr:from>
    <xdr:to>
      <xdr:col>9</xdr:col>
      <xdr:colOff>7620</xdr:colOff>
      <xdr:row>5</xdr:row>
      <xdr:rowOff>160020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90339AE2-C448-29E3-A0A1-170BCC0A237F}"/>
            </a:ext>
          </a:extLst>
        </xdr:cNvPr>
        <xdr:cNvSpPr/>
      </xdr:nvSpPr>
      <xdr:spPr>
        <a:xfrm>
          <a:off x="3672840" y="52578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Rating</a:t>
          </a:r>
        </a:p>
      </xdr:txBody>
    </xdr:sp>
    <xdr:clientData/>
  </xdr:twoCellAnchor>
  <xdr:twoCellAnchor>
    <xdr:from>
      <xdr:col>10</xdr:col>
      <xdr:colOff>0</xdr:colOff>
      <xdr:row>3</xdr:row>
      <xdr:rowOff>0</xdr:rowOff>
    </xdr:from>
    <xdr:to>
      <xdr:col>12</xdr:col>
      <xdr:colOff>601980</xdr:colOff>
      <xdr:row>6</xdr:row>
      <xdr:rowOff>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A7E08D67-D184-6358-50BE-689A710B3BCA}"/>
            </a:ext>
          </a:extLst>
        </xdr:cNvPr>
        <xdr:cNvSpPr/>
      </xdr:nvSpPr>
      <xdr:spPr>
        <a:xfrm>
          <a:off x="6096000" y="54864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Gender</a:t>
          </a:r>
        </a:p>
      </xdr:txBody>
    </xdr:sp>
    <xdr:clientData/>
  </xdr:twoCellAnchor>
  <xdr:twoCellAnchor>
    <xdr:from>
      <xdr:col>14</xdr:col>
      <xdr:colOff>7620</xdr:colOff>
      <xdr:row>2</xdr:row>
      <xdr:rowOff>167640</xdr:rowOff>
    </xdr:from>
    <xdr:to>
      <xdr:col>17</xdr:col>
      <xdr:colOff>0</xdr:colOff>
      <xdr:row>5</xdr:row>
      <xdr:rowOff>167640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61CB71BA-FB49-542E-85FE-B0F3706A05AA}"/>
            </a:ext>
          </a:extLst>
        </xdr:cNvPr>
        <xdr:cNvSpPr/>
      </xdr:nvSpPr>
      <xdr:spPr>
        <a:xfrm>
          <a:off x="8542020" y="53340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Attrition</a:t>
          </a:r>
          <a:r>
            <a:rPr lang="en-IN" sz="1200" b="1" baseline="0">
              <a:solidFill>
                <a:schemeClr val="bg1"/>
              </a:solidFill>
            </a:rPr>
            <a:t> by Department</a:t>
          </a:r>
          <a:endParaRPr lang="en-IN" sz="1200" b="1">
            <a:solidFill>
              <a:schemeClr val="bg1"/>
            </a:solidFill>
          </a:endParaRPr>
        </a:p>
      </xdr:txBody>
    </xdr:sp>
    <xdr:clientData/>
  </xdr:twoCellAnchor>
  <xdr:twoCellAnchor>
    <xdr:from>
      <xdr:col>2</xdr:col>
      <xdr:colOff>0</xdr:colOff>
      <xdr:row>7</xdr:row>
      <xdr:rowOff>15240</xdr:rowOff>
    </xdr:from>
    <xdr:to>
      <xdr:col>4</xdr:col>
      <xdr:colOff>601980</xdr:colOff>
      <xdr:row>10</xdr:row>
      <xdr:rowOff>15240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7978FC04-8930-D92D-DABD-095478EBDDDB}"/>
            </a:ext>
          </a:extLst>
        </xdr:cNvPr>
        <xdr:cNvSpPr/>
      </xdr:nvSpPr>
      <xdr:spPr>
        <a:xfrm>
          <a:off x="1219200" y="129540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Attrition by</a:t>
          </a:r>
          <a:r>
            <a:rPr lang="en-IN" sz="1200" b="1" baseline="0">
              <a:solidFill>
                <a:schemeClr val="bg1"/>
              </a:solidFill>
            </a:rPr>
            <a:t> Job</a:t>
          </a:r>
          <a:endParaRPr lang="en-IN" sz="1200" b="1">
            <a:solidFill>
              <a:schemeClr val="bg1"/>
            </a:solidFill>
          </a:endParaRPr>
        </a:p>
      </xdr:txBody>
    </xdr:sp>
    <xdr:clientData/>
  </xdr:twoCellAnchor>
  <xdr:twoCellAnchor>
    <xdr:from>
      <xdr:col>6</xdr:col>
      <xdr:colOff>7620</xdr:colOff>
      <xdr:row>7</xdr:row>
      <xdr:rowOff>0</xdr:rowOff>
    </xdr:from>
    <xdr:to>
      <xdr:col>9</xdr:col>
      <xdr:colOff>0</xdr:colOff>
      <xdr:row>10</xdr:row>
      <xdr:rowOff>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B4FE0317-8D90-BF62-7292-9D2366592559}"/>
            </a:ext>
          </a:extLst>
        </xdr:cNvPr>
        <xdr:cNvSpPr/>
      </xdr:nvSpPr>
      <xdr:spPr>
        <a:xfrm>
          <a:off x="3665220" y="128016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Attrition vs Years at Company</a:t>
          </a:r>
        </a:p>
      </xdr:txBody>
    </xdr:sp>
    <xdr:clientData/>
  </xdr:twoCellAnchor>
  <xdr:twoCellAnchor>
    <xdr:from>
      <xdr:col>9</xdr:col>
      <xdr:colOff>601980</xdr:colOff>
      <xdr:row>7</xdr:row>
      <xdr:rowOff>22860</xdr:rowOff>
    </xdr:from>
    <xdr:to>
      <xdr:col>12</xdr:col>
      <xdr:colOff>594360</xdr:colOff>
      <xdr:row>10</xdr:row>
      <xdr:rowOff>22860</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50C5295E-DA8B-94E7-271B-485F62B49623}"/>
            </a:ext>
          </a:extLst>
        </xdr:cNvPr>
        <xdr:cNvSpPr/>
      </xdr:nvSpPr>
      <xdr:spPr>
        <a:xfrm>
          <a:off x="6088380" y="130302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Attrition</a:t>
          </a:r>
          <a:r>
            <a:rPr lang="en-IN" sz="1200" b="1" baseline="0">
              <a:solidFill>
                <a:schemeClr val="bg1"/>
              </a:solidFill>
            </a:rPr>
            <a:t> by Age Group</a:t>
          </a:r>
          <a:endParaRPr lang="en-IN" sz="1200" b="1">
            <a:solidFill>
              <a:schemeClr val="bg1"/>
            </a:solidFill>
          </a:endParaRPr>
        </a:p>
      </xdr:txBody>
    </xdr:sp>
    <xdr:clientData/>
  </xdr:twoCellAnchor>
  <xdr:twoCellAnchor>
    <xdr:from>
      <xdr:col>14</xdr:col>
      <xdr:colOff>0</xdr:colOff>
      <xdr:row>7</xdr:row>
      <xdr:rowOff>7620</xdr:rowOff>
    </xdr:from>
    <xdr:to>
      <xdr:col>16</xdr:col>
      <xdr:colOff>601980</xdr:colOff>
      <xdr:row>10</xdr:row>
      <xdr:rowOff>7620</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DDB9D6EA-4A33-BD3E-DFAD-4F26D5EEFCC5}"/>
            </a:ext>
          </a:extLst>
        </xdr:cNvPr>
        <xdr:cNvSpPr/>
      </xdr:nvSpPr>
      <xdr:spPr>
        <a:xfrm>
          <a:off x="8534400" y="128778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Education wise Attrition</a:t>
          </a:r>
        </a:p>
      </xdr:txBody>
    </xdr:sp>
    <xdr:clientData/>
  </xdr:twoCellAnchor>
  <xdr:twoCellAnchor>
    <xdr:from>
      <xdr:col>2</xdr:col>
      <xdr:colOff>22860</xdr:colOff>
      <xdr:row>11</xdr:row>
      <xdr:rowOff>167640</xdr:rowOff>
    </xdr:from>
    <xdr:to>
      <xdr:col>5</xdr:col>
      <xdr:colOff>15240</xdr:colOff>
      <xdr:row>14</xdr:row>
      <xdr:rowOff>167640</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67DB409A-C182-3E32-85CC-1FAC4A9C1E5E}"/>
            </a:ext>
          </a:extLst>
        </xdr:cNvPr>
        <xdr:cNvSpPr/>
      </xdr:nvSpPr>
      <xdr:spPr>
        <a:xfrm>
          <a:off x="1242060" y="217932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Marital Status</a:t>
          </a:r>
        </a:p>
      </xdr:txBody>
    </xdr:sp>
    <xdr:clientData/>
  </xdr:twoCellAnchor>
  <xdr:twoCellAnchor>
    <xdr:from>
      <xdr:col>6</xdr:col>
      <xdr:colOff>30480</xdr:colOff>
      <xdr:row>11</xdr:row>
      <xdr:rowOff>152400</xdr:rowOff>
    </xdr:from>
    <xdr:to>
      <xdr:col>9</xdr:col>
      <xdr:colOff>22860</xdr:colOff>
      <xdr:row>14</xdr:row>
      <xdr:rowOff>152400</xdr:rowOff>
    </xdr:to>
    <xdr:sp macro="" textlink="">
      <xdr:nvSpPr>
        <xdr:cNvPr id="11" name="Rectangle: Rounded Corners 10">
          <a:hlinkClick xmlns:r="http://schemas.openxmlformats.org/officeDocument/2006/relationships" r:id="rId10"/>
          <a:extLst>
            <a:ext uri="{FF2B5EF4-FFF2-40B4-BE49-F238E27FC236}">
              <a16:creationId xmlns:a16="http://schemas.microsoft.com/office/drawing/2014/main" id="{638E7E3B-7836-3431-433B-5B349300002F}"/>
            </a:ext>
          </a:extLst>
        </xdr:cNvPr>
        <xdr:cNvSpPr/>
      </xdr:nvSpPr>
      <xdr:spPr>
        <a:xfrm>
          <a:off x="3688080" y="216408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Salary</a:t>
          </a:r>
          <a:r>
            <a:rPr lang="en-IN" sz="1200" b="1" baseline="0">
              <a:solidFill>
                <a:schemeClr val="bg1"/>
              </a:solidFill>
            </a:rPr>
            <a:t> Hike vs Attrition</a:t>
          </a:r>
          <a:endParaRPr lang="en-IN" sz="1200" b="1">
            <a:solidFill>
              <a:schemeClr val="bg1"/>
            </a:solidFill>
          </a:endParaRPr>
        </a:p>
      </xdr:txBody>
    </xdr:sp>
    <xdr:clientData/>
  </xdr:twoCellAnchor>
  <xdr:twoCellAnchor>
    <xdr:from>
      <xdr:col>10</xdr:col>
      <xdr:colOff>15240</xdr:colOff>
      <xdr:row>11</xdr:row>
      <xdr:rowOff>175260</xdr:rowOff>
    </xdr:from>
    <xdr:to>
      <xdr:col>13</xdr:col>
      <xdr:colOff>7620</xdr:colOff>
      <xdr:row>14</xdr:row>
      <xdr:rowOff>175260</xdr:rowOff>
    </xdr:to>
    <xdr:sp macro="" textlink="">
      <xdr:nvSpPr>
        <xdr:cNvPr id="12" name="Rectangle: Rounded Corners 11">
          <a:hlinkClick xmlns:r="http://schemas.openxmlformats.org/officeDocument/2006/relationships" r:id="rId11"/>
          <a:extLst>
            <a:ext uri="{FF2B5EF4-FFF2-40B4-BE49-F238E27FC236}">
              <a16:creationId xmlns:a16="http://schemas.microsoft.com/office/drawing/2014/main" id="{9FAE6F85-60CD-7A8B-A12E-52F79E3DF38D}"/>
            </a:ext>
          </a:extLst>
        </xdr:cNvPr>
        <xdr:cNvSpPr/>
      </xdr:nvSpPr>
      <xdr:spPr>
        <a:xfrm>
          <a:off x="6111240" y="218694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Attrition by years at company</a:t>
          </a:r>
        </a:p>
      </xdr:txBody>
    </xdr:sp>
    <xdr:clientData/>
  </xdr:twoCellAnchor>
  <xdr:twoCellAnchor>
    <xdr:from>
      <xdr:col>14</xdr:col>
      <xdr:colOff>22860</xdr:colOff>
      <xdr:row>11</xdr:row>
      <xdr:rowOff>160020</xdr:rowOff>
    </xdr:from>
    <xdr:to>
      <xdr:col>17</xdr:col>
      <xdr:colOff>15240</xdr:colOff>
      <xdr:row>14</xdr:row>
      <xdr:rowOff>160020</xdr:rowOff>
    </xdr:to>
    <xdr:sp macro="" textlink="">
      <xdr:nvSpPr>
        <xdr:cNvPr id="13" name="Rectangle: Rounded Corners 12">
          <a:hlinkClick xmlns:r="http://schemas.openxmlformats.org/officeDocument/2006/relationships" r:id="rId12"/>
          <a:extLst>
            <a:ext uri="{FF2B5EF4-FFF2-40B4-BE49-F238E27FC236}">
              <a16:creationId xmlns:a16="http://schemas.microsoft.com/office/drawing/2014/main" id="{BA7A943D-D5C9-8809-644A-9DF4539ACC45}"/>
            </a:ext>
          </a:extLst>
        </xdr:cNvPr>
        <xdr:cNvSpPr/>
      </xdr:nvSpPr>
      <xdr:spPr>
        <a:xfrm>
          <a:off x="8557260" y="217170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Data</a:t>
          </a:r>
        </a:p>
      </xdr:txBody>
    </xdr:sp>
    <xdr:clientData/>
  </xdr:twoCellAnchor>
  <xdr:twoCellAnchor>
    <xdr:from>
      <xdr:col>2</xdr:col>
      <xdr:colOff>0</xdr:colOff>
      <xdr:row>17</xdr:row>
      <xdr:rowOff>7620</xdr:rowOff>
    </xdr:from>
    <xdr:to>
      <xdr:col>4</xdr:col>
      <xdr:colOff>601980</xdr:colOff>
      <xdr:row>20</xdr:row>
      <xdr:rowOff>7620</xdr:rowOff>
    </xdr:to>
    <xdr:sp macro="" textlink="">
      <xdr:nvSpPr>
        <xdr:cNvPr id="14" name="Rectangle: Rounded Corners 13">
          <a:hlinkClick xmlns:r="http://schemas.openxmlformats.org/officeDocument/2006/relationships" r:id="rId13"/>
          <a:extLst>
            <a:ext uri="{FF2B5EF4-FFF2-40B4-BE49-F238E27FC236}">
              <a16:creationId xmlns:a16="http://schemas.microsoft.com/office/drawing/2014/main" id="{261F1101-6E77-6EAB-34E3-70A833E2802B}"/>
            </a:ext>
          </a:extLst>
        </xdr:cNvPr>
        <xdr:cNvSpPr/>
      </xdr:nvSpPr>
      <xdr:spPr>
        <a:xfrm>
          <a:off x="1219200" y="3116580"/>
          <a:ext cx="1821180" cy="5486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10</xdr:row>
      <xdr:rowOff>175260</xdr:rowOff>
    </xdr:from>
    <xdr:to>
      <xdr:col>1</xdr:col>
      <xdr:colOff>1485900</xdr:colOff>
      <xdr:row>13</xdr:row>
      <xdr:rowOff>167640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3AB59F5-F448-6C9E-8F72-3A9D19AF1961}"/>
            </a:ext>
          </a:extLst>
        </xdr:cNvPr>
        <xdr:cNvSpPr/>
      </xdr:nvSpPr>
      <xdr:spPr>
        <a:xfrm>
          <a:off x="1638300" y="200406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563880</xdr:colOff>
      <xdr:row>11</xdr:row>
      <xdr:rowOff>19050</xdr:rowOff>
    </xdr:from>
    <xdr:to>
      <xdr:col>5</xdr:col>
      <xdr:colOff>563880</xdr:colOff>
      <xdr:row>14</xdr:row>
      <xdr:rowOff>15240</xdr:rowOff>
    </xdr:to>
    <xdr:graphicFrame macro="">
      <xdr:nvGraphicFramePr>
        <xdr:cNvPr id="3" name="Chart 2">
          <a:extLst>
            <a:ext uri="{FF2B5EF4-FFF2-40B4-BE49-F238E27FC236}">
              <a16:creationId xmlns:a16="http://schemas.microsoft.com/office/drawing/2014/main" id="{6E87CD52-6800-7FF3-857C-B7F8C8888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10</xdr:row>
      <xdr:rowOff>163830</xdr:rowOff>
    </xdr:from>
    <xdr:to>
      <xdr:col>10</xdr:col>
      <xdr:colOff>518160</xdr:colOff>
      <xdr:row>15</xdr:row>
      <xdr:rowOff>137160</xdr:rowOff>
    </xdr:to>
    <xdr:graphicFrame macro="">
      <xdr:nvGraphicFramePr>
        <xdr:cNvPr id="5" name="Chart 4">
          <a:extLst>
            <a:ext uri="{FF2B5EF4-FFF2-40B4-BE49-F238E27FC236}">
              <a16:creationId xmlns:a16="http://schemas.microsoft.com/office/drawing/2014/main" id="{9C2AFEC7-62BD-393F-6CA3-2DB5ADC7A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xdr:colOff>
      <xdr:row>17</xdr:row>
      <xdr:rowOff>60960</xdr:rowOff>
    </xdr:from>
    <xdr:to>
      <xdr:col>9</xdr:col>
      <xdr:colOff>434340</xdr:colOff>
      <xdr:row>19</xdr:row>
      <xdr:rowOff>68580</xdr:rowOff>
    </xdr:to>
    <xdr:sp macro="" textlink="">
      <xdr:nvSpPr>
        <xdr:cNvPr id="21" name="Freeform: Shape 20">
          <a:extLst>
            <a:ext uri="{FF2B5EF4-FFF2-40B4-BE49-F238E27FC236}">
              <a16:creationId xmlns:a16="http://schemas.microsoft.com/office/drawing/2014/main" id="{F210126D-216A-AA36-D143-F216F07A82E3}"/>
            </a:ext>
          </a:extLst>
        </xdr:cNvPr>
        <xdr:cNvSpPr/>
      </xdr:nvSpPr>
      <xdr:spPr>
        <a:xfrm>
          <a:off x="5280660" y="3169920"/>
          <a:ext cx="1623060" cy="373380"/>
        </a:xfrm>
        <a:custGeom>
          <a:avLst/>
          <a:gdLst>
            <a:gd name="csX0" fmla="*/ 1424940 w 1623060"/>
            <a:gd name="csY0" fmla="*/ 45720 h 373380"/>
            <a:gd name="csX1" fmla="*/ 1388964 w 1623060"/>
            <a:gd name="csY1" fmla="*/ 153412 h 373380"/>
            <a:gd name="csX2" fmla="*/ 1272540 w 1623060"/>
            <a:gd name="csY2" fmla="*/ 153411 h 373380"/>
            <a:gd name="csX3" fmla="*/ 1366729 w 1623060"/>
            <a:gd name="csY3" fmla="*/ 219968 h 373380"/>
            <a:gd name="csX4" fmla="*/ 1330752 w 1623060"/>
            <a:gd name="csY4" fmla="*/ 327659 h 373380"/>
            <a:gd name="csX5" fmla="*/ 1424940 w 1623060"/>
            <a:gd name="csY5" fmla="*/ 261102 h 373380"/>
            <a:gd name="csX6" fmla="*/ 1519128 w 1623060"/>
            <a:gd name="csY6" fmla="*/ 327659 h 373380"/>
            <a:gd name="csX7" fmla="*/ 1483151 w 1623060"/>
            <a:gd name="csY7" fmla="*/ 219968 h 373380"/>
            <a:gd name="csX8" fmla="*/ 1577340 w 1623060"/>
            <a:gd name="csY8" fmla="*/ 153411 h 373380"/>
            <a:gd name="csX9" fmla="*/ 1460916 w 1623060"/>
            <a:gd name="csY9" fmla="*/ 153412 h 373380"/>
            <a:gd name="csX10" fmla="*/ 647700 w 1623060"/>
            <a:gd name="csY10" fmla="*/ 45720 h 373380"/>
            <a:gd name="csX11" fmla="*/ 611724 w 1623060"/>
            <a:gd name="csY11" fmla="*/ 153412 h 373380"/>
            <a:gd name="csX12" fmla="*/ 495300 w 1623060"/>
            <a:gd name="csY12" fmla="*/ 153411 h 373380"/>
            <a:gd name="csX13" fmla="*/ 589489 w 1623060"/>
            <a:gd name="csY13" fmla="*/ 219968 h 373380"/>
            <a:gd name="csX14" fmla="*/ 553512 w 1623060"/>
            <a:gd name="csY14" fmla="*/ 327659 h 373380"/>
            <a:gd name="csX15" fmla="*/ 647700 w 1623060"/>
            <a:gd name="csY15" fmla="*/ 261102 h 373380"/>
            <a:gd name="csX16" fmla="*/ 741888 w 1623060"/>
            <a:gd name="csY16" fmla="*/ 327659 h 373380"/>
            <a:gd name="csX17" fmla="*/ 705911 w 1623060"/>
            <a:gd name="csY17" fmla="*/ 219968 h 373380"/>
            <a:gd name="csX18" fmla="*/ 800100 w 1623060"/>
            <a:gd name="csY18" fmla="*/ 153411 h 373380"/>
            <a:gd name="csX19" fmla="*/ 683676 w 1623060"/>
            <a:gd name="csY19" fmla="*/ 153412 h 373380"/>
            <a:gd name="csX20" fmla="*/ 1036320 w 1623060"/>
            <a:gd name="csY20" fmla="*/ 38100 h 373380"/>
            <a:gd name="csX21" fmla="*/ 1000344 w 1623060"/>
            <a:gd name="csY21" fmla="*/ 145792 h 373380"/>
            <a:gd name="csX22" fmla="*/ 883920 w 1623060"/>
            <a:gd name="csY22" fmla="*/ 145791 h 373380"/>
            <a:gd name="csX23" fmla="*/ 978109 w 1623060"/>
            <a:gd name="csY23" fmla="*/ 212348 h 373380"/>
            <a:gd name="csX24" fmla="*/ 942132 w 1623060"/>
            <a:gd name="csY24" fmla="*/ 320039 h 373380"/>
            <a:gd name="csX25" fmla="*/ 1036320 w 1623060"/>
            <a:gd name="csY25" fmla="*/ 253482 h 373380"/>
            <a:gd name="csX26" fmla="*/ 1130508 w 1623060"/>
            <a:gd name="csY26" fmla="*/ 320039 h 373380"/>
            <a:gd name="csX27" fmla="*/ 1094531 w 1623060"/>
            <a:gd name="csY27" fmla="*/ 212348 h 373380"/>
            <a:gd name="csX28" fmla="*/ 1188720 w 1623060"/>
            <a:gd name="csY28" fmla="*/ 145791 h 373380"/>
            <a:gd name="csX29" fmla="*/ 1072296 w 1623060"/>
            <a:gd name="csY29" fmla="*/ 145792 h 373380"/>
            <a:gd name="csX30" fmla="*/ 259080 w 1623060"/>
            <a:gd name="csY30" fmla="*/ 38100 h 373380"/>
            <a:gd name="csX31" fmla="*/ 223104 w 1623060"/>
            <a:gd name="csY31" fmla="*/ 145792 h 373380"/>
            <a:gd name="csX32" fmla="*/ 106680 w 1623060"/>
            <a:gd name="csY32" fmla="*/ 145791 h 373380"/>
            <a:gd name="csX33" fmla="*/ 200869 w 1623060"/>
            <a:gd name="csY33" fmla="*/ 212348 h 373380"/>
            <a:gd name="csX34" fmla="*/ 164892 w 1623060"/>
            <a:gd name="csY34" fmla="*/ 320039 h 373380"/>
            <a:gd name="csX35" fmla="*/ 259080 w 1623060"/>
            <a:gd name="csY35" fmla="*/ 253482 h 373380"/>
            <a:gd name="csX36" fmla="*/ 353268 w 1623060"/>
            <a:gd name="csY36" fmla="*/ 320039 h 373380"/>
            <a:gd name="csX37" fmla="*/ 317291 w 1623060"/>
            <a:gd name="csY37" fmla="*/ 212348 h 373380"/>
            <a:gd name="csX38" fmla="*/ 411480 w 1623060"/>
            <a:gd name="csY38" fmla="*/ 145791 h 373380"/>
            <a:gd name="csX39" fmla="*/ 295056 w 1623060"/>
            <a:gd name="csY39" fmla="*/ 145792 h 373380"/>
            <a:gd name="csX40" fmla="*/ 0 w 1623060"/>
            <a:gd name="csY40" fmla="*/ 0 h 373380"/>
            <a:gd name="csX41" fmla="*/ 1623060 w 1623060"/>
            <a:gd name="csY41" fmla="*/ 0 h 373380"/>
            <a:gd name="csX42" fmla="*/ 1623060 w 1623060"/>
            <a:gd name="csY42" fmla="*/ 373380 h 373380"/>
            <a:gd name="csX43" fmla="*/ 0 w 1623060"/>
            <a:gd name="csY43" fmla="*/ 373380 h 3733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23060" h="373380">
              <a:moveTo>
                <a:pt x="1424940" y="45720"/>
              </a:moveTo>
              <a:lnTo>
                <a:pt x="1388964" y="153412"/>
              </a:lnTo>
              <a:lnTo>
                <a:pt x="1272540" y="153411"/>
              </a:lnTo>
              <a:lnTo>
                <a:pt x="1366729" y="219968"/>
              </a:lnTo>
              <a:lnTo>
                <a:pt x="1330752" y="327659"/>
              </a:lnTo>
              <a:lnTo>
                <a:pt x="1424940" y="261102"/>
              </a:lnTo>
              <a:lnTo>
                <a:pt x="1519128" y="327659"/>
              </a:lnTo>
              <a:lnTo>
                <a:pt x="1483151" y="219968"/>
              </a:lnTo>
              <a:lnTo>
                <a:pt x="1577340" y="153411"/>
              </a:lnTo>
              <a:lnTo>
                <a:pt x="1460916" y="153412"/>
              </a:lnTo>
              <a:close/>
              <a:moveTo>
                <a:pt x="647700" y="45720"/>
              </a:moveTo>
              <a:lnTo>
                <a:pt x="611724" y="153412"/>
              </a:lnTo>
              <a:lnTo>
                <a:pt x="495300" y="153411"/>
              </a:lnTo>
              <a:lnTo>
                <a:pt x="589489" y="219968"/>
              </a:lnTo>
              <a:lnTo>
                <a:pt x="553512" y="327659"/>
              </a:lnTo>
              <a:lnTo>
                <a:pt x="647700" y="261102"/>
              </a:lnTo>
              <a:lnTo>
                <a:pt x="741888" y="327659"/>
              </a:lnTo>
              <a:lnTo>
                <a:pt x="705911" y="219968"/>
              </a:lnTo>
              <a:lnTo>
                <a:pt x="800100" y="153411"/>
              </a:lnTo>
              <a:lnTo>
                <a:pt x="683676" y="153412"/>
              </a:lnTo>
              <a:close/>
              <a:moveTo>
                <a:pt x="1036320" y="38100"/>
              </a:moveTo>
              <a:lnTo>
                <a:pt x="1000344" y="145792"/>
              </a:lnTo>
              <a:lnTo>
                <a:pt x="883920" y="145791"/>
              </a:lnTo>
              <a:lnTo>
                <a:pt x="978109" y="212348"/>
              </a:lnTo>
              <a:lnTo>
                <a:pt x="942132" y="320039"/>
              </a:lnTo>
              <a:lnTo>
                <a:pt x="1036320" y="253482"/>
              </a:lnTo>
              <a:lnTo>
                <a:pt x="1130508" y="320039"/>
              </a:lnTo>
              <a:lnTo>
                <a:pt x="1094531" y="212348"/>
              </a:lnTo>
              <a:lnTo>
                <a:pt x="1188720" y="145791"/>
              </a:lnTo>
              <a:lnTo>
                <a:pt x="1072296" y="145792"/>
              </a:lnTo>
              <a:close/>
              <a:moveTo>
                <a:pt x="259080" y="38100"/>
              </a:moveTo>
              <a:lnTo>
                <a:pt x="223104" y="145792"/>
              </a:lnTo>
              <a:lnTo>
                <a:pt x="106680" y="145791"/>
              </a:lnTo>
              <a:lnTo>
                <a:pt x="200869" y="212348"/>
              </a:lnTo>
              <a:lnTo>
                <a:pt x="164892" y="320039"/>
              </a:lnTo>
              <a:lnTo>
                <a:pt x="259080" y="253482"/>
              </a:lnTo>
              <a:lnTo>
                <a:pt x="353268" y="320039"/>
              </a:lnTo>
              <a:lnTo>
                <a:pt x="317291" y="212348"/>
              </a:lnTo>
              <a:lnTo>
                <a:pt x="411480" y="145791"/>
              </a:lnTo>
              <a:lnTo>
                <a:pt x="295056" y="145792"/>
              </a:lnTo>
              <a:close/>
              <a:moveTo>
                <a:pt x="0" y="0"/>
              </a:moveTo>
              <a:lnTo>
                <a:pt x="1623060" y="0"/>
              </a:lnTo>
              <a:lnTo>
                <a:pt x="1623060" y="373380"/>
              </a:lnTo>
              <a:lnTo>
                <a:pt x="0" y="37338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editAs="oneCell">
    <xdr:from>
      <xdr:col>1</xdr:col>
      <xdr:colOff>7620</xdr:colOff>
      <xdr:row>9</xdr:row>
      <xdr:rowOff>30480</xdr:rowOff>
    </xdr:from>
    <xdr:to>
      <xdr:col>4</xdr:col>
      <xdr:colOff>7620</xdr:colOff>
      <xdr:row>23</xdr:row>
      <xdr:rowOff>51435</xdr:rowOff>
    </xdr:to>
    <mc:AlternateContent xmlns:mc="http://schemas.openxmlformats.org/markup-compatibility/2006" xmlns:a14="http://schemas.microsoft.com/office/drawing/2010/main">
      <mc:Choice Requires="a14">
        <xdr:graphicFrame macro="">
          <xdr:nvGraphicFramePr>
            <xdr:cNvPr id="22" name="Education Field">
              <a:extLst>
                <a:ext uri="{FF2B5EF4-FFF2-40B4-BE49-F238E27FC236}">
                  <a16:creationId xmlns:a16="http://schemas.microsoft.com/office/drawing/2014/main" id="{F8E54E7C-3771-B3D1-F64D-88CDDC54E63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600200" y="1676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4</xdr:row>
      <xdr:rowOff>0</xdr:rowOff>
    </xdr:from>
    <xdr:to>
      <xdr:col>9</xdr:col>
      <xdr:colOff>259080</xdr:colOff>
      <xdr:row>6</xdr:row>
      <xdr:rowOff>175260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FDE43C2B-E62A-408F-B528-7B7B1C3FA591}"/>
            </a:ext>
          </a:extLst>
        </xdr:cNvPr>
        <xdr:cNvSpPr/>
      </xdr:nvSpPr>
      <xdr:spPr>
        <a:xfrm>
          <a:off x="5250180" y="73152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320040</xdr:colOff>
      <xdr:row>1</xdr:row>
      <xdr:rowOff>179070</xdr:rowOff>
    </xdr:from>
    <xdr:to>
      <xdr:col>11</xdr:col>
      <xdr:colOff>15240</xdr:colOff>
      <xdr:row>16</xdr:row>
      <xdr:rowOff>179070</xdr:rowOff>
    </xdr:to>
    <xdr:graphicFrame macro="">
      <xdr:nvGraphicFramePr>
        <xdr:cNvPr id="2" name="Chart 1">
          <a:extLst>
            <a:ext uri="{FF2B5EF4-FFF2-40B4-BE49-F238E27FC236}">
              <a16:creationId xmlns:a16="http://schemas.microsoft.com/office/drawing/2014/main" id="{1C5A4542-9066-D179-D805-DDAAFC88D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xdr:colOff>
      <xdr:row>2</xdr:row>
      <xdr:rowOff>7620</xdr:rowOff>
    </xdr:from>
    <xdr:to>
      <xdr:col>15</xdr:col>
      <xdr:colOff>7620</xdr:colOff>
      <xdr:row>7</xdr:row>
      <xdr:rowOff>22860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5679B5C-98A3-4304-AF29-A92480D1E99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74380" y="373380"/>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18</xdr:row>
      <xdr:rowOff>0</xdr:rowOff>
    </xdr:from>
    <xdr:to>
      <xdr:col>2</xdr:col>
      <xdr:colOff>60960</xdr:colOff>
      <xdr:row>20</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FAF9334F-03BA-4EBE-9D01-1B0B037F6C31}"/>
            </a:ext>
          </a:extLst>
        </xdr:cNvPr>
        <xdr:cNvSpPr/>
      </xdr:nvSpPr>
      <xdr:spPr>
        <a:xfrm>
          <a:off x="853440" y="329184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163830</xdr:rowOff>
    </xdr:from>
    <xdr:to>
      <xdr:col>10</xdr:col>
      <xdr:colOff>304800</xdr:colOff>
      <xdr:row>16</xdr:row>
      <xdr:rowOff>163830</xdr:rowOff>
    </xdr:to>
    <xdr:graphicFrame macro="">
      <xdr:nvGraphicFramePr>
        <xdr:cNvPr id="2" name="Chart 1">
          <a:extLst>
            <a:ext uri="{FF2B5EF4-FFF2-40B4-BE49-F238E27FC236}">
              <a16:creationId xmlns:a16="http://schemas.microsoft.com/office/drawing/2014/main" id="{D02B1D23-FE6C-F2B7-B5AE-FE49BC58F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15</xdr:row>
      <xdr:rowOff>0</xdr:rowOff>
    </xdr:from>
    <xdr:to>
      <xdr:col>1</xdr:col>
      <xdr:colOff>1478280</xdr:colOff>
      <xdr:row>17</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E3844BD-5026-4EC3-8879-881FCB1248BB}"/>
            </a:ext>
          </a:extLst>
        </xdr:cNvPr>
        <xdr:cNvSpPr/>
      </xdr:nvSpPr>
      <xdr:spPr>
        <a:xfrm>
          <a:off x="853440" y="274320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297180</xdr:colOff>
      <xdr:row>1</xdr:row>
      <xdr:rowOff>125730</xdr:rowOff>
    </xdr:from>
    <xdr:to>
      <xdr:col>13</xdr:col>
      <xdr:colOff>601980</xdr:colOff>
      <xdr:row>16</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FD4A883-CF1E-CF18-1F99-02B98BD68B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80020" y="3086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18</xdr:row>
      <xdr:rowOff>0</xdr:rowOff>
    </xdr:from>
    <xdr:to>
      <xdr:col>1</xdr:col>
      <xdr:colOff>1478280</xdr:colOff>
      <xdr:row>20</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F6F8D952-4203-404D-86CD-7C079E55A009}"/>
            </a:ext>
          </a:extLst>
        </xdr:cNvPr>
        <xdr:cNvSpPr/>
      </xdr:nvSpPr>
      <xdr:spPr>
        <a:xfrm>
          <a:off x="1554480" y="329184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381000</xdr:colOff>
      <xdr:row>3</xdr:row>
      <xdr:rowOff>11430</xdr:rowOff>
    </xdr:from>
    <xdr:to>
      <xdr:col>13</xdr:col>
      <xdr:colOff>76200</xdr:colOff>
      <xdr:row>18</xdr:row>
      <xdr:rowOff>11430</xdr:rowOff>
    </xdr:to>
    <xdr:graphicFrame macro="">
      <xdr:nvGraphicFramePr>
        <xdr:cNvPr id="2" name="Chart 1">
          <a:extLst>
            <a:ext uri="{FF2B5EF4-FFF2-40B4-BE49-F238E27FC236}">
              <a16:creationId xmlns:a16="http://schemas.microsoft.com/office/drawing/2014/main" id="{EA9A8BA7-24B2-9DEE-BF1B-917763AA3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5</xdr:col>
      <xdr:colOff>259080</xdr:colOff>
      <xdr:row>21</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80FFB5B-5C25-43AB-9F01-0CD95469662B}"/>
            </a:ext>
          </a:extLst>
        </xdr:cNvPr>
        <xdr:cNvSpPr/>
      </xdr:nvSpPr>
      <xdr:spPr>
        <a:xfrm>
          <a:off x="2979420" y="347472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594360</xdr:colOff>
      <xdr:row>1</xdr:row>
      <xdr:rowOff>148590</xdr:rowOff>
    </xdr:from>
    <xdr:to>
      <xdr:col>11</xdr:col>
      <xdr:colOff>289560</xdr:colOff>
      <xdr:row>16</xdr:row>
      <xdr:rowOff>148590</xdr:rowOff>
    </xdr:to>
    <xdr:graphicFrame macro="">
      <xdr:nvGraphicFramePr>
        <xdr:cNvPr id="2" name="Chart 1">
          <a:extLst>
            <a:ext uri="{FF2B5EF4-FFF2-40B4-BE49-F238E27FC236}">
              <a16:creationId xmlns:a16="http://schemas.microsoft.com/office/drawing/2014/main" id="{DA5B67D4-8E93-61D3-DF74-62776EB3D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17</xdr:row>
      <xdr:rowOff>0</xdr:rowOff>
    </xdr:from>
    <xdr:to>
      <xdr:col>1</xdr:col>
      <xdr:colOff>1478280</xdr:colOff>
      <xdr:row>19</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E9A53C1-8984-4525-BFA0-CE9FF25C5D1F}"/>
            </a:ext>
          </a:extLst>
        </xdr:cNvPr>
        <xdr:cNvSpPr/>
      </xdr:nvSpPr>
      <xdr:spPr>
        <a:xfrm>
          <a:off x="853440" y="310896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518160</xdr:colOff>
      <xdr:row>6</xdr:row>
      <xdr:rowOff>41910</xdr:rowOff>
    </xdr:from>
    <xdr:to>
      <xdr:col>10</xdr:col>
      <xdr:colOff>213360</xdr:colOff>
      <xdr:row>21</xdr:row>
      <xdr:rowOff>41910</xdr:rowOff>
    </xdr:to>
    <xdr:graphicFrame macro="">
      <xdr:nvGraphicFramePr>
        <xdr:cNvPr id="2" name="Chart 1">
          <a:extLst>
            <a:ext uri="{FF2B5EF4-FFF2-40B4-BE49-F238E27FC236}">
              <a16:creationId xmlns:a16="http://schemas.microsoft.com/office/drawing/2014/main" id="{E67476D1-4426-1522-652D-9C5471020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91440</xdr:colOff>
      <xdr:row>5</xdr:row>
      <xdr:rowOff>160021</xdr:rowOff>
    </xdr:from>
    <xdr:to>
      <xdr:col>14</xdr:col>
      <xdr:colOff>91440</xdr:colOff>
      <xdr:row>13</xdr:row>
      <xdr:rowOff>83821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9A19B079-4DC3-766F-4D08-FDF14644851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91500" y="107442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5</xdr:row>
      <xdr:rowOff>152400</xdr:rowOff>
    </xdr:from>
    <xdr:to>
      <xdr:col>17</xdr:col>
      <xdr:colOff>419100</xdr:colOff>
      <xdr:row>19</xdr:row>
      <xdr:rowOff>173355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758843E4-EC7D-3132-845E-4E09A89546D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347960" y="1066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xdr:col>
      <xdr:colOff>1478280</xdr:colOff>
      <xdr:row>19</xdr:row>
      <xdr:rowOff>175260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D45D6480-03F8-4557-9CA7-D0FB24E53777}"/>
            </a:ext>
          </a:extLst>
        </xdr:cNvPr>
        <xdr:cNvSpPr/>
      </xdr:nvSpPr>
      <xdr:spPr>
        <a:xfrm>
          <a:off x="1097280" y="310896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365760</xdr:colOff>
      <xdr:row>5</xdr:row>
      <xdr:rowOff>11430</xdr:rowOff>
    </xdr:from>
    <xdr:to>
      <xdr:col>14</xdr:col>
      <xdr:colOff>60960</xdr:colOff>
      <xdr:row>20</xdr:row>
      <xdr:rowOff>11430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84561E9-4471-CBD9-B101-066E16D6C1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35880" y="9258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16</xdr:row>
      <xdr:rowOff>0</xdr:rowOff>
    </xdr:from>
    <xdr:to>
      <xdr:col>2</xdr:col>
      <xdr:colOff>441960</xdr:colOff>
      <xdr:row>18</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8BC3A35E-9ABB-4D0E-9CC1-89C7A7954246}"/>
            </a:ext>
          </a:extLst>
        </xdr:cNvPr>
        <xdr:cNvSpPr/>
      </xdr:nvSpPr>
      <xdr:spPr>
        <a:xfrm>
          <a:off x="853440" y="292608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586740</xdr:colOff>
      <xdr:row>2</xdr:row>
      <xdr:rowOff>26670</xdr:rowOff>
    </xdr:from>
    <xdr:to>
      <xdr:col>10</xdr:col>
      <xdr:colOff>281940</xdr:colOff>
      <xdr:row>17</xdr:row>
      <xdr:rowOff>26670</xdr:rowOff>
    </xdr:to>
    <xdr:graphicFrame macro="">
      <xdr:nvGraphicFramePr>
        <xdr:cNvPr id="2" name="Chart 1">
          <a:extLst>
            <a:ext uri="{FF2B5EF4-FFF2-40B4-BE49-F238E27FC236}">
              <a16:creationId xmlns:a16="http://schemas.microsoft.com/office/drawing/2014/main" id="{86484B54-93EA-AB8B-0DA3-25E7E4BF2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1</xdr:col>
      <xdr:colOff>1478280</xdr:colOff>
      <xdr:row>20</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AC649EE-85F0-4198-93FC-60D2BF3DC6BD}"/>
            </a:ext>
          </a:extLst>
        </xdr:cNvPr>
        <xdr:cNvSpPr/>
      </xdr:nvSpPr>
      <xdr:spPr>
        <a:xfrm>
          <a:off x="723900" y="329184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601980</xdr:colOff>
      <xdr:row>2</xdr:row>
      <xdr:rowOff>3810</xdr:rowOff>
    </xdr:from>
    <xdr:to>
      <xdr:col>10</xdr:col>
      <xdr:colOff>297180</xdr:colOff>
      <xdr:row>17</xdr:row>
      <xdr:rowOff>3810</xdr:rowOff>
    </xdr:to>
    <xdr:graphicFrame macro="">
      <xdr:nvGraphicFramePr>
        <xdr:cNvPr id="2" name="Chart 1">
          <a:extLst>
            <a:ext uri="{FF2B5EF4-FFF2-40B4-BE49-F238E27FC236}">
              <a16:creationId xmlns:a16="http://schemas.microsoft.com/office/drawing/2014/main" id="{B269C50F-DD5E-E5A0-B556-4671103E3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1</xdr:col>
      <xdr:colOff>1478280</xdr:colOff>
      <xdr:row>18</xdr:row>
      <xdr:rowOff>175260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399E9C4-67B9-40CB-9E8F-B380659B59DC}"/>
            </a:ext>
          </a:extLst>
        </xdr:cNvPr>
        <xdr:cNvSpPr/>
      </xdr:nvSpPr>
      <xdr:spPr>
        <a:xfrm>
          <a:off x="853440" y="2926080"/>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48</xdr:col>
      <xdr:colOff>525780</xdr:colOff>
      <xdr:row>3</xdr:row>
      <xdr:rowOff>7620</xdr:rowOff>
    </xdr:from>
    <xdr:to>
      <xdr:col>50</xdr:col>
      <xdr:colOff>297180</xdr:colOff>
      <xdr:row>5</xdr:row>
      <xdr:rowOff>190500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D7E4884-238A-48C6-8302-60F433E5A7E3}"/>
            </a:ext>
          </a:extLst>
        </xdr:cNvPr>
        <xdr:cNvSpPr/>
      </xdr:nvSpPr>
      <xdr:spPr>
        <a:xfrm>
          <a:off x="35745420" y="601980"/>
          <a:ext cx="99060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536090</xdr:colOff>
      <xdr:row>0</xdr:row>
      <xdr:rowOff>177950</xdr:rowOff>
    </xdr:from>
    <xdr:ext cx="14830425" cy="7381875"/>
    <xdr:sp macro="" textlink="">
      <xdr:nvSpPr>
        <xdr:cNvPr id="4" name="Shape 4">
          <a:extLst>
            <a:ext uri="{FF2B5EF4-FFF2-40B4-BE49-F238E27FC236}">
              <a16:creationId xmlns:a16="http://schemas.microsoft.com/office/drawing/2014/main" id="{F3D28BBF-46FD-FEA9-9749-90B18E89CC00}"/>
            </a:ext>
          </a:extLst>
        </xdr:cNvPr>
        <xdr:cNvSpPr/>
      </xdr:nvSpPr>
      <xdr:spPr>
        <a:xfrm>
          <a:off x="536090" y="177950"/>
          <a:ext cx="14830425" cy="7381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xdr:oneCellAnchor>
  <xdr:oneCellAnchor>
    <xdr:from>
      <xdr:col>0</xdr:col>
      <xdr:colOff>544286</xdr:colOff>
      <xdr:row>1</xdr:row>
      <xdr:rowOff>10886</xdr:rowOff>
    </xdr:from>
    <xdr:ext cx="14820308" cy="18090841"/>
    <xdr:sp macro="" textlink="">
      <xdr:nvSpPr>
        <xdr:cNvPr id="5" name="Shape 80">
          <a:extLst>
            <a:ext uri="{FF2B5EF4-FFF2-40B4-BE49-F238E27FC236}">
              <a16:creationId xmlns:a16="http://schemas.microsoft.com/office/drawing/2014/main" id="{383F0758-51B8-7869-A9DD-DE77EDC80F0F}"/>
            </a:ext>
          </a:extLst>
        </xdr:cNvPr>
        <xdr:cNvSpPr/>
      </xdr:nvSpPr>
      <xdr:spPr>
        <a:xfrm>
          <a:off x="544286" y="195943"/>
          <a:ext cx="14820308" cy="18090841"/>
        </a:xfrm>
        <a:prstGeom prst="roundRect">
          <a:avLst>
            <a:gd name="adj" fmla="val 1112"/>
          </a:avLst>
        </a:prstGeom>
        <a:solidFill>
          <a:srgbClr val="1F3A5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tx1"/>
              </a:solidFill>
              <a:latin typeface="Calibri"/>
              <a:ea typeface="Calibri"/>
              <a:cs typeface="Calibri"/>
              <a:sym typeface="Calibri"/>
            </a:rPr>
            <a:t>`</a:t>
          </a:r>
          <a:endParaRPr sz="1400">
            <a:solidFill>
              <a:schemeClr val="tx1"/>
            </a:solidFill>
          </a:endParaRPr>
        </a:p>
      </xdr:txBody>
    </xdr:sp>
    <xdr:clientData/>
  </xdr:oneCellAnchor>
  <xdr:oneCellAnchor>
    <xdr:from>
      <xdr:col>1</xdr:col>
      <xdr:colOff>36437</xdr:colOff>
      <xdr:row>1</xdr:row>
      <xdr:rowOff>74980</xdr:rowOff>
    </xdr:from>
    <xdr:ext cx="8469464" cy="791730"/>
    <xdr:sp macro="" textlink="">
      <xdr:nvSpPr>
        <xdr:cNvPr id="6" name="Shape 81">
          <a:extLst>
            <a:ext uri="{FF2B5EF4-FFF2-40B4-BE49-F238E27FC236}">
              <a16:creationId xmlns:a16="http://schemas.microsoft.com/office/drawing/2014/main" id="{BADE070B-5F8B-B1B7-6BBD-DD33571BCB6B}"/>
            </a:ext>
          </a:extLst>
        </xdr:cNvPr>
        <xdr:cNvSpPr/>
      </xdr:nvSpPr>
      <xdr:spPr>
        <a:xfrm>
          <a:off x="646037" y="260037"/>
          <a:ext cx="8469464" cy="791730"/>
        </a:xfrm>
        <a:prstGeom prst="roundRect">
          <a:avLst>
            <a:gd name="adj" fmla="val 10000"/>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clientData/>
  </xdr:oneCellAnchor>
  <xdr:oneCellAnchor>
    <xdr:from>
      <xdr:col>15</xdr:col>
      <xdr:colOff>97360</xdr:colOff>
      <xdr:row>1</xdr:row>
      <xdr:rowOff>74980</xdr:rowOff>
    </xdr:from>
    <xdr:ext cx="6020273" cy="791730"/>
    <xdr:sp macro="" textlink="">
      <xdr:nvSpPr>
        <xdr:cNvPr id="7" name="Shape 82">
          <a:extLst>
            <a:ext uri="{FF2B5EF4-FFF2-40B4-BE49-F238E27FC236}">
              <a16:creationId xmlns:a16="http://schemas.microsoft.com/office/drawing/2014/main" id="{F9FBB206-8454-ACF2-719E-D9664E405848}"/>
            </a:ext>
          </a:extLst>
        </xdr:cNvPr>
        <xdr:cNvSpPr/>
      </xdr:nvSpPr>
      <xdr:spPr>
        <a:xfrm>
          <a:off x="9241360" y="260037"/>
          <a:ext cx="6020273" cy="791730"/>
        </a:xfrm>
        <a:prstGeom prst="roundRect">
          <a:avLst>
            <a:gd name="adj" fmla="val 10000"/>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8</xdr:col>
      <xdr:colOff>137825</xdr:colOff>
      <xdr:row>12</xdr:row>
      <xdr:rowOff>33648</xdr:rowOff>
    </xdr:from>
    <xdr:ext cx="5307070" cy="2632335"/>
    <xdr:sp macro="" textlink="">
      <xdr:nvSpPr>
        <xdr:cNvPr id="8" name="Shape 83">
          <a:extLst>
            <a:ext uri="{FF2B5EF4-FFF2-40B4-BE49-F238E27FC236}">
              <a16:creationId xmlns:a16="http://schemas.microsoft.com/office/drawing/2014/main" id="{BDFA7178-77A7-4D12-750E-0D7697CB794F}"/>
            </a:ext>
          </a:extLst>
        </xdr:cNvPr>
        <xdr:cNvSpPr/>
      </xdr:nvSpPr>
      <xdr:spPr>
        <a:xfrm>
          <a:off x="5014625" y="2254334"/>
          <a:ext cx="5307070" cy="2632335"/>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1</xdr:col>
      <xdr:colOff>29463</xdr:colOff>
      <xdr:row>6</xdr:row>
      <xdr:rowOff>75436</xdr:rowOff>
    </xdr:from>
    <xdr:ext cx="14633057" cy="948222"/>
    <xdr:grpSp>
      <xdr:nvGrpSpPr>
        <xdr:cNvPr id="9" name="Shape 84">
          <a:extLst>
            <a:ext uri="{FF2B5EF4-FFF2-40B4-BE49-F238E27FC236}">
              <a16:creationId xmlns:a16="http://schemas.microsoft.com/office/drawing/2014/main" id="{8E49AD1D-C5FE-006F-E001-B10374777051}"/>
            </a:ext>
          </a:extLst>
        </xdr:cNvPr>
        <xdr:cNvGrpSpPr/>
      </xdr:nvGrpSpPr>
      <xdr:grpSpPr>
        <a:xfrm>
          <a:off x="639063" y="1185779"/>
          <a:ext cx="14633057" cy="948222"/>
          <a:chOff x="1846116" y="1215714"/>
          <a:chExt cx="13403409" cy="998848"/>
        </a:xfrm>
        <a:solidFill>
          <a:schemeClr val="bg2">
            <a:lumMod val="90000"/>
          </a:schemeClr>
        </a:solidFill>
      </xdr:grpSpPr>
      <xdr:sp macro="" textlink="">
        <xdr:nvSpPr>
          <xdr:cNvPr id="24" name="Shape 85">
            <a:extLst>
              <a:ext uri="{FF2B5EF4-FFF2-40B4-BE49-F238E27FC236}">
                <a16:creationId xmlns:a16="http://schemas.microsoft.com/office/drawing/2014/main" id="{2293FFB3-5695-019B-BF7B-3CC4B5CB3978}"/>
              </a:ext>
            </a:extLst>
          </xdr:cNvPr>
          <xdr:cNvSpPr/>
        </xdr:nvSpPr>
        <xdr:spPr>
          <a:xfrm>
            <a:off x="1846116"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93D14BE8-1D8F-8F68-3E2F-EA9DF933612A}"/>
              </a:ext>
            </a:extLst>
          </xdr:cNvPr>
          <xdr:cNvSpPr/>
        </xdr:nvSpPr>
        <xdr:spPr>
          <a:xfrm>
            <a:off x="4546454"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B3EAEDBE-3E49-AA43-9D20-6F2F1CA47C6B}"/>
              </a:ext>
            </a:extLst>
          </xdr:cNvPr>
          <xdr:cNvSpPr/>
        </xdr:nvSpPr>
        <xdr:spPr>
          <a:xfrm>
            <a:off x="7246792"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F5650859-E16C-E97B-D0D2-3F95CD776BA0}"/>
              </a:ext>
            </a:extLst>
          </xdr:cNvPr>
          <xdr:cNvSpPr/>
        </xdr:nvSpPr>
        <xdr:spPr>
          <a:xfrm>
            <a:off x="9947130"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CC337C3E-74E3-4F8F-863C-66AA9B7E938C}"/>
              </a:ext>
            </a:extLst>
          </xdr:cNvPr>
          <xdr:cNvSpPr/>
        </xdr:nvSpPr>
        <xdr:spPr>
          <a:xfrm>
            <a:off x="12647467"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clientData/>
  </xdr:oneCellAnchor>
  <xdr:oneCellAnchor>
    <xdr:from>
      <xdr:col>8</xdr:col>
      <xdr:colOff>152400</xdr:colOff>
      <xdr:row>42</xdr:row>
      <xdr:rowOff>66018</xdr:rowOff>
    </xdr:from>
    <xdr:ext cx="5351929" cy="2572178"/>
    <xdr:grpSp>
      <xdr:nvGrpSpPr>
        <xdr:cNvPr id="10" name="Shape 90">
          <a:extLst>
            <a:ext uri="{FF2B5EF4-FFF2-40B4-BE49-F238E27FC236}">
              <a16:creationId xmlns:a16="http://schemas.microsoft.com/office/drawing/2014/main" id="{BA0E91FD-B702-151B-AA9B-10E6DE19E29C}"/>
            </a:ext>
          </a:extLst>
        </xdr:cNvPr>
        <xdr:cNvGrpSpPr/>
      </xdr:nvGrpSpPr>
      <xdr:grpSpPr>
        <a:xfrm>
          <a:off x="5029200" y="7838418"/>
          <a:ext cx="5351929" cy="2572178"/>
          <a:chOff x="1847145" y="2304897"/>
          <a:chExt cx="3867930" cy="2772878"/>
        </a:xfrm>
        <a:solidFill>
          <a:schemeClr val="bg1"/>
        </a:solidFill>
      </xdr:grpSpPr>
      <xdr:sp macro="" textlink="">
        <xdr:nvSpPr>
          <xdr:cNvPr id="22" name="Shape 91">
            <a:extLst>
              <a:ext uri="{FF2B5EF4-FFF2-40B4-BE49-F238E27FC236}">
                <a16:creationId xmlns:a16="http://schemas.microsoft.com/office/drawing/2014/main" id="{A6BDFEF3-7174-EFF1-0846-0B6390E6F201}"/>
              </a:ext>
            </a:extLst>
          </xdr:cNvPr>
          <xdr:cNvSpPr/>
        </xdr:nvSpPr>
        <xdr:spPr>
          <a:xfrm>
            <a:off x="1847145" y="2304897"/>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715758E4-0CD6-36A9-8056-6E73EC2E5158}"/>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lientData/>
  </xdr:oneCellAnchor>
  <xdr:oneCellAnchor>
    <xdr:from>
      <xdr:col>8</xdr:col>
      <xdr:colOff>359752</xdr:colOff>
      <xdr:row>14</xdr:row>
      <xdr:rowOff>18811</xdr:rowOff>
    </xdr:from>
    <xdr:ext cx="4915451" cy="2516"/>
    <xdr:cxnSp macro="">
      <xdr:nvCxnSpPr>
        <xdr:cNvPr id="11" name="Shape 93">
          <a:extLst>
            <a:ext uri="{FF2B5EF4-FFF2-40B4-BE49-F238E27FC236}">
              <a16:creationId xmlns:a16="http://schemas.microsoft.com/office/drawing/2014/main" id="{4DF826AF-1B23-4C05-7F85-47383C3A65FF}"/>
            </a:ext>
          </a:extLst>
        </xdr:cNvPr>
        <xdr:cNvCxnSpPr/>
      </xdr:nvCxnSpPr>
      <xdr:spPr>
        <a:xfrm flipH="1">
          <a:off x="5236552" y="2540338"/>
          <a:ext cx="4915451" cy="2516"/>
        </a:xfrm>
        <a:prstGeom prst="straightConnector1">
          <a:avLst/>
        </a:prstGeom>
        <a:noFill/>
        <a:ln w="12700" cap="flat" cmpd="sng">
          <a:solidFill>
            <a:srgbClr val="7F7F7F"/>
          </a:solidFill>
          <a:prstDash val="solid"/>
          <a:miter lim="800000"/>
          <a:headEnd type="none" w="sm" len="sm"/>
          <a:tailEnd type="none" w="sm" len="sm"/>
        </a:ln>
      </xdr:spPr>
    </xdr:cxnSp>
    <xdr:clientData/>
  </xdr:oneCellAnchor>
  <xdr:oneCellAnchor>
    <xdr:from>
      <xdr:col>17</xdr:col>
      <xdr:colOff>73823</xdr:colOff>
      <xdr:row>12</xdr:row>
      <xdr:rowOff>33648</xdr:rowOff>
    </xdr:from>
    <xdr:ext cx="4824609" cy="2632335"/>
    <xdr:sp macro="" textlink="">
      <xdr:nvSpPr>
        <xdr:cNvPr id="12" name="Shape 94">
          <a:extLst>
            <a:ext uri="{FF2B5EF4-FFF2-40B4-BE49-F238E27FC236}">
              <a16:creationId xmlns:a16="http://schemas.microsoft.com/office/drawing/2014/main" id="{733028F6-8665-D19A-ACC4-DFB841DE060D}"/>
            </a:ext>
          </a:extLst>
        </xdr:cNvPr>
        <xdr:cNvSpPr/>
      </xdr:nvSpPr>
      <xdr:spPr>
        <a:xfrm>
          <a:off x="10437023" y="2194957"/>
          <a:ext cx="4824609" cy="2632335"/>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17</xdr:col>
      <xdr:colOff>264326</xdr:colOff>
      <xdr:row>14</xdr:row>
      <xdr:rowOff>29858</xdr:rowOff>
    </xdr:from>
    <xdr:ext cx="4479403" cy="5031"/>
    <xdr:cxnSp macro="">
      <xdr:nvCxnSpPr>
        <xdr:cNvPr id="13" name="Shape 95">
          <a:extLst>
            <a:ext uri="{FF2B5EF4-FFF2-40B4-BE49-F238E27FC236}">
              <a16:creationId xmlns:a16="http://schemas.microsoft.com/office/drawing/2014/main" id="{9BCF9A44-06AC-1EAC-C78D-8E8E1F8DC963}"/>
            </a:ext>
          </a:extLst>
        </xdr:cNvPr>
        <xdr:cNvCxnSpPr/>
      </xdr:nvCxnSpPr>
      <xdr:spPr>
        <a:xfrm rot="10800000" flipH="1">
          <a:off x="10627526" y="2551385"/>
          <a:ext cx="4479403" cy="5031"/>
        </a:xfrm>
        <a:prstGeom prst="straightConnector1">
          <a:avLst/>
        </a:prstGeom>
        <a:noFill/>
        <a:ln w="12700" cap="flat" cmpd="sng">
          <a:solidFill>
            <a:srgbClr val="7F7F7F"/>
          </a:solidFill>
          <a:prstDash val="solid"/>
          <a:miter lim="800000"/>
          <a:headEnd type="none" w="sm" len="sm"/>
          <a:tailEnd type="none" w="sm" len="sm"/>
        </a:ln>
      </xdr:spPr>
    </xdr:cxnSp>
    <xdr:clientData/>
  </xdr:oneCellAnchor>
  <xdr:oneCellAnchor>
    <xdr:from>
      <xdr:col>1</xdr:col>
      <xdr:colOff>30596</xdr:colOff>
      <xdr:row>12</xdr:row>
      <xdr:rowOff>42838</xdr:rowOff>
    </xdr:from>
    <xdr:ext cx="4259100" cy="2615048"/>
    <xdr:sp macro="" textlink="">
      <xdr:nvSpPr>
        <xdr:cNvPr id="14" name="Shape 96">
          <a:extLst>
            <a:ext uri="{FF2B5EF4-FFF2-40B4-BE49-F238E27FC236}">
              <a16:creationId xmlns:a16="http://schemas.microsoft.com/office/drawing/2014/main" id="{FA3502FE-0BDA-33B9-F012-BAE98DB35D8D}"/>
            </a:ext>
          </a:extLst>
        </xdr:cNvPr>
        <xdr:cNvSpPr/>
      </xdr:nvSpPr>
      <xdr:spPr>
        <a:xfrm>
          <a:off x="640196" y="2204147"/>
          <a:ext cx="4259100" cy="2615048"/>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1</xdr:col>
      <xdr:colOff>158945</xdr:colOff>
      <xdr:row>14</xdr:row>
      <xdr:rowOff>18634</xdr:rowOff>
    </xdr:from>
    <xdr:ext cx="3973344" cy="4998"/>
    <xdr:cxnSp macro="">
      <xdr:nvCxnSpPr>
        <xdr:cNvPr id="15" name="Shape 97">
          <a:extLst>
            <a:ext uri="{FF2B5EF4-FFF2-40B4-BE49-F238E27FC236}">
              <a16:creationId xmlns:a16="http://schemas.microsoft.com/office/drawing/2014/main" id="{C7C846BC-8772-91D3-6001-E3E1217DD18D}"/>
            </a:ext>
          </a:extLst>
        </xdr:cNvPr>
        <xdr:cNvCxnSpPr/>
      </xdr:nvCxnSpPr>
      <xdr:spPr>
        <a:xfrm rot="10800000" flipH="1">
          <a:off x="768545" y="2540161"/>
          <a:ext cx="3973344" cy="4998"/>
        </a:xfrm>
        <a:prstGeom prst="straightConnector1">
          <a:avLst/>
        </a:prstGeom>
        <a:noFill/>
        <a:ln w="12700" cap="flat" cmpd="sng">
          <a:solidFill>
            <a:srgbClr val="7F7F7F"/>
          </a:solidFill>
          <a:prstDash val="solid"/>
          <a:miter lim="800000"/>
          <a:headEnd type="none" w="sm" len="sm"/>
          <a:tailEnd type="none" w="sm" len="sm"/>
        </a:ln>
      </xdr:spPr>
    </xdr:cxnSp>
    <xdr:clientData/>
  </xdr:oneCellAnchor>
  <xdr:oneCellAnchor>
    <xdr:from>
      <xdr:col>17</xdr:col>
      <xdr:colOff>89647</xdr:colOff>
      <xdr:row>27</xdr:row>
      <xdr:rowOff>110841</xdr:rowOff>
    </xdr:from>
    <xdr:ext cx="4830883" cy="2572178"/>
    <xdr:sp macro="" textlink="">
      <xdr:nvSpPr>
        <xdr:cNvPr id="16" name="Shape 98">
          <a:extLst>
            <a:ext uri="{FF2B5EF4-FFF2-40B4-BE49-F238E27FC236}">
              <a16:creationId xmlns:a16="http://schemas.microsoft.com/office/drawing/2014/main" id="{6CC331D1-FC98-3EE3-29ED-B9CE328C2E49}"/>
            </a:ext>
          </a:extLst>
        </xdr:cNvPr>
        <xdr:cNvSpPr/>
      </xdr:nvSpPr>
      <xdr:spPr>
        <a:xfrm>
          <a:off x="10452847" y="5107384"/>
          <a:ext cx="4830883" cy="2572178"/>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17</xdr:col>
      <xdr:colOff>428929</xdr:colOff>
      <xdr:row>29</xdr:row>
      <xdr:rowOff>93398</xdr:rowOff>
    </xdr:from>
    <xdr:ext cx="4196523" cy="2460"/>
    <xdr:cxnSp macro="">
      <xdr:nvCxnSpPr>
        <xdr:cNvPr id="17" name="Shape 99">
          <a:extLst>
            <a:ext uri="{FF2B5EF4-FFF2-40B4-BE49-F238E27FC236}">
              <a16:creationId xmlns:a16="http://schemas.microsoft.com/office/drawing/2014/main" id="{4C215E3D-2F40-588B-0E48-DB1D5F85B9F5}"/>
            </a:ext>
          </a:extLst>
        </xdr:cNvPr>
        <xdr:cNvCxnSpPr/>
      </xdr:nvCxnSpPr>
      <xdr:spPr>
        <a:xfrm>
          <a:off x="10792129" y="5292927"/>
          <a:ext cx="4196523" cy="2460"/>
        </a:xfrm>
        <a:prstGeom prst="straightConnector1">
          <a:avLst/>
        </a:prstGeom>
        <a:noFill/>
        <a:ln w="12700" cap="flat" cmpd="sng">
          <a:solidFill>
            <a:srgbClr val="7F7F7F"/>
          </a:solidFill>
          <a:prstDash val="solid"/>
          <a:miter lim="800000"/>
          <a:headEnd type="none" w="sm" len="sm"/>
          <a:tailEnd type="none" w="sm" len="sm"/>
        </a:ln>
      </xdr:spPr>
    </xdr:cxnSp>
    <xdr:clientData/>
  </xdr:oneCellAnchor>
  <xdr:oneCellAnchor>
    <xdr:from>
      <xdr:col>1</xdr:col>
      <xdr:colOff>30255</xdr:colOff>
      <xdr:row>42</xdr:row>
      <xdr:rowOff>83945</xdr:rowOff>
    </xdr:from>
    <xdr:ext cx="4302260" cy="2563151"/>
    <xdr:sp macro="" textlink="">
      <xdr:nvSpPr>
        <xdr:cNvPr id="18" name="Shape 100">
          <a:extLst>
            <a:ext uri="{FF2B5EF4-FFF2-40B4-BE49-F238E27FC236}">
              <a16:creationId xmlns:a16="http://schemas.microsoft.com/office/drawing/2014/main" id="{92F2DEA2-0A37-70DB-22F0-EAD957E1BA9F}"/>
            </a:ext>
          </a:extLst>
        </xdr:cNvPr>
        <xdr:cNvSpPr/>
      </xdr:nvSpPr>
      <xdr:spPr>
        <a:xfrm>
          <a:off x="639855" y="7856345"/>
          <a:ext cx="4302260" cy="2563151"/>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1</xdr:col>
      <xdr:colOff>199766</xdr:colOff>
      <xdr:row>44</xdr:row>
      <xdr:rowOff>80683</xdr:rowOff>
    </xdr:from>
    <xdr:ext cx="3843316" cy="2163"/>
    <xdr:cxnSp macro="">
      <xdr:nvCxnSpPr>
        <xdr:cNvPr id="19" name="Shape 101">
          <a:extLst>
            <a:ext uri="{FF2B5EF4-FFF2-40B4-BE49-F238E27FC236}">
              <a16:creationId xmlns:a16="http://schemas.microsoft.com/office/drawing/2014/main" id="{D41CD481-252A-C309-C28B-0FAFD4D2E946}"/>
            </a:ext>
          </a:extLst>
        </xdr:cNvPr>
        <xdr:cNvCxnSpPr/>
      </xdr:nvCxnSpPr>
      <xdr:spPr>
        <a:xfrm flipV="1">
          <a:off x="809366" y="7969624"/>
          <a:ext cx="3843316" cy="2163"/>
        </a:xfrm>
        <a:prstGeom prst="straightConnector1">
          <a:avLst/>
        </a:prstGeom>
        <a:noFill/>
        <a:ln w="12700" cap="flat" cmpd="sng">
          <a:solidFill>
            <a:srgbClr val="7F7F7F"/>
          </a:solidFill>
          <a:prstDash val="solid"/>
          <a:miter lim="800000"/>
          <a:headEnd type="none" w="sm" len="sm"/>
          <a:tailEnd type="none" w="sm" len="sm"/>
        </a:ln>
      </xdr:spPr>
    </xdr:cxnSp>
    <xdr:clientData/>
  </xdr:oneCellAnchor>
  <xdr:oneCellAnchor>
    <xdr:from>
      <xdr:col>17</xdr:col>
      <xdr:colOff>152937</xdr:colOff>
      <xdr:row>42</xdr:row>
      <xdr:rowOff>74980</xdr:rowOff>
    </xdr:from>
    <xdr:ext cx="4778292" cy="2563151"/>
    <xdr:sp macro="" textlink="">
      <xdr:nvSpPr>
        <xdr:cNvPr id="20" name="Shape 102">
          <a:extLst>
            <a:ext uri="{FF2B5EF4-FFF2-40B4-BE49-F238E27FC236}">
              <a16:creationId xmlns:a16="http://schemas.microsoft.com/office/drawing/2014/main" id="{932D5AE1-D59B-7C9F-75F2-4821137BB2B7}"/>
            </a:ext>
          </a:extLst>
        </xdr:cNvPr>
        <xdr:cNvSpPr/>
      </xdr:nvSpPr>
      <xdr:spPr>
        <a:xfrm>
          <a:off x="10516137" y="7847380"/>
          <a:ext cx="4778292" cy="2563151"/>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oneCellAnchor>
  <xdr:oneCellAnchor>
    <xdr:from>
      <xdr:col>17</xdr:col>
      <xdr:colOff>289284</xdr:colOff>
      <xdr:row>44</xdr:row>
      <xdr:rowOff>48495</xdr:rowOff>
    </xdr:from>
    <xdr:ext cx="4315481" cy="7377"/>
    <xdr:cxnSp macro="">
      <xdr:nvCxnSpPr>
        <xdr:cNvPr id="21" name="Shape 103">
          <a:extLst>
            <a:ext uri="{FF2B5EF4-FFF2-40B4-BE49-F238E27FC236}">
              <a16:creationId xmlns:a16="http://schemas.microsoft.com/office/drawing/2014/main" id="{D586C23B-F906-8C01-E00D-342FEB19CD5D}"/>
            </a:ext>
          </a:extLst>
        </xdr:cNvPr>
        <xdr:cNvCxnSpPr/>
      </xdr:nvCxnSpPr>
      <xdr:spPr>
        <a:xfrm flipV="1">
          <a:off x="10652484" y="7937436"/>
          <a:ext cx="4315481" cy="7377"/>
        </a:xfrm>
        <a:prstGeom prst="straightConnector1">
          <a:avLst/>
        </a:prstGeom>
        <a:noFill/>
        <a:ln w="12700" cap="flat" cmpd="sng">
          <a:solidFill>
            <a:srgbClr val="7F7F7F"/>
          </a:solidFill>
          <a:prstDash val="solid"/>
          <a:miter lim="800000"/>
          <a:headEnd type="none" w="sm" len="sm"/>
          <a:tailEnd type="none" w="sm" len="sm"/>
        </a:ln>
      </xdr:spPr>
    </xdr:cxnSp>
    <xdr:clientData/>
  </xdr:oneCellAnchor>
  <xdr:twoCellAnchor>
    <xdr:from>
      <xdr:col>1</xdr:col>
      <xdr:colOff>80683</xdr:colOff>
      <xdr:row>6</xdr:row>
      <xdr:rowOff>71718</xdr:rowOff>
    </xdr:from>
    <xdr:to>
      <xdr:col>4</xdr:col>
      <xdr:colOff>412376</xdr:colOff>
      <xdr:row>8</xdr:row>
      <xdr:rowOff>107576</xdr:rowOff>
    </xdr:to>
    <xdr:sp macro="" textlink="">
      <xdr:nvSpPr>
        <xdr:cNvPr id="29" name="TextBox 28">
          <a:extLst>
            <a:ext uri="{FF2B5EF4-FFF2-40B4-BE49-F238E27FC236}">
              <a16:creationId xmlns:a16="http://schemas.microsoft.com/office/drawing/2014/main" id="{16358DEC-DC1B-1BE5-84B5-E3BBED3F2BA8}"/>
            </a:ext>
          </a:extLst>
        </xdr:cNvPr>
        <xdr:cNvSpPr txBox="1"/>
      </xdr:nvSpPr>
      <xdr:spPr>
        <a:xfrm>
          <a:off x="690283" y="1147483"/>
          <a:ext cx="2160493" cy="39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lumMod val="50000"/>
                </a:schemeClr>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5</xdr:col>
      <xdr:colOff>582707</xdr:colOff>
      <xdr:row>6</xdr:row>
      <xdr:rowOff>107576</xdr:rowOff>
    </xdr:from>
    <xdr:to>
      <xdr:col>9</xdr:col>
      <xdr:colOff>304800</xdr:colOff>
      <xdr:row>8</xdr:row>
      <xdr:rowOff>143434</xdr:rowOff>
    </xdr:to>
    <xdr:sp macro="" textlink="">
      <xdr:nvSpPr>
        <xdr:cNvPr id="31" name="TextBox 30">
          <a:extLst>
            <a:ext uri="{FF2B5EF4-FFF2-40B4-BE49-F238E27FC236}">
              <a16:creationId xmlns:a16="http://schemas.microsoft.com/office/drawing/2014/main" id="{B7D8A80F-DAF2-DE13-A512-660881DB2639}"/>
            </a:ext>
          </a:extLst>
        </xdr:cNvPr>
        <xdr:cNvSpPr txBox="1"/>
      </xdr:nvSpPr>
      <xdr:spPr>
        <a:xfrm>
          <a:off x="3630707" y="1183341"/>
          <a:ext cx="2160493" cy="39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lumMod val="50000"/>
                </a:schemeClr>
              </a:solidFill>
              <a:latin typeface="Times New Roman" panose="02020603050405020304" pitchFamily="18" charset="0"/>
              <a:cs typeface="Times New Roman" panose="02020603050405020304" pitchFamily="18" charset="0"/>
            </a:rPr>
            <a:t>Attrition Count</a:t>
          </a:r>
        </a:p>
      </xdr:txBody>
    </xdr:sp>
    <xdr:clientData/>
  </xdr:twoCellAnchor>
  <xdr:twoCellAnchor>
    <xdr:from>
      <xdr:col>20</xdr:col>
      <xdr:colOff>340660</xdr:colOff>
      <xdr:row>6</xdr:row>
      <xdr:rowOff>125505</xdr:rowOff>
    </xdr:from>
    <xdr:to>
      <xdr:col>24</xdr:col>
      <xdr:colOff>62753</xdr:colOff>
      <xdr:row>8</xdr:row>
      <xdr:rowOff>161363</xdr:rowOff>
    </xdr:to>
    <xdr:sp macro="" textlink="">
      <xdr:nvSpPr>
        <xdr:cNvPr id="32" name="TextBox 31">
          <a:extLst>
            <a:ext uri="{FF2B5EF4-FFF2-40B4-BE49-F238E27FC236}">
              <a16:creationId xmlns:a16="http://schemas.microsoft.com/office/drawing/2014/main" id="{B7C92A95-845D-8DB4-F10F-084F8D9A7F1F}"/>
            </a:ext>
          </a:extLst>
        </xdr:cNvPr>
        <xdr:cNvSpPr txBox="1"/>
      </xdr:nvSpPr>
      <xdr:spPr>
        <a:xfrm>
          <a:off x="12532660" y="1201270"/>
          <a:ext cx="2160493" cy="39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lumMod val="50000"/>
                </a:schemeClr>
              </a:solidFill>
              <a:latin typeface="Times New Roman" panose="02020603050405020304" pitchFamily="18" charset="0"/>
              <a:cs typeface="Times New Roman" panose="02020603050405020304" pitchFamily="18" charset="0"/>
            </a:rPr>
            <a:t>Active Employees</a:t>
          </a:r>
        </a:p>
      </xdr:txBody>
    </xdr:sp>
    <xdr:clientData/>
  </xdr:twoCellAnchor>
  <xdr:twoCellAnchor>
    <xdr:from>
      <xdr:col>10</xdr:col>
      <xdr:colOff>439272</xdr:colOff>
      <xdr:row>6</xdr:row>
      <xdr:rowOff>125505</xdr:rowOff>
    </xdr:from>
    <xdr:to>
      <xdr:col>14</xdr:col>
      <xdr:colOff>161365</xdr:colOff>
      <xdr:row>8</xdr:row>
      <xdr:rowOff>161363</xdr:rowOff>
    </xdr:to>
    <xdr:sp macro="" textlink="">
      <xdr:nvSpPr>
        <xdr:cNvPr id="33" name="TextBox 32">
          <a:extLst>
            <a:ext uri="{FF2B5EF4-FFF2-40B4-BE49-F238E27FC236}">
              <a16:creationId xmlns:a16="http://schemas.microsoft.com/office/drawing/2014/main" id="{3C47958E-F750-9B4D-6C16-C032EFCF401D}"/>
            </a:ext>
          </a:extLst>
        </xdr:cNvPr>
        <xdr:cNvSpPr txBox="1"/>
      </xdr:nvSpPr>
      <xdr:spPr>
        <a:xfrm>
          <a:off x="6535272" y="1201270"/>
          <a:ext cx="2160493" cy="39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lumMod val="50000"/>
                </a:schemeClr>
              </a:solidFill>
              <a:latin typeface="Times New Roman" panose="02020603050405020304" pitchFamily="18" charset="0"/>
              <a:cs typeface="Times New Roman" panose="02020603050405020304" pitchFamily="18" charset="0"/>
            </a:rPr>
            <a:t>Attrition Rate</a:t>
          </a:r>
        </a:p>
      </xdr:txBody>
    </xdr:sp>
    <xdr:clientData/>
  </xdr:twoCellAnchor>
  <xdr:twoCellAnchor>
    <xdr:from>
      <xdr:col>15</xdr:col>
      <xdr:colOff>331694</xdr:colOff>
      <xdr:row>6</xdr:row>
      <xdr:rowOff>116540</xdr:rowOff>
    </xdr:from>
    <xdr:to>
      <xdr:col>19</xdr:col>
      <xdr:colOff>502023</xdr:colOff>
      <xdr:row>8</xdr:row>
      <xdr:rowOff>152398</xdr:rowOff>
    </xdr:to>
    <xdr:sp macro="" textlink="">
      <xdr:nvSpPr>
        <xdr:cNvPr id="34" name="TextBox 33">
          <a:extLst>
            <a:ext uri="{FF2B5EF4-FFF2-40B4-BE49-F238E27FC236}">
              <a16:creationId xmlns:a16="http://schemas.microsoft.com/office/drawing/2014/main" id="{68358B1B-82B6-378D-BAA4-8C245B10CCE9}"/>
            </a:ext>
          </a:extLst>
        </xdr:cNvPr>
        <xdr:cNvSpPr txBox="1"/>
      </xdr:nvSpPr>
      <xdr:spPr>
        <a:xfrm>
          <a:off x="9475694" y="1192305"/>
          <a:ext cx="2608729" cy="39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accent1">
                  <a:lumMod val="50000"/>
                </a:schemeClr>
              </a:solidFill>
              <a:latin typeface="Times New Roman" panose="02020603050405020304" pitchFamily="18" charset="0"/>
              <a:cs typeface="Times New Roman" panose="02020603050405020304" pitchFamily="18" charset="0"/>
            </a:rPr>
            <a:t>Average</a:t>
          </a:r>
          <a:r>
            <a:rPr lang="en-IN" sz="1400" b="1" baseline="0">
              <a:solidFill>
                <a:schemeClr val="accent1">
                  <a:lumMod val="50000"/>
                </a:schemeClr>
              </a:solidFill>
              <a:latin typeface="Times New Roman" panose="02020603050405020304" pitchFamily="18" charset="0"/>
              <a:cs typeface="Times New Roman" panose="02020603050405020304" pitchFamily="18" charset="0"/>
            </a:rPr>
            <a:t> Years at Company</a:t>
          </a:r>
          <a:endParaRPr lang="en-IN" sz="14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71719</xdr:colOff>
      <xdr:row>8</xdr:row>
      <xdr:rowOff>116541</xdr:rowOff>
    </xdr:from>
    <xdr:to>
      <xdr:col>5</xdr:col>
      <xdr:colOff>358589</xdr:colOff>
      <xdr:row>11</xdr:row>
      <xdr:rowOff>80683</xdr:rowOff>
    </xdr:to>
    <xdr:sp macro="" textlink="KPI!A9">
      <xdr:nvSpPr>
        <xdr:cNvPr id="35" name="TextBox 34">
          <a:extLst>
            <a:ext uri="{FF2B5EF4-FFF2-40B4-BE49-F238E27FC236}">
              <a16:creationId xmlns:a16="http://schemas.microsoft.com/office/drawing/2014/main" id="{63F5B644-C819-DAF2-0DED-9BBACCC58503}"/>
            </a:ext>
          </a:extLst>
        </xdr:cNvPr>
        <xdr:cNvSpPr txBox="1"/>
      </xdr:nvSpPr>
      <xdr:spPr>
        <a:xfrm>
          <a:off x="681319" y="1550894"/>
          <a:ext cx="2725270" cy="502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3AD9F4-9A5C-486A-A078-CA54B8690F49}" type="TxLink">
            <a:rPr lang="en-US" sz="2600" b="1" i="0" u="none" strike="noStrike">
              <a:solidFill>
                <a:srgbClr val="002060"/>
              </a:solidFill>
              <a:latin typeface="Aptos Narrow"/>
              <a:cs typeface="Times New Roman" panose="02020603050405020304" pitchFamily="18" charset="0"/>
            </a:rPr>
            <a:pPr algn="ctr"/>
            <a:t>1470</a:t>
          </a:fld>
          <a:endParaRPr lang="en-IN" sz="26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322732</xdr:colOff>
      <xdr:row>8</xdr:row>
      <xdr:rowOff>115574</xdr:rowOff>
    </xdr:from>
    <xdr:to>
      <xdr:col>15</xdr:col>
      <xdr:colOff>2</xdr:colOff>
      <xdr:row>11</xdr:row>
      <xdr:rowOff>17930</xdr:rowOff>
    </xdr:to>
    <xdr:sp macro="" textlink="KPI!G9">
      <xdr:nvSpPr>
        <xdr:cNvPr id="36" name="TextBox 35">
          <a:extLst>
            <a:ext uri="{FF2B5EF4-FFF2-40B4-BE49-F238E27FC236}">
              <a16:creationId xmlns:a16="http://schemas.microsoft.com/office/drawing/2014/main" id="{3818DA55-3916-EAFC-9175-2C4611AD9B0D}"/>
            </a:ext>
          </a:extLst>
        </xdr:cNvPr>
        <xdr:cNvSpPr txBox="1"/>
      </xdr:nvSpPr>
      <xdr:spPr>
        <a:xfrm>
          <a:off x="6418732" y="1549927"/>
          <a:ext cx="2725270" cy="440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89E657-7D44-4036-8A71-3E5AC853E6B2}" type="TxLink">
            <a:rPr lang="en-US" sz="2600" b="1" i="0" u="none" strike="noStrike">
              <a:solidFill>
                <a:srgbClr val="002060"/>
              </a:solidFill>
              <a:latin typeface="Aptos Narrow"/>
              <a:cs typeface="Times New Roman" panose="02020603050405020304" pitchFamily="18" charset="0"/>
            </a:rPr>
            <a:pPr algn="ctr"/>
            <a:t>16.12%</a:t>
          </a:fld>
          <a:endParaRPr lang="en-IN" sz="26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98611</xdr:colOff>
      <xdr:row>8</xdr:row>
      <xdr:rowOff>144952</xdr:rowOff>
    </xdr:from>
    <xdr:to>
      <xdr:col>24</xdr:col>
      <xdr:colOff>385481</xdr:colOff>
      <xdr:row>11</xdr:row>
      <xdr:rowOff>62754</xdr:rowOff>
    </xdr:to>
    <xdr:sp macro="" textlink="KPI!F9">
      <xdr:nvSpPr>
        <xdr:cNvPr id="37" name="TextBox 36">
          <a:extLst>
            <a:ext uri="{FF2B5EF4-FFF2-40B4-BE49-F238E27FC236}">
              <a16:creationId xmlns:a16="http://schemas.microsoft.com/office/drawing/2014/main" id="{C5DEC91C-B27D-5D9F-D791-D556E4818757}"/>
            </a:ext>
          </a:extLst>
        </xdr:cNvPr>
        <xdr:cNvSpPr txBox="1"/>
      </xdr:nvSpPr>
      <xdr:spPr>
        <a:xfrm>
          <a:off x="12290611" y="1579305"/>
          <a:ext cx="2725270" cy="45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0D69B8-5192-4D39-8289-EA4A24557BED}" type="TxLink">
            <a:rPr lang="en-US" sz="2600" b="1" i="0" u="none" strike="noStrike">
              <a:solidFill>
                <a:srgbClr val="002060"/>
              </a:solidFill>
              <a:latin typeface="Aptos Narrow"/>
              <a:cs typeface="Times New Roman" panose="02020603050405020304" pitchFamily="18" charset="0"/>
            </a:rPr>
            <a:pPr algn="ctr"/>
            <a:t>1233</a:t>
          </a:fld>
          <a:endParaRPr lang="en-IN" sz="26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510988</xdr:colOff>
      <xdr:row>8</xdr:row>
      <xdr:rowOff>151433</xdr:rowOff>
    </xdr:from>
    <xdr:to>
      <xdr:col>10</xdr:col>
      <xdr:colOff>188258</xdr:colOff>
      <xdr:row>11</xdr:row>
      <xdr:rowOff>53788</xdr:rowOff>
    </xdr:to>
    <xdr:sp macro="" textlink="KPI!B9">
      <xdr:nvSpPr>
        <xdr:cNvPr id="39" name="TextBox 38">
          <a:extLst>
            <a:ext uri="{FF2B5EF4-FFF2-40B4-BE49-F238E27FC236}">
              <a16:creationId xmlns:a16="http://schemas.microsoft.com/office/drawing/2014/main" id="{5DDB235A-E10D-C4C4-D4D3-0A8D8C0B6184}"/>
            </a:ext>
          </a:extLst>
        </xdr:cNvPr>
        <xdr:cNvSpPr txBox="1"/>
      </xdr:nvSpPr>
      <xdr:spPr>
        <a:xfrm>
          <a:off x="3558988" y="1585786"/>
          <a:ext cx="2725270" cy="440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FEF7F7-5E10-4C47-924A-51B2DDC69F6F}" type="TxLink">
            <a:rPr lang="en-US" sz="2600" b="1" i="0" u="none" strike="noStrike">
              <a:solidFill>
                <a:srgbClr val="002060"/>
              </a:solidFill>
              <a:latin typeface="Aptos Narrow"/>
              <a:cs typeface="Times New Roman" panose="02020603050405020304" pitchFamily="18" charset="0"/>
            </a:rPr>
            <a:pPr algn="ctr"/>
            <a:t>237</a:t>
          </a:fld>
          <a:endParaRPr lang="en-IN" sz="26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394450</xdr:colOff>
      <xdr:row>8</xdr:row>
      <xdr:rowOff>142468</xdr:rowOff>
    </xdr:from>
    <xdr:to>
      <xdr:col>19</xdr:col>
      <xdr:colOff>197224</xdr:colOff>
      <xdr:row>11</xdr:row>
      <xdr:rowOff>89648</xdr:rowOff>
    </xdr:to>
    <xdr:sp macro="" textlink="KPI!D9">
      <xdr:nvSpPr>
        <xdr:cNvPr id="41" name="TextBox 40">
          <a:extLst>
            <a:ext uri="{FF2B5EF4-FFF2-40B4-BE49-F238E27FC236}">
              <a16:creationId xmlns:a16="http://schemas.microsoft.com/office/drawing/2014/main" id="{0D29254F-56E9-DD76-EBD0-AE21E42FBFFC}"/>
            </a:ext>
          </a:extLst>
        </xdr:cNvPr>
        <xdr:cNvSpPr txBox="1"/>
      </xdr:nvSpPr>
      <xdr:spPr>
        <a:xfrm>
          <a:off x="9538450" y="1576821"/>
          <a:ext cx="2241174" cy="485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C61EB5-93EF-490E-A83E-CBBAF4B69EE6}" type="TxLink">
            <a:rPr lang="en-US" sz="2600" b="1" i="0" u="none" strike="noStrike">
              <a:solidFill>
                <a:srgbClr val="002060"/>
              </a:solidFill>
              <a:latin typeface="Times New Roman" panose="02020603050405020304" pitchFamily="18" charset="0"/>
              <a:cs typeface="Times New Roman" panose="02020603050405020304" pitchFamily="18" charset="0"/>
            </a:rPr>
            <a:pPr algn="ctr"/>
            <a:t>7.0</a:t>
          </a:fld>
          <a:endParaRPr lang="en-IN" sz="2600" b="1">
            <a:solidFill>
              <a:srgbClr val="002060"/>
            </a:solidFill>
            <a:latin typeface="Times New Roman" panose="02020603050405020304" pitchFamily="18" charset="0"/>
            <a:cs typeface="Times New Roman" panose="02020603050405020304" pitchFamily="18" charset="0"/>
          </a:endParaRPr>
        </a:p>
      </xdr:txBody>
    </xdr:sp>
    <xdr:clientData/>
  </xdr:twoCellAnchor>
  <xdr:oneCellAnchor>
    <xdr:from>
      <xdr:col>9</xdr:col>
      <xdr:colOff>406101</xdr:colOff>
      <xdr:row>6</xdr:row>
      <xdr:rowOff>108153</xdr:rowOff>
    </xdr:from>
    <xdr:ext cx="485775" cy="368896"/>
    <xdr:pic>
      <xdr:nvPicPr>
        <xdr:cNvPr id="48" name="image7.png">
          <a:extLst>
            <a:ext uri="{FF2B5EF4-FFF2-40B4-BE49-F238E27FC236}">
              <a16:creationId xmlns:a16="http://schemas.microsoft.com/office/drawing/2014/main" id="{F88393DA-B32B-42E7-ACB9-4C5EF418C3AF}"/>
            </a:ext>
          </a:extLst>
        </xdr:cNvPr>
        <xdr:cNvPicPr preferRelativeResize="0"/>
      </xdr:nvPicPr>
      <xdr:blipFill>
        <a:blip xmlns:r="http://schemas.openxmlformats.org/officeDocument/2006/relationships" r:embed="rId1" cstate="print"/>
        <a:stretch>
          <a:fillRect/>
        </a:stretch>
      </xdr:blipFill>
      <xdr:spPr>
        <a:xfrm>
          <a:off x="5892501" y="1218496"/>
          <a:ext cx="485775" cy="368896"/>
        </a:xfrm>
        <a:prstGeom prst="rect">
          <a:avLst/>
        </a:prstGeom>
        <a:noFill/>
        <a:ln>
          <a:noFill/>
        </a:ln>
      </xdr:spPr>
    </xdr:pic>
    <xdr:clientData fLocksWithSheet="0"/>
  </xdr:oneCellAnchor>
  <xdr:oneCellAnchor>
    <xdr:from>
      <xdr:col>24</xdr:col>
      <xdr:colOff>201194</xdr:colOff>
      <xdr:row>6</xdr:row>
      <xdr:rowOff>111354</xdr:rowOff>
    </xdr:from>
    <xdr:ext cx="419100" cy="304800"/>
    <xdr:pic>
      <xdr:nvPicPr>
        <xdr:cNvPr id="49" name="image5.png">
          <a:extLst>
            <a:ext uri="{FF2B5EF4-FFF2-40B4-BE49-F238E27FC236}">
              <a16:creationId xmlns:a16="http://schemas.microsoft.com/office/drawing/2014/main" id="{0C2B0189-4F90-4074-A4E0-1D0808572A1C}"/>
            </a:ext>
          </a:extLst>
        </xdr:cNvPr>
        <xdr:cNvPicPr preferRelativeResize="0"/>
      </xdr:nvPicPr>
      <xdr:blipFill>
        <a:blip xmlns:r="http://schemas.openxmlformats.org/officeDocument/2006/relationships" r:embed="rId2" cstate="print"/>
        <a:stretch>
          <a:fillRect/>
        </a:stretch>
      </xdr:blipFill>
      <xdr:spPr>
        <a:xfrm>
          <a:off x="14831594" y="1221697"/>
          <a:ext cx="419100" cy="304800"/>
        </a:xfrm>
        <a:prstGeom prst="rect">
          <a:avLst/>
        </a:prstGeom>
        <a:noFill/>
        <a:ln>
          <a:noFill/>
        </a:ln>
      </xdr:spPr>
    </xdr:pic>
    <xdr:clientData fLocksWithSheet="0"/>
  </xdr:oneCellAnchor>
  <xdr:oneCellAnchor>
    <xdr:from>
      <xdr:col>14</xdr:col>
      <xdr:colOff>407383</xdr:colOff>
      <xdr:row>6</xdr:row>
      <xdr:rowOff>133126</xdr:rowOff>
    </xdr:from>
    <xdr:ext cx="390525" cy="314325"/>
    <xdr:pic>
      <xdr:nvPicPr>
        <xdr:cNvPr id="50" name="image2.png">
          <a:extLst>
            <a:ext uri="{FF2B5EF4-FFF2-40B4-BE49-F238E27FC236}">
              <a16:creationId xmlns:a16="http://schemas.microsoft.com/office/drawing/2014/main" id="{6FDDC195-AD65-42FC-945A-4A86FE1BC8F1}"/>
            </a:ext>
          </a:extLst>
        </xdr:cNvPr>
        <xdr:cNvPicPr preferRelativeResize="0"/>
      </xdr:nvPicPr>
      <xdr:blipFill>
        <a:blip xmlns:r="http://schemas.openxmlformats.org/officeDocument/2006/relationships" r:embed="rId3" cstate="print"/>
        <a:stretch>
          <a:fillRect/>
        </a:stretch>
      </xdr:blipFill>
      <xdr:spPr>
        <a:xfrm>
          <a:off x="8941783" y="1243469"/>
          <a:ext cx="390525" cy="314325"/>
        </a:xfrm>
        <a:prstGeom prst="rect">
          <a:avLst/>
        </a:prstGeom>
        <a:noFill/>
        <a:ln>
          <a:noFill/>
        </a:ln>
      </xdr:spPr>
    </xdr:pic>
    <xdr:clientData fLocksWithSheet="0"/>
  </xdr:oneCellAnchor>
  <xdr:oneCellAnchor>
    <xdr:from>
      <xdr:col>5</xdr:col>
      <xdr:colOff>62241</xdr:colOff>
      <xdr:row>6</xdr:row>
      <xdr:rowOff>117118</xdr:rowOff>
    </xdr:from>
    <xdr:ext cx="333375" cy="314325"/>
    <xdr:pic>
      <xdr:nvPicPr>
        <xdr:cNvPr id="47" name="image4.png">
          <a:extLst>
            <a:ext uri="{FF2B5EF4-FFF2-40B4-BE49-F238E27FC236}">
              <a16:creationId xmlns:a16="http://schemas.microsoft.com/office/drawing/2014/main" id="{D78B2D8B-ED92-4367-B8D2-EDD726F9A544}"/>
            </a:ext>
          </a:extLst>
        </xdr:cNvPr>
        <xdr:cNvPicPr preferRelativeResize="0"/>
      </xdr:nvPicPr>
      <xdr:blipFill>
        <a:blip xmlns:r="http://schemas.openxmlformats.org/officeDocument/2006/relationships" r:embed="rId4" cstate="print"/>
        <a:stretch>
          <a:fillRect/>
        </a:stretch>
      </xdr:blipFill>
      <xdr:spPr>
        <a:xfrm>
          <a:off x="3110241" y="1227461"/>
          <a:ext cx="333375" cy="314325"/>
        </a:xfrm>
        <a:prstGeom prst="rect">
          <a:avLst/>
        </a:prstGeom>
        <a:noFill/>
        <a:ln>
          <a:noFill/>
        </a:ln>
      </xdr:spPr>
    </xdr:pic>
    <xdr:clientData fLocksWithSheet="0"/>
  </xdr:oneCellAnchor>
  <xdr:twoCellAnchor>
    <xdr:from>
      <xdr:col>2</xdr:col>
      <xdr:colOff>35859</xdr:colOff>
      <xdr:row>1</xdr:row>
      <xdr:rowOff>125506</xdr:rowOff>
    </xdr:from>
    <xdr:to>
      <xdr:col>14</xdr:col>
      <xdr:colOff>528918</xdr:colOff>
      <xdr:row>5</xdr:row>
      <xdr:rowOff>71717</xdr:rowOff>
    </xdr:to>
    <xdr:sp macro="" textlink="">
      <xdr:nvSpPr>
        <xdr:cNvPr id="52" name="TextBox 51">
          <a:extLst>
            <a:ext uri="{FF2B5EF4-FFF2-40B4-BE49-F238E27FC236}">
              <a16:creationId xmlns:a16="http://schemas.microsoft.com/office/drawing/2014/main" id="{B506039A-F026-EC52-8ECC-96DED503200F}"/>
            </a:ext>
          </a:extLst>
        </xdr:cNvPr>
        <xdr:cNvSpPr txBox="1"/>
      </xdr:nvSpPr>
      <xdr:spPr>
        <a:xfrm>
          <a:off x="1255059" y="304800"/>
          <a:ext cx="7808259" cy="66338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accent1">
                  <a:lumMod val="50000"/>
                </a:schemeClr>
              </a:solidFill>
              <a:latin typeface="Times New Roman" panose="02020603050405020304" pitchFamily="18" charset="0"/>
              <a:cs typeface="Times New Roman" panose="02020603050405020304" pitchFamily="18" charset="0"/>
            </a:rPr>
            <a:t>HR ATTRITION DASHBOARD</a:t>
          </a:r>
        </a:p>
      </xdr:txBody>
    </xdr:sp>
    <xdr:clientData/>
  </xdr:twoCellAnchor>
  <xdr:oneCellAnchor>
    <xdr:from>
      <xdr:col>1</xdr:col>
      <xdr:colOff>125505</xdr:colOff>
      <xdr:row>1</xdr:row>
      <xdr:rowOff>179293</xdr:rowOff>
    </xdr:from>
    <xdr:ext cx="542925" cy="523875"/>
    <xdr:pic>
      <xdr:nvPicPr>
        <xdr:cNvPr id="53" name="image1.png">
          <a:extLst>
            <a:ext uri="{FF2B5EF4-FFF2-40B4-BE49-F238E27FC236}">
              <a16:creationId xmlns:a16="http://schemas.microsoft.com/office/drawing/2014/main" id="{7D89F6A7-2AAC-427D-8085-FD450C1C891C}"/>
            </a:ext>
          </a:extLst>
        </xdr:cNvPr>
        <xdr:cNvPicPr preferRelativeResize="0"/>
      </xdr:nvPicPr>
      <xdr:blipFill>
        <a:blip xmlns:r="http://schemas.openxmlformats.org/officeDocument/2006/relationships" r:embed="rId5" cstate="print"/>
        <a:stretch>
          <a:fillRect/>
        </a:stretch>
      </xdr:blipFill>
      <xdr:spPr>
        <a:xfrm>
          <a:off x="735105" y="358587"/>
          <a:ext cx="542925" cy="523875"/>
        </a:xfrm>
        <a:prstGeom prst="rect">
          <a:avLst/>
        </a:prstGeom>
        <a:noFill/>
      </xdr:spPr>
    </xdr:pic>
    <xdr:clientData fLocksWithSheet="0"/>
  </xdr:oneCellAnchor>
  <xdr:twoCellAnchor>
    <xdr:from>
      <xdr:col>16</xdr:col>
      <xdr:colOff>224117</xdr:colOff>
      <xdr:row>1</xdr:row>
      <xdr:rowOff>80683</xdr:rowOff>
    </xdr:from>
    <xdr:to>
      <xdr:col>18</xdr:col>
      <xdr:colOff>573740</xdr:colOff>
      <xdr:row>5</xdr:row>
      <xdr:rowOff>80682</xdr:rowOff>
    </xdr:to>
    <xdr:sp macro="" textlink="">
      <xdr:nvSpPr>
        <xdr:cNvPr id="54" name="TextBox 53">
          <a:extLst>
            <a:ext uri="{FF2B5EF4-FFF2-40B4-BE49-F238E27FC236}">
              <a16:creationId xmlns:a16="http://schemas.microsoft.com/office/drawing/2014/main" id="{8EF8A3A1-5545-9A1E-36DD-D036FB09A450}"/>
            </a:ext>
          </a:extLst>
        </xdr:cNvPr>
        <xdr:cNvSpPr txBox="1"/>
      </xdr:nvSpPr>
      <xdr:spPr>
        <a:xfrm>
          <a:off x="9977717" y="259977"/>
          <a:ext cx="1568823" cy="71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lumMod val="50000"/>
                </a:schemeClr>
              </a:solidFill>
              <a:latin typeface="Times New Roman" panose="02020603050405020304" pitchFamily="18" charset="0"/>
              <a:cs typeface="Times New Roman" panose="02020603050405020304" pitchFamily="18" charset="0"/>
            </a:rPr>
            <a:t>JOB </a:t>
          </a:r>
        </a:p>
        <a:p>
          <a:pPr algn="ctr"/>
          <a:r>
            <a:rPr lang="en-IN" sz="1400" b="1">
              <a:solidFill>
                <a:schemeClr val="accent1">
                  <a:lumMod val="50000"/>
                </a:schemeClr>
              </a:solidFill>
              <a:latin typeface="Times New Roman" panose="02020603050405020304" pitchFamily="18" charset="0"/>
              <a:cs typeface="Times New Roman" panose="02020603050405020304" pitchFamily="18" charset="0"/>
            </a:rPr>
            <a:t>SATISFACTION RATING</a:t>
          </a:r>
        </a:p>
      </xdr:txBody>
    </xdr:sp>
    <xdr:clientData/>
  </xdr:twoCellAnchor>
  <xdr:twoCellAnchor>
    <xdr:from>
      <xdr:col>19</xdr:col>
      <xdr:colOff>114748</xdr:colOff>
      <xdr:row>1</xdr:row>
      <xdr:rowOff>53788</xdr:rowOff>
    </xdr:from>
    <xdr:to>
      <xdr:col>21</xdr:col>
      <xdr:colOff>8965</xdr:colOff>
      <xdr:row>5</xdr:row>
      <xdr:rowOff>143435</xdr:rowOff>
    </xdr:to>
    <xdr:graphicFrame macro="">
      <xdr:nvGraphicFramePr>
        <xdr:cNvPr id="55" name="Chart 54">
          <a:extLst>
            <a:ext uri="{FF2B5EF4-FFF2-40B4-BE49-F238E27FC236}">
              <a16:creationId xmlns:a16="http://schemas.microsoft.com/office/drawing/2014/main" id="{99581CD6-E042-4F93-889C-8368F5BDC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502024</xdr:colOff>
      <xdr:row>2</xdr:row>
      <xdr:rowOff>152400</xdr:rowOff>
    </xdr:from>
    <xdr:to>
      <xdr:col>20</xdr:col>
      <xdr:colOff>268941</xdr:colOff>
      <xdr:row>4</xdr:row>
      <xdr:rowOff>71718</xdr:rowOff>
    </xdr:to>
    <xdr:sp macro="" textlink="Rating!$B$7">
      <xdr:nvSpPr>
        <xdr:cNvPr id="56" name="TextBox 55">
          <a:extLst>
            <a:ext uri="{FF2B5EF4-FFF2-40B4-BE49-F238E27FC236}">
              <a16:creationId xmlns:a16="http://schemas.microsoft.com/office/drawing/2014/main" id="{568C842A-CD0B-E5D2-55AF-5743BC026E3F}"/>
            </a:ext>
          </a:extLst>
        </xdr:cNvPr>
        <xdr:cNvSpPr txBox="1"/>
      </xdr:nvSpPr>
      <xdr:spPr>
        <a:xfrm>
          <a:off x="12084424" y="510988"/>
          <a:ext cx="376517"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D6D60E-A200-49A9-AA64-7D7EE85ADF77}" type="TxLink">
            <a:rPr lang="en-US" sz="1100" b="1" i="0" u="none" strike="noStrike">
              <a:solidFill>
                <a:srgbClr val="002060"/>
              </a:solidFill>
              <a:latin typeface="Aptos Narrow"/>
            </a:rPr>
            <a:pPr/>
            <a:t>2.6</a:t>
          </a:fld>
          <a:endParaRPr lang="en-IN" sz="900" b="1">
            <a:solidFill>
              <a:srgbClr val="002060"/>
            </a:solidFill>
          </a:endParaRPr>
        </a:p>
      </xdr:txBody>
    </xdr:sp>
    <xdr:clientData/>
  </xdr:twoCellAnchor>
  <xdr:twoCellAnchor>
    <xdr:from>
      <xdr:col>20</xdr:col>
      <xdr:colOff>527126</xdr:colOff>
      <xdr:row>1</xdr:row>
      <xdr:rowOff>98612</xdr:rowOff>
    </xdr:from>
    <xdr:to>
      <xdr:col>24</xdr:col>
      <xdr:colOff>420446</xdr:colOff>
      <xdr:row>5</xdr:row>
      <xdr:rowOff>116540</xdr:rowOff>
    </xdr:to>
    <xdr:graphicFrame macro="">
      <xdr:nvGraphicFramePr>
        <xdr:cNvPr id="58" name="Chart 57">
          <a:extLst>
            <a:ext uri="{FF2B5EF4-FFF2-40B4-BE49-F238E27FC236}">
              <a16:creationId xmlns:a16="http://schemas.microsoft.com/office/drawing/2014/main" id="{0FFE3F0B-0E11-4E33-8101-93D49CA0E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607810</xdr:colOff>
      <xdr:row>2</xdr:row>
      <xdr:rowOff>16585</xdr:rowOff>
    </xdr:from>
    <xdr:to>
      <xdr:col>24</xdr:col>
      <xdr:colOff>349626</xdr:colOff>
      <xdr:row>5</xdr:row>
      <xdr:rowOff>35858</xdr:rowOff>
    </xdr:to>
    <xdr:sp macro="" textlink="">
      <xdr:nvSpPr>
        <xdr:cNvPr id="57" name="Freeform: Shape 56">
          <a:extLst>
            <a:ext uri="{FF2B5EF4-FFF2-40B4-BE49-F238E27FC236}">
              <a16:creationId xmlns:a16="http://schemas.microsoft.com/office/drawing/2014/main" id="{9CD44CAA-0BBB-4795-92A5-23942C76FA36}"/>
            </a:ext>
          </a:extLst>
        </xdr:cNvPr>
        <xdr:cNvSpPr/>
      </xdr:nvSpPr>
      <xdr:spPr>
        <a:xfrm>
          <a:off x="12799810" y="375173"/>
          <a:ext cx="2180216" cy="557156"/>
        </a:xfrm>
        <a:custGeom>
          <a:avLst/>
          <a:gdLst>
            <a:gd name="csX0" fmla="*/ 1424940 w 1623060"/>
            <a:gd name="csY0" fmla="*/ 45720 h 373380"/>
            <a:gd name="csX1" fmla="*/ 1388964 w 1623060"/>
            <a:gd name="csY1" fmla="*/ 153412 h 373380"/>
            <a:gd name="csX2" fmla="*/ 1272540 w 1623060"/>
            <a:gd name="csY2" fmla="*/ 153411 h 373380"/>
            <a:gd name="csX3" fmla="*/ 1366729 w 1623060"/>
            <a:gd name="csY3" fmla="*/ 219968 h 373380"/>
            <a:gd name="csX4" fmla="*/ 1330752 w 1623060"/>
            <a:gd name="csY4" fmla="*/ 327659 h 373380"/>
            <a:gd name="csX5" fmla="*/ 1424940 w 1623060"/>
            <a:gd name="csY5" fmla="*/ 261102 h 373380"/>
            <a:gd name="csX6" fmla="*/ 1519128 w 1623060"/>
            <a:gd name="csY6" fmla="*/ 327659 h 373380"/>
            <a:gd name="csX7" fmla="*/ 1483151 w 1623060"/>
            <a:gd name="csY7" fmla="*/ 219968 h 373380"/>
            <a:gd name="csX8" fmla="*/ 1577340 w 1623060"/>
            <a:gd name="csY8" fmla="*/ 153411 h 373380"/>
            <a:gd name="csX9" fmla="*/ 1460916 w 1623060"/>
            <a:gd name="csY9" fmla="*/ 153412 h 373380"/>
            <a:gd name="csX10" fmla="*/ 647700 w 1623060"/>
            <a:gd name="csY10" fmla="*/ 45720 h 373380"/>
            <a:gd name="csX11" fmla="*/ 611724 w 1623060"/>
            <a:gd name="csY11" fmla="*/ 153412 h 373380"/>
            <a:gd name="csX12" fmla="*/ 495300 w 1623060"/>
            <a:gd name="csY12" fmla="*/ 153411 h 373380"/>
            <a:gd name="csX13" fmla="*/ 589489 w 1623060"/>
            <a:gd name="csY13" fmla="*/ 219968 h 373380"/>
            <a:gd name="csX14" fmla="*/ 553512 w 1623060"/>
            <a:gd name="csY14" fmla="*/ 327659 h 373380"/>
            <a:gd name="csX15" fmla="*/ 647700 w 1623060"/>
            <a:gd name="csY15" fmla="*/ 261102 h 373380"/>
            <a:gd name="csX16" fmla="*/ 741888 w 1623060"/>
            <a:gd name="csY16" fmla="*/ 327659 h 373380"/>
            <a:gd name="csX17" fmla="*/ 705911 w 1623060"/>
            <a:gd name="csY17" fmla="*/ 219968 h 373380"/>
            <a:gd name="csX18" fmla="*/ 800100 w 1623060"/>
            <a:gd name="csY18" fmla="*/ 153411 h 373380"/>
            <a:gd name="csX19" fmla="*/ 683676 w 1623060"/>
            <a:gd name="csY19" fmla="*/ 153412 h 373380"/>
            <a:gd name="csX20" fmla="*/ 1036320 w 1623060"/>
            <a:gd name="csY20" fmla="*/ 38100 h 373380"/>
            <a:gd name="csX21" fmla="*/ 1000344 w 1623060"/>
            <a:gd name="csY21" fmla="*/ 145792 h 373380"/>
            <a:gd name="csX22" fmla="*/ 883920 w 1623060"/>
            <a:gd name="csY22" fmla="*/ 145791 h 373380"/>
            <a:gd name="csX23" fmla="*/ 978109 w 1623060"/>
            <a:gd name="csY23" fmla="*/ 212348 h 373380"/>
            <a:gd name="csX24" fmla="*/ 942132 w 1623060"/>
            <a:gd name="csY24" fmla="*/ 320039 h 373380"/>
            <a:gd name="csX25" fmla="*/ 1036320 w 1623060"/>
            <a:gd name="csY25" fmla="*/ 253482 h 373380"/>
            <a:gd name="csX26" fmla="*/ 1130508 w 1623060"/>
            <a:gd name="csY26" fmla="*/ 320039 h 373380"/>
            <a:gd name="csX27" fmla="*/ 1094531 w 1623060"/>
            <a:gd name="csY27" fmla="*/ 212348 h 373380"/>
            <a:gd name="csX28" fmla="*/ 1188720 w 1623060"/>
            <a:gd name="csY28" fmla="*/ 145791 h 373380"/>
            <a:gd name="csX29" fmla="*/ 1072296 w 1623060"/>
            <a:gd name="csY29" fmla="*/ 145792 h 373380"/>
            <a:gd name="csX30" fmla="*/ 259080 w 1623060"/>
            <a:gd name="csY30" fmla="*/ 38100 h 373380"/>
            <a:gd name="csX31" fmla="*/ 223104 w 1623060"/>
            <a:gd name="csY31" fmla="*/ 145792 h 373380"/>
            <a:gd name="csX32" fmla="*/ 106680 w 1623060"/>
            <a:gd name="csY32" fmla="*/ 145791 h 373380"/>
            <a:gd name="csX33" fmla="*/ 200869 w 1623060"/>
            <a:gd name="csY33" fmla="*/ 212348 h 373380"/>
            <a:gd name="csX34" fmla="*/ 164892 w 1623060"/>
            <a:gd name="csY34" fmla="*/ 320039 h 373380"/>
            <a:gd name="csX35" fmla="*/ 259080 w 1623060"/>
            <a:gd name="csY35" fmla="*/ 253482 h 373380"/>
            <a:gd name="csX36" fmla="*/ 353268 w 1623060"/>
            <a:gd name="csY36" fmla="*/ 320039 h 373380"/>
            <a:gd name="csX37" fmla="*/ 317291 w 1623060"/>
            <a:gd name="csY37" fmla="*/ 212348 h 373380"/>
            <a:gd name="csX38" fmla="*/ 411480 w 1623060"/>
            <a:gd name="csY38" fmla="*/ 145791 h 373380"/>
            <a:gd name="csX39" fmla="*/ 295056 w 1623060"/>
            <a:gd name="csY39" fmla="*/ 145792 h 373380"/>
            <a:gd name="csX40" fmla="*/ 0 w 1623060"/>
            <a:gd name="csY40" fmla="*/ 0 h 373380"/>
            <a:gd name="csX41" fmla="*/ 1623060 w 1623060"/>
            <a:gd name="csY41" fmla="*/ 0 h 373380"/>
            <a:gd name="csX42" fmla="*/ 1623060 w 1623060"/>
            <a:gd name="csY42" fmla="*/ 373380 h 373380"/>
            <a:gd name="csX43" fmla="*/ 0 w 1623060"/>
            <a:gd name="csY43" fmla="*/ 373380 h 3733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23060" h="373380">
              <a:moveTo>
                <a:pt x="1424940" y="45720"/>
              </a:moveTo>
              <a:lnTo>
                <a:pt x="1388964" y="153412"/>
              </a:lnTo>
              <a:lnTo>
                <a:pt x="1272540" y="153411"/>
              </a:lnTo>
              <a:lnTo>
                <a:pt x="1366729" y="219968"/>
              </a:lnTo>
              <a:lnTo>
                <a:pt x="1330752" y="327659"/>
              </a:lnTo>
              <a:lnTo>
                <a:pt x="1424940" y="261102"/>
              </a:lnTo>
              <a:lnTo>
                <a:pt x="1519128" y="327659"/>
              </a:lnTo>
              <a:lnTo>
                <a:pt x="1483151" y="219968"/>
              </a:lnTo>
              <a:lnTo>
                <a:pt x="1577340" y="153411"/>
              </a:lnTo>
              <a:lnTo>
                <a:pt x="1460916" y="153412"/>
              </a:lnTo>
              <a:close/>
              <a:moveTo>
                <a:pt x="647700" y="45720"/>
              </a:moveTo>
              <a:lnTo>
                <a:pt x="611724" y="153412"/>
              </a:lnTo>
              <a:lnTo>
                <a:pt x="495300" y="153411"/>
              </a:lnTo>
              <a:lnTo>
                <a:pt x="589489" y="219968"/>
              </a:lnTo>
              <a:lnTo>
                <a:pt x="553512" y="327659"/>
              </a:lnTo>
              <a:lnTo>
                <a:pt x="647700" y="261102"/>
              </a:lnTo>
              <a:lnTo>
                <a:pt x="741888" y="327659"/>
              </a:lnTo>
              <a:lnTo>
                <a:pt x="705911" y="219968"/>
              </a:lnTo>
              <a:lnTo>
                <a:pt x="800100" y="153411"/>
              </a:lnTo>
              <a:lnTo>
                <a:pt x="683676" y="153412"/>
              </a:lnTo>
              <a:close/>
              <a:moveTo>
                <a:pt x="1036320" y="38100"/>
              </a:moveTo>
              <a:lnTo>
                <a:pt x="1000344" y="145792"/>
              </a:lnTo>
              <a:lnTo>
                <a:pt x="883920" y="145791"/>
              </a:lnTo>
              <a:lnTo>
                <a:pt x="978109" y="212348"/>
              </a:lnTo>
              <a:lnTo>
                <a:pt x="942132" y="320039"/>
              </a:lnTo>
              <a:lnTo>
                <a:pt x="1036320" y="253482"/>
              </a:lnTo>
              <a:lnTo>
                <a:pt x="1130508" y="320039"/>
              </a:lnTo>
              <a:lnTo>
                <a:pt x="1094531" y="212348"/>
              </a:lnTo>
              <a:lnTo>
                <a:pt x="1188720" y="145791"/>
              </a:lnTo>
              <a:lnTo>
                <a:pt x="1072296" y="145792"/>
              </a:lnTo>
              <a:close/>
              <a:moveTo>
                <a:pt x="259080" y="38100"/>
              </a:moveTo>
              <a:lnTo>
                <a:pt x="223104" y="145792"/>
              </a:lnTo>
              <a:lnTo>
                <a:pt x="106680" y="145791"/>
              </a:lnTo>
              <a:lnTo>
                <a:pt x="200869" y="212348"/>
              </a:lnTo>
              <a:lnTo>
                <a:pt x="164892" y="320039"/>
              </a:lnTo>
              <a:lnTo>
                <a:pt x="259080" y="253482"/>
              </a:lnTo>
              <a:lnTo>
                <a:pt x="353268" y="320039"/>
              </a:lnTo>
              <a:lnTo>
                <a:pt x="317291" y="212348"/>
              </a:lnTo>
              <a:lnTo>
                <a:pt x="411480" y="145791"/>
              </a:lnTo>
              <a:lnTo>
                <a:pt x="295056" y="145792"/>
              </a:lnTo>
              <a:close/>
              <a:moveTo>
                <a:pt x="0" y="0"/>
              </a:moveTo>
              <a:lnTo>
                <a:pt x="1623060" y="0"/>
              </a:lnTo>
              <a:lnTo>
                <a:pt x="1623060" y="373380"/>
              </a:lnTo>
              <a:lnTo>
                <a:pt x="0" y="373380"/>
              </a:lnTo>
              <a:close/>
            </a:path>
          </a:pathLst>
        </a:cu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editAs="oneCell">
    <xdr:from>
      <xdr:col>19</xdr:col>
      <xdr:colOff>120513</xdr:colOff>
      <xdr:row>6</xdr:row>
      <xdr:rowOff>98612</xdr:rowOff>
    </xdr:from>
    <xdr:to>
      <xdr:col>20</xdr:col>
      <xdr:colOff>113341</xdr:colOff>
      <xdr:row>8</xdr:row>
      <xdr:rowOff>152399</xdr:rowOff>
    </xdr:to>
    <xdr:pic>
      <xdr:nvPicPr>
        <xdr:cNvPr id="60" name="Picture 59">
          <a:extLst>
            <a:ext uri="{FF2B5EF4-FFF2-40B4-BE49-F238E27FC236}">
              <a16:creationId xmlns:a16="http://schemas.microsoft.com/office/drawing/2014/main" id="{C64B0462-B6C0-C6C5-D2B6-7AA67B6ADC76}"/>
            </a:ext>
          </a:extLst>
        </xdr:cNvPr>
        <xdr:cNvPicPr>
          <a:picLocks noChangeAspect="1"/>
        </xdr:cNvPicPr>
      </xdr:nvPicPr>
      <xdr:blipFill>
        <a:blip xmlns:r="http://schemas.openxmlformats.org/officeDocument/2006/relationships" r:embed="rId8"/>
        <a:stretch>
          <a:fillRect/>
        </a:stretch>
      </xdr:blipFill>
      <xdr:spPr>
        <a:xfrm>
          <a:off x="11702913" y="1208955"/>
          <a:ext cx="602428" cy="423901"/>
        </a:xfrm>
        <a:prstGeom prst="rect">
          <a:avLst/>
        </a:prstGeom>
        <a:pattFill prst="pct60">
          <a:fgClr>
            <a:srgbClr val="00B050"/>
          </a:fgClr>
          <a:bgClr>
            <a:schemeClr val="bg1"/>
          </a:bgClr>
        </a:pattFill>
      </xdr:spPr>
    </xdr:pic>
    <xdr:clientData/>
  </xdr:twoCellAnchor>
  <xdr:twoCellAnchor>
    <xdr:from>
      <xdr:col>8</xdr:col>
      <xdr:colOff>224116</xdr:colOff>
      <xdr:row>47</xdr:row>
      <xdr:rowOff>179293</xdr:rowOff>
    </xdr:from>
    <xdr:to>
      <xdr:col>16</xdr:col>
      <xdr:colOff>554961</xdr:colOff>
      <xdr:row>56</xdr:row>
      <xdr:rowOff>134470</xdr:rowOff>
    </xdr:to>
    <xdr:grpSp>
      <xdr:nvGrpSpPr>
        <xdr:cNvPr id="72" name="Group 71">
          <a:extLst>
            <a:ext uri="{FF2B5EF4-FFF2-40B4-BE49-F238E27FC236}">
              <a16:creationId xmlns:a16="http://schemas.microsoft.com/office/drawing/2014/main" id="{41937B9D-9A33-49AC-B35C-D0E8A0C3DA31}"/>
            </a:ext>
          </a:extLst>
        </xdr:cNvPr>
        <xdr:cNvGrpSpPr/>
      </xdr:nvGrpSpPr>
      <xdr:grpSpPr>
        <a:xfrm>
          <a:off x="5100916" y="8876979"/>
          <a:ext cx="5207645" cy="1620691"/>
          <a:chOff x="546846" y="5907741"/>
          <a:chExt cx="4276166" cy="1568824"/>
        </a:xfrm>
      </xdr:grpSpPr>
      <xdr:graphicFrame macro="">
        <xdr:nvGraphicFramePr>
          <xdr:cNvPr id="64" name="Chart 63">
            <a:extLst>
              <a:ext uri="{FF2B5EF4-FFF2-40B4-BE49-F238E27FC236}">
                <a16:creationId xmlns:a16="http://schemas.microsoft.com/office/drawing/2014/main" id="{7AFD6FC7-2982-0B30-4F3F-5FC1BDB1851B}"/>
              </a:ext>
            </a:extLst>
          </xdr:cNvPr>
          <xdr:cNvGraphicFramePr>
            <a:graphicFrameLocks/>
          </xdr:cNvGraphicFramePr>
        </xdr:nvGraphicFramePr>
        <xdr:xfrm>
          <a:off x="3083859" y="5907741"/>
          <a:ext cx="1739153" cy="153296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1" name="Group 70">
            <a:extLst>
              <a:ext uri="{FF2B5EF4-FFF2-40B4-BE49-F238E27FC236}">
                <a16:creationId xmlns:a16="http://schemas.microsoft.com/office/drawing/2014/main" id="{607BC102-5FD5-B968-8D60-C6B3ED5B2BE3}"/>
              </a:ext>
            </a:extLst>
          </xdr:cNvPr>
          <xdr:cNvGrpSpPr/>
        </xdr:nvGrpSpPr>
        <xdr:grpSpPr>
          <a:xfrm>
            <a:off x="546846" y="5943600"/>
            <a:ext cx="2835814" cy="1532965"/>
            <a:chOff x="546846" y="5943600"/>
            <a:chExt cx="2835814" cy="1532965"/>
          </a:xfrm>
        </xdr:grpSpPr>
        <xdr:graphicFrame macro="">
          <xdr:nvGraphicFramePr>
            <xdr:cNvPr id="63" name="Chart 62">
              <a:extLst>
                <a:ext uri="{FF2B5EF4-FFF2-40B4-BE49-F238E27FC236}">
                  <a16:creationId xmlns:a16="http://schemas.microsoft.com/office/drawing/2014/main" id="{6D9FADC6-548E-4D16-8CF0-022D8177F4C3}"/>
                </a:ext>
              </a:extLst>
            </xdr:cNvPr>
            <xdr:cNvGraphicFramePr>
              <a:graphicFrameLocks/>
            </xdr:cNvGraphicFramePr>
          </xdr:nvGraphicFramePr>
          <xdr:xfrm>
            <a:off x="546846" y="5943600"/>
            <a:ext cx="1739153" cy="1532965"/>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66" name="Graphic 65" descr="Male profile with solid fill">
              <a:extLst>
                <a:ext uri="{FF2B5EF4-FFF2-40B4-BE49-F238E27FC236}">
                  <a16:creationId xmlns:a16="http://schemas.microsoft.com/office/drawing/2014/main" id="{DC00D642-7B9E-7539-E426-9CE783DA763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26660" y="6311153"/>
              <a:ext cx="756000" cy="756000"/>
            </a:xfrm>
            <a:prstGeom prst="rect">
              <a:avLst/>
            </a:prstGeom>
          </xdr:spPr>
        </xdr:pic>
        <xdr:pic>
          <xdr:nvPicPr>
            <xdr:cNvPr id="68" name="Graphic 67" descr="Female Profile with solid fill">
              <a:extLst>
                <a:ext uri="{FF2B5EF4-FFF2-40B4-BE49-F238E27FC236}">
                  <a16:creationId xmlns:a16="http://schemas.microsoft.com/office/drawing/2014/main" id="{09C323A8-DF0A-CAE1-CBAB-7EABC8F958C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78800" y="6344612"/>
              <a:ext cx="720000" cy="720000"/>
            </a:xfrm>
            <a:prstGeom prst="rect">
              <a:avLst/>
            </a:prstGeom>
          </xdr:spPr>
        </xdr:pic>
      </xdr:grpSp>
    </xdr:grpSp>
    <xdr:clientData/>
  </xdr:twoCellAnchor>
  <xdr:twoCellAnchor>
    <xdr:from>
      <xdr:col>8</xdr:col>
      <xdr:colOff>313764</xdr:colOff>
      <xdr:row>42</xdr:row>
      <xdr:rowOff>71716</xdr:rowOff>
    </xdr:from>
    <xdr:to>
      <xdr:col>15</xdr:col>
      <xdr:colOff>53284</xdr:colOff>
      <xdr:row>44</xdr:row>
      <xdr:rowOff>8964</xdr:rowOff>
    </xdr:to>
    <xdr:sp macro="" textlink="">
      <xdr:nvSpPr>
        <xdr:cNvPr id="73" name="TextBox 72">
          <a:extLst>
            <a:ext uri="{FF2B5EF4-FFF2-40B4-BE49-F238E27FC236}">
              <a16:creationId xmlns:a16="http://schemas.microsoft.com/office/drawing/2014/main" id="{81EC5DD0-550E-3569-594C-F217E2257CB6}"/>
            </a:ext>
          </a:extLst>
        </xdr:cNvPr>
        <xdr:cNvSpPr txBox="1"/>
      </xdr:nvSpPr>
      <xdr:spPr>
        <a:xfrm>
          <a:off x="5190564" y="7602069"/>
          <a:ext cx="4006720"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accent1">
                  <a:lumMod val="50000"/>
                </a:schemeClr>
              </a:solidFill>
              <a:latin typeface="Times New Roman" panose="02020603050405020304" pitchFamily="18" charset="0"/>
              <a:cs typeface="Times New Roman" panose="02020603050405020304" pitchFamily="18" charset="0"/>
            </a:rPr>
            <a:t>Total Employees by Gender</a:t>
          </a:r>
        </a:p>
      </xdr:txBody>
    </xdr:sp>
    <xdr:clientData/>
  </xdr:twoCellAnchor>
  <xdr:twoCellAnchor editAs="oneCell">
    <xdr:from>
      <xdr:col>22</xdr:col>
      <xdr:colOff>7174</xdr:colOff>
      <xdr:row>44</xdr:row>
      <xdr:rowOff>115197</xdr:rowOff>
    </xdr:from>
    <xdr:to>
      <xdr:col>25</xdr:col>
      <xdr:colOff>7174</xdr:colOff>
      <xdr:row>49</xdr:row>
      <xdr:rowOff>0</xdr:rowOff>
    </xdr:to>
    <mc:AlternateContent xmlns:mc="http://schemas.openxmlformats.org/markup-compatibility/2006" xmlns:a14="http://schemas.microsoft.com/office/drawing/2010/main">
      <mc:Choice Requires="a14">
        <xdr:graphicFrame macro="">
          <xdr:nvGraphicFramePr>
            <xdr:cNvPr id="74" name="Gender 1">
              <a:extLst>
                <a:ext uri="{FF2B5EF4-FFF2-40B4-BE49-F238E27FC236}">
                  <a16:creationId xmlns:a16="http://schemas.microsoft.com/office/drawing/2014/main" id="{3B46F64E-5AD3-4A44-8C85-1BA5DD6519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418374" y="8004138"/>
              <a:ext cx="1828800" cy="78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179294</xdr:colOff>
      <xdr:row>14</xdr:row>
      <xdr:rowOff>70373</xdr:rowOff>
    </xdr:from>
    <xdr:to>
      <xdr:col>24</xdr:col>
      <xdr:colOff>457199</xdr:colOff>
      <xdr:row>26</xdr:row>
      <xdr:rowOff>98611</xdr:rowOff>
    </xdr:to>
    <xdr:graphicFrame macro="">
      <xdr:nvGraphicFramePr>
        <xdr:cNvPr id="75" name="Chart 74">
          <a:extLst>
            <a:ext uri="{FF2B5EF4-FFF2-40B4-BE49-F238E27FC236}">
              <a16:creationId xmlns:a16="http://schemas.microsoft.com/office/drawing/2014/main" id="{A5B61B4D-3086-466A-9E0D-018CB8629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179293</xdr:colOff>
      <xdr:row>12</xdr:row>
      <xdr:rowOff>107577</xdr:rowOff>
    </xdr:from>
    <xdr:to>
      <xdr:col>22</xdr:col>
      <xdr:colOff>421340</xdr:colOff>
      <xdr:row>14</xdr:row>
      <xdr:rowOff>44824</xdr:rowOff>
    </xdr:to>
    <xdr:sp macro="" textlink="">
      <xdr:nvSpPr>
        <xdr:cNvPr id="76" name="TextBox 75">
          <a:extLst>
            <a:ext uri="{FF2B5EF4-FFF2-40B4-BE49-F238E27FC236}">
              <a16:creationId xmlns:a16="http://schemas.microsoft.com/office/drawing/2014/main" id="{AE320AE2-6A7E-EB32-6555-BE64F3083589}"/>
            </a:ext>
          </a:extLst>
        </xdr:cNvPr>
        <xdr:cNvSpPr txBox="1"/>
      </xdr:nvSpPr>
      <xdr:spPr>
        <a:xfrm>
          <a:off x="10542493" y="2259106"/>
          <a:ext cx="3290047"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accent1">
                  <a:lumMod val="50000"/>
                </a:schemeClr>
              </a:solidFill>
            </a:rPr>
            <a:t>Attrition Contribution by Department (%)</a:t>
          </a:r>
          <a:endParaRPr lang="en-IN" sz="1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423419</xdr:colOff>
      <xdr:row>27</xdr:row>
      <xdr:rowOff>152400</xdr:rowOff>
    </xdr:from>
    <xdr:to>
      <xdr:col>24</xdr:col>
      <xdr:colOff>206188</xdr:colOff>
      <xdr:row>29</xdr:row>
      <xdr:rowOff>89648</xdr:rowOff>
    </xdr:to>
    <xdr:sp macro="" textlink="">
      <xdr:nvSpPr>
        <xdr:cNvPr id="78" name="TextBox 77">
          <a:extLst>
            <a:ext uri="{FF2B5EF4-FFF2-40B4-BE49-F238E27FC236}">
              <a16:creationId xmlns:a16="http://schemas.microsoft.com/office/drawing/2014/main" id="{4F3EA907-83E0-AD99-3180-4898AF621857}"/>
            </a:ext>
          </a:extLst>
        </xdr:cNvPr>
        <xdr:cNvSpPr txBox="1"/>
      </xdr:nvSpPr>
      <xdr:spPr>
        <a:xfrm>
          <a:off x="10786619" y="4993341"/>
          <a:ext cx="4049969"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baseline="0">
              <a:solidFill>
                <a:schemeClr val="accent1">
                  <a:lumMod val="50000"/>
                </a:schemeClr>
              </a:solidFill>
              <a:latin typeface="Times New Roman" panose="02020603050405020304" pitchFamily="18" charset="0"/>
              <a:cs typeface="Times New Roman" panose="02020603050405020304" pitchFamily="18" charset="0"/>
            </a:rPr>
            <a:t>Attrition By Education</a:t>
          </a:r>
          <a:endParaRPr lang="en-IN" sz="1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71718</xdr:colOff>
      <xdr:row>14</xdr:row>
      <xdr:rowOff>44823</xdr:rowOff>
    </xdr:from>
    <xdr:to>
      <xdr:col>7</xdr:col>
      <xdr:colOff>573741</xdr:colOff>
      <xdr:row>26</xdr:row>
      <xdr:rowOff>143435</xdr:rowOff>
    </xdr:to>
    <xdr:graphicFrame macro="">
      <xdr:nvGraphicFramePr>
        <xdr:cNvPr id="79" name="Chart 78">
          <a:extLst>
            <a:ext uri="{FF2B5EF4-FFF2-40B4-BE49-F238E27FC236}">
              <a16:creationId xmlns:a16="http://schemas.microsoft.com/office/drawing/2014/main" id="{0E9CE6C6-1A3D-48E2-B251-0AECB201A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107576</xdr:colOff>
      <xdr:row>12</xdr:row>
      <xdr:rowOff>107576</xdr:rowOff>
    </xdr:from>
    <xdr:to>
      <xdr:col>6</xdr:col>
      <xdr:colOff>349623</xdr:colOff>
      <xdr:row>14</xdr:row>
      <xdr:rowOff>44823</xdr:rowOff>
    </xdr:to>
    <xdr:sp macro="" textlink="">
      <xdr:nvSpPr>
        <xdr:cNvPr id="80" name="TextBox 79">
          <a:extLst>
            <a:ext uri="{FF2B5EF4-FFF2-40B4-BE49-F238E27FC236}">
              <a16:creationId xmlns:a16="http://schemas.microsoft.com/office/drawing/2014/main" id="{E4C38CDE-5442-23DB-5DD5-825411CCB475}"/>
            </a:ext>
          </a:extLst>
        </xdr:cNvPr>
        <xdr:cNvSpPr txBox="1"/>
      </xdr:nvSpPr>
      <xdr:spPr>
        <a:xfrm>
          <a:off x="717176" y="2259105"/>
          <a:ext cx="3290047"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baseline="0">
              <a:solidFill>
                <a:schemeClr val="accent1">
                  <a:lumMod val="50000"/>
                </a:schemeClr>
              </a:solidFill>
              <a:latin typeface="Times New Roman" panose="02020603050405020304" pitchFamily="18" charset="0"/>
              <a:cs typeface="Times New Roman" panose="02020603050405020304" pitchFamily="18" charset="0"/>
            </a:rPr>
            <a:t>Attrition By Age Group</a:t>
          </a:r>
          <a:endParaRPr lang="en-IN" sz="1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130218</xdr:colOff>
      <xdr:row>29</xdr:row>
      <xdr:rowOff>177952</xdr:rowOff>
    </xdr:from>
    <xdr:to>
      <xdr:col>25</xdr:col>
      <xdr:colOff>53790</xdr:colOff>
      <xdr:row>41</xdr:row>
      <xdr:rowOff>107578</xdr:rowOff>
    </xdr:to>
    <xdr:graphicFrame macro="">
      <xdr:nvGraphicFramePr>
        <xdr:cNvPr id="81" name="Chart 80">
          <a:extLst>
            <a:ext uri="{FF2B5EF4-FFF2-40B4-BE49-F238E27FC236}">
              <a16:creationId xmlns:a16="http://schemas.microsoft.com/office/drawing/2014/main" id="{131D75B0-082A-40D8-B33D-C73914D2E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367552</xdr:colOff>
      <xdr:row>12</xdr:row>
      <xdr:rowOff>71719</xdr:rowOff>
    </xdr:from>
    <xdr:to>
      <xdr:col>13</xdr:col>
      <xdr:colOff>609599</xdr:colOff>
      <xdr:row>14</xdr:row>
      <xdr:rowOff>8966</xdr:rowOff>
    </xdr:to>
    <xdr:sp macro="" textlink="">
      <xdr:nvSpPr>
        <xdr:cNvPr id="138" name="TextBox 137">
          <a:extLst>
            <a:ext uri="{FF2B5EF4-FFF2-40B4-BE49-F238E27FC236}">
              <a16:creationId xmlns:a16="http://schemas.microsoft.com/office/drawing/2014/main" id="{2EAA27F5-B442-D7CB-D682-B3EDE2B849B8}"/>
            </a:ext>
          </a:extLst>
        </xdr:cNvPr>
        <xdr:cNvSpPr txBox="1"/>
      </xdr:nvSpPr>
      <xdr:spPr>
        <a:xfrm>
          <a:off x="5244352" y="2223248"/>
          <a:ext cx="3290047"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accent1">
                  <a:lumMod val="50000"/>
                </a:schemeClr>
              </a:solidFill>
              <a:latin typeface="Times New Roman" panose="02020603050405020304" pitchFamily="18" charset="0"/>
              <a:cs typeface="Times New Roman" panose="02020603050405020304" pitchFamily="18" charset="0"/>
            </a:rPr>
            <a:t>Attrition By Job Role</a:t>
          </a:r>
        </a:p>
        <a:p>
          <a:pPr algn="l"/>
          <a:endParaRPr lang="en-IN" sz="1400" b="1">
            <a:solidFill>
              <a:srgbClr val="602928"/>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100021</xdr:colOff>
      <xdr:row>44</xdr:row>
      <xdr:rowOff>134407</xdr:rowOff>
    </xdr:from>
    <xdr:to>
      <xdr:col>7</xdr:col>
      <xdr:colOff>544283</xdr:colOff>
      <xdr:row>56</xdr:row>
      <xdr:rowOff>117821</xdr:rowOff>
    </xdr:to>
    <mc:AlternateContent xmlns:mc="http://schemas.openxmlformats.org/markup-compatibility/2006">
      <mc:Choice xmlns:cx2="http://schemas.microsoft.com/office/drawing/2015/10/21/chartex" Requires="cx2">
        <xdr:graphicFrame macro="">
          <xdr:nvGraphicFramePr>
            <xdr:cNvPr id="139" name="Chart 138">
              <a:extLst>
                <a:ext uri="{FF2B5EF4-FFF2-40B4-BE49-F238E27FC236}">
                  <a16:creationId xmlns:a16="http://schemas.microsoft.com/office/drawing/2014/main" id="{E4D4AA4B-018C-47D4-9FBC-50E51EDD12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709621" y="8181127"/>
              <a:ext cx="4101862" cy="21779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179293</xdr:colOff>
      <xdr:row>42</xdr:row>
      <xdr:rowOff>152397</xdr:rowOff>
    </xdr:from>
    <xdr:to>
      <xdr:col>7</xdr:col>
      <xdr:colOff>544380</xdr:colOff>
      <xdr:row>44</xdr:row>
      <xdr:rowOff>89645</xdr:rowOff>
    </xdr:to>
    <xdr:sp macro="" textlink="">
      <xdr:nvSpPr>
        <xdr:cNvPr id="198" name="TextBox 197">
          <a:extLst>
            <a:ext uri="{FF2B5EF4-FFF2-40B4-BE49-F238E27FC236}">
              <a16:creationId xmlns:a16="http://schemas.microsoft.com/office/drawing/2014/main" id="{12E65652-165F-0173-9CBF-CB441E388594}"/>
            </a:ext>
          </a:extLst>
        </xdr:cNvPr>
        <xdr:cNvSpPr txBox="1"/>
      </xdr:nvSpPr>
      <xdr:spPr>
        <a:xfrm>
          <a:off x="788893" y="7682750"/>
          <a:ext cx="4022687"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accent1">
                  <a:lumMod val="50000"/>
                </a:schemeClr>
              </a:solidFill>
              <a:latin typeface="Times New Roman" panose="02020603050405020304" pitchFamily="18" charset="0"/>
              <a:cs typeface="Times New Roman" panose="02020603050405020304" pitchFamily="18" charset="0"/>
            </a:rPr>
            <a:t>Employee Distribution by Marital Status</a:t>
          </a:r>
        </a:p>
      </xdr:txBody>
    </xdr:sp>
    <xdr:clientData/>
  </xdr:twoCellAnchor>
  <xdr:twoCellAnchor editAs="oneCell">
    <xdr:from>
      <xdr:col>19</xdr:col>
      <xdr:colOff>132677</xdr:colOff>
      <xdr:row>44</xdr:row>
      <xdr:rowOff>106233</xdr:rowOff>
    </xdr:from>
    <xdr:to>
      <xdr:col>21</xdr:col>
      <xdr:colOff>600634</xdr:colOff>
      <xdr:row>51</xdr:row>
      <xdr:rowOff>80681</xdr:rowOff>
    </xdr:to>
    <mc:AlternateContent xmlns:mc="http://schemas.openxmlformats.org/markup-compatibility/2006" xmlns:a14="http://schemas.microsoft.com/office/drawing/2010/main">
      <mc:Choice Requires="a14">
        <xdr:graphicFrame macro="">
          <xdr:nvGraphicFramePr>
            <xdr:cNvPr id="199" name="Education Field 2">
              <a:extLst>
                <a:ext uri="{FF2B5EF4-FFF2-40B4-BE49-F238E27FC236}">
                  <a16:creationId xmlns:a16="http://schemas.microsoft.com/office/drawing/2014/main" id="{CE911A38-080A-4798-956C-86DB24ADDCD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715077" y="7995174"/>
              <a:ext cx="1687157" cy="1229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213359</xdr:colOff>
      <xdr:row>44</xdr:row>
      <xdr:rowOff>97266</xdr:rowOff>
    </xdr:from>
    <xdr:to>
      <xdr:col>19</xdr:col>
      <xdr:colOff>71717</xdr:colOff>
      <xdr:row>51</xdr:row>
      <xdr:rowOff>80681</xdr:rowOff>
    </xdr:to>
    <mc:AlternateContent xmlns:mc="http://schemas.openxmlformats.org/markup-compatibility/2006" xmlns:a14="http://schemas.microsoft.com/office/drawing/2010/main">
      <mc:Choice Requires="a14">
        <xdr:graphicFrame macro="">
          <xdr:nvGraphicFramePr>
            <xdr:cNvPr id="200" name="Department 1">
              <a:extLst>
                <a:ext uri="{FF2B5EF4-FFF2-40B4-BE49-F238E27FC236}">
                  <a16:creationId xmlns:a16="http://schemas.microsoft.com/office/drawing/2014/main" id="{17CBF5E1-89ED-4F4F-88F8-22C4F1077F3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576559" y="7986207"/>
              <a:ext cx="1077558" cy="1238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598716</xdr:colOff>
      <xdr:row>56</xdr:row>
      <xdr:rowOff>145292</xdr:rowOff>
    </xdr:from>
    <xdr:ext cx="14720047" cy="7710992"/>
    <xdr:sp macro="" textlink="">
      <xdr:nvSpPr>
        <xdr:cNvPr id="201" name="Shape 94">
          <a:extLst>
            <a:ext uri="{FF2B5EF4-FFF2-40B4-BE49-F238E27FC236}">
              <a16:creationId xmlns:a16="http://schemas.microsoft.com/office/drawing/2014/main" id="{F45471B6-3348-4FFA-911E-1AE6BC52F049}"/>
            </a:ext>
          </a:extLst>
        </xdr:cNvPr>
        <xdr:cNvSpPr/>
      </xdr:nvSpPr>
      <xdr:spPr>
        <a:xfrm>
          <a:off x="598716" y="10508492"/>
          <a:ext cx="14720047" cy="7710992"/>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4000" b="1">
              <a:effectLst/>
              <a:latin typeface="Times New Roman" panose="02020603050405020304" pitchFamily="18" charset="0"/>
              <a:ea typeface="+mn-ea"/>
              <a:cs typeface="Times New Roman" panose="02020603050405020304" pitchFamily="18" charset="0"/>
            </a:rPr>
            <a:t>Key Business Insights</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800" b="1">
            <a:effectLst/>
            <a:latin typeface="Times New Roman" panose="02020603050405020304" pitchFamily="18" charset="0"/>
            <a:cs typeface="Times New Roman" panose="02020603050405020304" pitchFamily="18" charset="0"/>
          </a:endParaRPr>
        </a:p>
        <a:p>
          <a:pPr marL="0" lvl="0" indent="0" algn="l" rtl="0">
            <a:spcBef>
              <a:spcPts val="0"/>
            </a:spcBef>
            <a:spcAft>
              <a:spcPts val="0"/>
            </a:spcAft>
            <a:buNone/>
          </a:pPr>
          <a:r>
            <a:rPr lang="en-IN" sz="1600" b="0">
              <a:effectLst/>
              <a:latin typeface="+mn-lt"/>
              <a:ea typeface="+mn-ea"/>
              <a:cs typeface="+mn-cs"/>
            </a:rPr>
            <a:t>Problem: High attrition among early-career employees</a:t>
          </a:r>
        </a:p>
        <a:p>
          <a:r>
            <a:rPr lang="en-IN" sz="1600">
              <a:effectLst/>
              <a:latin typeface="+mn-lt"/>
              <a:ea typeface="+mn-ea"/>
              <a:cs typeface="+mn-cs"/>
            </a:rPr>
            <a:t>Insight: </a:t>
          </a:r>
          <a:r>
            <a:rPr lang="en-IN" sz="1600"/>
            <a:t>Employees with 0–2 years tenure contribute the highest share of attrition (~43%), indicating onboarding and early engagement gaps.</a:t>
          </a:r>
        </a:p>
        <a:p>
          <a:r>
            <a:rPr lang="en-IN" sz="1600" b="0"/>
            <a:t>Action: </a:t>
          </a:r>
          <a:r>
            <a:rPr lang="en-IN" sz="1600"/>
            <a:t>Strengthen onboarding, mentorship, and first-year engagement programs.</a:t>
          </a:r>
        </a:p>
        <a:p>
          <a:pPr marL="0" lvl="0" indent="0" algn="l" rtl="0">
            <a:spcBef>
              <a:spcPts val="0"/>
            </a:spcBef>
            <a:spcAft>
              <a:spcPts val="0"/>
            </a:spcAft>
            <a:buNone/>
          </a:pPr>
          <a:endParaRPr lang="en-IN" sz="1600" b="0">
            <a:effectLst/>
            <a:latin typeface="+mn-lt"/>
            <a:ea typeface="+mn-ea"/>
            <a:cs typeface="+mn-cs"/>
          </a:endParaRPr>
        </a:p>
        <a:p>
          <a:pPr marL="0" lvl="0" indent="0" algn="l" rtl="0">
            <a:spcBef>
              <a:spcPts val="0"/>
            </a:spcBef>
            <a:spcAft>
              <a:spcPts val="0"/>
            </a:spcAft>
            <a:buNone/>
          </a:pPr>
          <a:r>
            <a:rPr lang="en-IN" sz="1600" b="0">
              <a:effectLst/>
              <a:latin typeface="+mn-lt"/>
              <a:ea typeface="+mn-ea"/>
              <a:cs typeface="+mn-cs"/>
            </a:rPr>
            <a:t>Problem: Attrition concentrated in specific age group</a:t>
          </a:r>
        </a:p>
        <a:p>
          <a:pPr marL="0" lvl="0" indent="0" algn="l" rtl="0">
            <a:spcBef>
              <a:spcPts val="0"/>
            </a:spcBef>
            <a:spcAft>
              <a:spcPts val="0"/>
            </a:spcAft>
            <a:buNone/>
          </a:pPr>
          <a:r>
            <a:rPr lang="en-IN" sz="1600"/>
            <a:t>Insight: 25–34 group dominates attrition → growth dissatisfaction</a:t>
          </a:r>
        </a:p>
        <a:p>
          <a:pPr marL="0" lvl="0" indent="0" algn="l" rtl="0">
            <a:spcBef>
              <a:spcPts val="0"/>
            </a:spcBef>
            <a:spcAft>
              <a:spcPts val="0"/>
            </a:spcAft>
            <a:buNone/>
          </a:pPr>
          <a:r>
            <a:rPr lang="en-IN" sz="1600"/>
            <a:t> Action: Career progression plans</a:t>
          </a:r>
        </a:p>
        <a:p>
          <a:pPr marL="0" lvl="0" indent="0" algn="l" rtl="0">
            <a:spcBef>
              <a:spcPts val="0"/>
            </a:spcBef>
            <a:spcAft>
              <a:spcPts val="0"/>
            </a:spcAft>
            <a:buNone/>
          </a:pPr>
          <a:endParaRPr lang="en-IN" sz="1600" b="0">
            <a:effectLst/>
            <a:latin typeface="+mn-lt"/>
            <a:ea typeface="+mn-ea"/>
            <a:cs typeface="+mn-cs"/>
          </a:endParaRPr>
        </a:p>
        <a:p>
          <a:pPr marL="0" lvl="0" indent="0" algn="l" rtl="0">
            <a:spcBef>
              <a:spcPts val="0"/>
            </a:spcBef>
            <a:spcAft>
              <a:spcPts val="0"/>
            </a:spcAft>
            <a:buNone/>
          </a:pPr>
          <a:r>
            <a:rPr lang="en-IN" sz="1600" b="0">
              <a:effectLst/>
              <a:latin typeface="+mn-lt"/>
              <a:ea typeface="+mn-ea"/>
              <a:cs typeface="+mn-cs"/>
            </a:rPr>
            <a:t>Problem: Role-specific employee turnover</a:t>
          </a:r>
        </a:p>
        <a:p>
          <a:pPr marL="0" lvl="0" indent="0" algn="l" rtl="0">
            <a:spcBef>
              <a:spcPts val="0"/>
            </a:spcBef>
            <a:spcAft>
              <a:spcPts val="0"/>
            </a:spcAft>
            <a:buNone/>
          </a:pPr>
          <a:r>
            <a:rPr lang="en-IN" sz="1600" b="0">
              <a:effectLst/>
              <a:latin typeface="+mn-lt"/>
              <a:ea typeface="+mn-ea"/>
              <a:cs typeface="+mn-cs"/>
            </a:rPr>
            <a:t>Insight: Sales Executives and Laboratory Technicians show the highest attrition</a:t>
          </a:r>
        </a:p>
        <a:p>
          <a:pPr marL="0" lvl="0" indent="0" algn="l" rtl="0">
            <a:spcBef>
              <a:spcPts val="0"/>
            </a:spcBef>
            <a:spcAft>
              <a:spcPts val="0"/>
            </a:spcAft>
            <a:buNone/>
          </a:pPr>
          <a:r>
            <a:rPr lang="en-IN" sz="1600" b="0">
              <a:effectLst/>
              <a:latin typeface="+mn-lt"/>
              <a:ea typeface="+mn-ea"/>
              <a:cs typeface="+mn-cs"/>
            </a:rPr>
            <a:t>Action: Review workload, incentives, and job satisfaction in these roles</a:t>
          </a:r>
        </a:p>
        <a:p>
          <a:pPr marL="0" lvl="0" indent="0" algn="l" rtl="0">
            <a:spcBef>
              <a:spcPts val="0"/>
            </a:spcBef>
            <a:spcAft>
              <a:spcPts val="0"/>
            </a:spcAft>
            <a:buNone/>
          </a:pPr>
          <a:endParaRPr lang="en-IN" sz="1600" b="0">
            <a:effectLst/>
            <a:latin typeface="+mn-lt"/>
            <a:ea typeface="+mn-ea"/>
            <a:cs typeface="+mn-cs"/>
          </a:endParaRPr>
        </a:p>
        <a:p>
          <a:pPr marL="0" lvl="0" indent="0" algn="l" rtl="0">
            <a:spcBef>
              <a:spcPts val="0"/>
            </a:spcBef>
            <a:spcAft>
              <a:spcPts val="0"/>
            </a:spcAft>
            <a:buNone/>
          </a:pPr>
          <a:r>
            <a:rPr lang="en-IN" sz="1600" b="0">
              <a:effectLst/>
              <a:latin typeface="+mn-lt"/>
              <a:ea typeface="+mn-ea"/>
              <a:cs typeface="+mn-cs"/>
            </a:rPr>
            <a:t>Problem: Compensation dissatisfaction</a:t>
          </a:r>
        </a:p>
        <a:p>
          <a:r>
            <a:rPr lang="en-IN" sz="1600"/>
            <a:t>Insight: Employees receiving lower salary hikes (10–15%) show higher attrition levels, suggesting compensation dissatisfaction.</a:t>
          </a:r>
        </a:p>
        <a:p>
          <a:r>
            <a:rPr lang="en-IN" sz="1600" b="0"/>
            <a:t>Action: </a:t>
          </a:r>
          <a:r>
            <a:rPr lang="en-IN" sz="1600"/>
            <a:t>Improve increment structure and introduce performance-based rewards.</a:t>
          </a:r>
        </a:p>
        <a:p>
          <a:pPr marL="0" lvl="0" indent="0" algn="l" rtl="0">
            <a:spcBef>
              <a:spcPts val="0"/>
            </a:spcBef>
            <a:spcAft>
              <a:spcPts val="0"/>
            </a:spcAft>
            <a:buNone/>
          </a:pPr>
          <a:endParaRPr lang="en-IN" sz="1600" b="0">
            <a:effectLst/>
            <a:latin typeface="+mn-lt"/>
            <a:ea typeface="+mn-ea"/>
            <a:cs typeface="+mn-cs"/>
          </a:endParaRPr>
        </a:p>
        <a:p>
          <a:pPr marL="0" lvl="0" indent="0" algn="l" rtl="0">
            <a:spcBef>
              <a:spcPts val="0"/>
            </a:spcBef>
            <a:spcAft>
              <a:spcPts val="0"/>
            </a:spcAft>
            <a:buNone/>
          </a:pPr>
          <a:r>
            <a:rPr lang="en-IN" sz="1600" b="0">
              <a:effectLst/>
              <a:latin typeface="+mn-lt"/>
              <a:ea typeface="+mn-ea"/>
              <a:cs typeface="+mn-cs"/>
            </a:rPr>
            <a:t>Problem: Low job satisfaction driving exits</a:t>
          </a:r>
        </a:p>
        <a:p>
          <a:r>
            <a:rPr lang="en-IN" sz="1600" b="0">
              <a:effectLst/>
              <a:latin typeface="+mn-lt"/>
              <a:ea typeface="+mn-ea"/>
              <a:cs typeface="+mn-cs"/>
            </a:rPr>
            <a:t>Insight: </a:t>
          </a:r>
          <a:r>
            <a:rPr lang="en-IN" sz="1600"/>
            <a:t>Average job satisfaction rating (2.6) indicates low employee satisfaction.</a:t>
          </a:r>
        </a:p>
        <a:p>
          <a:r>
            <a:rPr lang="en-IN" sz="1600" b="0"/>
            <a:t>Action: </a:t>
          </a:r>
          <a:r>
            <a:rPr lang="en-IN" sz="1600"/>
            <a:t>Conduct feedback surveys and improve management practices.</a:t>
          </a:r>
        </a:p>
        <a:p>
          <a:pPr marL="0" lvl="0" indent="0" algn="l" rtl="0">
            <a:spcBef>
              <a:spcPts val="0"/>
            </a:spcBef>
            <a:spcAft>
              <a:spcPts val="0"/>
            </a:spcAft>
            <a:buNone/>
          </a:pPr>
          <a:endParaRPr lang="en-IN" sz="1600" b="0">
            <a:effectLst/>
            <a:latin typeface="+mn-lt"/>
            <a:ea typeface="+mn-ea"/>
            <a:cs typeface="+mn-cs"/>
          </a:endParaRPr>
        </a:p>
        <a:p>
          <a:pPr marL="0" lvl="0" indent="0" algn="l" rtl="0">
            <a:spcBef>
              <a:spcPts val="0"/>
            </a:spcBef>
            <a:spcAft>
              <a:spcPts val="0"/>
            </a:spcAft>
            <a:buNone/>
          </a:pPr>
          <a:r>
            <a:rPr lang="en-IN" sz="1600" b="0">
              <a:effectLst/>
              <a:latin typeface="+mn-lt"/>
              <a:ea typeface="+mn-ea"/>
              <a:cs typeface="+mn-cs"/>
            </a:rPr>
            <a:t>Problem: Education and career mismatch</a:t>
          </a:r>
        </a:p>
        <a:p>
          <a:pPr marL="0" lvl="0" indent="0" algn="l" rtl="0">
            <a:spcBef>
              <a:spcPts val="0"/>
            </a:spcBef>
            <a:spcAft>
              <a:spcPts val="0"/>
            </a:spcAft>
            <a:buNone/>
          </a:pPr>
          <a:r>
            <a:rPr lang="en-IN" sz="1600" b="0">
              <a:effectLst/>
              <a:latin typeface="+mn-lt"/>
              <a:ea typeface="+mn-ea"/>
              <a:cs typeface="+mn-cs"/>
            </a:rPr>
            <a:t>Insight: Certain education groups show higher attrition trends</a:t>
          </a:r>
        </a:p>
        <a:p>
          <a:pPr marL="0" lvl="0" indent="0" algn="l" rtl="0">
            <a:spcBef>
              <a:spcPts val="0"/>
            </a:spcBef>
            <a:spcAft>
              <a:spcPts val="0"/>
            </a:spcAft>
            <a:buNone/>
          </a:pPr>
          <a:r>
            <a:rPr lang="en-IN" sz="1600" b="0">
              <a:effectLst/>
              <a:latin typeface="+mn-lt"/>
              <a:ea typeface="+mn-ea"/>
              <a:cs typeface="+mn-cs"/>
            </a:rPr>
            <a:t>Action: Align roles better with employee qualifications and career expectations</a:t>
          </a:r>
        </a:p>
        <a:p>
          <a:pPr marL="0" lvl="0" indent="0" algn="l" rtl="0">
            <a:spcBef>
              <a:spcPts val="0"/>
            </a:spcBef>
            <a:spcAft>
              <a:spcPts val="0"/>
            </a:spcAft>
            <a:buNone/>
          </a:pPr>
          <a:endParaRPr lang="en-IN" sz="1600" b="0">
            <a:effectLst/>
            <a:latin typeface="+mn-lt"/>
            <a:ea typeface="+mn-ea"/>
            <a:cs typeface="+mn-cs"/>
          </a:endParaRPr>
        </a:p>
        <a:p>
          <a:pPr marL="0" lvl="0" indent="0" algn="l" rtl="0">
            <a:spcBef>
              <a:spcPts val="0"/>
            </a:spcBef>
            <a:spcAft>
              <a:spcPts val="0"/>
            </a:spcAft>
            <a:buNone/>
          </a:pPr>
          <a:r>
            <a:rPr lang="en-IN" sz="1600" b="0">
              <a:effectLst/>
              <a:latin typeface="+mn-lt"/>
              <a:ea typeface="+mn-ea"/>
              <a:cs typeface="+mn-cs"/>
            </a:rPr>
            <a:t>Problem: High overall attrition risk</a:t>
          </a:r>
        </a:p>
        <a:p>
          <a:r>
            <a:rPr lang="en-IN" sz="1600" b="0">
              <a:effectLst/>
              <a:latin typeface="+mn-lt"/>
              <a:ea typeface="+mn-ea"/>
              <a:cs typeface="+mn-cs"/>
            </a:rPr>
            <a:t>Insight: </a:t>
          </a:r>
          <a:r>
            <a:rPr lang="en-IN" sz="1600"/>
            <a:t>An attrition rate of 16.12% reflects moderate-to-high workforce instability.</a:t>
          </a:r>
        </a:p>
        <a:p>
          <a:r>
            <a:rPr lang="en-IN" sz="1600" b="0"/>
            <a:t>Action: </a:t>
          </a:r>
          <a:r>
            <a:rPr lang="en-IN" sz="1600"/>
            <a:t>Focus retention strategies on high-risk employee segments.</a:t>
          </a:r>
        </a:p>
      </xdr:txBody>
    </xdr:sp>
    <xdr:clientData/>
  </xdr:oneCellAnchor>
  <xdr:oneCellAnchor>
    <xdr:from>
      <xdr:col>8</xdr:col>
      <xdr:colOff>130630</xdr:colOff>
      <xdr:row>27</xdr:row>
      <xdr:rowOff>119807</xdr:rowOff>
    </xdr:from>
    <xdr:ext cx="5323114" cy="2572178"/>
    <xdr:grpSp>
      <xdr:nvGrpSpPr>
        <xdr:cNvPr id="69" name="Shape 90">
          <a:extLst>
            <a:ext uri="{FF2B5EF4-FFF2-40B4-BE49-F238E27FC236}">
              <a16:creationId xmlns:a16="http://schemas.microsoft.com/office/drawing/2014/main" id="{0748DD2B-1AF7-E49C-77F2-28BEBB24AAFC}"/>
            </a:ext>
          </a:extLst>
        </xdr:cNvPr>
        <xdr:cNvGrpSpPr/>
      </xdr:nvGrpSpPr>
      <xdr:grpSpPr>
        <a:xfrm>
          <a:off x="5007430" y="5116350"/>
          <a:ext cx="5323114" cy="2572178"/>
          <a:chOff x="1847145" y="2304897"/>
          <a:chExt cx="3867930" cy="2772878"/>
        </a:xfrm>
        <a:solidFill>
          <a:schemeClr val="bg1"/>
        </a:solidFill>
      </xdr:grpSpPr>
      <xdr:sp macro="" textlink="">
        <xdr:nvSpPr>
          <xdr:cNvPr id="70" name="Shape 91">
            <a:extLst>
              <a:ext uri="{FF2B5EF4-FFF2-40B4-BE49-F238E27FC236}">
                <a16:creationId xmlns:a16="http://schemas.microsoft.com/office/drawing/2014/main" id="{B2AB04E7-1640-F372-8A5D-D5F7F12EF31F}"/>
              </a:ext>
            </a:extLst>
          </xdr:cNvPr>
          <xdr:cNvSpPr/>
        </xdr:nvSpPr>
        <xdr:spPr>
          <a:xfrm>
            <a:off x="1847145" y="2304897"/>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82" name="Shape 92">
            <a:extLst>
              <a:ext uri="{FF2B5EF4-FFF2-40B4-BE49-F238E27FC236}">
                <a16:creationId xmlns:a16="http://schemas.microsoft.com/office/drawing/2014/main" id="{4E68846F-77E1-ACAA-41D2-E414F70CCD69}"/>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lientData/>
  </xdr:oneCellAnchor>
  <xdr:twoCellAnchor>
    <xdr:from>
      <xdr:col>8</xdr:col>
      <xdr:colOff>304799</xdr:colOff>
      <xdr:row>27</xdr:row>
      <xdr:rowOff>125505</xdr:rowOff>
    </xdr:from>
    <xdr:to>
      <xdr:col>15</xdr:col>
      <xdr:colOff>44319</xdr:colOff>
      <xdr:row>29</xdr:row>
      <xdr:rowOff>62753</xdr:rowOff>
    </xdr:to>
    <xdr:sp macro="" textlink="">
      <xdr:nvSpPr>
        <xdr:cNvPr id="89" name="TextBox 88">
          <a:extLst>
            <a:ext uri="{FF2B5EF4-FFF2-40B4-BE49-F238E27FC236}">
              <a16:creationId xmlns:a16="http://schemas.microsoft.com/office/drawing/2014/main" id="{B6A02BEB-B9AD-40F0-E02A-3C54560C8824}"/>
            </a:ext>
          </a:extLst>
        </xdr:cNvPr>
        <xdr:cNvSpPr txBox="1"/>
      </xdr:nvSpPr>
      <xdr:spPr>
        <a:xfrm>
          <a:off x="5181599" y="4966446"/>
          <a:ext cx="4006720" cy="29583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accent1">
                  <a:lumMod val="50000"/>
                </a:schemeClr>
              </a:solidFill>
              <a:latin typeface="Times New Roman" panose="02020603050405020304" pitchFamily="18" charset="0"/>
              <a:cs typeface="Times New Roman" panose="02020603050405020304" pitchFamily="18" charset="0"/>
            </a:rPr>
            <a:t>Attrition by</a:t>
          </a:r>
          <a:r>
            <a:rPr lang="en-IN" sz="1600" b="1" baseline="0">
              <a:solidFill>
                <a:schemeClr val="accent1">
                  <a:lumMod val="50000"/>
                </a:schemeClr>
              </a:solidFill>
              <a:latin typeface="Times New Roman" panose="02020603050405020304" pitchFamily="18" charset="0"/>
              <a:cs typeface="Times New Roman" panose="02020603050405020304" pitchFamily="18" charset="0"/>
            </a:rPr>
            <a:t> years at company</a:t>
          </a:r>
          <a:endParaRPr lang="en-IN" sz="1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oneCellAnchor>
    <xdr:from>
      <xdr:col>1</xdr:col>
      <xdr:colOff>12668</xdr:colOff>
      <xdr:row>27</xdr:row>
      <xdr:rowOff>83948</xdr:rowOff>
    </xdr:from>
    <xdr:ext cx="4276304" cy="2572178"/>
    <xdr:grpSp>
      <xdr:nvGrpSpPr>
        <xdr:cNvPr id="123" name="Shape 90">
          <a:extLst>
            <a:ext uri="{FF2B5EF4-FFF2-40B4-BE49-F238E27FC236}">
              <a16:creationId xmlns:a16="http://schemas.microsoft.com/office/drawing/2014/main" id="{6E6D1961-DFF2-E058-8B71-EBBB0CE000B4}"/>
            </a:ext>
          </a:extLst>
        </xdr:cNvPr>
        <xdr:cNvGrpSpPr/>
      </xdr:nvGrpSpPr>
      <xdr:grpSpPr>
        <a:xfrm>
          <a:off x="622268" y="5080491"/>
          <a:ext cx="4276304" cy="2572178"/>
          <a:chOff x="1847145" y="2304897"/>
          <a:chExt cx="3867930" cy="2772878"/>
        </a:xfrm>
        <a:solidFill>
          <a:schemeClr val="bg1"/>
        </a:solidFill>
      </xdr:grpSpPr>
      <xdr:sp macro="" textlink="">
        <xdr:nvSpPr>
          <xdr:cNvPr id="124" name="Shape 91">
            <a:extLst>
              <a:ext uri="{FF2B5EF4-FFF2-40B4-BE49-F238E27FC236}">
                <a16:creationId xmlns:a16="http://schemas.microsoft.com/office/drawing/2014/main" id="{94F01A81-0148-E4EB-5CBB-B95C9C9F0FC7}"/>
              </a:ext>
            </a:extLst>
          </xdr:cNvPr>
          <xdr:cNvSpPr/>
        </xdr:nvSpPr>
        <xdr:spPr>
          <a:xfrm>
            <a:off x="1847145" y="2304897"/>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25" name="Shape 92">
            <a:extLst>
              <a:ext uri="{FF2B5EF4-FFF2-40B4-BE49-F238E27FC236}">
                <a16:creationId xmlns:a16="http://schemas.microsoft.com/office/drawing/2014/main" id="{26E47CEA-965B-5D85-6EE8-C53D7E6C9884}"/>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lientData/>
  </xdr:oneCellAnchor>
  <xdr:twoCellAnchor>
    <xdr:from>
      <xdr:col>1</xdr:col>
      <xdr:colOff>8965</xdr:colOff>
      <xdr:row>27</xdr:row>
      <xdr:rowOff>89646</xdr:rowOff>
    </xdr:from>
    <xdr:to>
      <xdr:col>6</xdr:col>
      <xdr:colOff>392909</xdr:colOff>
      <xdr:row>29</xdr:row>
      <xdr:rowOff>26894</xdr:rowOff>
    </xdr:to>
    <xdr:sp macro="" textlink="">
      <xdr:nvSpPr>
        <xdr:cNvPr id="132" name="TextBox 131">
          <a:extLst>
            <a:ext uri="{FF2B5EF4-FFF2-40B4-BE49-F238E27FC236}">
              <a16:creationId xmlns:a16="http://schemas.microsoft.com/office/drawing/2014/main" id="{54939B0C-63FD-1368-A8EB-E3C13EC3B0C4}"/>
            </a:ext>
          </a:extLst>
        </xdr:cNvPr>
        <xdr:cNvSpPr txBox="1"/>
      </xdr:nvSpPr>
      <xdr:spPr>
        <a:xfrm>
          <a:off x="618565" y="4930587"/>
          <a:ext cx="3431944" cy="29583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accent1">
                  <a:lumMod val="50000"/>
                </a:schemeClr>
              </a:solidFill>
              <a:latin typeface="Times New Roman" panose="02020603050405020304" pitchFamily="18" charset="0"/>
              <a:cs typeface="Times New Roman" panose="02020603050405020304" pitchFamily="18" charset="0"/>
            </a:rPr>
            <a:t>Attrition by Salary Hike</a:t>
          </a:r>
        </a:p>
      </xdr:txBody>
    </xdr:sp>
    <xdr:clientData/>
  </xdr:twoCellAnchor>
  <xdr:twoCellAnchor>
    <xdr:from>
      <xdr:col>1</xdr:col>
      <xdr:colOff>44825</xdr:colOff>
      <xdr:row>29</xdr:row>
      <xdr:rowOff>137737</xdr:rowOff>
    </xdr:from>
    <xdr:to>
      <xdr:col>8</xdr:col>
      <xdr:colOff>118597</xdr:colOff>
      <xdr:row>41</xdr:row>
      <xdr:rowOff>98610</xdr:rowOff>
    </xdr:to>
    <xdr:graphicFrame macro="">
      <xdr:nvGraphicFramePr>
        <xdr:cNvPr id="133" name="Chart 132">
          <a:extLst>
            <a:ext uri="{FF2B5EF4-FFF2-40B4-BE49-F238E27FC236}">
              <a16:creationId xmlns:a16="http://schemas.microsoft.com/office/drawing/2014/main" id="{7F841FCA-ED47-4998-90B6-84A7448F7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358588</xdr:colOff>
      <xdr:row>29</xdr:row>
      <xdr:rowOff>152401</xdr:rowOff>
    </xdr:from>
    <xdr:to>
      <xdr:col>16</xdr:col>
      <xdr:colOff>573741</xdr:colOff>
      <xdr:row>41</xdr:row>
      <xdr:rowOff>107576</xdr:rowOff>
    </xdr:to>
    <xdr:graphicFrame macro="">
      <xdr:nvGraphicFramePr>
        <xdr:cNvPr id="134" name="Chart 133">
          <a:extLst>
            <a:ext uri="{FF2B5EF4-FFF2-40B4-BE49-F238E27FC236}">
              <a16:creationId xmlns:a16="http://schemas.microsoft.com/office/drawing/2014/main" id="{F5BD21A9-8736-4D2E-841B-182B302C8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27</xdr:col>
      <xdr:colOff>130629</xdr:colOff>
      <xdr:row>3</xdr:row>
      <xdr:rowOff>108858</xdr:rowOff>
    </xdr:from>
    <xdr:to>
      <xdr:col>29</xdr:col>
      <xdr:colOff>389709</xdr:colOff>
      <xdr:row>6</xdr:row>
      <xdr:rowOff>94706</xdr:rowOff>
    </xdr:to>
    <xdr:sp macro="" textlink="">
      <xdr:nvSpPr>
        <xdr:cNvPr id="2" name="Rectangle: Rounded Corners 1">
          <a:hlinkClick xmlns:r="http://schemas.openxmlformats.org/officeDocument/2006/relationships" r:id="rId21"/>
          <a:extLst>
            <a:ext uri="{FF2B5EF4-FFF2-40B4-BE49-F238E27FC236}">
              <a16:creationId xmlns:a16="http://schemas.microsoft.com/office/drawing/2014/main" id="{AE3550B1-6D04-4618-8DC0-FF4CDC0AA72F}"/>
            </a:ext>
          </a:extLst>
        </xdr:cNvPr>
        <xdr:cNvSpPr/>
      </xdr:nvSpPr>
      <xdr:spPr>
        <a:xfrm>
          <a:off x="16589829" y="664029"/>
          <a:ext cx="147828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8</xdr:col>
      <xdr:colOff>174171</xdr:colOff>
      <xdr:row>14</xdr:row>
      <xdr:rowOff>10886</xdr:rowOff>
    </xdr:from>
    <xdr:to>
      <xdr:col>16</xdr:col>
      <xdr:colOff>533400</xdr:colOff>
      <xdr:row>26</xdr:row>
      <xdr:rowOff>43543</xdr:rowOff>
    </xdr:to>
    <xdr:graphicFrame macro="">
      <xdr:nvGraphicFramePr>
        <xdr:cNvPr id="30" name="Chart 29">
          <a:extLst>
            <a:ext uri="{FF2B5EF4-FFF2-40B4-BE49-F238E27FC236}">
              <a16:creationId xmlns:a16="http://schemas.microsoft.com/office/drawing/2014/main" id="{06CDA593-DDC1-415A-92AA-63B1D4707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0.28179</cdr:x>
      <cdr:y>0.33723</cdr:y>
    </cdr:from>
    <cdr:to>
      <cdr:x>0.69931</cdr:x>
      <cdr:y>0.68811</cdr:y>
    </cdr:to>
    <cdr:sp macro="" textlink="Gender!$B$11">
      <cdr:nvSpPr>
        <cdr:cNvPr id="2" name="TextBox 55">
          <a:extLst xmlns:a="http://schemas.openxmlformats.org/drawingml/2006/main">
            <a:ext uri="{FF2B5EF4-FFF2-40B4-BE49-F238E27FC236}">
              <a16:creationId xmlns:a16="http://schemas.microsoft.com/office/drawing/2014/main" id="{D443BC47-EE09-9C02-9559-41B9C2741C5D}"/>
            </a:ext>
          </a:extLst>
        </cdr:cNvPr>
        <cdr:cNvSpPr txBox="1"/>
      </cdr:nvSpPr>
      <cdr:spPr>
        <a:xfrm xmlns:a="http://schemas.openxmlformats.org/drawingml/2006/main">
          <a:off x="490070" y="516965"/>
          <a:ext cx="726141" cy="53788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A777EAC-3E55-4250-95E9-2F99AAF2D799}" type="TxLink">
            <a:rPr lang="en-US" sz="1600" b="1" i="0" u="none" strike="noStrike">
              <a:solidFill>
                <a:schemeClr val="tx1"/>
              </a:solidFill>
              <a:latin typeface="Aptos Narrow"/>
            </a:rPr>
            <a:pPr algn="ctr"/>
            <a:t>882</a:t>
          </a:fld>
          <a:endParaRPr lang="en-IN" sz="1600" b="1">
            <a:solidFill>
              <a:schemeClr val="tx1"/>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0.29897</cdr:x>
      <cdr:y>0.33333</cdr:y>
    </cdr:from>
    <cdr:to>
      <cdr:x>0.7165</cdr:x>
      <cdr:y>0.68421</cdr:y>
    </cdr:to>
    <cdr:sp macro="" textlink="Gender!$B$12">
      <cdr:nvSpPr>
        <cdr:cNvPr id="2" name="TextBox 55">
          <a:extLst xmlns:a="http://schemas.openxmlformats.org/drawingml/2006/main">
            <a:ext uri="{FF2B5EF4-FFF2-40B4-BE49-F238E27FC236}">
              <a16:creationId xmlns:a16="http://schemas.microsoft.com/office/drawing/2014/main" id="{568C842A-CD0B-E5D2-55AF-5743BC026E3F}"/>
            </a:ext>
          </a:extLst>
        </cdr:cNvPr>
        <cdr:cNvSpPr txBox="1"/>
      </cdr:nvSpPr>
      <cdr:spPr>
        <a:xfrm xmlns:a="http://schemas.openxmlformats.org/drawingml/2006/main">
          <a:off x="519954" y="510987"/>
          <a:ext cx="726141" cy="53788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16E7411-D793-49E1-A242-CFB7A5189EC9}" type="TxLink">
            <a:rPr lang="en-US" sz="1600" b="1" i="0" u="none" strike="noStrike">
              <a:solidFill>
                <a:srgbClr val="002060"/>
              </a:solidFill>
              <a:latin typeface="Aptos Narrow"/>
            </a:rPr>
            <a:pPr algn="ctr"/>
            <a:t>588</a:t>
          </a:fld>
          <a:endParaRPr lang="en-IN" sz="1600" b="1">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m Kumar" refreshedDate="46117.840802777777" createdVersion="8" refreshedVersion="8" minRefreshableVersion="3" recordCount="1470" xr:uid="{C502FAFB-282E-4D85-A413-328C785EB53D}">
  <cacheSource type="worksheet">
    <worksheetSource name="Table_1"/>
  </cacheSource>
  <cacheFields count="48">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ge  Group " numFmtId="0">
      <sharedItems/>
    </cacheField>
    <cacheField name="Group" numFmtId="0">
      <sharedItems/>
    </cacheField>
    <cacheField name="Salary_Hike_Group" numFmtId="0">
      <sharedItems count="5">
        <s v="10-12%"/>
        <s v="22%+"/>
        <s v="13-15%"/>
        <s v="19-21%"/>
        <s v="16-18%"/>
      </sharedItems>
    </cacheField>
    <cacheField name="Years_in_company_group" numFmtId="0">
      <sharedItems count="5">
        <s v="6-8 Years"/>
        <s v="9-11 Years"/>
        <s v="0-2 Years"/>
        <s v="3-5 Years"/>
        <s v="12+ Years"/>
      </sharedItems>
    </cacheField>
  </cacheFields>
  <extLst>
    <ext xmlns:x14="http://schemas.microsoft.com/office/spreadsheetml/2009/9/main" uri="{725AE2AE-9491-48be-B2B4-4EB974FC3084}">
      <x14:pivotCacheDefinition pivotCacheId="307506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x v="0"/>
    <n v="4"/>
    <n v="0"/>
    <n v="5"/>
    <s v="36-45"/>
    <s v="Mid Career"/>
    <x v="0"/>
    <x v="0"/>
  </r>
  <r>
    <x v="1"/>
    <s v="Travel_Frequently"/>
    <x v="1"/>
    <s v="Current Employees"/>
    <x v="1"/>
    <x v="0"/>
    <s v="STAFF-2"/>
    <n v="2"/>
    <x v="1"/>
    <x v="1"/>
    <x v="1"/>
    <s v="No"/>
    <s v="Y"/>
    <n v="3"/>
    <n v="-2"/>
    <n v="0"/>
    <n v="49"/>
    <n v="0"/>
    <m/>
    <n v="0"/>
    <n v="1"/>
    <n v="279"/>
    <n v="8"/>
    <x v="1"/>
    <n v="1"/>
    <n v="3"/>
    <n v="61"/>
    <n v="2"/>
    <n v="2"/>
    <n v="2"/>
    <n v="5130"/>
    <n v="24907"/>
    <n v="1"/>
    <n v="23"/>
    <n v="4"/>
    <n v="4"/>
    <n v="80"/>
    <n v="1"/>
    <n v="10"/>
    <n v="3"/>
    <x v="1"/>
    <n v="7"/>
    <n v="1"/>
    <n v="7"/>
    <s v="46+"/>
    <s v="Senior"/>
    <x v="1"/>
    <x v="1"/>
  </r>
  <r>
    <x v="0"/>
    <s v="Travel_Rarely"/>
    <x v="0"/>
    <s v="Ex-Employees"/>
    <x v="1"/>
    <x v="1"/>
    <s v="STAFF-4"/>
    <n v="4"/>
    <x v="1"/>
    <x v="2"/>
    <x v="0"/>
    <s v="Yes"/>
    <s v="Y"/>
    <n v="3"/>
    <n v="-2"/>
    <n v="0"/>
    <n v="37"/>
    <n v="1"/>
    <n v="1"/>
    <n v="1"/>
    <n v="0"/>
    <n v="1373"/>
    <n v="2"/>
    <x v="0"/>
    <n v="1"/>
    <n v="4"/>
    <n v="92"/>
    <n v="2"/>
    <n v="1"/>
    <n v="3"/>
    <n v="2090"/>
    <n v="2396"/>
    <n v="6"/>
    <n v="15"/>
    <n v="3"/>
    <n v="2"/>
    <n v="80"/>
    <n v="0"/>
    <n v="7"/>
    <n v="3"/>
    <x v="2"/>
    <n v="0"/>
    <n v="0"/>
    <n v="0"/>
    <s v="36-45"/>
    <s v="Mid Career"/>
    <x v="2"/>
    <x v="2"/>
  </r>
  <r>
    <x v="1"/>
    <s v="Travel_Frequently"/>
    <x v="2"/>
    <s v="Current Employees"/>
    <x v="1"/>
    <x v="0"/>
    <s v="STAFF-5"/>
    <n v="5"/>
    <x v="0"/>
    <x v="1"/>
    <x v="1"/>
    <s v="Yes"/>
    <s v="Y"/>
    <n v="3"/>
    <n v="-2"/>
    <n v="0"/>
    <n v="33"/>
    <n v="0"/>
    <m/>
    <n v="0"/>
    <n v="1"/>
    <n v="1392"/>
    <n v="3"/>
    <x v="2"/>
    <n v="1"/>
    <n v="4"/>
    <n v="56"/>
    <n v="3"/>
    <n v="1"/>
    <n v="3"/>
    <n v="2909"/>
    <n v="23159"/>
    <n v="1"/>
    <n v="11"/>
    <n v="3"/>
    <n v="3"/>
    <n v="80"/>
    <n v="0"/>
    <n v="8"/>
    <n v="3"/>
    <x v="3"/>
    <n v="7"/>
    <n v="3"/>
    <n v="0"/>
    <s v="26-35"/>
    <s v="Early Career"/>
    <x v="0"/>
    <x v="0"/>
  </r>
  <r>
    <x v="1"/>
    <s v="Travel_Rarely"/>
    <x v="2"/>
    <s v="Current Employees"/>
    <x v="1"/>
    <x v="2"/>
    <s v="STAFF-7"/>
    <n v="7"/>
    <x v="1"/>
    <x v="2"/>
    <x v="1"/>
    <s v="No"/>
    <s v="Y"/>
    <n v="3"/>
    <n v="-2"/>
    <n v="0"/>
    <n v="27"/>
    <n v="0"/>
    <m/>
    <n v="0"/>
    <n v="1"/>
    <n v="591"/>
    <n v="2"/>
    <x v="1"/>
    <n v="1"/>
    <n v="1"/>
    <n v="40"/>
    <n v="3"/>
    <n v="1"/>
    <n v="2"/>
    <n v="3468"/>
    <n v="16632"/>
    <n v="9"/>
    <n v="12"/>
    <n v="3"/>
    <n v="4"/>
    <n v="80"/>
    <n v="1"/>
    <n v="6"/>
    <n v="3"/>
    <x v="4"/>
    <n v="2"/>
    <n v="2"/>
    <n v="2"/>
    <s v="26-35"/>
    <s v="Early Career"/>
    <x v="0"/>
    <x v="2"/>
  </r>
  <r>
    <x v="1"/>
    <s v="Travel_Frequently"/>
    <x v="2"/>
    <s v="Current Employees"/>
    <x v="1"/>
    <x v="0"/>
    <s v="STAFF-8"/>
    <n v="8"/>
    <x v="1"/>
    <x v="2"/>
    <x v="0"/>
    <s v="No"/>
    <s v="Y"/>
    <n v="2"/>
    <n v="-2"/>
    <n v="0"/>
    <n v="32"/>
    <n v="0"/>
    <m/>
    <n v="0"/>
    <n v="1"/>
    <n v="1005"/>
    <n v="2"/>
    <x v="0"/>
    <n v="1"/>
    <n v="4"/>
    <n v="79"/>
    <n v="3"/>
    <n v="1"/>
    <n v="2"/>
    <n v="3068"/>
    <n v="11864"/>
    <n v="0"/>
    <n v="13"/>
    <n v="3"/>
    <n v="3"/>
    <n v="80"/>
    <n v="0"/>
    <n v="8"/>
    <n v="2"/>
    <x v="5"/>
    <n v="7"/>
    <n v="3"/>
    <n v="6"/>
    <s v="26-35"/>
    <s v="Early Career"/>
    <x v="2"/>
    <x v="0"/>
  </r>
  <r>
    <x v="1"/>
    <s v="Travel_Rarely"/>
    <x v="3"/>
    <s v="Current Employees"/>
    <x v="1"/>
    <x v="2"/>
    <s v="STAFF-10"/>
    <n v="10"/>
    <x v="0"/>
    <x v="2"/>
    <x v="1"/>
    <s v="Yes"/>
    <s v="Y"/>
    <n v="3"/>
    <n v="-2"/>
    <n v="0"/>
    <n v="59"/>
    <n v="0"/>
    <m/>
    <n v="0"/>
    <n v="1"/>
    <n v="1324"/>
    <n v="3"/>
    <x v="3"/>
    <n v="1"/>
    <n v="3"/>
    <n v="81"/>
    <n v="4"/>
    <n v="1"/>
    <n v="4"/>
    <n v="2670"/>
    <n v="9964"/>
    <n v="4"/>
    <n v="20"/>
    <n v="4"/>
    <n v="1"/>
    <n v="80"/>
    <n v="3"/>
    <n v="12"/>
    <n v="2"/>
    <x v="6"/>
    <n v="0"/>
    <n v="0"/>
    <n v="0"/>
    <s v="46+"/>
    <s v="Senior"/>
    <x v="3"/>
    <x v="2"/>
  </r>
  <r>
    <x v="1"/>
    <s v="Travel_Rarely"/>
    <x v="2"/>
    <s v="Current Employees"/>
    <x v="1"/>
    <x v="0"/>
    <s v="STAFF-11"/>
    <n v="11"/>
    <x v="1"/>
    <x v="2"/>
    <x v="2"/>
    <s v="No"/>
    <s v="Y"/>
    <n v="2"/>
    <n v="-2"/>
    <n v="0"/>
    <n v="30"/>
    <n v="0"/>
    <m/>
    <n v="0"/>
    <n v="1"/>
    <n v="1358"/>
    <n v="24"/>
    <x v="1"/>
    <n v="1"/>
    <n v="4"/>
    <n v="67"/>
    <n v="3"/>
    <n v="1"/>
    <n v="2"/>
    <n v="2693"/>
    <n v="13335"/>
    <n v="1"/>
    <n v="22"/>
    <n v="4"/>
    <n v="2"/>
    <n v="80"/>
    <n v="1"/>
    <n v="1"/>
    <n v="3"/>
    <x v="6"/>
    <n v="0"/>
    <n v="0"/>
    <n v="0"/>
    <s v="26-35"/>
    <s v="Early Career"/>
    <x v="1"/>
    <x v="2"/>
  </r>
  <r>
    <x v="1"/>
    <s v="Travel_Frequently"/>
    <x v="0"/>
    <s v="Current Employees"/>
    <x v="1"/>
    <x v="0"/>
    <s v="STAFF-12"/>
    <n v="12"/>
    <x v="1"/>
    <x v="3"/>
    <x v="0"/>
    <s v="No"/>
    <s v="Y"/>
    <n v="2"/>
    <n v="-2"/>
    <n v="0"/>
    <n v="38"/>
    <n v="0"/>
    <m/>
    <n v="0"/>
    <n v="1"/>
    <n v="216"/>
    <n v="23"/>
    <x v="3"/>
    <n v="1"/>
    <n v="4"/>
    <n v="44"/>
    <n v="2"/>
    <n v="3"/>
    <n v="2"/>
    <n v="9526"/>
    <n v="8787"/>
    <n v="0"/>
    <n v="21"/>
    <n v="4"/>
    <n v="2"/>
    <n v="80"/>
    <n v="0"/>
    <n v="10"/>
    <n v="3"/>
    <x v="7"/>
    <n v="7"/>
    <n v="1"/>
    <n v="8"/>
    <s v="36-45"/>
    <s v="Mid Career"/>
    <x v="3"/>
    <x v="1"/>
  </r>
  <r>
    <x v="1"/>
    <s v="Travel_Rarely"/>
    <x v="0"/>
    <s v="Current Employees"/>
    <x v="1"/>
    <x v="2"/>
    <s v="STAFF-13"/>
    <n v="13"/>
    <x v="1"/>
    <x v="4"/>
    <x v="1"/>
    <s v="No"/>
    <s v="Y"/>
    <n v="3"/>
    <n v="-2"/>
    <n v="0"/>
    <n v="36"/>
    <n v="0"/>
    <m/>
    <n v="0"/>
    <n v="1"/>
    <n v="1299"/>
    <n v="27"/>
    <x v="3"/>
    <n v="1"/>
    <n v="3"/>
    <n v="94"/>
    <n v="3"/>
    <n v="2"/>
    <n v="3"/>
    <n v="5237"/>
    <n v="16577"/>
    <n v="6"/>
    <n v="13"/>
    <n v="3"/>
    <n v="2"/>
    <n v="80"/>
    <n v="2"/>
    <n v="17"/>
    <n v="2"/>
    <x v="5"/>
    <n v="7"/>
    <n v="7"/>
    <n v="7"/>
    <s v="36-45"/>
    <s v="Mid Career"/>
    <x v="2"/>
    <x v="0"/>
  </r>
  <r>
    <x v="1"/>
    <s v="Travel_Rarely"/>
    <x v="0"/>
    <s v="Current Employees"/>
    <x v="1"/>
    <x v="2"/>
    <s v="STAFF-14"/>
    <n v="14"/>
    <x v="1"/>
    <x v="2"/>
    <x v="1"/>
    <s v="No"/>
    <s v="Y"/>
    <n v="5"/>
    <n v="-2"/>
    <n v="0"/>
    <n v="35"/>
    <n v="0"/>
    <m/>
    <n v="0"/>
    <n v="1"/>
    <n v="809"/>
    <n v="16"/>
    <x v="3"/>
    <n v="1"/>
    <n v="1"/>
    <n v="84"/>
    <n v="4"/>
    <n v="1"/>
    <n v="2"/>
    <n v="2426"/>
    <n v="16479"/>
    <n v="0"/>
    <n v="13"/>
    <n v="3"/>
    <n v="3"/>
    <n v="80"/>
    <n v="1"/>
    <n v="6"/>
    <n v="3"/>
    <x v="8"/>
    <n v="4"/>
    <n v="0"/>
    <n v="3"/>
    <s v="26-35"/>
    <s v="Early Career"/>
    <x v="2"/>
    <x v="3"/>
  </r>
  <r>
    <x v="1"/>
    <s v="Travel_Rarely"/>
    <x v="2"/>
    <s v="Current Employees"/>
    <x v="1"/>
    <x v="0"/>
    <s v="STAFF-15"/>
    <n v="15"/>
    <x v="0"/>
    <x v="2"/>
    <x v="0"/>
    <s v="Yes"/>
    <s v="Y"/>
    <n v="3"/>
    <n v="-2"/>
    <n v="0"/>
    <n v="29"/>
    <n v="0"/>
    <m/>
    <n v="0"/>
    <n v="1"/>
    <n v="153"/>
    <n v="15"/>
    <x v="0"/>
    <n v="1"/>
    <n v="4"/>
    <n v="49"/>
    <n v="2"/>
    <n v="2"/>
    <n v="2"/>
    <n v="4193"/>
    <n v="12682"/>
    <n v="0"/>
    <n v="12"/>
    <n v="3"/>
    <n v="4"/>
    <n v="80"/>
    <n v="0"/>
    <n v="10"/>
    <n v="3"/>
    <x v="7"/>
    <n v="5"/>
    <n v="0"/>
    <n v="8"/>
    <s v="26-35"/>
    <s v="Early Career"/>
    <x v="0"/>
    <x v="1"/>
  </r>
  <r>
    <x v="1"/>
    <s v="Travel_Rarely"/>
    <x v="2"/>
    <s v="Current Employees"/>
    <x v="1"/>
    <x v="0"/>
    <s v="STAFF-16"/>
    <n v="16"/>
    <x v="1"/>
    <x v="1"/>
    <x v="2"/>
    <s v="No"/>
    <s v="Y"/>
    <n v="1"/>
    <n v="-2"/>
    <n v="0"/>
    <n v="31"/>
    <n v="0"/>
    <m/>
    <n v="0"/>
    <n v="1"/>
    <n v="670"/>
    <n v="26"/>
    <x v="1"/>
    <n v="1"/>
    <n v="1"/>
    <n v="31"/>
    <n v="3"/>
    <n v="1"/>
    <n v="2"/>
    <n v="2911"/>
    <n v="15170"/>
    <n v="1"/>
    <n v="17"/>
    <n v="3"/>
    <n v="4"/>
    <n v="80"/>
    <n v="1"/>
    <n v="5"/>
    <n v="2"/>
    <x v="8"/>
    <n v="2"/>
    <n v="4"/>
    <n v="3"/>
    <s v="26-35"/>
    <s v="Early Career"/>
    <x v="4"/>
    <x v="3"/>
  </r>
  <r>
    <x v="1"/>
    <s v="Travel_Rarely"/>
    <x v="2"/>
    <s v="Current Employees"/>
    <x v="1"/>
    <x v="2"/>
    <s v="STAFF-18"/>
    <n v="18"/>
    <x v="1"/>
    <x v="2"/>
    <x v="2"/>
    <s v="No"/>
    <s v="Y"/>
    <n v="2"/>
    <n v="-2"/>
    <n v="0"/>
    <n v="34"/>
    <n v="0"/>
    <m/>
    <n v="0"/>
    <n v="1"/>
    <n v="1346"/>
    <n v="19"/>
    <x v="0"/>
    <n v="1"/>
    <n v="2"/>
    <n v="93"/>
    <n v="3"/>
    <n v="1"/>
    <n v="4"/>
    <n v="2661"/>
    <n v="8758"/>
    <n v="0"/>
    <n v="11"/>
    <n v="3"/>
    <n v="3"/>
    <n v="80"/>
    <n v="1"/>
    <n v="3"/>
    <n v="3"/>
    <x v="4"/>
    <n v="2"/>
    <n v="1"/>
    <n v="2"/>
    <s v="26-35"/>
    <s v="Early Career"/>
    <x v="0"/>
    <x v="2"/>
  </r>
  <r>
    <x v="0"/>
    <s v="Travel_Rarely"/>
    <x v="2"/>
    <s v="Ex-Employees"/>
    <x v="1"/>
    <x v="0"/>
    <s v="STAFF-19"/>
    <n v="19"/>
    <x v="1"/>
    <x v="2"/>
    <x v="0"/>
    <s v="Yes"/>
    <s v="Y"/>
    <n v="4"/>
    <n v="-2"/>
    <n v="0"/>
    <n v="28"/>
    <n v="1"/>
    <n v="1"/>
    <n v="1"/>
    <n v="0"/>
    <n v="103"/>
    <n v="24"/>
    <x v="3"/>
    <n v="1"/>
    <n v="3"/>
    <n v="50"/>
    <n v="2"/>
    <n v="1"/>
    <n v="2"/>
    <n v="2028"/>
    <n v="12947"/>
    <n v="5"/>
    <n v="14"/>
    <n v="3"/>
    <n v="2"/>
    <n v="80"/>
    <n v="0"/>
    <n v="6"/>
    <n v="3"/>
    <x v="9"/>
    <n v="2"/>
    <n v="0"/>
    <n v="3"/>
    <s v="26-35"/>
    <s v="Early Career"/>
    <x v="2"/>
    <x v="3"/>
  </r>
  <r>
    <x v="1"/>
    <s v="Travel_Rarely"/>
    <x v="2"/>
    <s v="Current Employees"/>
    <x v="1"/>
    <x v="0"/>
    <s v="STAFF-20"/>
    <n v="20"/>
    <x v="0"/>
    <x v="3"/>
    <x v="2"/>
    <s v="No"/>
    <s v="Y"/>
    <n v="1"/>
    <n v="-2"/>
    <n v="0"/>
    <n v="29"/>
    <n v="0"/>
    <m/>
    <n v="0"/>
    <n v="1"/>
    <n v="1389"/>
    <n v="21"/>
    <x v="2"/>
    <n v="1"/>
    <n v="2"/>
    <n v="51"/>
    <n v="4"/>
    <n v="3"/>
    <n v="2"/>
    <n v="9980"/>
    <n v="10195"/>
    <n v="1"/>
    <n v="11"/>
    <n v="3"/>
    <n v="3"/>
    <n v="80"/>
    <n v="1"/>
    <n v="10"/>
    <n v="3"/>
    <x v="1"/>
    <n v="9"/>
    <n v="8"/>
    <n v="8"/>
    <s v="26-35"/>
    <s v="Early Career"/>
    <x v="0"/>
    <x v="1"/>
  </r>
  <r>
    <x v="1"/>
    <s v="Travel_Rarely"/>
    <x v="2"/>
    <s v="Current Employees"/>
    <x v="1"/>
    <x v="0"/>
    <s v="STAFF-21"/>
    <n v="21"/>
    <x v="1"/>
    <x v="1"/>
    <x v="2"/>
    <s v="Yes"/>
    <s v="Y"/>
    <n v="5"/>
    <n v="-2"/>
    <n v="0"/>
    <n v="32"/>
    <n v="0"/>
    <m/>
    <n v="0"/>
    <n v="1"/>
    <n v="334"/>
    <n v="5"/>
    <x v="0"/>
    <n v="1"/>
    <n v="1"/>
    <n v="80"/>
    <n v="4"/>
    <n v="1"/>
    <n v="2"/>
    <n v="3298"/>
    <n v="15053"/>
    <n v="0"/>
    <n v="12"/>
    <n v="3"/>
    <n v="4"/>
    <n v="80"/>
    <n v="2"/>
    <n v="7"/>
    <n v="2"/>
    <x v="0"/>
    <n v="2"/>
    <n v="0"/>
    <n v="5"/>
    <s v="26-35"/>
    <s v="Early Career"/>
    <x v="0"/>
    <x v="0"/>
  </r>
  <r>
    <x v="1"/>
    <s v="Non-Travel"/>
    <x v="4"/>
    <s v="Current Employees"/>
    <x v="1"/>
    <x v="2"/>
    <s v="STAFF-22"/>
    <n v="22"/>
    <x v="1"/>
    <x v="2"/>
    <x v="2"/>
    <s v="Yes"/>
    <s v="Y"/>
    <n v="2"/>
    <n v="-2"/>
    <n v="0"/>
    <n v="22"/>
    <n v="0"/>
    <m/>
    <n v="0"/>
    <n v="1"/>
    <n v="1123"/>
    <n v="16"/>
    <x v="0"/>
    <n v="1"/>
    <n v="4"/>
    <n v="96"/>
    <n v="4"/>
    <n v="1"/>
    <n v="4"/>
    <n v="2935"/>
    <n v="7324"/>
    <n v="1"/>
    <n v="13"/>
    <n v="3"/>
    <n v="2"/>
    <n v="80"/>
    <n v="2"/>
    <n v="1"/>
    <n v="2"/>
    <x v="6"/>
    <n v="0"/>
    <n v="0"/>
    <n v="0"/>
    <s v="18-25"/>
    <s v="Young"/>
    <x v="2"/>
    <x v="2"/>
  </r>
  <r>
    <x v="1"/>
    <s v="Travel_Rarely"/>
    <x v="1"/>
    <s v="Current Employees"/>
    <x v="0"/>
    <x v="0"/>
    <s v="STAFF-23"/>
    <n v="23"/>
    <x v="0"/>
    <x v="5"/>
    <x v="1"/>
    <s v="No"/>
    <s v="Y"/>
    <n v="3"/>
    <n v="-2"/>
    <n v="0"/>
    <n v="53"/>
    <n v="0"/>
    <m/>
    <n v="0"/>
    <n v="1"/>
    <n v="1219"/>
    <n v="2"/>
    <x v="2"/>
    <n v="1"/>
    <n v="1"/>
    <n v="78"/>
    <n v="2"/>
    <n v="4"/>
    <n v="2"/>
    <n v="15427"/>
    <n v="22021"/>
    <n v="2"/>
    <n v="16"/>
    <n v="3"/>
    <n v="3"/>
    <n v="80"/>
    <n v="0"/>
    <n v="31"/>
    <n v="3"/>
    <x v="10"/>
    <n v="8"/>
    <n v="3"/>
    <n v="7"/>
    <s v="46+"/>
    <s v="Senior"/>
    <x v="4"/>
    <x v="4"/>
  </r>
  <r>
    <x v="1"/>
    <s v="Travel_Rarely"/>
    <x v="0"/>
    <s v="Current Employees"/>
    <x v="1"/>
    <x v="0"/>
    <s v="STAFF-24"/>
    <n v="24"/>
    <x v="1"/>
    <x v="1"/>
    <x v="0"/>
    <s v="Yes"/>
    <s v="Y"/>
    <n v="3"/>
    <n v="-2"/>
    <n v="0"/>
    <n v="38"/>
    <n v="0"/>
    <m/>
    <n v="0"/>
    <n v="1"/>
    <n v="371"/>
    <n v="2"/>
    <x v="3"/>
    <n v="1"/>
    <n v="4"/>
    <n v="45"/>
    <n v="3"/>
    <n v="1"/>
    <n v="2"/>
    <n v="3944"/>
    <n v="4306"/>
    <n v="5"/>
    <n v="11"/>
    <n v="3"/>
    <n v="3"/>
    <n v="80"/>
    <n v="0"/>
    <n v="6"/>
    <n v="3"/>
    <x v="11"/>
    <n v="2"/>
    <n v="1"/>
    <n v="2"/>
    <s v="36-45"/>
    <s v="Mid Career"/>
    <x v="0"/>
    <x v="3"/>
  </r>
  <r>
    <x v="1"/>
    <s v="Non-Travel"/>
    <x v="4"/>
    <s v="Current Employees"/>
    <x v="1"/>
    <x v="1"/>
    <s v="STAFF-26"/>
    <n v="26"/>
    <x v="0"/>
    <x v="3"/>
    <x v="2"/>
    <s v="No"/>
    <s v="Y"/>
    <n v="5"/>
    <n v="-2"/>
    <n v="0"/>
    <n v="24"/>
    <n v="0"/>
    <m/>
    <n v="0"/>
    <n v="1"/>
    <n v="673"/>
    <n v="11"/>
    <x v="0"/>
    <n v="1"/>
    <n v="1"/>
    <n v="96"/>
    <n v="4"/>
    <n v="2"/>
    <n v="3"/>
    <n v="4011"/>
    <n v="8232"/>
    <n v="0"/>
    <n v="18"/>
    <n v="3"/>
    <n v="4"/>
    <n v="80"/>
    <n v="1"/>
    <n v="5"/>
    <n v="2"/>
    <x v="9"/>
    <n v="2"/>
    <n v="1"/>
    <n v="3"/>
    <s v="18-25"/>
    <s v="Young"/>
    <x v="4"/>
    <x v="3"/>
  </r>
  <r>
    <x v="0"/>
    <s v="Travel_Rarely"/>
    <x v="0"/>
    <s v="Ex-Employees"/>
    <x v="0"/>
    <x v="0"/>
    <s v="STAFF-27"/>
    <n v="27"/>
    <x v="1"/>
    <x v="6"/>
    <x v="0"/>
    <s v="No"/>
    <s v="Y"/>
    <n v="4"/>
    <n v="-2"/>
    <n v="0"/>
    <n v="36"/>
    <n v="1"/>
    <n v="1"/>
    <n v="1"/>
    <n v="0"/>
    <n v="1218"/>
    <n v="9"/>
    <x v="2"/>
    <n v="1"/>
    <n v="3"/>
    <n v="82"/>
    <n v="2"/>
    <n v="1"/>
    <n v="2"/>
    <n v="3407"/>
    <n v="6986"/>
    <n v="7"/>
    <n v="23"/>
    <n v="4"/>
    <n v="2"/>
    <n v="80"/>
    <n v="0"/>
    <n v="10"/>
    <n v="3"/>
    <x v="8"/>
    <n v="3"/>
    <n v="0"/>
    <n v="3"/>
    <s v="36-45"/>
    <s v="Mid Career"/>
    <x v="1"/>
    <x v="3"/>
  </r>
  <r>
    <x v="1"/>
    <s v="Travel_Rarely"/>
    <x v="2"/>
    <s v="Current Employees"/>
    <x v="1"/>
    <x v="0"/>
    <s v="STAFF-28"/>
    <n v="28"/>
    <x v="0"/>
    <x v="7"/>
    <x v="0"/>
    <s v="No"/>
    <s v="Y"/>
    <n v="4"/>
    <n v="-2"/>
    <n v="0"/>
    <n v="34"/>
    <n v="0"/>
    <m/>
    <n v="0"/>
    <n v="1"/>
    <n v="419"/>
    <n v="7"/>
    <x v="2"/>
    <n v="1"/>
    <n v="1"/>
    <n v="53"/>
    <n v="3"/>
    <n v="3"/>
    <n v="2"/>
    <n v="11994"/>
    <n v="21293"/>
    <n v="0"/>
    <n v="11"/>
    <n v="3"/>
    <n v="3"/>
    <n v="80"/>
    <n v="0"/>
    <n v="13"/>
    <n v="3"/>
    <x v="12"/>
    <n v="6"/>
    <n v="2"/>
    <n v="11"/>
    <s v="26-35"/>
    <s v="Early Career"/>
    <x v="0"/>
    <x v="4"/>
  </r>
  <r>
    <x v="1"/>
    <s v="Travel_Rarely"/>
    <x v="4"/>
    <s v="Current Employees"/>
    <x v="1"/>
    <x v="0"/>
    <s v="STAFF-30"/>
    <n v="30"/>
    <x v="1"/>
    <x v="1"/>
    <x v="0"/>
    <s v="No"/>
    <s v="Y"/>
    <n v="6"/>
    <n v="-2"/>
    <n v="0"/>
    <n v="21"/>
    <n v="0"/>
    <m/>
    <n v="0"/>
    <n v="1"/>
    <n v="391"/>
    <n v="15"/>
    <x v="0"/>
    <n v="1"/>
    <n v="3"/>
    <n v="96"/>
    <n v="3"/>
    <n v="1"/>
    <n v="2"/>
    <n v="1232"/>
    <n v="19281"/>
    <n v="1"/>
    <n v="14"/>
    <n v="3"/>
    <n v="4"/>
    <n v="80"/>
    <n v="0"/>
    <n v="0"/>
    <n v="3"/>
    <x v="2"/>
    <n v="0"/>
    <n v="0"/>
    <n v="0"/>
    <s v="18-25"/>
    <s v="Young"/>
    <x v="2"/>
    <x v="2"/>
  </r>
  <r>
    <x v="0"/>
    <s v="Travel_Rarely"/>
    <x v="2"/>
    <s v="Ex-Employees"/>
    <x v="1"/>
    <x v="2"/>
    <s v="STAFF-31"/>
    <n v="31"/>
    <x v="1"/>
    <x v="1"/>
    <x v="0"/>
    <s v="No"/>
    <s v="Y"/>
    <n v="2"/>
    <n v="-2"/>
    <n v="0"/>
    <n v="34"/>
    <n v="1"/>
    <n v="1"/>
    <n v="1"/>
    <n v="0"/>
    <n v="699"/>
    <n v="6"/>
    <x v="1"/>
    <n v="1"/>
    <n v="2"/>
    <n v="83"/>
    <n v="3"/>
    <n v="1"/>
    <n v="4"/>
    <n v="2960"/>
    <n v="17102"/>
    <n v="2"/>
    <n v="11"/>
    <n v="3"/>
    <n v="3"/>
    <n v="80"/>
    <n v="0"/>
    <n v="8"/>
    <n v="3"/>
    <x v="9"/>
    <n v="2"/>
    <n v="1"/>
    <n v="3"/>
    <s v="26-35"/>
    <s v="Early Career"/>
    <x v="0"/>
    <x v="3"/>
  </r>
  <r>
    <x v="1"/>
    <s v="Travel_Rarely"/>
    <x v="1"/>
    <s v="Current Employees"/>
    <x v="1"/>
    <x v="1"/>
    <s v="STAFF-32"/>
    <n v="32"/>
    <x v="0"/>
    <x v="5"/>
    <x v="2"/>
    <s v="No"/>
    <s v="Y"/>
    <n v="3"/>
    <n v="-2"/>
    <n v="0"/>
    <n v="53"/>
    <n v="0"/>
    <m/>
    <n v="0"/>
    <n v="1"/>
    <n v="1282"/>
    <n v="5"/>
    <x v="3"/>
    <n v="1"/>
    <n v="3"/>
    <n v="58"/>
    <n v="3"/>
    <n v="5"/>
    <n v="3"/>
    <n v="19094"/>
    <n v="10735"/>
    <n v="4"/>
    <n v="11"/>
    <n v="3"/>
    <n v="4"/>
    <n v="80"/>
    <n v="1"/>
    <n v="26"/>
    <n v="2"/>
    <x v="13"/>
    <n v="13"/>
    <n v="4"/>
    <n v="8"/>
    <s v="46+"/>
    <s v="Senior"/>
    <x v="0"/>
    <x v="4"/>
  </r>
  <r>
    <x v="0"/>
    <s v="Travel_Frequently"/>
    <x v="2"/>
    <s v="Ex-Employees"/>
    <x v="1"/>
    <x v="0"/>
    <s v="STAFF-33"/>
    <n v="33"/>
    <x v="0"/>
    <x v="1"/>
    <x v="0"/>
    <s v="Yes"/>
    <s v="Y"/>
    <n v="5"/>
    <n v="-2"/>
    <n v="0"/>
    <n v="32"/>
    <n v="1"/>
    <n v="1"/>
    <n v="1"/>
    <n v="0"/>
    <n v="1125"/>
    <n v="16"/>
    <x v="1"/>
    <n v="1"/>
    <n v="2"/>
    <n v="72"/>
    <n v="1"/>
    <n v="1"/>
    <n v="2"/>
    <n v="3919"/>
    <n v="4681"/>
    <n v="1"/>
    <n v="22"/>
    <n v="4"/>
    <n v="2"/>
    <n v="80"/>
    <n v="0"/>
    <n v="10"/>
    <n v="3"/>
    <x v="1"/>
    <n v="2"/>
    <n v="6"/>
    <n v="7"/>
    <s v="26-35"/>
    <s v="Early Career"/>
    <x v="1"/>
    <x v="1"/>
  </r>
  <r>
    <x v="1"/>
    <s v="Travel_Rarely"/>
    <x v="0"/>
    <s v="Current Employees"/>
    <x v="0"/>
    <x v="3"/>
    <s v="STAFF-35"/>
    <n v="35"/>
    <x v="1"/>
    <x v="0"/>
    <x v="1"/>
    <s v="No"/>
    <s v="Y"/>
    <n v="2"/>
    <n v="-2"/>
    <n v="0"/>
    <n v="42"/>
    <n v="0"/>
    <m/>
    <n v="0"/>
    <n v="1"/>
    <n v="691"/>
    <n v="8"/>
    <x v="2"/>
    <n v="1"/>
    <n v="3"/>
    <n v="48"/>
    <n v="3"/>
    <n v="2"/>
    <n v="3"/>
    <n v="6825"/>
    <n v="21173"/>
    <n v="0"/>
    <n v="11"/>
    <n v="3"/>
    <n v="4"/>
    <n v="80"/>
    <n v="1"/>
    <n v="10"/>
    <n v="3"/>
    <x v="7"/>
    <n v="7"/>
    <n v="4"/>
    <n v="2"/>
    <s v="36-45"/>
    <s v="Mid Career"/>
    <x v="0"/>
    <x v="1"/>
  </r>
  <r>
    <x v="1"/>
    <s v="Travel_Rarely"/>
    <x v="0"/>
    <s v="Current Employees"/>
    <x v="1"/>
    <x v="2"/>
    <s v="STAFF-36"/>
    <n v="36"/>
    <x v="0"/>
    <x v="4"/>
    <x v="1"/>
    <s v="No"/>
    <s v="Y"/>
    <n v="4"/>
    <n v="-2"/>
    <n v="0"/>
    <n v="44"/>
    <n v="0"/>
    <m/>
    <n v="0"/>
    <n v="1"/>
    <n v="477"/>
    <n v="7"/>
    <x v="2"/>
    <n v="1"/>
    <n v="1"/>
    <n v="42"/>
    <n v="2"/>
    <n v="3"/>
    <n v="4"/>
    <n v="10248"/>
    <n v="2094"/>
    <n v="3"/>
    <n v="14"/>
    <n v="3"/>
    <n v="4"/>
    <n v="80"/>
    <n v="1"/>
    <n v="24"/>
    <n v="3"/>
    <x v="14"/>
    <n v="6"/>
    <n v="5"/>
    <n v="17"/>
    <s v="36-45"/>
    <s v="Mid Career"/>
    <x v="2"/>
    <x v="4"/>
  </r>
  <r>
    <x v="1"/>
    <s v="Travel_Rarely"/>
    <x v="1"/>
    <s v="Current Employees"/>
    <x v="0"/>
    <x v="3"/>
    <s v="STAFF-38"/>
    <n v="38"/>
    <x v="0"/>
    <x v="5"/>
    <x v="0"/>
    <s v="No"/>
    <s v="Y"/>
    <n v="2"/>
    <n v="-2"/>
    <n v="0"/>
    <n v="46"/>
    <n v="0"/>
    <m/>
    <n v="0"/>
    <n v="1"/>
    <n v="705"/>
    <n v="2"/>
    <x v="2"/>
    <n v="1"/>
    <n v="2"/>
    <n v="83"/>
    <n v="3"/>
    <n v="5"/>
    <n v="4"/>
    <n v="18947"/>
    <n v="22822"/>
    <n v="3"/>
    <n v="12"/>
    <n v="3"/>
    <n v="4"/>
    <n v="80"/>
    <n v="0"/>
    <n v="22"/>
    <n v="2"/>
    <x v="4"/>
    <n v="2"/>
    <n v="2"/>
    <n v="1"/>
    <s v="46+"/>
    <s v="Senior"/>
    <x v="0"/>
    <x v="2"/>
  </r>
  <r>
    <x v="1"/>
    <s v="Travel_Rarely"/>
    <x v="2"/>
    <s v="Current Employees"/>
    <x v="1"/>
    <x v="2"/>
    <s v="STAFF-39"/>
    <n v="39"/>
    <x v="1"/>
    <x v="2"/>
    <x v="0"/>
    <s v="No"/>
    <s v="Y"/>
    <n v="3"/>
    <n v="-2"/>
    <n v="0"/>
    <n v="33"/>
    <n v="0"/>
    <m/>
    <n v="0"/>
    <n v="1"/>
    <n v="924"/>
    <n v="2"/>
    <x v="3"/>
    <n v="1"/>
    <n v="3"/>
    <n v="78"/>
    <n v="3"/>
    <n v="1"/>
    <n v="4"/>
    <n v="2496"/>
    <n v="6670"/>
    <n v="4"/>
    <n v="11"/>
    <n v="3"/>
    <n v="4"/>
    <n v="80"/>
    <n v="0"/>
    <n v="7"/>
    <n v="3"/>
    <x v="6"/>
    <n v="1"/>
    <n v="0"/>
    <n v="0"/>
    <s v="26-35"/>
    <s v="Early Career"/>
    <x v="0"/>
    <x v="2"/>
  </r>
  <r>
    <x v="1"/>
    <s v="Travel_Rarely"/>
    <x v="0"/>
    <s v="Current Employees"/>
    <x v="1"/>
    <x v="1"/>
    <s v="STAFF-40"/>
    <n v="40"/>
    <x v="1"/>
    <x v="4"/>
    <x v="1"/>
    <s v="Yes"/>
    <s v="Y"/>
    <n v="5"/>
    <n v="-2"/>
    <n v="0"/>
    <n v="44"/>
    <n v="0"/>
    <m/>
    <n v="0"/>
    <n v="1"/>
    <n v="1459"/>
    <n v="10"/>
    <x v="2"/>
    <n v="1"/>
    <n v="4"/>
    <n v="41"/>
    <n v="3"/>
    <n v="2"/>
    <n v="4"/>
    <n v="6465"/>
    <n v="19121"/>
    <n v="2"/>
    <n v="13"/>
    <n v="3"/>
    <n v="4"/>
    <n v="80"/>
    <n v="0"/>
    <n v="9"/>
    <n v="4"/>
    <x v="9"/>
    <n v="2"/>
    <n v="1"/>
    <n v="3"/>
    <s v="36-45"/>
    <s v="Mid Career"/>
    <x v="2"/>
    <x v="3"/>
  </r>
  <r>
    <x v="1"/>
    <s v="Travel_Rarely"/>
    <x v="2"/>
    <s v="Current Employees"/>
    <x v="1"/>
    <x v="2"/>
    <s v="STAFF-41"/>
    <n v="41"/>
    <x v="1"/>
    <x v="2"/>
    <x v="0"/>
    <s v="No"/>
    <s v="Y"/>
    <n v="5"/>
    <n v="-2"/>
    <n v="0"/>
    <n v="30"/>
    <n v="0"/>
    <m/>
    <n v="0"/>
    <n v="1"/>
    <n v="125"/>
    <n v="9"/>
    <x v="0"/>
    <n v="1"/>
    <n v="4"/>
    <n v="83"/>
    <n v="2"/>
    <n v="1"/>
    <n v="3"/>
    <n v="2206"/>
    <n v="16117"/>
    <n v="1"/>
    <n v="13"/>
    <n v="3"/>
    <n v="1"/>
    <n v="80"/>
    <n v="0"/>
    <n v="10"/>
    <n v="3"/>
    <x v="1"/>
    <n v="0"/>
    <n v="1"/>
    <n v="8"/>
    <s v="26-35"/>
    <s v="Early Career"/>
    <x v="2"/>
    <x v="1"/>
  </r>
  <r>
    <x v="0"/>
    <s v="Travel_Rarely"/>
    <x v="0"/>
    <s v="Ex-Employees"/>
    <x v="0"/>
    <x v="4"/>
    <s v="STAFF-42"/>
    <n v="42"/>
    <x v="1"/>
    <x v="6"/>
    <x v="1"/>
    <s v="No"/>
    <s v="Y"/>
    <n v="6"/>
    <n v="-2"/>
    <n v="0"/>
    <n v="39"/>
    <n v="1"/>
    <n v="1"/>
    <n v="1"/>
    <n v="0"/>
    <n v="895"/>
    <n v="5"/>
    <x v="3"/>
    <n v="1"/>
    <n v="4"/>
    <n v="56"/>
    <n v="3"/>
    <n v="2"/>
    <n v="4"/>
    <n v="2086"/>
    <n v="3335"/>
    <n v="3"/>
    <n v="14"/>
    <n v="3"/>
    <n v="3"/>
    <n v="80"/>
    <n v="1"/>
    <n v="19"/>
    <n v="4"/>
    <x v="6"/>
    <n v="0"/>
    <n v="0"/>
    <n v="0"/>
    <s v="36-45"/>
    <s v="Mid Career"/>
    <x v="2"/>
    <x v="2"/>
  </r>
  <r>
    <x v="0"/>
    <s v="Travel_Rarely"/>
    <x v="4"/>
    <s v="Ex-Employees"/>
    <x v="1"/>
    <x v="2"/>
    <s v="STAFF-45"/>
    <n v="45"/>
    <x v="1"/>
    <x v="1"/>
    <x v="1"/>
    <s v="Yes"/>
    <s v="Y"/>
    <n v="2"/>
    <n v="-2"/>
    <n v="0"/>
    <n v="24"/>
    <n v="1"/>
    <n v="1"/>
    <n v="1"/>
    <n v="0"/>
    <n v="813"/>
    <n v="1"/>
    <x v="3"/>
    <n v="1"/>
    <n v="2"/>
    <n v="61"/>
    <n v="3"/>
    <n v="1"/>
    <n v="4"/>
    <n v="2293"/>
    <n v="3020"/>
    <n v="2"/>
    <n v="16"/>
    <n v="3"/>
    <n v="1"/>
    <n v="80"/>
    <n v="1"/>
    <n v="6"/>
    <n v="2"/>
    <x v="4"/>
    <n v="0"/>
    <n v="2"/>
    <n v="0"/>
    <s v="18-25"/>
    <s v="Young"/>
    <x v="4"/>
    <x v="2"/>
  </r>
  <r>
    <x v="1"/>
    <s v="Travel_Rarely"/>
    <x v="0"/>
    <s v="Current Employees"/>
    <x v="1"/>
    <x v="2"/>
    <s v="STAFF-46"/>
    <n v="46"/>
    <x v="0"/>
    <x v="1"/>
    <x v="2"/>
    <s v="No"/>
    <s v="Y"/>
    <n v="3"/>
    <n v="-2"/>
    <n v="0"/>
    <n v="43"/>
    <n v="0"/>
    <m/>
    <n v="0"/>
    <n v="1"/>
    <n v="1273"/>
    <n v="2"/>
    <x v="0"/>
    <n v="1"/>
    <n v="4"/>
    <n v="72"/>
    <n v="4"/>
    <n v="1"/>
    <n v="3"/>
    <n v="2645"/>
    <n v="21923"/>
    <n v="1"/>
    <n v="12"/>
    <n v="3"/>
    <n v="4"/>
    <n v="80"/>
    <n v="2"/>
    <n v="6"/>
    <n v="2"/>
    <x v="8"/>
    <n v="3"/>
    <n v="1"/>
    <n v="4"/>
    <s v="36-45"/>
    <s v="Mid Career"/>
    <x v="0"/>
    <x v="3"/>
  </r>
  <r>
    <x v="0"/>
    <s v="Travel_Rarely"/>
    <x v="1"/>
    <s v="Ex-Employees"/>
    <x v="0"/>
    <x v="3"/>
    <s v="STAFF-47"/>
    <n v="47"/>
    <x v="1"/>
    <x v="6"/>
    <x v="1"/>
    <s v="Yes"/>
    <s v="Y"/>
    <n v="2"/>
    <n v="-2"/>
    <n v="0"/>
    <n v="50"/>
    <n v="1"/>
    <n v="1"/>
    <n v="1"/>
    <n v="0"/>
    <n v="869"/>
    <n v="3"/>
    <x v="0"/>
    <n v="1"/>
    <n v="1"/>
    <n v="86"/>
    <n v="2"/>
    <n v="1"/>
    <n v="3"/>
    <n v="2683"/>
    <n v="3810"/>
    <n v="1"/>
    <n v="14"/>
    <n v="3"/>
    <n v="3"/>
    <n v="80"/>
    <n v="0"/>
    <n v="3"/>
    <n v="3"/>
    <x v="11"/>
    <n v="2"/>
    <n v="0"/>
    <n v="2"/>
    <s v="46+"/>
    <s v="Senior"/>
    <x v="2"/>
    <x v="3"/>
  </r>
  <r>
    <x v="1"/>
    <s v="Travel_Rarely"/>
    <x v="0"/>
    <s v="Current Employees"/>
    <x v="0"/>
    <x v="3"/>
    <s v="STAFF-49"/>
    <n v="49"/>
    <x v="0"/>
    <x v="6"/>
    <x v="1"/>
    <s v="No"/>
    <s v="Y"/>
    <n v="3"/>
    <n v="-2"/>
    <n v="0"/>
    <n v="35"/>
    <n v="0"/>
    <m/>
    <n v="0"/>
    <n v="1"/>
    <n v="890"/>
    <n v="2"/>
    <x v="3"/>
    <n v="1"/>
    <n v="4"/>
    <n v="97"/>
    <n v="3"/>
    <n v="1"/>
    <n v="4"/>
    <n v="2014"/>
    <n v="9687"/>
    <n v="1"/>
    <n v="13"/>
    <n v="3"/>
    <n v="1"/>
    <n v="80"/>
    <n v="0"/>
    <n v="2"/>
    <n v="3"/>
    <x v="4"/>
    <n v="2"/>
    <n v="2"/>
    <n v="2"/>
    <s v="26-35"/>
    <s v="Early Career"/>
    <x v="2"/>
    <x v="2"/>
  </r>
  <r>
    <x v="1"/>
    <s v="Travel_Rarely"/>
    <x v="0"/>
    <s v="Current Employees"/>
    <x v="1"/>
    <x v="0"/>
    <s v="STAFF-51"/>
    <n v="51"/>
    <x v="0"/>
    <x v="1"/>
    <x v="1"/>
    <s v="Yes"/>
    <s v="Y"/>
    <n v="3"/>
    <n v="-2"/>
    <n v="0"/>
    <n v="36"/>
    <n v="0"/>
    <m/>
    <n v="0"/>
    <n v="1"/>
    <n v="852"/>
    <n v="5"/>
    <x v="2"/>
    <n v="1"/>
    <n v="2"/>
    <n v="82"/>
    <n v="2"/>
    <n v="1"/>
    <n v="2"/>
    <n v="3419"/>
    <n v="13072"/>
    <n v="9"/>
    <n v="14"/>
    <n v="3"/>
    <n v="4"/>
    <n v="80"/>
    <n v="1"/>
    <n v="6"/>
    <n v="4"/>
    <x v="6"/>
    <n v="1"/>
    <n v="0"/>
    <n v="0"/>
    <s v="36-45"/>
    <s v="Mid Career"/>
    <x v="2"/>
    <x v="2"/>
  </r>
  <r>
    <x v="1"/>
    <s v="Travel_Frequently"/>
    <x v="2"/>
    <s v="Current Employees"/>
    <x v="0"/>
    <x v="0"/>
    <s v="STAFF-52"/>
    <n v="52"/>
    <x v="0"/>
    <x v="0"/>
    <x v="1"/>
    <s v="No"/>
    <s v="Y"/>
    <n v="3"/>
    <n v="-2"/>
    <n v="0"/>
    <n v="33"/>
    <n v="0"/>
    <m/>
    <n v="0"/>
    <n v="1"/>
    <n v="1141"/>
    <n v="1"/>
    <x v="3"/>
    <n v="1"/>
    <n v="3"/>
    <n v="42"/>
    <n v="4"/>
    <n v="2"/>
    <n v="2"/>
    <n v="5376"/>
    <n v="3193"/>
    <n v="2"/>
    <n v="19"/>
    <n v="3"/>
    <n v="1"/>
    <n v="80"/>
    <n v="2"/>
    <n v="10"/>
    <n v="3"/>
    <x v="8"/>
    <n v="3"/>
    <n v="1"/>
    <n v="3"/>
    <s v="26-35"/>
    <s v="Early Career"/>
    <x v="3"/>
    <x v="3"/>
  </r>
  <r>
    <x v="1"/>
    <s v="Travel_Rarely"/>
    <x v="0"/>
    <s v="Current Employees"/>
    <x v="1"/>
    <x v="1"/>
    <s v="STAFF-53"/>
    <n v="53"/>
    <x v="1"/>
    <x v="2"/>
    <x v="2"/>
    <s v="No"/>
    <s v="Y"/>
    <n v="3"/>
    <n v="-2"/>
    <n v="0"/>
    <n v="35"/>
    <n v="0"/>
    <m/>
    <n v="0"/>
    <n v="1"/>
    <n v="464"/>
    <n v="4"/>
    <x v="0"/>
    <n v="1"/>
    <n v="3"/>
    <n v="75"/>
    <n v="3"/>
    <n v="1"/>
    <n v="4"/>
    <n v="1951"/>
    <n v="10910"/>
    <n v="1"/>
    <n v="12"/>
    <n v="3"/>
    <n v="3"/>
    <n v="80"/>
    <n v="1"/>
    <n v="1"/>
    <n v="3"/>
    <x v="6"/>
    <n v="0"/>
    <n v="0"/>
    <n v="0"/>
    <s v="26-35"/>
    <s v="Early Career"/>
    <x v="0"/>
    <x v="2"/>
  </r>
  <r>
    <x v="1"/>
    <s v="Travel_Rarely"/>
    <x v="2"/>
    <s v="Current Employees"/>
    <x v="1"/>
    <x v="0"/>
    <s v="STAFF-54"/>
    <n v="54"/>
    <x v="0"/>
    <x v="2"/>
    <x v="2"/>
    <s v="No"/>
    <s v="Y"/>
    <n v="6"/>
    <n v="-2"/>
    <n v="0"/>
    <n v="27"/>
    <n v="0"/>
    <m/>
    <n v="0"/>
    <n v="1"/>
    <n v="1240"/>
    <n v="2"/>
    <x v="2"/>
    <n v="1"/>
    <n v="4"/>
    <n v="33"/>
    <n v="3"/>
    <n v="1"/>
    <n v="2"/>
    <n v="2341"/>
    <n v="19715"/>
    <n v="1"/>
    <n v="13"/>
    <n v="3"/>
    <n v="4"/>
    <n v="80"/>
    <n v="1"/>
    <n v="1"/>
    <n v="3"/>
    <x v="6"/>
    <n v="0"/>
    <n v="0"/>
    <n v="0"/>
    <s v="26-35"/>
    <s v="Early Career"/>
    <x v="2"/>
    <x v="2"/>
  </r>
  <r>
    <x v="0"/>
    <s v="Travel_Rarely"/>
    <x v="2"/>
    <s v="Ex-Employees"/>
    <x v="1"/>
    <x v="0"/>
    <s v="STAFF-55"/>
    <n v="55"/>
    <x v="1"/>
    <x v="2"/>
    <x v="0"/>
    <s v="No"/>
    <s v="Y"/>
    <n v="2"/>
    <n v="-2"/>
    <n v="0"/>
    <n v="26"/>
    <n v="1"/>
    <n v="1"/>
    <n v="1"/>
    <n v="0"/>
    <n v="1357"/>
    <n v="25"/>
    <x v="3"/>
    <n v="1"/>
    <n v="1"/>
    <n v="48"/>
    <n v="1"/>
    <n v="1"/>
    <n v="2"/>
    <n v="2293"/>
    <n v="10558"/>
    <n v="1"/>
    <n v="12"/>
    <n v="3"/>
    <n v="3"/>
    <n v="80"/>
    <n v="0"/>
    <n v="1"/>
    <n v="2"/>
    <x v="6"/>
    <n v="0"/>
    <n v="0"/>
    <n v="1"/>
    <s v="26-35"/>
    <s v="Early Career"/>
    <x v="0"/>
    <x v="2"/>
  </r>
  <r>
    <x v="1"/>
    <s v="Travel_Frequently"/>
    <x v="2"/>
    <s v="Current Employees"/>
    <x v="0"/>
    <x v="0"/>
    <s v="STAFF-56"/>
    <n v="56"/>
    <x v="1"/>
    <x v="0"/>
    <x v="0"/>
    <s v="No"/>
    <s v="Y"/>
    <n v="0"/>
    <n v="-2"/>
    <n v="0"/>
    <n v="27"/>
    <n v="0"/>
    <m/>
    <n v="0"/>
    <n v="1"/>
    <n v="994"/>
    <n v="8"/>
    <x v="3"/>
    <n v="1"/>
    <n v="4"/>
    <n v="37"/>
    <n v="3"/>
    <n v="3"/>
    <n v="2"/>
    <n v="8726"/>
    <n v="2975"/>
    <n v="1"/>
    <n v="15"/>
    <n v="3"/>
    <n v="4"/>
    <n v="80"/>
    <n v="0"/>
    <n v="9"/>
    <n v="3"/>
    <x v="7"/>
    <n v="8"/>
    <n v="1"/>
    <n v="7"/>
    <s v="26-35"/>
    <s v="Early Career"/>
    <x v="2"/>
    <x v="1"/>
  </r>
  <r>
    <x v="1"/>
    <s v="Travel_Frequently"/>
    <x v="2"/>
    <s v="Current Employees"/>
    <x v="1"/>
    <x v="2"/>
    <s v="STAFF-57"/>
    <n v="57"/>
    <x v="0"/>
    <x v="2"/>
    <x v="0"/>
    <s v="No"/>
    <s v="Y"/>
    <n v="2"/>
    <n v="-2"/>
    <n v="0"/>
    <n v="30"/>
    <n v="0"/>
    <m/>
    <n v="0"/>
    <n v="1"/>
    <n v="721"/>
    <n v="1"/>
    <x v="0"/>
    <n v="1"/>
    <n v="3"/>
    <n v="58"/>
    <n v="3"/>
    <n v="2"/>
    <n v="4"/>
    <n v="4011"/>
    <n v="10781"/>
    <n v="1"/>
    <n v="23"/>
    <n v="4"/>
    <n v="4"/>
    <n v="80"/>
    <n v="0"/>
    <n v="12"/>
    <n v="3"/>
    <x v="12"/>
    <n v="8"/>
    <n v="3"/>
    <n v="7"/>
    <s v="26-35"/>
    <s v="Early Career"/>
    <x v="1"/>
    <x v="4"/>
  </r>
  <r>
    <x v="0"/>
    <s v="Travel_Rarely"/>
    <x v="0"/>
    <s v="Ex-Employees"/>
    <x v="1"/>
    <x v="4"/>
    <s v="STAFF-58"/>
    <n v="58"/>
    <x v="0"/>
    <x v="7"/>
    <x v="1"/>
    <s v="No"/>
    <s v="Y"/>
    <n v="0"/>
    <n v="-2"/>
    <n v="0"/>
    <n v="41"/>
    <n v="1"/>
    <n v="1"/>
    <n v="1"/>
    <n v="0"/>
    <n v="1360"/>
    <n v="12"/>
    <x v="3"/>
    <n v="1"/>
    <n v="2"/>
    <n v="49"/>
    <n v="3"/>
    <n v="5"/>
    <n v="3"/>
    <n v="19545"/>
    <n v="16280"/>
    <n v="1"/>
    <n v="12"/>
    <n v="3"/>
    <n v="4"/>
    <n v="80"/>
    <n v="0"/>
    <n v="23"/>
    <n v="3"/>
    <x v="14"/>
    <n v="15"/>
    <n v="15"/>
    <n v="8"/>
    <s v="36-45"/>
    <s v="Mid Career"/>
    <x v="0"/>
    <x v="4"/>
  </r>
  <r>
    <x v="1"/>
    <s v="Non-Travel"/>
    <x v="2"/>
    <s v="Current Employees"/>
    <x v="0"/>
    <x v="3"/>
    <s v="STAFF-60"/>
    <n v="60"/>
    <x v="1"/>
    <x v="0"/>
    <x v="0"/>
    <s v="No"/>
    <s v="Y"/>
    <n v="2"/>
    <n v="-2"/>
    <n v="0"/>
    <n v="34"/>
    <n v="0"/>
    <m/>
    <n v="0"/>
    <n v="1"/>
    <n v="1065"/>
    <n v="23"/>
    <x v="2"/>
    <n v="1"/>
    <n v="2"/>
    <n v="72"/>
    <n v="3"/>
    <n v="2"/>
    <n v="3"/>
    <n v="4568"/>
    <n v="10034"/>
    <n v="0"/>
    <n v="20"/>
    <n v="4"/>
    <n v="3"/>
    <n v="80"/>
    <n v="0"/>
    <n v="10"/>
    <n v="3"/>
    <x v="7"/>
    <n v="5"/>
    <n v="8"/>
    <n v="7"/>
    <s v="26-35"/>
    <s v="Early Career"/>
    <x v="3"/>
    <x v="1"/>
  </r>
  <r>
    <x v="1"/>
    <s v="Travel_Rarely"/>
    <x v="0"/>
    <s v="Current Employees"/>
    <x v="1"/>
    <x v="0"/>
    <s v="STAFF-61"/>
    <n v="61"/>
    <x v="1"/>
    <x v="1"/>
    <x v="1"/>
    <s v="No"/>
    <s v="Y"/>
    <n v="1"/>
    <n v="-2"/>
    <n v="0"/>
    <n v="37"/>
    <n v="0"/>
    <m/>
    <n v="0"/>
    <n v="1"/>
    <n v="408"/>
    <n v="19"/>
    <x v="0"/>
    <n v="1"/>
    <n v="2"/>
    <n v="73"/>
    <n v="3"/>
    <n v="1"/>
    <n v="2"/>
    <n v="3022"/>
    <n v="10227"/>
    <n v="4"/>
    <n v="21"/>
    <n v="4"/>
    <n v="1"/>
    <n v="80"/>
    <n v="0"/>
    <n v="8"/>
    <n v="3"/>
    <x v="6"/>
    <n v="0"/>
    <n v="0"/>
    <n v="0"/>
    <s v="36-45"/>
    <s v="Mid Career"/>
    <x v="3"/>
    <x v="2"/>
  </r>
  <r>
    <x v="1"/>
    <s v="Travel_Frequently"/>
    <x v="1"/>
    <s v="Current Employees"/>
    <x v="0"/>
    <x v="3"/>
    <s v="STAFF-62"/>
    <n v="62"/>
    <x v="1"/>
    <x v="0"/>
    <x v="0"/>
    <s v="Yes"/>
    <s v="Y"/>
    <n v="4"/>
    <n v="-2"/>
    <n v="0"/>
    <n v="46"/>
    <n v="0"/>
    <m/>
    <n v="0"/>
    <n v="1"/>
    <n v="1211"/>
    <n v="5"/>
    <x v="2"/>
    <n v="1"/>
    <n v="1"/>
    <n v="98"/>
    <n v="3"/>
    <n v="2"/>
    <n v="4"/>
    <n v="5772"/>
    <n v="20445"/>
    <n v="4"/>
    <n v="21"/>
    <n v="4"/>
    <n v="3"/>
    <n v="80"/>
    <n v="0"/>
    <n v="14"/>
    <n v="3"/>
    <x v="7"/>
    <n v="6"/>
    <n v="0"/>
    <n v="8"/>
    <s v="46+"/>
    <s v="Senior"/>
    <x v="3"/>
    <x v="1"/>
  </r>
  <r>
    <x v="1"/>
    <s v="Travel_Rarely"/>
    <x v="0"/>
    <s v="Current Employees"/>
    <x v="1"/>
    <x v="0"/>
    <s v="STAFF-63"/>
    <n v="63"/>
    <x v="1"/>
    <x v="2"/>
    <x v="1"/>
    <s v="No"/>
    <s v="Y"/>
    <n v="2"/>
    <n v="-2"/>
    <n v="0"/>
    <n v="35"/>
    <n v="0"/>
    <m/>
    <n v="0"/>
    <n v="1"/>
    <n v="1229"/>
    <n v="8"/>
    <x v="1"/>
    <n v="1"/>
    <n v="4"/>
    <n v="36"/>
    <n v="4"/>
    <n v="1"/>
    <n v="2"/>
    <n v="2269"/>
    <n v="4892"/>
    <n v="1"/>
    <n v="19"/>
    <n v="3"/>
    <n v="4"/>
    <n v="80"/>
    <n v="0"/>
    <n v="1"/>
    <n v="3"/>
    <x v="6"/>
    <n v="0"/>
    <n v="0"/>
    <n v="1"/>
    <s v="26-35"/>
    <s v="Early Career"/>
    <x v="3"/>
    <x v="2"/>
  </r>
  <r>
    <x v="0"/>
    <s v="Travel_Rarely"/>
    <x v="1"/>
    <s v="Ex-Employees"/>
    <x v="1"/>
    <x v="0"/>
    <s v="STAFF-64"/>
    <n v="64"/>
    <x v="1"/>
    <x v="2"/>
    <x v="0"/>
    <s v="Yes"/>
    <s v="Y"/>
    <n v="2"/>
    <n v="-2"/>
    <n v="0"/>
    <n v="48"/>
    <n v="1"/>
    <n v="1"/>
    <n v="1"/>
    <n v="0"/>
    <n v="626"/>
    <n v="1"/>
    <x v="0"/>
    <n v="1"/>
    <n v="1"/>
    <n v="98"/>
    <n v="2"/>
    <n v="3"/>
    <n v="2"/>
    <n v="5381"/>
    <n v="19294"/>
    <n v="9"/>
    <n v="13"/>
    <n v="3"/>
    <n v="4"/>
    <n v="80"/>
    <n v="0"/>
    <n v="23"/>
    <n v="3"/>
    <x v="6"/>
    <n v="0"/>
    <n v="0"/>
    <n v="0"/>
    <s v="46+"/>
    <s v="Senior"/>
    <x v="2"/>
    <x v="2"/>
  </r>
  <r>
    <x v="0"/>
    <s v="Travel_Rarely"/>
    <x v="2"/>
    <s v="Ex-Employees"/>
    <x v="1"/>
    <x v="4"/>
    <s v="STAFF-65"/>
    <n v="65"/>
    <x v="1"/>
    <x v="2"/>
    <x v="0"/>
    <s v="Yes"/>
    <s v="Y"/>
    <n v="3"/>
    <n v="-2"/>
    <n v="0"/>
    <n v="28"/>
    <n v="1"/>
    <n v="1"/>
    <n v="1"/>
    <n v="0"/>
    <n v="1434"/>
    <n v="5"/>
    <x v="2"/>
    <n v="1"/>
    <n v="3"/>
    <n v="50"/>
    <n v="3"/>
    <n v="1"/>
    <n v="3"/>
    <n v="3441"/>
    <n v="11179"/>
    <n v="1"/>
    <n v="13"/>
    <n v="3"/>
    <n v="3"/>
    <n v="80"/>
    <n v="0"/>
    <n v="2"/>
    <n v="2"/>
    <x v="4"/>
    <n v="2"/>
    <n v="2"/>
    <n v="2"/>
    <s v="26-35"/>
    <s v="Early Career"/>
    <x v="2"/>
    <x v="2"/>
  </r>
  <r>
    <x v="1"/>
    <s v="Travel_Rarely"/>
    <x v="0"/>
    <s v="Current Employees"/>
    <x v="0"/>
    <x v="3"/>
    <s v="STAFF-68"/>
    <n v="68"/>
    <x v="0"/>
    <x v="0"/>
    <x v="2"/>
    <s v="Yes"/>
    <s v="Y"/>
    <n v="2"/>
    <n v="-2"/>
    <n v="0"/>
    <n v="44"/>
    <n v="0"/>
    <m/>
    <n v="0"/>
    <n v="1"/>
    <n v="1488"/>
    <n v="1"/>
    <x v="4"/>
    <n v="1"/>
    <n v="2"/>
    <n v="75"/>
    <n v="3"/>
    <n v="2"/>
    <n v="4"/>
    <n v="5454"/>
    <n v="4009"/>
    <n v="5"/>
    <n v="21"/>
    <n v="4"/>
    <n v="3"/>
    <n v="80"/>
    <n v="1"/>
    <n v="9"/>
    <n v="2"/>
    <x v="9"/>
    <n v="3"/>
    <n v="1"/>
    <n v="3"/>
    <s v="36-45"/>
    <s v="Mid Career"/>
    <x v="3"/>
    <x v="3"/>
  </r>
  <r>
    <x v="1"/>
    <s v="Non-Travel"/>
    <x v="0"/>
    <s v="Current Employees"/>
    <x v="1"/>
    <x v="2"/>
    <s v="STAFF-70"/>
    <n v="70"/>
    <x v="1"/>
    <x v="4"/>
    <x v="1"/>
    <s v="Yes"/>
    <s v="Y"/>
    <n v="3"/>
    <n v="-2"/>
    <n v="0"/>
    <n v="35"/>
    <n v="0"/>
    <m/>
    <n v="0"/>
    <n v="1"/>
    <n v="1097"/>
    <n v="11"/>
    <x v="0"/>
    <n v="1"/>
    <n v="3"/>
    <n v="79"/>
    <n v="2"/>
    <n v="3"/>
    <n v="4"/>
    <n v="9884"/>
    <n v="8302"/>
    <n v="2"/>
    <n v="13"/>
    <n v="3"/>
    <n v="3"/>
    <n v="80"/>
    <n v="1"/>
    <n v="10"/>
    <n v="3"/>
    <x v="9"/>
    <n v="0"/>
    <n v="2"/>
    <n v="3"/>
    <s v="26-35"/>
    <s v="Early Career"/>
    <x v="2"/>
    <x v="3"/>
  </r>
  <r>
    <x v="1"/>
    <s v="Travel_Rarely"/>
    <x v="2"/>
    <s v="Current Employees"/>
    <x v="0"/>
    <x v="3"/>
    <s v="STAFF-72"/>
    <n v="72"/>
    <x v="0"/>
    <x v="0"/>
    <x v="1"/>
    <s v="Yes"/>
    <s v="Y"/>
    <n v="2"/>
    <n v="-2"/>
    <n v="0"/>
    <n v="26"/>
    <n v="0"/>
    <m/>
    <n v="0"/>
    <n v="1"/>
    <n v="1443"/>
    <n v="23"/>
    <x v="3"/>
    <n v="1"/>
    <n v="3"/>
    <n v="47"/>
    <n v="2"/>
    <n v="2"/>
    <n v="4"/>
    <n v="4157"/>
    <n v="21436"/>
    <n v="7"/>
    <n v="19"/>
    <n v="3"/>
    <n v="3"/>
    <n v="80"/>
    <n v="1"/>
    <n v="5"/>
    <n v="2"/>
    <x v="4"/>
    <n v="2"/>
    <n v="0"/>
    <n v="0"/>
    <s v="26-35"/>
    <s v="Early Career"/>
    <x v="3"/>
    <x v="2"/>
  </r>
  <r>
    <x v="1"/>
    <s v="Travel_Frequently"/>
    <x v="2"/>
    <s v="Current Employees"/>
    <x v="1"/>
    <x v="0"/>
    <s v="STAFF-73"/>
    <n v="73"/>
    <x v="0"/>
    <x v="7"/>
    <x v="0"/>
    <s v="Yes"/>
    <s v="Y"/>
    <n v="1"/>
    <n v="-2"/>
    <n v="0"/>
    <n v="33"/>
    <n v="0"/>
    <m/>
    <n v="0"/>
    <n v="1"/>
    <n v="515"/>
    <n v="1"/>
    <x v="0"/>
    <n v="1"/>
    <n v="1"/>
    <n v="98"/>
    <n v="3"/>
    <n v="3"/>
    <n v="2"/>
    <n v="13458"/>
    <n v="15146"/>
    <n v="1"/>
    <n v="12"/>
    <n v="3"/>
    <n v="3"/>
    <n v="80"/>
    <n v="0"/>
    <n v="15"/>
    <n v="3"/>
    <x v="15"/>
    <n v="14"/>
    <n v="8"/>
    <n v="12"/>
    <s v="26-35"/>
    <s v="Early Career"/>
    <x v="0"/>
    <x v="4"/>
  </r>
  <r>
    <x v="1"/>
    <s v="Travel_Frequently"/>
    <x v="0"/>
    <s v="Current Employees"/>
    <x v="0"/>
    <x v="0"/>
    <s v="STAFF-74"/>
    <n v="74"/>
    <x v="1"/>
    <x v="0"/>
    <x v="1"/>
    <s v="No"/>
    <s v="Y"/>
    <n v="3"/>
    <n v="-2"/>
    <n v="0"/>
    <n v="35"/>
    <n v="0"/>
    <m/>
    <n v="0"/>
    <n v="1"/>
    <n v="853"/>
    <n v="18"/>
    <x v="4"/>
    <n v="1"/>
    <n v="2"/>
    <n v="71"/>
    <n v="3"/>
    <n v="3"/>
    <n v="2"/>
    <n v="9069"/>
    <n v="11031"/>
    <n v="1"/>
    <n v="22"/>
    <n v="4"/>
    <n v="4"/>
    <n v="80"/>
    <n v="1"/>
    <n v="9"/>
    <n v="2"/>
    <x v="7"/>
    <n v="8"/>
    <n v="1"/>
    <n v="8"/>
    <s v="26-35"/>
    <s v="Early Career"/>
    <x v="1"/>
    <x v="1"/>
  </r>
  <r>
    <x v="1"/>
    <s v="Travel_Rarely"/>
    <x v="0"/>
    <s v="Current Employees"/>
    <x v="1"/>
    <x v="2"/>
    <s v="STAFF-75"/>
    <n v="75"/>
    <x v="0"/>
    <x v="2"/>
    <x v="1"/>
    <s v="Yes"/>
    <s v="Y"/>
    <n v="3"/>
    <n v="-2"/>
    <n v="0"/>
    <n v="35"/>
    <n v="0"/>
    <m/>
    <n v="0"/>
    <n v="1"/>
    <n v="1142"/>
    <n v="23"/>
    <x v="2"/>
    <n v="1"/>
    <n v="3"/>
    <n v="30"/>
    <n v="3"/>
    <n v="1"/>
    <n v="4"/>
    <n v="4014"/>
    <n v="16002"/>
    <n v="3"/>
    <n v="15"/>
    <n v="3"/>
    <n v="3"/>
    <n v="80"/>
    <n v="1"/>
    <n v="4"/>
    <n v="3"/>
    <x v="4"/>
    <n v="2"/>
    <n v="2"/>
    <n v="2"/>
    <s v="26-35"/>
    <s v="Early Career"/>
    <x v="2"/>
    <x v="2"/>
  </r>
  <r>
    <x v="1"/>
    <s v="Travel_Rarely"/>
    <x v="2"/>
    <s v="Current Employees"/>
    <x v="1"/>
    <x v="0"/>
    <s v="STAFF-76"/>
    <n v="76"/>
    <x v="1"/>
    <x v="2"/>
    <x v="2"/>
    <s v="No"/>
    <s v="Y"/>
    <n v="3"/>
    <n v="-2"/>
    <n v="0"/>
    <n v="31"/>
    <n v="0"/>
    <m/>
    <n v="0"/>
    <n v="1"/>
    <n v="655"/>
    <n v="7"/>
    <x v="2"/>
    <n v="1"/>
    <n v="4"/>
    <n v="48"/>
    <n v="3"/>
    <n v="2"/>
    <n v="2"/>
    <n v="5915"/>
    <n v="9528"/>
    <n v="3"/>
    <n v="22"/>
    <n v="4"/>
    <n v="4"/>
    <n v="80"/>
    <n v="1"/>
    <n v="10"/>
    <n v="2"/>
    <x v="5"/>
    <n v="7"/>
    <n v="1"/>
    <n v="7"/>
    <s v="26-35"/>
    <s v="Early Career"/>
    <x v="1"/>
    <x v="0"/>
  </r>
  <r>
    <x v="1"/>
    <s v="Travel_Rarely"/>
    <x v="0"/>
    <s v="Current Employees"/>
    <x v="1"/>
    <x v="0"/>
    <s v="STAFF-77"/>
    <n v="77"/>
    <x v="1"/>
    <x v="3"/>
    <x v="2"/>
    <s v="No"/>
    <s v="Y"/>
    <n v="2"/>
    <n v="-2"/>
    <n v="0"/>
    <n v="37"/>
    <n v="0"/>
    <m/>
    <n v="0"/>
    <n v="1"/>
    <n v="1115"/>
    <n v="1"/>
    <x v="2"/>
    <n v="1"/>
    <n v="1"/>
    <n v="51"/>
    <n v="2"/>
    <n v="2"/>
    <n v="2"/>
    <n v="5993"/>
    <n v="2689"/>
    <n v="1"/>
    <n v="18"/>
    <n v="3"/>
    <n v="3"/>
    <n v="80"/>
    <n v="1"/>
    <n v="7"/>
    <n v="4"/>
    <x v="5"/>
    <n v="5"/>
    <n v="0"/>
    <n v="7"/>
    <s v="36-45"/>
    <s v="Mid Career"/>
    <x v="4"/>
    <x v="0"/>
  </r>
  <r>
    <x v="1"/>
    <s v="Travel_Rarely"/>
    <x v="2"/>
    <s v="Current Employees"/>
    <x v="1"/>
    <x v="2"/>
    <s v="STAFF-78"/>
    <n v="78"/>
    <x v="1"/>
    <x v="3"/>
    <x v="1"/>
    <s v="Yes"/>
    <s v="Y"/>
    <n v="3"/>
    <n v="-2"/>
    <n v="0"/>
    <n v="32"/>
    <n v="0"/>
    <m/>
    <n v="0"/>
    <n v="1"/>
    <n v="427"/>
    <n v="1"/>
    <x v="3"/>
    <n v="1"/>
    <n v="1"/>
    <n v="33"/>
    <n v="3"/>
    <n v="2"/>
    <n v="4"/>
    <n v="6162"/>
    <n v="10877"/>
    <n v="1"/>
    <n v="22"/>
    <n v="4"/>
    <n v="2"/>
    <n v="80"/>
    <n v="1"/>
    <n v="9"/>
    <n v="3"/>
    <x v="7"/>
    <n v="8"/>
    <n v="7"/>
    <n v="8"/>
    <s v="26-35"/>
    <s v="Early Career"/>
    <x v="1"/>
    <x v="1"/>
  </r>
  <r>
    <x v="1"/>
    <s v="Travel_Frequently"/>
    <x v="0"/>
    <s v="Current Employees"/>
    <x v="1"/>
    <x v="0"/>
    <s v="STAFF-79"/>
    <n v="79"/>
    <x v="0"/>
    <x v="2"/>
    <x v="0"/>
    <s v="No"/>
    <s v="Y"/>
    <n v="2"/>
    <n v="-2"/>
    <n v="0"/>
    <n v="38"/>
    <n v="0"/>
    <m/>
    <n v="0"/>
    <n v="1"/>
    <n v="653"/>
    <n v="29"/>
    <x v="4"/>
    <n v="1"/>
    <n v="4"/>
    <n v="50"/>
    <n v="3"/>
    <n v="2"/>
    <n v="2"/>
    <n v="2406"/>
    <n v="5456"/>
    <n v="1"/>
    <n v="11"/>
    <n v="3"/>
    <n v="4"/>
    <n v="80"/>
    <n v="0"/>
    <n v="10"/>
    <n v="3"/>
    <x v="1"/>
    <n v="3"/>
    <n v="9"/>
    <n v="9"/>
    <s v="36-45"/>
    <s v="Mid Career"/>
    <x v="0"/>
    <x v="1"/>
  </r>
  <r>
    <x v="1"/>
    <s v="Travel_Rarely"/>
    <x v="1"/>
    <s v="Current Employees"/>
    <x v="1"/>
    <x v="2"/>
    <s v="STAFF-80"/>
    <n v="80"/>
    <x v="0"/>
    <x v="7"/>
    <x v="2"/>
    <s v="Yes"/>
    <s v="Y"/>
    <n v="2"/>
    <n v="-2"/>
    <n v="0"/>
    <n v="50"/>
    <n v="0"/>
    <m/>
    <n v="0"/>
    <n v="1"/>
    <n v="989"/>
    <n v="7"/>
    <x v="0"/>
    <n v="1"/>
    <n v="2"/>
    <n v="43"/>
    <n v="2"/>
    <n v="5"/>
    <n v="3"/>
    <n v="18740"/>
    <n v="16701"/>
    <n v="5"/>
    <n v="12"/>
    <n v="3"/>
    <n v="4"/>
    <n v="80"/>
    <n v="1"/>
    <n v="29"/>
    <n v="2"/>
    <x v="16"/>
    <n v="3"/>
    <n v="13"/>
    <n v="8"/>
    <s v="46+"/>
    <s v="Senior"/>
    <x v="0"/>
    <x v="4"/>
  </r>
  <r>
    <x v="1"/>
    <s v="Travel_Rarely"/>
    <x v="3"/>
    <s v="Current Employees"/>
    <x v="0"/>
    <x v="0"/>
    <s v="STAFF-81"/>
    <n v="81"/>
    <x v="0"/>
    <x v="0"/>
    <x v="0"/>
    <s v="No"/>
    <s v="Y"/>
    <n v="3"/>
    <n v="-2"/>
    <n v="0"/>
    <n v="59"/>
    <n v="0"/>
    <m/>
    <n v="0"/>
    <n v="1"/>
    <n v="1435"/>
    <n v="25"/>
    <x v="3"/>
    <n v="1"/>
    <n v="1"/>
    <n v="99"/>
    <n v="3"/>
    <n v="3"/>
    <n v="2"/>
    <n v="7637"/>
    <n v="2354"/>
    <n v="7"/>
    <n v="11"/>
    <n v="3"/>
    <n v="4"/>
    <n v="80"/>
    <n v="0"/>
    <n v="28"/>
    <n v="2"/>
    <x v="17"/>
    <n v="16"/>
    <n v="7"/>
    <n v="9"/>
    <s v="46+"/>
    <s v="Senior"/>
    <x v="0"/>
    <x v="4"/>
  </r>
  <r>
    <x v="1"/>
    <s v="Travel_Rarely"/>
    <x v="0"/>
    <s v="Current Employees"/>
    <x v="1"/>
    <x v="4"/>
    <s v="STAFF-83"/>
    <n v="83"/>
    <x v="0"/>
    <x v="4"/>
    <x v="2"/>
    <s v="No"/>
    <s v="Y"/>
    <n v="2"/>
    <n v="-2"/>
    <n v="0"/>
    <n v="36"/>
    <n v="0"/>
    <m/>
    <n v="0"/>
    <n v="1"/>
    <n v="1223"/>
    <n v="8"/>
    <x v="3"/>
    <n v="1"/>
    <n v="3"/>
    <n v="59"/>
    <n v="3"/>
    <n v="3"/>
    <n v="3"/>
    <n v="10096"/>
    <n v="8202"/>
    <n v="1"/>
    <n v="13"/>
    <n v="3"/>
    <n v="2"/>
    <n v="80"/>
    <n v="3"/>
    <n v="17"/>
    <n v="3"/>
    <x v="18"/>
    <n v="14"/>
    <n v="12"/>
    <n v="8"/>
    <s v="36-45"/>
    <s v="Mid Career"/>
    <x v="2"/>
    <x v="4"/>
  </r>
  <r>
    <x v="1"/>
    <s v="Travel_Rarely"/>
    <x v="3"/>
    <s v="Current Employees"/>
    <x v="1"/>
    <x v="2"/>
    <s v="STAFF-84"/>
    <n v="84"/>
    <x v="0"/>
    <x v="5"/>
    <x v="2"/>
    <s v="Yes"/>
    <s v="Y"/>
    <n v="2"/>
    <n v="-2"/>
    <n v="0"/>
    <n v="55"/>
    <n v="0"/>
    <m/>
    <n v="0"/>
    <n v="1"/>
    <n v="836"/>
    <n v="8"/>
    <x v="3"/>
    <n v="1"/>
    <n v="4"/>
    <n v="33"/>
    <n v="3"/>
    <n v="4"/>
    <n v="3"/>
    <n v="14756"/>
    <n v="19730"/>
    <n v="2"/>
    <n v="14"/>
    <n v="3"/>
    <n v="3"/>
    <n v="80"/>
    <n v="3"/>
    <n v="21"/>
    <n v="3"/>
    <x v="8"/>
    <n v="0"/>
    <n v="0"/>
    <n v="2"/>
    <s v="46+"/>
    <s v="Senior"/>
    <x v="2"/>
    <x v="3"/>
  </r>
  <r>
    <x v="1"/>
    <s v="Travel_Frequently"/>
    <x v="0"/>
    <s v="Current Employees"/>
    <x v="1"/>
    <x v="0"/>
    <s v="STAFF-85"/>
    <n v="85"/>
    <x v="1"/>
    <x v="3"/>
    <x v="0"/>
    <s v="No"/>
    <s v="Y"/>
    <n v="3"/>
    <n v="-2"/>
    <n v="0"/>
    <n v="36"/>
    <n v="0"/>
    <m/>
    <n v="0"/>
    <n v="1"/>
    <n v="1195"/>
    <n v="11"/>
    <x v="3"/>
    <n v="1"/>
    <n v="2"/>
    <n v="95"/>
    <n v="2"/>
    <n v="2"/>
    <n v="2"/>
    <n v="6499"/>
    <n v="22656"/>
    <n v="1"/>
    <n v="13"/>
    <n v="3"/>
    <n v="3"/>
    <n v="80"/>
    <n v="0"/>
    <n v="6"/>
    <n v="3"/>
    <x v="0"/>
    <n v="5"/>
    <n v="0"/>
    <n v="3"/>
    <s v="36-45"/>
    <s v="Mid Career"/>
    <x v="2"/>
    <x v="0"/>
  </r>
  <r>
    <x v="1"/>
    <s v="Travel_Rarely"/>
    <x v="1"/>
    <s v="Current Employees"/>
    <x v="1"/>
    <x v="0"/>
    <s v="STAFF-86"/>
    <n v="86"/>
    <x v="1"/>
    <x v="1"/>
    <x v="2"/>
    <s v="No"/>
    <s v="Y"/>
    <n v="2"/>
    <n v="-2"/>
    <n v="0"/>
    <n v="45"/>
    <n v="0"/>
    <m/>
    <n v="0"/>
    <n v="1"/>
    <n v="1339"/>
    <n v="7"/>
    <x v="3"/>
    <n v="1"/>
    <n v="2"/>
    <n v="59"/>
    <n v="3"/>
    <n v="3"/>
    <n v="2"/>
    <n v="9724"/>
    <n v="18787"/>
    <n v="2"/>
    <n v="17"/>
    <n v="3"/>
    <n v="3"/>
    <n v="80"/>
    <n v="1"/>
    <n v="25"/>
    <n v="3"/>
    <x v="6"/>
    <n v="0"/>
    <n v="0"/>
    <n v="0"/>
    <s v="36-45"/>
    <s v="Mid Career"/>
    <x v="4"/>
    <x v="2"/>
  </r>
  <r>
    <x v="1"/>
    <s v="Travel_Frequently"/>
    <x v="0"/>
    <s v="Current Employees"/>
    <x v="1"/>
    <x v="2"/>
    <s v="STAFF-88"/>
    <n v="88"/>
    <x v="1"/>
    <x v="1"/>
    <x v="1"/>
    <s v="No"/>
    <s v="Y"/>
    <n v="2"/>
    <n v="-2"/>
    <n v="0"/>
    <n v="35"/>
    <n v="0"/>
    <m/>
    <n v="0"/>
    <n v="1"/>
    <n v="664"/>
    <n v="1"/>
    <x v="3"/>
    <n v="1"/>
    <n v="2"/>
    <n v="79"/>
    <n v="3"/>
    <n v="1"/>
    <n v="4"/>
    <n v="2194"/>
    <n v="5868"/>
    <n v="4"/>
    <n v="13"/>
    <n v="3"/>
    <n v="4"/>
    <n v="80"/>
    <n v="1"/>
    <n v="5"/>
    <n v="2"/>
    <x v="11"/>
    <n v="2"/>
    <n v="1"/>
    <n v="2"/>
    <s v="26-35"/>
    <s v="Early Career"/>
    <x v="2"/>
    <x v="3"/>
  </r>
  <r>
    <x v="0"/>
    <s v="Travel_Rarely"/>
    <x v="0"/>
    <s v="Ex-Employees"/>
    <x v="1"/>
    <x v="2"/>
    <s v="STAFF-90"/>
    <n v="90"/>
    <x v="1"/>
    <x v="1"/>
    <x v="1"/>
    <s v="Yes"/>
    <s v="Y"/>
    <n v="0"/>
    <n v="-2"/>
    <n v="0"/>
    <n v="36"/>
    <n v="1"/>
    <n v="1"/>
    <n v="1"/>
    <n v="0"/>
    <n v="318"/>
    <n v="9"/>
    <x v="3"/>
    <n v="1"/>
    <n v="4"/>
    <n v="79"/>
    <n v="2"/>
    <n v="1"/>
    <n v="3"/>
    <n v="3388"/>
    <n v="21777"/>
    <n v="0"/>
    <n v="17"/>
    <n v="3"/>
    <n v="1"/>
    <n v="80"/>
    <n v="1"/>
    <n v="2"/>
    <n v="2"/>
    <x v="6"/>
    <n v="0"/>
    <n v="0"/>
    <n v="0"/>
    <s v="36-45"/>
    <s v="Mid Career"/>
    <x v="4"/>
    <x v="2"/>
  </r>
  <r>
    <x v="1"/>
    <s v="Travel_Frequently"/>
    <x v="3"/>
    <s v="Current Employees"/>
    <x v="0"/>
    <x v="0"/>
    <s v="STAFF-91"/>
    <n v="91"/>
    <x v="0"/>
    <x v="0"/>
    <x v="0"/>
    <s v="No"/>
    <s v="Y"/>
    <n v="2"/>
    <n v="-2"/>
    <n v="0"/>
    <n v="59"/>
    <n v="0"/>
    <m/>
    <n v="0"/>
    <n v="1"/>
    <n v="1225"/>
    <n v="1"/>
    <x v="1"/>
    <n v="1"/>
    <n v="1"/>
    <n v="57"/>
    <n v="2"/>
    <n v="2"/>
    <n v="2"/>
    <n v="5473"/>
    <n v="24668"/>
    <n v="7"/>
    <n v="11"/>
    <n v="3"/>
    <n v="4"/>
    <n v="80"/>
    <n v="0"/>
    <n v="20"/>
    <n v="2"/>
    <x v="9"/>
    <n v="3"/>
    <n v="1"/>
    <n v="3"/>
    <s v="46+"/>
    <s v="Senior"/>
    <x v="0"/>
    <x v="3"/>
  </r>
  <r>
    <x v="1"/>
    <s v="Travel_Rarely"/>
    <x v="2"/>
    <s v="Current Employees"/>
    <x v="1"/>
    <x v="0"/>
    <s v="STAFF-94"/>
    <n v="94"/>
    <x v="1"/>
    <x v="1"/>
    <x v="1"/>
    <s v="No"/>
    <s v="Y"/>
    <n v="3"/>
    <n v="-2"/>
    <n v="0"/>
    <n v="29"/>
    <n v="0"/>
    <m/>
    <n v="0"/>
    <n v="1"/>
    <n v="1328"/>
    <n v="2"/>
    <x v="3"/>
    <n v="1"/>
    <n v="3"/>
    <n v="76"/>
    <n v="3"/>
    <n v="1"/>
    <n v="2"/>
    <n v="2703"/>
    <n v="4956"/>
    <n v="0"/>
    <n v="23"/>
    <n v="4"/>
    <n v="4"/>
    <n v="80"/>
    <n v="1"/>
    <n v="6"/>
    <n v="3"/>
    <x v="8"/>
    <n v="4"/>
    <n v="0"/>
    <n v="4"/>
    <s v="26-35"/>
    <s v="Early Career"/>
    <x v="1"/>
    <x v="3"/>
  </r>
  <r>
    <x v="1"/>
    <s v="Travel_Rarely"/>
    <x v="2"/>
    <s v="Current Employees"/>
    <x v="1"/>
    <x v="2"/>
    <s v="STAFF-95"/>
    <n v="95"/>
    <x v="1"/>
    <x v="1"/>
    <x v="0"/>
    <s v="No"/>
    <s v="Y"/>
    <n v="4"/>
    <n v="-2"/>
    <n v="0"/>
    <n v="31"/>
    <n v="0"/>
    <m/>
    <n v="0"/>
    <n v="1"/>
    <n v="1082"/>
    <n v="1"/>
    <x v="2"/>
    <n v="1"/>
    <n v="3"/>
    <n v="87"/>
    <n v="3"/>
    <n v="1"/>
    <n v="3"/>
    <n v="2501"/>
    <n v="18775"/>
    <n v="1"/>
    <n v="17"/>
    <n v="3"/>
    <n v="2"/>
    <n v="80"/>
    <n v="0"/>
    <n v="1"/>
    <n v="3"/>
    <x v="6"/>
    <n v="1"/>
    <n v="1"/>
    <n v="0"/>
    <s v="26-35"/>
    <s v="Early Career"/>
    <x v="4"/>
    <x v="2"/>
  </r>
  <r>
    <x v="1"/>
    <s v="Travel_Rarely"/>
    <x v="2"/>
    <s v="Current Employees"/>
    <x v="1"/>
    <x v="0"/>
    <s v="STAFF-96"/>
    <n v="96"/>
    <x v="1"/>
    <x v="1"/>
    <x v="1"/>
    <s v="No"/>
    <s v="Y"/>
    <n v="3"/>
    <n v="-2"/>
    <n v="0"/>
    <n v="32"/>
    <n v="0"/>
    <m/>
    <n v="0"/>
    <n v="1"/>
    <n v="548"/>
    <n v="1"/>
    <x v="3"/>
    <n v="1"/>
    <n v="2"/>
    <n v="66"/>
    <n v="3"/>
    <n v="2"/>
    <n v="2"/>
    <n v="6220"/>
    <n v="7346"/>
    <n v="1"/>
    <n v="17"/>
    <n v="3"/>
    <n v="2"/>
    <n v="80"/>
    <n v="2"/>
    <n v="10"/>
    <n v="3"/>
    <x v="1"/>
    <n v="4"/>
    <n v="0"/>
    <n v="9"/>
    <s v="26-35"/>
    <s v="Early Career"/>
    <x v="4"/>
    <x v="1"/>
  </r>
  <r>
    <x v="1"/>
    <s v="Travel_Rarely"/>
    <x v="0"/>
    <s v="Current Employees"/>
    <x v="1"/>
    <x v="0"/>
    <s v="STAFF-97"/>
    <n v="97"/>
    <x v="0"/>
    <x v="2"/>
    <x v="1"/>
    <s v="No"/>
    <s v="Y"/>
    <n v="3"/>
    <n v="-2"/>
    <n v="0"/>
    <n v="36"/>
    <n v="0"/>
    <m/>
    <n v="0"/>
    <n v="1"/>
    <n v="132"/>
    <n v="6"/>
    <x v="3"/>
    <n v="1"/>
    <n v="2"/>
    <n v="55"/>
    <n v="4"/>
    <n v="1"/>
    <n v="2"/>
    <n v="3038"/>
    <n v="22002"/>
    <n v="3"/>
    <n v="12"/>
    <n v="3"/>
    <n v="2"/>
    <n v="80"/>
    <n v="0"/>
    <n v="5"/>
    <n v="3"/>
    <x v="6"/>
    <n v="0"/>
    <n v="0"/>
    <n v="0"/>
    <s v="36-45"/>
    <s v="Mid Career"/>
    <x v="0"/>
    <x v="2"/>
  </r>
  <r>
    <x v="1"/>
    <s v="Travel_Rarely"/>
    <x v="2"/>
    <s v="Current Employees"/>
    <x v="1"/>
    <x v="0"/>
    <s v="STAFF-98"/>
    <n v="98"/>
    <x v="0"/>
    <x v="3"/>
    <x v="0"/>
    <s v="No"/>
    <s v="Y"/>
    <n v="2"/>
    <n v="-2"/>
    <n v="0"/>
    <n v="31"/>
    <n v="0"/>
    <m/>
    <n v="0"/>
    <n v="1"/>
    <n v="746"/>
    <n v="8"/>
    <x v="2"/>
    <n v="1"/>
    <n v="3"/>
    <n v="61"/>
    <n v="3"/>
    <n v="2"/>
    <n v="2"/>
    <n v="4424"/>
    <n v="20682"/>
    <n v="1"/>
    <n v="23"/>
    <n v="4"/>
    <n v="4"/>
    <n v="80"/>
    <n v="0"/>
    <n v="11"/>
    <n v="3"/>
    <x v="19"/>
    <n v="7"/>
    <n v="1"/>
    <n v="8"/>
    <s v="26-35"/>
    <s v="Early Career"/>
    <x v="1"/>
    <x v="1"/>
  </r>
  <r>
    <x v="1"/>
    <s v="Travel_Rarely"/>
    <x v="0"/>
    <s v="Current Employees"/>
    <x v="0"/>
    <x v="3"/>
    <s v="STAFF-100"/>
    <n v="100"/>
    <x v="1"/>
    <x v="0"/>
    <x v="0"/>
    <s v="No"/>
    <s v="Y"/>
    <n v="2"/>
    <n v="-2"/>
    <n v="0"/>
    <n v="35"/>
    <n v="0"/>
    <m/>
    <n v="0"/>
    <n v="1"/>
    <n v="776"/>
    <n v="1"/>
    <x v="2"/>
    <n v="1"/>
    <n v="3"/>
    <n v="32"/>
    <n v="2"/>
    <n v="2"/>
    <n v="4"/>
    <n v="4312"/>
    <n v="23016"/>
    <n v="0"/>
    <n v="14"/>
    <n v="3"/>
    <n v="2"/>
    <n v="80"/>
    <n v="0"/>
    <n v="16"/>
    <n v="3"/>
    <x v="15"/>
    <n v="13"/>
    <n v="2"/>
    <n v="8"/>
    <s v="26-35"/>
    <s v="Early Career"/>
    <x v="2"/>
    <x v="4"/>
  </r>
  <r>
    <x v="1"/>
    <s v="Travel_Rarely"/>
    <x v="1"/>
    <s v="Current Employees"/>
    <x v="1"/>
    <x v="1"/>
    <s v="STAFF-101"/>
    <n v="101"/>
    <x v="1"/>
    <x v="7"/>
    <x v="1"/>
    <s v="Yes"/>
    <s v="Y"/>
    <n v="3"/>
    <n v="-2"/>
    <n v="0"/>
    <n v="45"/>
    <n v="0"/>
    <m/>
    <n v="0"/>
    <n v="1"/>
    <n v="193"/>
    <n v="6"/>
    <x v="2"/>
    <n v="1"/>
    <n v="4"/>
    <n v="52"/>
    <n v="3"/>
    <n v="3"/>
    <n v="4"/>
    <n v="13245"/>
    <n v="15067"/>
    <n v="4"/>
    <n v="14"/>
    <n v="3"/>
    <n v="2"/>
    <n v="80"/>
    <n v="0"/>
    <n v="17"/>
    <n v="4"/>
    <x v="2"/>
    <n v="0"/>
    <n v="0"/>
    <n v="0"/>
    <s v="36-45"/>
    <s v="Mid Career"/>
    <x v="2"/>
    <x v="2"/>
  </r>
  <r>
    <x v="1"/>
    <s v="Travel_Rarely"/>
    <x v="0"/>
    <s v="Current Employees"/>
    <x v="1"/>
    <x v="2"/>
    <s v="STAFF-102"/>
    <n v="102"/>
    <x v="1"/>
    <x v="7"/>
    <x v="0"/>
    <s v="No"/>
    <s v="Y"/>
    <n v="3"/>
    <n v="-2"/>
    <n v="0"/>
    <n v="37"/>
    <n v="0"/>
    <m/>
    <n v="0"/>
    <n v="1"/>
    <n v="397"/>
    <n v="7"/>
    <x v="2"/>
    <n v="1"/>
    <n v="1"/>
    <n v="30"/>
    <n v="3"/>
    <n v="3"/>
    <n v="3"/>
    <n v="13664"/>
    <n v="25258"/>
    <n v="4"/>
    <n v="13"/>
    <n v="3"/>
    <n v="1"/>
    <n v="80"/>
    <n v="0"/>
    <n v="16"/>
    <n v="4"/>
    <x v="8"/>
    <n v="2"/>
    <n v="0"/>
    <n v="2"/>
    <s v="36-45"/>
    <s v="Mid Career"/>
    <x v="2"/>
    <x v="3"/>
  </r>
  <r>
    <x v="1"/>
    <s v="Travel_Rarely"/>
    <x v="1"/>
    <s v="Current Employees"/>
    <x v="2"/>
    <x v="2"/>
    <s v="STAFF-103"/>
    <n v="103"/>
    <x v="1"/>
    <x v="8"/>
    <x v="2"/>
    <s v="Yes"/>
    <s v="Y"/>
    <n v="2"/>
    <n v="-2"/>
    <n v="0"/>
    <n v="46"/>
    <n v="0"/>
    <m/>
    <n v="0"/>
    <n v="1"/>
    <n v="945"/>
    <n v="5"/>
    <x v="0"/>
    <n v="1"/>
    <n v="2"/>
    <n v="80"/>
    <n v="3"/>
    <n v="2"/>
    <n v="3"/>
    <n v="5021"/>
    <n v="10425"/>
    <n v="8"/>
    <n v="22"/>
    <n v="4"/>
    <n v="4"/>
    <n v="80"/>
    <n v="1"/>
    <n v="16"/>
    <n v="3"/>
    <x v="9"/>
    <n v="2"/>
    <n v="0"/>
    <n v="2"/>
    <s v="46+"/>
    <s v="Senior"/>
    <x v="1"/>
    <x v="3"/>
  </r>
  <r>
    <x v="1"/>
    <s v="Travel_Rarely"/>
    <x v="2"/>
    <s v="Current Employees"/>
    <x v="1"/>
    <x v="0"/>
    <s v="STAFF-104"/>
    <n v="104"/>
    <x v="1"/>
    <x v="2"/>
    <x v="1"/>
    <s v="Yes"/>
    <s v="Y"/>
    <n v="1"/>
    <n v="-2"/>
    <n v="0"/>
    <n v="30"/>
    <n v="0"/>
    <m/>
    <n v="0"/>
    <n v="1"/>
    <n v="852"/>
    <n v="1"/>
    <x v="1"/>
    <n v="1"/>
    <n v="4"/>
    <n v="55"/>
    <n v="2"/>
    <n v="2"/>
    <n v="2"/>
    <n v="5126"/>
    <n v="15998"/>
    <n v="1"/>
    <n v="12"/>
    <n v="3"/>
    <n v="3"/>
    <n v="80"/>
    <n v="2"/>
    <n v="10"/>
    <n v="2"/>
    <x v="1"/>
    <n v="8"/>
    <n v="3"/>
    <n v="0"/>
    <s v="26-35"/>
    <s v="Early Career"/>
    <x v="0"/>
    <x v="1"/>
  </r>
  <r>
    <x v="1"/>
    <s v="Travel_Rarely"/>
    <x v="0"/>
    <s v="Current Employees"/>
    <x v="1"/>
    <x v="2"/>
    <s v="STAFF-105"/>
    <n v="105"/>
    <x v="1"/>
    <x v="1"/>
    <x v="0"/>
    <s v="No"/>
    <s v="Y"/>
    <n v="3"/>
    <n v="-2"/>
    <n v="0"/>
    <n v="35"/>
    <n v="0"/>
    <m/>
    <n v="0"/>
    <n v="1"/>
    <n v="1214"/>
    <n v="1"/>
    <x v="3"/>
    <n v="1"/>
    <n v="2"/>
    <n v="30"/>
    <n v="2"/>
    <n v="1"/>
    <n v="3"/>
    <n v="2859"/>
    <n v="26278"/>
    <n v="1"/>
    <n v="18"/>
    <n v="3"/>
    <n v="1"/>
    <n v="80"/>
    <n v="0"/>
    <n v="6"/>
    <n v="3"/>
    <x v="0"/>
    <n v="4"/>
    <n v="0"/>
    <n v="4"/>
    <s v="26-35"/>
    <s v="Early Career"/>
    <x v="4"/>
    <x v="0"/>
  </r>
  <r>
    <x v="1"/>
    <s v="Travel_Rarely"/>
    <x v="3"/>
    <s v="Current Employees"/>
    <x v="0"/>
    <x v="0"/>
    <s v="STAFF-106"/>
    <n v="106"/>
    <x v="1"/>
    <x v="0"/>
    <x v="1"/>
    <s v="No"/>
    <s v="Y"/>
    <n v="4"/>
    <n v="-2"/>
    <n v="0"/>
    <n v="55"/>
    <n v="0"/>
    <m/>
    <n v="0"/>
    <n v="1"/>
    <n v="111"/>
    <n v="1"/>
    <x v="0"/>
    <n v="1"/>
    <n v="1"/>
    <n v="70"/>
    <n v="3"/>
    <n v="3"/>
    <n v="2"/>
    <n v="10239"/>
    <n v="18092"/>
    <n v="3"/>
    <n v="14"/>
    <n v="3"/>
    <n v="4"/>
    <n v="80"/>
    <n v="1"/>
    <n v="24"/>
    <n v="3"/>
    <x v="6"/>
    <n v="0"/>
    <n v="1"/>
    <n v="0"/>
    <s v="46+"/>
    <s v="Senior"/>
    <x v="2"/>
    <x v="2"/>
  </r>
  <r>
    <x v="1"/>
    <s v="Non-Travel"/>
    <x v="0"/>
    <s v="Current Employees"/>
    <x v="1"/>
    <x v="2"/>
    <s v="STAFF-107"/>
    <n v="107"/>
    <x v="0"/>
    <x v="1"/>
    <x v="2"/>
    <s v="Yes"/>
    <s v="Y"/>
    <n v="3"/>
    <n v="-2"/>
    <n v="0"/>
    <n v="38"/>
    <n v="0"/>
    <m/>
    <n v="0"/>
    <n v="1"/>
    <n v="573"/>
    <n v="6"/>
    <x v="3"/>
    <n v="1"/>
    <n v="2"/>
    <n v="79"/>
    <n v="1"/>
    <n v="2"/>
    <n v="4"/>
    <n v="5329"/>
    <n v="15717"/>
    <n v="7"/>
    <n v="12"/>
    <n v="3"/>
    <n v="4"/>
    <n v="80"/>
    <n v="3"/>
    <n v="17"/>
    <n v="3"/>
    <x v="20"/>
    <n v="11"/>
    <n v="1"/>
    <n v="9"/>
    <s v="36-45"/>
    <s v="Mid Career"/>
    <x v="0"/>
    <x v="4"/>
  </r>
  <r>
    <x v="1"/>
    <s v="Travel_Rarely"/>
    <x v="2"/>
    <s v="Current Employees"/>
    <x v="1"/>
    <x v="2"/>
    <s v="STAFF-110"/>
    <n v="110"/>
    <x v="1"/>
    <x v="3"/>
    <x v="1"/>
    <s v="No"/>
    <s v="Y"/>
    <n v="2"/>
    <n v="-2"/>
    <n v="0"/>
    <n v="34"/>
    <n v="0"/>
    <m/>
    <n v="0"/>
    <n v="1"/>
    <n v="1153"/>
    <n v="1"/>
    <x v="0"/>
    <n v="1"/>
    <n v="1"/>
    <n v="94"/>
    <n v="3"/>
    <n v="2"/>
    <n v="3"/>
    <n v="4325"/>
    <n v="17736"/>
    <n v="1"/>
    <n v="15"/>
    <n v="3"/>
    <n v="3"/>
    <n v="80"/>
    <n v="0"/>
    <n v="5"/>
    <n v="3"/>
    <x v="8"/>
    <n v="2"/>
    <n v="1"/>
    <n v="3"/>
    <s v="26-35"/>
    <s v="Early Career"/>
    <x v="2"/>
    <x v="3"/>
  </r>
  <r>
    <x v="1"/>
    <s v="Travel_Rarely"/>
    <x v="3"/>
    <s v="Current Employees"/>
    <x v="1"/>
    <x v="0"/>
    <s v="STAFF-112"/>
    <n v="112"/>
    <x v="1"/>
    <x v="3"/>
    <x v="0"/>
    <s v="No"/>
    <s v="Y"/>
    <n v="3"/>
    <n v="-2"/>
    <n v="0"/>
    <n v="56"/>
    <n v="0"/>
    <m/>
    <n v="0"/>
    <n v="1"/>
    <n v="1400"/>
    <n v="7"/>
    <x v="3"/>
    <n v="1"/>
    <n v="4"/>
    <n v="49"/>
    <n v="1"/>
    <n v="3"/>
    <n v="2"/>
    <n v="7260"/>
    <n v="21698"/>
    <n v="4"/>
    <n v="11"/>
    <n v="3"/>
    <n v="1"/>
    <n v="80"/>
    <n v="0"/>
    <n v="37"/>
    <n v="2"/>
    <x v="0"/>
    <n v="4"/>
    <n v="0"/>
    <n v="2"/>
    <s v="46+"/>
    <s v="Senior"/>
    <x v="0"/>
    <x v="0"/>
  </r>
  <r>
    <x v="1"/>
    <s v="Travel_Rarely"/>
    <x v="4"/>
    <s v="Current Employees"/>
    <x v="0"/>
    <x v="4"/>
    <s v="STAFF-113"/>
    <n v="113"/>
    <x v="1"/>
    <x v="6"/>
    <x v="2"/>
    <s v="No"/>
    <s v="Y"/>
    <n v="3"/>
    <n v="-2"/>
    <n v="0"/>
    <n v="23"/>
    <n v="0"/>
    <m/>
    <n v="0"/>
    <n v="1"/>
    <n v="541"/>
    <n v="2"/>
    <x v="1"/>
    <n v="1"/>
    <n v="3"/>
    <n v="62"/>
    <n v="3"/>
    <n v="1"/>
    <n v="4"/>
    <n v="2322"/>
    <n v="9518"/>
    <n v="3"/>
    <n v="13"/>
    <n v="3"/>
    <n v="3"/>
    <n v="80"/>
    <n v="1"/>
    <n v="3"/>
    <n v="3"/>
    <x v="2"/>
    <n v="0"/>
    <n v="0"/>
    <n v="0"/>
    <s v="18-25"/>
    <s v="Young"/>
    <x v="2"/>
    <x v="2"/>
  </r>
  <r>
    <x v="1"/>
    <s v="Travel_Rarely"/>
    <x v="1"/>
    <s v="Current Employees"/>
    <x v="1"/>
    <x v="0"/>
    <s v="STAFF-116"/>
    <n v="116"/>
    <x v="1"/>
    <x v="2"/>
    <x v="1"/>
    <s v="No"/>
    <s v="Y"/>
    <n v="4"/>
    <n v="-2"/>
    <n v="0"/>
    <n v="51"/>
    <n v="0"/>
    <m/>
    <n v="0"/>
    <n v="1"/>
    <n v="432"/>
    <n v="9"/>
    <x v="2"/>
    <n v="1"/>
    <n v="4"/>
    <n v="96"/>
    <n v="3"/>
    <n v="1"/>
    <n v="2"/>
    <n v="2075"/>
    <n v="18725"/>
    <n v="3"/>
    <n v="23"/>
    <n v="4"/>
    <n v="2"/>
    <n v="80"/>
    <n v="2"/>
    <n v="10"/>
    <n v="3"/>
    <x v="9"/>
    <n v="2"/>
    <n v="0"/>
    <n v="3"/>
    <s v="46+"/>
    <s v="Senior"/>
    <x v="1"/>
    <x v="3"/>
  </r>
  <r>
    <x v="1"/>
    <s v="Travel_Rarely"/>
    <x v="2"/>
    <s v="Current Employees"/>
    <x v="1"/>
    <x v="0"/>
    <s v="STAFF-117"/>
    <n v="117"/>
    <x v="1"/>
    <x v="4"/>
    <x v="1"/>
    <s v="No"/>
    <s v="Y"/>
    <n v="3"/>
    <n v="-2"/>
    <n v="0"/>
    <n v="30"/>
    <n v="0"/>
    <m/>
    <n v="0"/>
    <n v="1"/>
    <n v="288"/>
    <n v="2"/>
    <x v="3"/>
    <n v="1"/>
    <n v="3"/>
    <n v="99"/>
    <n v="2"/>
    <n v="2"/>
    <n v="2"/>
    <n v="4152"/>
    <n v="15830"/>
    <n v="1"/>
    <n v="19"/>
    <n v="3"/>
    <n v="1"/>
    <n v="80"/>
    <n v="3"/>
    <n v="11"/>
    <n v="3"/>
    <x v="19"/>
    <n v="10"/>
    <n v="10"/>
    <n v="8"/>
    <s v="26-35"/>
    <s v="Early Career"/>
    <x v="3"/>
    <x v="1"/>
  </r>
  <r>
    <x v="0"/>
    <s v="Travel_Rarely"/>
    <x v="1"/>
    <s v="Ex-Employees"/>
    <x v="0"/>
    <x v="2"/>
    <s v="STAFF-118"/>
    <n v="118"/>
    <x v="1"/>
    <x v="0"/>
    <x v="0"/>
    <s v="No"/>
    <s v="Y"/>
    <n v="3"/>
    <n v="-2"/>
    <n v="0"/>
    <n v="46"/>
    <n v="1"/>
    <n v="1"/>
    <n v="1"/>
    <n v="0"/>
    <n v="669"/>
    <n v="9"/>
    <x v="0"/>
    <n v="1"/>
    <n v="3"/>
    <n v="64"/>
    <n v="2"/>
    <n v="3"/>
    <n v="4"/>
    <n v="9619"/>
    <n v="13596"/>
    <n v="1"/>
    <n v="16"/>
    <n v="3"/>
    <n v="4"/>
    <n v="80"/>
    <n v="0"/>
    <n v="9"/>
    <n v="3"/>
    <x v="7"/>
    <n v="8"/>
    <n v="4"/>
    <n v="7"/>
    <s v="46+"/>
    <s v="Senior"/>
    <x v="4"/>
    <x v="1"/>
  </r>
  <r>
    <x v="1"/>
    <s v="Travel_Frequently"/>
    <x v="0"/>
    <s v="Current Employees"/>
    <x v="1"/>
    <x v="0"/>
    <s v="STAFF-119"/>
    <n v="119"/>
    <x v="1"/>
    <x v="4"/>
    <x v="1"/>
    <s v="No"/>
    <s v="Y"/>
    <n v="3"/>
    <n v="-2"/>
    <n v="0"/>
    <n v="40"/>
    <n v="0"/>
    <m/>
    <n v="0"/>
    <n v="1"/>
    <n v="530"/>
    <n v="1"/>
    <x v="2"/>
    <n v="1"/>
    <n v="3"/>
    <n v="78"/>
    <n v="2"/>
    <n v="4"/>
    <n v="2"/>
    <n v="13503"/>
    <n v="14115"/>
    <n v="1"/>
    <n v="22"/>
    <n v="4"/>
    <n v="4"/>
    <n v="80"/>
    <n v="1"/>
    <n v="22"/>
    <n v="2"/>
    <x v="14"/>
    <n v="3"/>
    <n v="11"/>
    <n v="11"/>
    <s v="36-45"/>
    <s v="Mid Career"/>
    <x v="1"/>
    <x v="4"/>
  </r>
  <r>
    <x v="1"/>
    <s v="Travel_Rarely"/>
    <x v="1"/>
    <s v="Current Employees"/>
    <x v="0"/>
    <x v="3"/>
    <s v="STAFF-120"/>
    <n v="120"/>
    <x v="1"/>
    <x v="0"/>
    <x v="0"/>
    <s v="Yes"/>
    <s v="Y"/>
    <n v="2"/>
    <n v="-2"/>
    <n v="0"/>
    <n v="51"/>
    <n v="0"/>
    <m/>
    <n v="0"/>
    <n v="1"/>
    <n v="632"/>
    <n v="21"/>
    <x v="2"/>
    <n v="1"/>
    <n v="3"/>
    <n v="71"/>
    <n v="3"/>
    <n v="2"/>
    <n v="4"/>
    <n v="5441"/>
    <n v="8423"/>
    <n v="0"/>
    <n v="22"/>
    <n v="4"/>
    <n v="4"/>
    <n v="80"/>
    <n v="0"/>
    <n v="11"/>
    <n v="1"/>
    <x v="1"/>
    <n v="7"/>
    <n v="1"/>
    <n v="0"/>
    <s v="46+"/>
    <s v="Senior"/>
    <x v="1"/>
    <x v="1"/>
  </r>
  <r>
    <x v="1"/>
    <s v="Travel_Rarely"/>
    <x v="2"/>
    <s v="Current Employees"/>
    <x v="0"/>
    <x v="2"/>
    <s v="STAFF-121"/>
    <n v="121"/>
    <x v="0"/>
    <x v="0"/>
    <x v="2"/>
    <s v="Yes"/>
    <s v="Y"/>
    <n v="4"/>
    <n v="-2"/>
    <n v="0"/>
    <n v="30"/>
    <n v="0"/>
    <m/>
    <n v="0"/>
    <n v="1"/>
    <n v="1334"/>
    <n v="4"/>
    <x v="0"/>
    <n v="1"/>
    <n v="3"/>
    <n v="63"/>
    <n v="2"/>
    <n v="2"/>
    <n v="3"/>
    <n v="5209"/>
    <n v="19760"/>
    <n v="1"/>
    <n v="12"/>
    <n v="3"/>
    <n v="2"/>
    <n v="80"/>
    <n v="3"/>
    <n v="11"/>
    <n v="2"/>
    <x v="19"/>
    <n v="8"/>
    <n v="2"/>
    <n v="7"/>
    <s v="26-35"/>
    <s v="Early Career"/>
    <x v="0"/>
    <x v="1"/>
  </r>
  <r>
    <x v="1"/>
    <s v="Travel_Frequently"/>
    <x v="1"/>
    <s v="Current Employees"/>
    <x v="1"/>
    <x v="2"/>
    <s v="STAFF-124"/>
    <n v="124"/>
    <x v="1"/>
    <x v="4"/>
    <x v="1"/>
    <s v="Yes"/>
    <s v="Y"/>
    <n v="5"/>
    <n v="-2"/>
    <n v="0"/>
    <n v="46"/>
    <n v="0"/>
    <m/>
    <n v="0"/>
    <n v="1"/>
    <n v="638"/>
    <n v="1"/>
    <x v="3"/>
    <n v="1"/>
    <n v="3"/>
    <n v="40"/>
    <n v="2"/>
    <n v="3"/>
    <n v="4"/>
    <n v="10673"/>
    <n v="3142"/>
    <n v="2"/>
    <n v="13"/>
    <n v="3"/>
    <n v="3"/>
    <n v="80"/>
    <n v="1"/>
    <n v="21"/>
    <n v="2"/>
    <x v="1"/>
    <n v="9"/>
    <n v="9"/>
    <n v="5"/>
    <s v="46+"/>
    <s v="Senior"/>
    <x v="2"/>
    <x v="1"/>
  </r>
  <r>
    <x v="1"/>
    <s v="Travel_Rarely"/>
    <x v="2"/>
    <s v="Current Employees"/>
    <x v="0"/>
    <x v="2"/>
    <s v="STAFF-125"/>
    <n v="125"/>
    <x v="1"/>
    <x v="0"/>
    <x v="0"/>
    <s v="No"/>
    <s v="Y"/>
    <n v="0"/>
    <n v="-2"/>
    <n v="0"/>
    <n v="32"/>
    <n v="0"/>
    <m/>
    <n v="0"/>
    <n v="1"/>
    <n v="1093"/>
    <n v="6"/>
    <x v="2"/>
    <n v="1"/>
    <n v="2"/>
    <n v="87"/>
    <n v="3"/>
    <n v="2"/>
    <n v="3"/>
    <n v="5010"/>
    <n v="24301"/>
    <n v="1"/>
    <n v="16"/>
    <n v="3"/>
    <n v="1"/>
    <n v="80"/>
    <n v="0"/>
    <n v="12"/>
    <n v="3"/>
    <x v="19"/>
    <n v="8"/>
    <n v="5"/>
    <n v="7"/>
    <s v="26-35"/>
    <s v="Early Career"/>
    <x v="4"/>
    <x v="1"/>
  </r>
  <r>
    <x v="1"/>
    <s v="Travel_Rarely"/>
    <x v="1"/>
    <s v="Current Employees"/>
    <x v="1"/>
    <x v="4"/>
    <s v="STAFF-126"/>
    <n v="126"/>
    <x v="0"/>
    <x v="7"/>
    <x v="1"/>
    <s v="No"/>
    <s v="Y"/>
    <n v="5"/>
    <n v="-2"/>
    <n v="0"/>
    <n v="54"/>
    <n v="0"/>
    <m/>
    <n v="0"/>
    <n v="1"/>
    <n v="1217"/>
    <n v="2"/>
    <x v="2"/>
    <n v="1"/>
    <n v="1"/>
    <n v="60"/>
    <n v="3"/>
    <n v="3"/>
    <n v="3"/>
    <n v="13549"/>
    <n v="24001"/>
    <n v="9"/>
    <n v="12"/>
    <n v="3"/>
    <n v="1"/>
    <n v="80"/>
    <n v="1"/>
    <n v="16"/>
    <n v="1"/>
    <x v="9"/>
    <n v="3"/>
    <n v="0"/>
    <n v="3"/>
    <s v="46+"/>
    <s v="Senior"/>
    <x v="0"/>
    <x v="3"/>
  </r>
  <r>
    <x v="1"/>
    <s v="Travel_Rarely"/>
    <x v="4"/>
    <s v="Current Employees"/>
    <x v="0"/>
    <x v="1"/>
    <s v="STAFF-128"/>
    <n v="128"/>
    <x v="0"/>
    <x v="0"/>
    <x v="1"/>
    <s v="No"/>
    <s v="Y"/>
    <n v="2"/>
    <n v="-2"/>
    <n v="0"/>
    <n v="24"/>
    <n v="0"/>
    <m/>
    <n v="0"/>
    <n v="1"/>
    <n v="1353"/>
    <n v="3"/>
    <x v="0"/>
    <n v="1"/>
    <n v="1"/>
    <n v="33"/>
    <n v="3"/>
    <n v="2"/>
    <n v="3"/>
    <n v="4999"/>
    <n v="17519"/>
    <n v="0"/>
    <n v="21"/>
    <n v="4"/>
    <n v="1"/>
    <n v="80"/>
    <n v="1"/>
    <n v="4"/>
    <n v="2"/>
    <x v="11"/>
    <n v="2"/>
    <n v="0"/>
    <n v="2"/>
    <s v="18-25"/>
    <s v="Young"/>
    <x v="3"/>
    <x v="3"/>
  </r>
  <r>
    <x v="1"/>
    <s v="Non-Travel"/>
    <x v="2"/>
    <s v="Current Employees"/>
    <x v="0"/>
    <x v="2"/>
    <s v="STAFF-129"/>
    <n v="129"/>
    <x v="1"/>
    <x v="0"/>
    <x v="1"/>
    <s v="No"/>
    <s v="Y"/>
    <n v="3"/>
    <n v="-2"/>
    <n v="0"/>
    <n v="28"/>
    <n v="0"/>
    <m/>
    <n v="0"/>
    <n v="1"/>
    <n v="120"/>
    <n v="4"/>
    <x v="3"/>
    <n v="1"/>
    <n v="2"/>
    <n v="43"/>
    <n v="3"/>
    <n v="2"/>
    <n v="3"/>
    <n v="4221"/>
    <n v="8863"/>
    <n v="1"/>
    <n v="15"/>
    <n v="3"/>
    <n v="2"/>
    <n v="80"/>
    <n v="0"/>
    <n v="5"/>
    <n v="4"/>
    <x v="8"/>
    <n v="4"/>
    <n v="0"/>
    <n v="4"/>
    <s v="26-35"/>
    <s v="Early Career"/>
    <x v="2"/>
    <x v="3"/>
  </r>
  <r>
    <x v="1"/>
    <s v="Travel_Rarely"/>
    <x v="3"/>
    <s v="Current Employees"/>
    <x v="0"/>
    <x v="2"/>
    <s v="STAFF-131"/>
    <n v="131"/>
    <x v="1"/>
    <x v="0"/>
    <x v="0"/>
    <s v="No"/>
    <s v="Y"/>
    <n v="1"/>
    <n v="-2"/>
    <n v="0"/>
    <n v="58"/>
    <n v="0"/>
    <m/>
    <n v="0"/>
    <n v="1"/>
    <n v="682"/>
    <n v="10"/>
    <x v="2"/>
    <n v="1"/>
    <n v="4"/>
    <n v="37"/>
    <n v="3"/>
    <n v="4"/>
    <n v="3"/>
    <n v="13872"/>
    <n v="24409"/>
    <n v="0"/>
    <n v="13"/>
    <n v="3"/>
    <n v="3"/>
    <n v="80"/>
    <n v="0"/>
    <n v="38"/>
    <n v="2"/>
    <x v="21"/>
    <n v="10"/>
    <n v="1"/>
    <n v="8"/>
    <s v="46+"/>
    <s v="Senior"/>
    <x v="2"/>
    <x v="4"/>
  </r>
  <r>
    <x v="1"/>
    <s v="Non-Travel"/>
    <x v="0"/>
    <s v="Current Employees"/>
    <x v="1"/>
    <x v="2"/>
    <s v="STAFF-132"/>
    <n v="132"/>
    <x v="1"/>
    <x v="2"/>
    <x v="1"/>
    <s v="No"/>
    <s v="Y"/>
    <n v="3"/>
    <n v="-2"/>
    <n v="0"/>
    <n v="44"/>
    <n v="0"/>
    <m/>
    <n v="0"/>
    <n v="1"/>
    <n v="489"/>
    <n v="23"/>
    <x v="3"/>
    <n v="1"/>
    <n v="2"/>
    <n v="67"/>
    <n v="3"/>
    <n v="2"/>
    <n v="3"/>
    <n v="2042"/>
    <n v="25043"/>
    <n v="4"/>
    <n v="12"/>
    <n v="3"/>
    <n v="3"/>
    <n v="80"/>
    <n v="1"/>
    <n v="17"/>
    <n v="4"/>
    <x v="11"/>
    <n v="2"/>
    <n v="1"/>
    <n v="2"/>
    <s v="36-45"/>
    <s v="Mid Career"/>
    <x v="0"/>
    <x v="3"/>
  </r>
  <r>
    <x v="0"/>
    <s v="Travel_Rarely"/>
    <x v="0"/>
    <s v="Ex-Employees"/>
    <x v="2"/>
    <x v="5"/>
    <s v="STAFF-133"/>
    <n v="133"/>
    <x v="1"/>
    <x v="8"/>
    <x v="2"/>
    <s v="Yes"/>
    <s v="Y"/>
    <n v="3"/>
    <n v="-2"/>
    <n v="0"/>
    <n v="37"/>
    <n v="1"/>
    <n v="1"/>
    <n v="1"/>
    <n v="0"/>
    <n v="807"/>
    <n v="6"/>
    <x v="2"/>
    <n v="1"/>
    <n v="3"/>
    <n v="63"/>
    <n v="3"/>
    <n v="1"/>
    <n v="4"/>
    <n v="2073"/>
    <n v="23648"/>
    <n v="4"/>
    <n v="22"/>
    <n v="4"/>
    <n v="4"/>
    <n v="80"/>
    <n v="0"/>
    <n v="7"/>
    <n v="3"/>
    <x v="11"/>
    <n v="2"/>
    <n v="0"/>
    <n v="2"/>
    <s v="36-45"/>
    <s v="Mid Career"/>
    <x v="1"/>
    <x v="3"/>
  </r>
  <r>
    <x v="1"/>
    <s v="Travel_Rarely"/>
    <x v="2"/>
    <s v="Current Employees"/>
    <x v="1"/>
    <x v="0"/>
    <s v="STAFF-134"/>
    <n v="134"/>
    <x v="1"/>
    <x v="1"/>
    <x v="0"/>
    <s v="No"/>
    <s v="Y"/>
    <n v="2"/>
    <n v="-2"/>
    <n v="0"/>
    <n v="32"/>
    <n v="0"/>
    <m/>
    <n v="0"/>
    <n v="1"/>
    <n v="827"/>
    <n v="1"/>
    <x v="1"/>
    <n v="1"/>
    <n v="4"/>
    <n v="71"/>
    <n v="3"/>
    <n v="1"/>
    <n v="2"/>
    <n v="2956"/>
    <n v="15178"/>
    <n v="1"/>
    <n v="13"/>
    <n v="3"/>
    <n v="4"/>
    <n v="80"/>
    <n v="0"/>
    <n v="1"/>
    <n v="3"/>
    <x v="6"/>
    <n v="0"/>
    <n v="0"/>
    <n v="0"/>
    <s v="26-35"/>
    <s v="Early Career"/>
    <x v="2"/>
    <x v="2"/>
  </r>
  <r>
    <x v="0"/>
    <s v="Travel_Frequently"/>
    <x v="4"/>
    <s v="Ex-Employees"/>
    <x v="1"/>
    <x v="0"/>
    <s v="STAFF-137"/>
    <n v="137"/>
    <x v="0"/>
    <x v="2"/>
    <x v="0"/>
    <s v="Yes"/>
    <s v="Y"/>
    <n v="5"/>
    <n v="-2"/>
    <n v="0"/>
    <n v="20"/>
    <n v="1"/>
    <n v="1"/>
    <n v="1"/>
    <n v="0"/>
    <n v="871"/>
    <n v="6"/>
    <x v="3"/>
    <n v="1"/>
    <n v="4"/>
    <n v="66"/>
    <n v="2"/>
    <n v="1"/>
    <n v="2"/>
    <n v="2926"/>
    <n v="19783"/>
    <n v="1"/>
    <n v="18"/>
    <n v="3"/>
    <n v="2"/>
    <n v="80"/>
    <n v="0"/>
    <n v="1"/>
    <n v="3"/>
    <x v="6"/>
    <n v="0"/>
    <n v="1"/>
    <n v="0"/>
    <s v="18-25"/>
    <s v="Young"/>
    <x v="4"/>
    <x v="2"/>
  </r>
  <r>
    <x v="1"/>
    <s v="Travel_Rarely"/>
    <x v="2"/>
    <s v="Current Employees"/>
    <x v="1"/>
    <x v="1"/>
    <s v="STAFF-138"/>
    <n v="138"/>
    <x v="0"/>
    <x v="1"/>
    <x v="0"/>
    <s v="No"/>
    <s v="Y"/>
    <n v="3"/>
    <n v="-2"/>
    <n v="0"/>
    <n v="34"/>
    <n v="0"/>
    <m/>
    <n v="0"/>
    <n v="1"/>
    <n v="665"/>
    <n v="6"/>
    <x v="2"/>
    <n v="1"/>
    <n v="1"/>
    <n v="41"/>
    <n v="3"/>
    <n v="2"/>
    <n v="3"/>
    <n v="4809"/>
    <n v="12482"/>
    <n v="1"/>
    <n v="14"/>
    <n v="3"/>
    <n v="3"/>
    <n v="80"/>
    <n v="0"/>
    <n v="16"/>
    <n v="3"/>
    <x v="22"/>
    <n v="13"/>
    <n v="2"/>
    <n v="10"/>
    <s v="26-35"/>
    <s v="Early Career"/>
    <x v="2"/>
    <x v="4"/>
  </r>
  <r>
    <x v="1"/>
    <s v="Non-Travel"/>
    <x v="0"/>
    <s v="Current Employees"/>
    <x v="1"/>
    <x v="0"/>
    <s v="STAFF-139"/>
    <n v="139"/>
    <x v="1"/>
    <x v="4"/>
    <x v="2"/>
    <s v="No"/>
    <s v="Y"/>
    <n v="2"/>
    <n v="-2"/>
    <n v="0"/>
    <n v="37"/>
    <n v="0"/>
    <m/>
    <n v="0"/>
    <n v="1"/>
    <n v="1040"/>
    <n v="2"/>
    <x v="0"/>
    <n v="1"/>
    <n v="3"/>
    <n v="100"/>
    <n v="2"/>
    <n v="2"/>
    <n v="2"/>
    <n v="5163"/>
    <n v="15850"/>
    <n v="5"/>
    <n v="14"/>
    <n v="3"/>
    <n v="4"/>
    <n v="80"/>
    <n v="1"/>
    <n v="17"/>
    <n v="4"/>
    <x v="6"/>
    <n v="0"/>
    <n v="0"/>
    <n v="0"/>
    <s v="36-45"/>
    <s v="Mid Career"/>
    <x v="2"/>
    <x v="2"/>
  </r>
  <r>
    <x v="1"/>
    <s v="Non-Travel"/>
    <x v="3"/>
    <s v="Current Employees"/>
    <x v="2"/>
    <x v="5"/>
    <s v="STAFF-140"/>
    <n v="140"/>
    <x v="0"/>
    <x v="5"/>
    <x v="1"/>
    <s v="No"/>
    <s v="Y"/>
    <n v="3"/>
    <n v="-2"/>
    <n v="0"/>
    <n v="59"/>
    <n v="0"/>
    <m/>
    <n v="0"/>
    <n v="1"/>
    <n v="1420"/>
    <n v="2"/>
    <x v="2"/>
    <n v="1"/>
    <n v="3"/>
    <n v="32"/>
    <n v="2"/>
    <n v="5"/>
    <n v="4"/>
    <n v="18844"/>
    <n v="21922"/>
    <n v="9"/>
    <n v="21"/>
    <n v="4"/>
    <n v="4"/>
    <n v="80"/>
    <n v="1"/>
    <n v="30"/>
    <n v="3"/>
    <x v="11"/>
    <n v="2"/>
    <n v="2"/>
    <n v="2"/>
    <s v="46+"/>
    <s v="Senior"/>
    <x v="3"/>
    <x v="3"/>
  </r>
  <r>
    <x v="1"/>
    <s v="Travel_Frequently"/>
    <x v="1"/>
    <s v="Current Employees"/>
    <x v="1"/>
    <x v="0"/>
    <s v="STAFF-141"/>
    <n v="141"/>
    <x v="0"/>
    <x v="7"/>
    <x v="1"/>
    <s v="Yes"/>
    <s v="Y"/>
    <n v="1"/>
    <n v="-2"/>
    <n v="0"/>
    <n v="50"/>
    <n v="0"/>
    <m/>
    <n v="0"/>
    <n v="1"/>
    <n v="1115"/>
    <n v="1"/>
    <x v="3"/>
    <n v="1"/>
    <n v="1"/>
    <n v="73"/>
    <n v="3"/>
    <n v="5"/>
    <n v="2"/>
    <n v="18172"/>
    <n v="9755"/>
    <n v="3"/>
    <n v="19"/>
    <n v="3"/>
    <n v="1"/>
    <n v="80"/>
    <n v="0"/>
    <n v="28"/>
    <n v="2"/>
    <x v="3"/>
    <n v="3"/>
    <n v="0"/>
    <n v="7"/>
    <s v="46+"/>
    <s v="Senior"/>
    <x v="3"/>
    <x v="0"/>
  </r>
  <r>
    <x v="0"/>
    <s v="Travel_Rarely"/>
    <x v="2"/>
    <s v="Ex-Employees"/>
    <x v="0"/>
    <x v="3"/>
    <s v="STAFF-142"/>
    <n v="142"/>
    <x v="1"/>
    <x v="0"/>
    <x v="0"/>
    <s v="Yes"/>
    <s v="Y"/>
    <n v="1"/>
    <n v="-2"/>
    <n v="0"/>
    <n v="25"/>
    <n v="1"/>
    <n v="1"/>
    <n v="1"/>
    <n v="0"/>
    <n v="240"/>
    <n v="5"/>
    <x v="3"/>
    <n v="1"/>
    <n v="3"/>
    <n v="46"/>
    <n v="2"/>
    <n v="2"/>
    <n v="3"/>
    <n v="5744"/>
    <n v="26959"/>
    <n v="1"/>
    <n v="11"/>
    <n v="3"/>
    <n v="4"/>
    <n v="80"/>
    <n v="0"/>
    <n v="6"/>
    <n v="3"/>
    <x v="0"/>
    <n v="4"/>
    <n v="0"/>
    <n v="3"/>
    <s v="18-25"/>
    <s v="Young"/>
    <x v="0"/>
    <x v="0"/>
  </r>
  <r>
    <x v="1"/>
    <s v="Travel_Rarely"/>
    <x v="2"/>
    <s v="Current Employees"/>
    <x v="1"/>
    <x v="2"/>
    <s v="STAFF-143"/>
    <n v="143"/>
    <x v="1"/>
    <x v="1"/>
    <x v="1"/>
    <s v="No"/>
    <s v="Y"/>
    <n v="2"/>
    <n v="-2"/>
    <n v="0"/>
    <n v="25"/>
    <n v="0"/>
    <m/>
    <n v="0"/>
    <n v="1"/>
    <n v="1280"/>
    <n v="7"/>
    <x v="1"/>
    <n v="1"/>
    <n v="4"/>
    <n v="64"/>
    <n v="2"/>
    <n v="1"/>
    <n v="4"/>
    <n v="2889"/>
    <n v="26897"/>
    <n v="1"/>
    <n v="11"/>
    <n v="3"/>
    <n v="3"/>
    <n v="80"/>
    <n v="2"/>
    <n v="2"/>
    <n v="3"/>
    <x v="4"/>
    <n v="2"/>
    <n v="2"/>
    <n v="1"/>
    <s v="18-25"/>
    <s v="Young"/>
    <x v="0"/>
    <x v="2"/>
  </r>
  <r>
    <x v="1"/>
    <s v="Travel_Rarely"/>
    <x v="4"/>
    <s v="Current Employees"/>
    <x v="1"/>
    <x v="2"/>
    <s v="STAFF-144"/>
    <n v="144"/>
    <x v="0"/>
    <x v="2"/>
    <x v="0"/>
    <s v="No"/>
    <s v="Y"/>
    <n v="5"/>
    <n v="-2"/>
    <n v="0"/>
    <n v="22"/>
    <n v="0"/>
    <m/>
    <n v="0"/>
    <n v="1"/>
    <n v="534"/>
    <n v="15"/>
    <x v="3"/>
    <n v="1"/>
    <n v="2"/>
    <n v="59"/>
    <n v="3"/>
    <n v="1"/>
    <n v="4"/>
    <n v="2871"/>
    <n v="23785"/>
    <n v="1"/>
    <n v="15"/>
    <n v="3"/>
    <n v="3"/>
    <n v="80"/>
    <n v="0"/>
    <n v="1"/>
    <n v="3"/>
    <x v="2"/>
    <n v="0"/>
    <n v="0"/>
    <n v="0"/>
    <s v="18-25"/>
    <s v="Young"/>
    <x v="2"/>
    <x v="2"/>
  </r>
  <r>
    <x v="1"/>
    <s v="Travel_Frequently"/>
    <x v="1"/>
    <s v="Current Employees"/>
    <x v="1"/>
    <x v="2"/>
    <s v="STAFF-145"/>
    <n v="145"/>
    <x v="0"/>
    <x v="4"/>
    <x v="0"/>
    <s v="No"/>
    <s v="Y"/>
    <n v="1"/>
    <n v="-2"/>
    <n v="0"/>
    <n v="51"/>
    <n v="0"/>
    <m/>
    <n v="0"/>
    <n v="1"/>
    <n v="1456"/>
    <n v="1"/>
    <x v="2"/>
    <n v="1"/>
    <n v="1"/>
    <n v="30"/>
    <n v="2"/>
    <n v="3"/>
    <n v="4"/>
    <n v="7484"/>
    <n v="25796"/>
    <n v="3"/>
    <n v="20"/>
    <n v="4"/>
    <n v="3"/>
    <n v="80"/>
    <n v="0"/>
    <n v="23"/>
    <n v="2"/>
    <x v="20"/>
    <n v="12"/>
    <n v="12"/>
    <n v="8"/>
    <s v="46+"/>
    <s v="Senior"/>
    <x v="3"/>
    <x v="4"/>
  </r>
  <r>
    <x v="0"/>
    <s v="Travel_Frequently"/>
    <x v="2"/>
    <s v="Ex-Employees"/>
    <x v="1"/>
    <x v="0"/>
    <s v="STAFF-147"/>
    <n v="147"/>
    <x v="1"/>
    <x v="2"/>
    <x v="0"/>
    <s v="Yes"/>
    <s v="Y"/>
    <n v="3"/>
    <n v="-2"/>
    <n v="0"/>
    <n v="34"/>
    <n v="1"/>
    <n v="1"/>
    <n v="1"/>
    <n v="0"/>
    <n v="658"/>
    <n v="7"/>
    <x v="3"/>
    <n v="1"/>
    <n v="1"/>
    <n v="66"/>
    <n v="1"/>
    <n v="2"/>
    <n v="2"/>
    <n v="6074"/>
    <n v="22887"/>
    <n v="1"/>
    <n v="24"/>
    <n v="4"/>
    <n v="4"/>
    <n v="80"/>
    <n v="0"/>
    <n v="9"/>
    <n v="3"/>
    <x v="7"/>
    <n v="7"/>
    <n v="0"/>
    <n v="6"/>
    <s v="26-35"/>
    <s v="Early Career"/>
    <x v="1"/>
    <x v="1"/>
  </r>
  <r>
    <x v="1"/>
    <s v="Non-Travel"/>
    <x v="1"/>
    <s v="Current Employees"/>
    <x v="2"/>
    <x v="5"/>
    <s v="STAFF-148"/>
    <n v="148"/>
    <x v="0"/>
    <x v="5"/>
    <x v="0"/>
    <s v="Yes"/>
    <s v="Y"/>
    <n v="3"/>
    <n v="-2"/>
    <n v="0"/>
    <n v="54"/>
    <n v="0"/>
    <m/>
    <n v="0"/>
    <n v="1"/>
    <n v="142"/>
    <n v="26"/>
    <x v="3"/>
    <n v="1"/>
    <n v="4"/>
    <n v="30"/>
    <n v="4"/>
    <n v="4"/>
    <n v="4"/>
    <n v="17328"/>
    <n v="13871"/>
    <n v="2"/>
    <n v="12"/>
    <n v="3"/>
    <n v="3"/>
    <n v="80"/>
    <n v="0"/>
    <n v="23"/>
    <n v="3"/>
    <x v="8"/>
    <n v="3"/>
    <n v="4"/>
    <n v="4"/>
    <s v="46+"/>
    <s v="Senior"/>
    <x v="0"/>
    <x v="3"/>
  </r>
  <r>
    <x v="1"/>
    <s v="Travel_Rarely"/>
    <x v="4"/>
    <s v="Current Employees"/>
    <x v="1"/>
    <x v="0"/>
    <s v="STAFF-150"/>
    <n v="150"/>
    <x v="1"/>
    <x v="2"/>
    <x v="1"/>
    <s v="No"/>
    <s v="Y"/>
    <n v="2"/>
    <n v="-2"/>
    <n v="0"/>
    <n v="24"/>
    <n v="0"/>
    <m/>
    <n v="0"/>
    <n v="1"/>
    <n v="1127"/>
    <n v="18"/>
    <x v="1"/>
    <n v="1"/>
    <n v="2"/>
    <n v="52"/>
    <n v="3"/>
    <n v="1"/>
    <n v="2"/>
    <n v="2774"/>
    <n v="13257"/>
    <n v="0"/>
    <n v="12"/>
    <n v="3"/>
    <n v="3"/>
    <n v="80"/>
    <n v="1"/>
    <n v="6"/>
    <n v="3"/>
    <x v="8"/>
    <n v="3"/>
    <n v="1"/>
    <n v="2"/>
    <s v="18-25"/>
    <s v="Young"/>
    <x v="0"/>
    <x v="3"/>
  </r>
  <r>
    <x v="1"/>
    <s v="Travel_Rarely"/>
    <x v="2"/>
    <s v="Current Employees"/>
    <x v="1"/>
    <x v="0"/>
    <s v="STAFF-151"/>
    <n v="151"/>
    <x v="0"/>
    <x v="1"/>
    <x v="2"/>
    <s v="No"/>
    <s v="Y"/>
    <n v="3"/>
    <n v="-2"/>
    <n v="0"/>
    <n v="34"/>
    <n v="0"/>
    <m/>
    <n v="0"/>
    <n v="1"/>
    <n v="1031"/>
    <n v="6"/>
    <x v="2"/>
    <n v="1"/>
    <n v="3"/>
    <n v="45"/>
    <n v="2"/>
    <n v="2"/>
    <n v="2"/>
    <n v="4505"/>
    <n v="15000"/>
    <n v="6"/>
    <n v="15"/>
    <n v="3"/>
    <n v="3"/>
    <n v="80"/>
    <n v="1"/>
    <n v="12"/>
    <n v="3"/>
    <x v="6"/>
    <n v="0"/>
    <n v="0"/>
    <n v="0"/>
    <s v="26-35"/>
    <s v="Early Career"/>
    <x v="2"/>
    <x v="2"/>
  </r>
  <r>
    <x v="1"/>
    <s v="Travel_Rarely"/>
    <x v="0"/>
    <s v="Current Employees"/>
    <x v="0"/>
    <x v="0"/>
    <s v="STAFF-152"/>
    <n v="152"/>
    <x v="1"/>
    <x v="0"/>
    <x v="0"/>
    <s v="No"/>
    <s v="Y"/>
    <n v="3"/>
    <n v="-2"/>
    <n v="0"/>
    <n v="37"/>
    <n v="0"/>
    <m/>
    <n v="0"/>
    <n v="1"/>
    <n v="1189"/>
    <n v="3"/>
    <x v="3"/>
    <n v="1"/>
    <n v="3"/>
    <n v="87"/>
    <n v="3"/>
    <n v="3"/>
    <n v="2"/>
    <n v="7428"/>
    <n v="14506"/>
    <n v="2"/>
    <n v="12"/>
    <n v="3"/>
    <n v="1"/>
    <n v="80"/>
    <n v="0"/>
    <n v="12"/>
    <n v="3"/>
    <x v="8"/>
    <n v="3"/>
    <n v="1"/>
    <n v="3"/>
    <s v="36-45"/>
    <s v="Mid Career"/>
    <x v="0"/>
    <x v="3"/>
  </r>
  <r>
    <x v="1"/>
    <s v="Travel_Rarely"/>
    <x v="2"/>
    <s v="Current Employees"/>
    <x v="1"/>
    <x v="2"/>
    <s v="STAFF-153"/>
    <n v="153"/>
    <x v="0"/>
    <x v="5"/>
    <x v="0"/>
    <s v="No"/>
    <s v="Y"/>
    <n v="6"/>
    <n v="-2"/>
    <n v="0"/>
    <n v="34"/>
    <n v="0"/>
    <m/>
    <n v="0"/>
    <n v="1"/>
    <n v="1354"/>
    <n v="5"/>
    <x v="3"/>
    <n v="1"/>
    <n v="3"/>
    <n v="45"/>
    <n v="2"/>
    <n v="3"/>
    <n v="4"/>
    <n v="11631"/>
    <n v="5615"/>
    <n v="2"/>
    <n v="12"/>
    <n v="3"/>
    <n v="4"/>
    <n v="80"/>
    <n v="0"/>
    <n v="14"/>
    <n v="3"/>
    <x v="19"/>
    <n v="10"/>
    <n v="5"/>
    <n v="8"/>
    <s v="26-35"/>
    <s v="Early Career"/>
    <x v="0"/>
    <x v="1"/>
  </r>
  <r>
    <x v="1"/>
    <s v="Travel_Frequently"/>
    <x v="0"/>
    <s v="Current Employees"/>
    <x v="0"/>
    <x v="4"/>
    <s v="STAFF-154"/>
    <n v="154"/>
    <x v="0"/>
    <x v="0"/>
    <x v="1"/>
    <s v="No"/>
    <s v="Y"/>
    <n v="6"/>
    <n v="-2"/>
    <n v="0"/>
    <n v="36"/>
    <n v="0"/>
    <m/>
    <n v="0"/>
    <n v="1"/>
    <n v="1467"/>
    <n v="11"/>
    <x v="0"/>
    <n v="1"/>
    <n v="2"/>
    <n v="92"/>
    <n v="3"/>
    <n v="3"/>
    <n v="4"/>
    <n v="9738"/>
    <n v="22952"/>
    <n v="0"/>
    <n v="14"/>
    <n v="3"/>
    <n v="3"/>
    <n v="80"/>
    <n v="1"/>
    <n v="10"/>
    <n v="3"/>
    <x v="7"/>
    <n v="7"/>
    <n v="2"/>
    <n v="8"/>
    <s v="36-45"/>
    <s v="Mid Career"/>
    <x v="2"/>
    <x v="1"/>
  </r>
  <r>
    <x v="1"/>
    <s v="Travel_Rarely"/>
    <x v="0"/>
    <s v="Current Employees"/>
    <x v="1"/>
    <x v="0"/>
    <s v="STAFF-155"/>
    <n v="155"/>
    <x v="0"/>
    <x v="2"/>
    <x v="2"/>
    <s v="No"/>
    <s v="Y"/>
    <n v="2"/>
    <n v="-2"/>
    <n v="0"/>
    <n v="36"/>
    <n v="0"/>
    <m/>
    <n v="0"/>
    <n v="1"/>
    <n v="922"/>
    <n v="3"/>
    <x v="0"/>
    <n v="1"/>
    <n v="1"/>
    <n v="39"/>
    <n v="3"/>
    <n v="1"/>
    <n v="2"/>
    <n v="2835"/>
    <n v="2561"/>
    <n v="5"/>
    <n v="22"/>
    <n v="4"/>
    <n v="1"/>
    <n v="80"/>
    <n v="1"/>
    <n v="7"/>
    <n v="3"/>
    <x v="6"/>
    <n v="0"/>
    <n v="0"/>
    <n v="0"/>
    <s v="36-45"/>
    <s v="Mid Career"/>
    <x v="1"/>
    <x v="2"/>
  </r>
  <r>
    <x v="1"/>
    <s v="Travel_Frequently"/>
    <x v="0"/>
    <s v="Current Employees"/>
    <x v="0"/>
    <x v="0"/>
    <s v="STAFF-158"/>
    <n v="158"/>
    <x v="1"/>
    <x v="5"/>
    <x v="1"/>
    <s v="Yes"/>
    <s v="Y"/>
    <n v="3"/>
    <n v="-2"/>
    <n v="0"/>
    <n v="43"/>
    <n v="0"/>
    <m/>
    <n v="0"/>
    <n v="1"/>
    <n v="394"/>
    <n v="26"/>
    <x v="0"/>
    <n v="1"/>
    <n v="3"/>
    <n v="92"/>
    <n v="3"/>
    <n v="4"/>
    <n v="2"/>
    <n v="16959"/>
    <n v="19494"/>
    <n v="1"/>
    <n v="12"/>
    <n v="3"/>
    <n v="4"/>
    <n v="80"/>
    <n v="2"/>
    <n v="25"/>
    <n v="4"/>
    <x v="10"/>
    <n v="12"/>
    <n v="4"/>
    <n v="12"/>
    <s v="36-45"/>
    <s v="Mid Career"/>
    <x v="0"/>
    <x v="4"/>
  </r>
  <r>
    <x v="1"/>
    <s v="Travel_Frequently"/>
    <x v="2"/>
    <s v="Current Employees"/>
    <x v="1"/>
    <x v="0"/>
    <s v="STAFF-159"/>
    <n v="159"/>
    <x v="1"/>
    <x v="1"/>
    <x v="2"/>
    <s v="No"/>
    <s v="Y"/>
    <n v="2"/>
    <n v="-2"/>
    <n v="0"/>
    <n v="30"/>
    <n v="0"/>
    <m/>
    <n v="0"/>
    <n v="1"/>
    <n v="1312"/>
    <n v="23"/>
    <x v="3"/>
    <n v="1"/>
    <n v="1"/>
    <n v="96"/>
    <n v="1"/>
    <n v="1"/>
    <n v="2"/>
    <n v="2613"/>
    <n v="22310"/>
    <n v="1"/>
    <n v="25"/>
    <n v="4"/>
    <n v="3"/>
    <n v="80"/>
    <n v="3"/>
    <n v="10"/>
    <n v="2"/>
    <x v="1"/>
    <n v="7"/>
    <n v="0"/>
    <n v="9"/>
    <s v="26-35"/>
    <s v="Early Career"/>
    <x v="1"/>
    <x v="1"/>
  </r>
  <r>
    <x v="1"/>
    <s v="Non-Travel"/>
    <x v="2"/>
    <s v="Current Employees"/>
    <x v="0"/>
    <x v="3"/>
    <s v="STAFF-160"/>
    <n v="160"/>
    <x v="1"/>
    <x v="0"/>
    <x v="1"/>
    <s v="No"/>
    <s v="Y"/>
    <n v="2"/>
    <n v="-2"/>
    <n v="0"/>
    <n v="33"/>
    <n v="0"/>
    <m/>
    <n v="0"/>
    <n v="1"/>
    <n v="750"/>
    <n v="22"/>
    <x v="0"/>
    <n v="1"/>
    <n v="3"/>
    <n v="95"/>
    <n v="3"/>
    <n v="2"/>
    <n v="3"/>
    <n v="6146"/>
    <n v="15480"/>
    <n v="0"/>
    <n v="13"/>
    <n v="3"/>
    <n v="1"/>
    <n v="80"/>
    <n v="1"/>
    <n v="8"/>
    <n v="4"/>
    <x v="5"/>
    <n v="7"/>
    <n v="0"/>
    <n v="7"/>
    <s v="26-35"/>
    <s v="Early Career"/>
    <x v="2"/>
    <x v="0"/>
  </r>
  <r>
    <x v="0"/>
    <s v="Travel_Rarely"/>
    <x v="3"/>
    <s v="Ex-Employees"/>
    <x v="1"/>
    <x v="0"/>
    <s v="STAFF-161"/>
    <n v="161"/>
    <x v="0"/>
    <x v="1"/>
    <x v="1"/>
    <s v="Yes"/>
    <s v="Y"/>
    <n v="2"/>
    <n v="-2"/>
    <n v="0"/>
    <n v="56"/>
    <n v="1"/>
    <n v="1"/>
    <n v="1"/>
    <n v="0"/>
    <n v="441"/>
    <n v="14"/>
    <x v="2"/>
    <n v="1"/>
    <n v="2"/>
    <n v="72"/>
    <n v="3"/>
    <n v="1"/>
    <n v="2"/>
    <n v="4963"/>
    <n v="4510"/>
    <n v="9"/>
    <n v="18"/>
    <n v="3"/>
    <n v="1"/>
    <n v="80"/>
    <n v="3"/>
    <n v="7"/>
    <n v="3"/>
    <x v="8"/>
    <n v="4"/>
    <n v="4"/>
    <n v="3"/>
    <s v="46+"/>
    <s v="Senior"/>
    <x v="4"/>
    <x v="3"/>
  </r>
  <r>
    <x v="1"/>
    <s v="Travel_Rarely"/>
    <x v="1"/>
    <s v="Current Employees"/>
    <x v="1"/>
    <x v="0"/>
    <s v="STAFF-162"/>
    <n v="162"/>
    <x v="1"/>
    <x v="7"/>
    <x v="0"/>
    <s v="No"/>
    <s v="Y"/>
    <n v="5"/>
    <n v="-2"/>
    <n v="0"/>
    <n v="51"/>
    <n v="0"/>
    <m/>
    <n v="0"/>
    <n v="1"/>
    <n v="684"/>
    <n v="6"/>
    <x v="3"/>
    <n v="1"/>
    <n v="1"/>
    <n v="51"/>
    <n v="3"/>
    <n v="5"/>
    <n v="2"/>
    <n v="19537"/>
    <n v="6462"/>
    <n v="7"/>
    <n v="13"/>
    <n v="3"/>
    <n v="3"/>
    <n v="80"/>
    <n v="0"/>
    <n v="23"/>
    <n v="3"/>
    <x v="23"/>
    <n v="18"/>
    <n v="15"/>
    <n v="15"/>
    <s v="46+"/>
    <s v="Senior"/>
    <x v="2"/>
    <x v="4"/>
  </r>
  <r>
    <x v="0"/>
    <s v="Travel_Rarely"/>
    <x v="2"/>
    <s v="Ex-Employees"/>
    <x v="0"/>
    <x v="0"/>
    <s v="STAFF-163"/>
    <n v="163"/>
    <x v="1"/>
    <x v="0"/>
    <x v="1"/>
    <s v="Yes"/>
    <s v="Y"/>
    <n v="3"/>
    <n v="-2"/>
    <n v="0"/>
    <n v="31"/>
    <n v="1"/>
    <n v="1"/>
    <n v="1"/>
    <n v="0"/>
    <n v="249"/>
    <n v="6"/>
    <x v="2"/>
    <n v="1"/>
    <n v="2"/>
    <n v="76"/>
    <n v="1"/>
    <n v="2"/>
    <n v="2"/>
    <n v="6172"/>
    <n v="20739"/>
    <n v="4"/>
    <n v="18"/>
    <n v="3"/>
    <n v="2"/>
    <n v="80"/>
    <n v="0"/>
    <n v="12"/>
    <n v="2"/>
    <x v="5"/>
    <n v="7"/>
    <n v="7"/>
    <n v="7"/>
    <s v="26-35"/>
    <s v="Early Career"/>
    <x v="4"/>
    <x v="0"/>
  </r>
  <r>
    <x v="1"/>
    <s v="Travel_Rarely"/>
    <x v="2"/>
    <s v="Current Employees"/>
    <x v="1"/>
    <x v="1"/>
    <s v="STAFF-164"/>
    <n v="164"/>
    <x v="0"/>
    <x v="1"/>
    <x v="1"/>
    <s v="No"/>
    <s v="Y"/>
    <n v="3"/>
    <n v="-2"/>
    <n v="0"/>
    <n v="26"/>
    <n v="0"/>
    <m/>
    <n v="0"/>
    <n v="1"/>
    <n v="841"/>
    <n v="6"/>
    <x v="3"/>
    <n v="1"/>
    <n v="3"/>
    <n v="46"/>
    <n v="2"/>
    <n v="1"/>
    <n v="3"/>
    <n v="2368"/>
    <n v="23300"/>
    <n v="1"/>
    <n v="19"/>
    <n v="3"/>
    <n v="3"/>
    <n v="80"/>
    <n v="0"/>
    <n v="5"/>
    <n v="2"/>
    <x v="8"/>
    <n v="4"/>
    <n v="4"/>
    <n v="3"/>
    <s v="26-35"/>
    <s v="Early Career"/>
    <x v="3"/>
    <x v="3"/>
  </r>
  <r>
    <x v="0"/>
    <s v="Travel_Rarely"/>
    <x v="3"/>
    <s v="Ex-Employees"/>
    <x v="1"/>
    <x v="2"/>
    <s v="STAFF-165"/>
    <n v="165"/>
    <x v="0"/>
    <x v="4"/>
    <x v="1"/>
    <s v="No"/>
    <s v="Y"/>
    <n v="3"/>
    <n v="-2"/>
    <n v="0"/>
    <n v="58"/>
    <n v="1"/>
    <n v="1"/>
    <n v="1"/>
    <n v="0"/>
    <n v="147"/>
    <n v="23"/>
    <x v="2"/>
    <n v="1"/>
    <n v="4"/>
    <n v="94"/>
    <n v="3"/>
    <n v="3"/>
    <n v="4"/>
    <n v="10312"/>
    <n v="3465"/>
    <n v="1"/>
    <n v="12"/>
    <n v="3"/>
    <n v="4"/>
    <n v="80"/>
    <n v="1"/>
    <n v="40"/>
    <n v="2"/>
    <x v="24"/>
    <n v="10"/>
    <n v="15"/>
    <n v="6"/>
    <s v="46+"/>
    <s v="Senior"/>
    <x v="0"/>
    <x v="4"/>
  </r>
  <r>
    <x v="0"/>
    <s v="Travel_Rarely"/>
    <x v="4"/>
    <s v="Ex-Employees"/>
    <x v="0"/>
    <x v="3"/>
    <s v="STAFF-167"/>
    <n v="167"/>
    <x v="1"/>
    <x v="6"/>
    <x v="0"/>
    <s v="Yes"/>
    <s v="Y"/>
    <n v="2"/>
    <n v="-2"/>
    <n v="0"/>
    <n v="19"/>
    <n v="1"/>
    <n v="1"/>
    <n v="1"/>
    <n v="0"/>
    <n v="528"/>
    <n v="22"/>
    <x v="1"/>
    <n v="1"/>
    <n v="4"/>
    <n v="50"/>
    <n v="3"/>
    <n v="1"/>
    <n v="3"/>
    <n v="1675"/>
    <n v="26820"/>
    <n v="1"/>
    <n v="19"/>
    <n v="3"/>
    <n v="4"/>
    <n v="80"/>
    <n v="0"/>
    <n v="0"/>
    <n v="2"/>
    <x v="2"/>
    <n v="0"/>
    <n v="0"/>
    <n v="0"/>
    <s v="18-25"/>
    <s v="Young"/>
    <x v="3"/>
    <x v="2"/>
  </r>
  <r>
    <x v="1"/>
    <s v="Travel_Rarely"/>
    <x v="4"/>
    <s v="Current Employees"/>
    <x v="1"/>
    <x v="4"/>
    <s v="STAFF-169"/>
    <n v="169"/>
    <x v="1"/>
    <x v="2"/>
    <x v="1"/>
    <s v="No"/>
    <s v="Y"/>
    <n v="2"/>
    <n v="-2"/>
    <n v="0"/>
    <n v="22"/>
    <n v="0"/>
    <m/>
    <n v="0"/>
    <n v="1"/>
    <n v="594"/>
    <n v="2"/>
    <x v="1"/>
    <n v="1"/>
    <n v="3"/>
    <n v="100"/>
    <n v="3"/>
    <n v="1"/>
    <n v="4"/>
    <n v="2523"/>
    <n v="19299"/>
    <n v="0"/>
    <n v="14"/>
    <n v="3"/>
    <n v="3"/>
    <n v="80"/>
    <n v="1"/>
    <n v="3"/>
    <n v="3"/>
    <x v="4"/>
    <n v="1"/>
    <n v="2"/>
    <n v="1"/>
    <s v="18-25"/>
    <s v="Young"/>
    <x v="2"/>
    <x v="2"/>
  </r>
  <r>
    <x v="1"/>
    <s v="Travel_Rarely"/>
    <x v="1"/>
    <s v="Current Employees"/>
    <x v="1"/>
    <x v="2"/>
    <s v="STAFF-170"/>
    <n v="170"/>
    <x v="0"/>
    <x v="3"/>
    <x v="1"/>
    <s v="No"/>
    <s v="Y"/>
    <n v="2"/>
    <n v="-2"/>
    <n v="0"/>
    <n v="49"/>
    <n v="0"/>
    <m/>
    <n v="0"/>
    <n v="1"/>
    <n v="470"/>
    <n v="20"/>
    <x v="2"/>
    <n v="1"/>
    <n v="3"/>
    <n v="96"/>
    <n v="3"/>
    <n v="2"/>
    <n v="1"/>
    <n v="6567"/>
    <n v="5549"/>
    <n v="1"/>
    <n v="14"/>
    <n v="3"/>
    <n v="3"/>
    <n v="80"/>
    <n v="0"/>
    <n v="16"/>
    <n v="2"/>
    <x v="15"/>
    <n v="11"/>
    <n v="5"/>
    <n v="11"/>
    <s v="46+"/>
    <s v="Senior"/>
    <x v="2"/>
    <x v="4"/>
  </r>
  <r>
    <x v="1"/>
    <s v="Travel_Frequently"/>
    <x v="0"/>
    <s v="Current Employees"/>
    <x v="1"/>
    <x v="2"/>
    <s v="STAFF-171"/>
    <n v="171"/>
    <x v="0"/>
    <x v="1"/>
    <x v="0"/>
    <s v="No"/>
    <s v="Y"/>
    <n v="2"/>
    <n v="-2"/>
    <n v="0"/>
    <n v="43"/>
    <n v="0"/>
    <m/>
    <n v="0"/>
    <n v="1"/>
    <n v="957"/>
    <n v="28"/>
    <x v="3"/>
    <n v="1"/>
    <n v="2"/>
    <n v="72"/>
    <n v="4"/>
    <n v="1"/>
    <n v="3"/>
    <n v="4739"/>
    <n v="16090"/>
    <n v="4"/>
    <n v="12"/>
    <n v="3"/>
    <n v="4"/>
    <n v="80"/>
    <n v="0"/>
    <n v="18"/>
    <n v="3"/>
    <x v="11"/>
    <n v="2"/>
    <n v="1"/>
    <n v="2"/>
    <s v="36-45"/>
    <s v="Mid Career"/>
    <x v="0"/>
    <x v="3"/>
  </r>
  <r>
    <x v="1"/>
    <s v="Travel_Frequently"/>
    <x v="1"/>
    <s v="Current Employees"/>
    <x v="0"/>
    <x v="3"/>
    <s v="STAFF-174"/>
    <n v="174"/>
    <x v="0"/>
    <x v="0"/>
    <x v="0"/>
    <s v="No"/>
    <s v="Y"/>
    <n v="3"/>
    <n v="-2"/>
    <n v="0"/>
    <n v="50"/>
    <n v="0"/>
    <m/>
    <n v="0"/>
    <n v="1"/>
    <n v="809"/>
    <n v="12"/>
    <x v="3"/>
    <n v="1"/>
    <n v="3"/>
    <n v="77"/>
    <n v="3"/>
    <n v="3"/>
    <n v="4"/>
    <n v="9208"/>
    <n v="6645"/>
    <n v="4"/>
    <n v="11"/>
    <n v="3"/>
    <n v="4"/>
    <n v="80"/>
    <n v="0"/>
    <n v="16"/>
    <n v="3"/>
    <x v="4"/>
    <n v="2"/>
    <n v="2"/>
    <n v="1"/>
    <s v="46+"/>
    <s v="Senior"/>
    <x v="0"/>
    <x v="2"/>
  </r>
  <r>
    <x v="0"/>
    <s v="Travel_Rarely"/>
    <x v="2"/>
    <s v="Ex-Employees"/>
    <x v="0"/>
    <x v="0"/>
    <s v="STAFF-175"/>
    <n v="175"/>
    <x v="0"/>
    <x v="0"/>
    <x v="1"/>
    <s v="Yes"/>
    <s v="Y"/>
    <n v="2"/>
    <n v="-2"/>
    <n v="0"/>
    <n v="31"/>
    <n v="1"/>
    <n v="1"/>
    <n v="1"/>
    <n v="0"/>
    <n v="542"/>
    <n v="20"/>
    <x v="3"/>
    <n v="1"/>
    <n v="2"/>
    <n v="71"/>
    <n v="1"/>
    <n v="2"/>
    <n v="2"/>
    <n v="4559"/>
    <n v="24788"/>
    <n v="3"/>
    <n v="11"/>
    <n v="3"/>
    <n v="3"/>
    <n v="80"/>
    <n v="1"/>
    <n v="4"/>
    <n v="3"/>
    <x v="4"/>
    <n v="2"/>
    <n v="2"/>
    <n v="2"/>
    <s v="26-35"/>
    <s v="Early Career"/>
    <x v="0"/>
    <x v="2"/>
  </r>
  <r>
    <x v="1"/>
    <s v="Travel_Rarely"/>
    <x v="0"/>
    <s v="Current Employees"/>
    <x v="0"/>
    <x v="0"/>
    <s v="STAFF-176"/>
    <n v="176"/>
    <x v="1"/>
    <x v="0"/>
    <x v="2"/>
    <s v="Yes"/>
    <s v="Y"/>
    <n v="2"/>
    <n v="-2"/>
    <n v="0"/>
    <n v="41"/>
    <n v="0"/>
    <m/>
    <n v="0"/>
    <n v="1"/>
    <n v="802"/>
    <n v="9"/>
    <x v="1"/>
    <n v="1"/>
    <n v="3"/>
    <n v="96"/>
    <n v="3"/>
    <n v="3"/>
    <n v="2"/>
    <n v="8189"/>
    <n v="21196"/>
    <n v="3"/>
    <n v="13"/>
    <n v="3"/>
    <n v="3"/>
    <n v="80"/>
    <n v="1"/>
    <n v="12"/>
    <n v="3"/>
    <x v="7"/>
    <n v="7"/>
    <n v="0"/>
    <n v="7"/>
    <s v="36-45"/>
    <s v="Mid Career"/>
    <x v="2"/>
    <x v="1"/>
  </r>
  <r>
    <x v="1"/>
    <s v="Travel_Rarely"/>
    <x v="2"/>
    <s v="Current Employees"/>
    <x v="2"/>
    <x v="0"/>
    <s v="STAFF-177"/>
    <n v="177"/>
    <x v="0"/>
    <x v="8"/>
    <x v="1"/>
    <s v="No"/>
    <s v="Y"/>
    <n v="3"/>
    <n v="-2"/>
    <n v="0"/>
    <n v="26"/>
    <n v="0"/>
    <m/>
    <n v="0"/>
    <n v="1"/>
    <n v="1355"/>
    <n v="25"/>
    <x v="1"/>
    <n v="1"/>
    <n v="3"/>
    <n v="61"/>
    <n v="3"/>
    <n v="1"/>
    <n v="2"/>
    <n v="2942"/>
    <n v="8916"/>
    <n v="1"/>
    <n v="23"/>
    <n v="4"/>
    <n v="4"/>
    <n v="80"/>
    <n v="1"/>
    <n v="8"/>
    <n v="3"/>
    <x v="3"/>
    <n v="7"/>
    <n v="5"/>
    <n v="7"/>
    <s v="26-35"/>
    <s v="Early Career"/>
    <x v="1"/>
    <x v="0"/>
  </r>
  <r>
    <x v="1"/>
    <s v="Travel_Rarely"/>
    <x v="0"/>
    <s v="Current Employees"/>
    <x v="1"/>
    <x v="2"/>
    <s v="STAFF-178"/>
    <n v="178"/>
    <x v="1"/>
    <x v="3"/>
    <x v="2"/>
    <s v="No"/>
    <s v="Y"/>
    <n v="0"/>
    <n v="-2"/>
    <n v="0"/>
    <n v="36"/>
    <n v="0"/>
    <m/>
    <n v="0"/>
    <n v="1"/>
    <n v="216"/>
    <n v="6"/>
    <x v="0"/>
    <n v="1"/>
    <n v="2"/>
    <n v="84"/>
    <n v="3"/>
    <n v="2"/>
    <n v="3"/>
    <n v="4941"/>
    <n v="2819"/>
    <n v="6"/>
    <n v="20"/>
    <n v="4"/>
    <n v="4"/>
    <n v="80"/>
    <n v="2"/>
    <n v="7"/>
    <n v="3"/>
    <x v="11"/>
    <n v="2"/>
    <n v="0"/>
    <n v="1"/>
    <s v="36-45"/>
    <s v="Mid Career"/>
    <x v="3"/>
    <x v="3"/>
  </r>
  <r>
    <x v="0"/>
    <s v="Travel_Frequently"/>
    <x v="1"/>
    <s v="Ex-Employees"/>
    <x v="1"/>
    <x v="0"/>
    <s v="STAFF-179"/>
    <n v="179"/>
    <x v="1"/>
    <x v="3"/>
    <x v="0"/>
    <s v="No"/>
    <s v="Y"/>
    <n v="2"/>
    <n v="-2"/>
    <n v="0"/>
    <n v="51"/>
    <n v="1"/>
    <n v="1"/>
    <n v="1"/>
    <n v="0"/>
    <n v="1150"/>
    <n v="8"/>
    <x v="2"/>
    <n v="1"/>
    <n v="1"/>
    <n v="53"/>
    <n v="1"/>
    <n v="3"/>
    <n v="2"/>
    <n v="10650"/>
    <n v="25150"/>
    <n v="2"/>
    <n v="15"/>
    <n v="3"/>
    <n v="4"/>
    <n v="80"/>
    <n v="0"/>
    <n v="18"/>
    <n v="3"/>
    <x v="9"/>
    <n v="2"/>
    <n v="0"/>
    <n v="3"/>
    <s v="46+"/>
    <s v="Senior"/>
    <x v="2"/>
    <x v="3"/>
  </r>
  <r>
    <x v="1"/>
    <s v="Travel_Rarely"/>
    <x v="0"/>
    <s v="Current Employees"/>
    <x v="0"/>
    <x v="0"/>
    <s v="STAFF-182"/>
    <n v="182"/>
    <x v="0"/>
    <x v="0"/>
    <x v="1"/>
    <s v="No"/>
    <s v="Y"/>
    <n v="1"/>
    <n v="-2"/>
    <n v="0"/>
    <n v="39"/>
    <n v="0"/>
    <m/>
    <n v="0"/>
    <n v="1"/>
    <n v="1329"/>
    <n v="4"/>
    <x v="2"/>
    <n v="1"/>
    <n v="4"/>
    <n v="47"/>
    <n v="2"/>
    <n v="2"/>
    <n v="2"/>
    <n v="5902"/>
    <n v="14590"/>
    <n v="4"/>
    <n v="14"/>
    <n v="3"/>
    <n v="3"/>
    <n v="80"/>
    <n v="1"/>
    <n v="17"/>
    <n v="4"/>
    <x v="15"/>
    <n v="11"/>
    <n v="5"/>
    <n v="9"/>
    <s v="36-45"/>
    <s v="Mid Career"/>
    <x v="2"/>
    <x v="4"/>
  </r>
  <r>
    <x v="1"/>
    <s v="Travel_Rarely"/>
    <x v="2"/>
    <s v="Current Employees"/>
    <x v="0"/>
    <x v="0"/>
    <s v="STAFF-183"/>
    <n v="183"/>
    <x v="1"/>
    <x v="0"/>
    <x v="1"/>
    <s v="No"/>
    <s v="Y"/>
    <n v="3"/>
    <n v="-2"/>
    <n v="0"/>
    <n v="25"/>
    <n v="0"/>
    <m/>
    <n v="0"/>
    <n v="1"/>
    <n v="959"/>
    <n v="28"/>
    <x v="3"/>
    <n v="1"/>
    <n v="1"/>
    <n v="41"/>
    <n v="2"/>
    <n v="2"/>
    <n v="2"/>
    <n v="8639"/>
    <n v="24835"/>
    <n v="2"/>
    <n v="18"/>
    <n v="3"/>
    <n v="4"/>
    <n v="80"/>
    <n v="0"/>
    <n v="6"/>
    <n v="3"/>
    <x v="4"/>
    <n v="2"/>
    <n v="2"/>
    <n v="2"/>
    <s v="18-25"/>
    <s v="Young"/>
    <x v="4"/>
    <x v="2"/>
  </r>
  <r>
    <x v="1"/>
    <s v="Travel_Rarely"/>
    <x v="2"/>
    <s v="Current Employees"/>
    <x v="2"/>
    <x v="5"/>
    <s v="STAFF-184"/>
    <n v="184"/>
    <x v="1"/>
    <x v="8"/>
    <x v="1"/>
    <s v="Yes"/>
    <s v="Y"/>
    <n v="2"/>
    <n v="-2"/>
    <n v="0"/>
    <n v="30"/>
    <n v="0"/>
    <m/>
    <n v="0"/>
    <n v="1"/>
    <n v="1240"/>
    <n v="9"/>
    <x v="3"/>
    <n v="1"/>
    <n v="3"/>
    <n v="48"/>
    <n v="3"/>
    <n v="2"/>
    <n v="4"/>
    <n v="6347"/>
    <n v="13982"/>
    <n v="0"/>
    <n v="19"/>
    <n v="3"/>
    <n v="4"/>
    <n v="80"/>
    <n v="0"/>
    <n v="12"/>
    <n v="1"/>
    <x v="19"/>
    <n v="9"/>
    <n v="4"/>
    <n v="7"/>
    <s v="26-35"/>
    <s v="Early Career"/>
    <x v="3"/>
    <x v="1"/>
  </r>
  <r>
    <x v="0"/>
    <s v="Travel_Rarely"/>
    <x v="2"/>
    <s v="Ex-Employees"/>
    <x v="1"/>
    <x v="2"/>
    <s v="STAFF-190"/>
    <n v="190"/>
    <x v="0"/>
    <x v="2"/>
    <x v="0"/>
    <s v="No"/>
    <s v="Y"/>
    <n v="2"/>
    <n v="-2"/>
    <n v="0"/>
    <n v="32"/>
    <n v="1"/>
    <n v="1"/>
    <n v="1"/>
    <n v="0"/>
    <n v="1033"/>
    <n v="9"/>
    <x v="3"/>
    <n v="1"/>
    <n v="1"/>
    <n v="41"/>
    <n v="3"/>
    <n v="1"/>
    <n v="1"/>
    <n v="4200"/>
    <n v="10224"/>
    <n v="7"/>
    <n v="22"/>
    <n v="4"/>
    <n v="1"/>
    <n v="80"/>
    <n v="0"/>
    <n v="10"/>
    <n v="4"/>
    <x v="8"/>
    <n v="4"/>
    <n v="0"/>
    <n v="4"/>
    <s v="26-35"/>
    <s v="Early Career"/>
    <x v="1"/>
    <x v="3"/>
  </r>
  <r>
    <x v="1"/>
    <s v="Travel_Rarely"/>
    <x v="1"/>
    <s v="Current Employees"/>
    <x v="1"/>
    <x v="2"/>
    <s v="STAFF-192"/>
    <n v="192"/>
    <x v="1"/>
    <x v="1"/>
    <x v="0"/>
    <s v="No"/>
    <s v="Y"/>
    <n v="2"/>
    <n v="-2"/>
    <n v="0"/>
    <n v="45"/>
    <n v="0"/>
    <m/>
    <n v="0"/>
    <n v="1"/>
    <n v="1316"/>
    <n v="29"/>
    <x v="3"/>
    <n v="1"/>
    <n v="3"/>
    <n v="83"/>
    <n v="3"/>
    <n v="1"/>
    <n v="4"/>
    <n v="3452"/>
    <n v="9752"/>
    <n v="5"/>
    <n v="13"/>
    <n v="3"/>
    <n v="2"/>
    <n v="80"/>
    <n v="0"/>
    <n v="9"/>
    <n v="2"/>
    <x v="0"/>
    <n v="5"/>
    <n v="0"/>
    <n v="3"/>
    <s v="36-45"/>
    <s v="Mid Career"/>
    <x v="2"/>
    <x v="0"/>
  </r>
  <r>
    <x v="1"/>
    <s v="Travel_Rarely"/>
    <x v="0"/>
    <s v="Current Employees"/>
    <x v="1"/>
    <x v="4"/>
    <s v="STAFF-193"/>
    <n v="193"/>
    <x v="0"/>
    <x v="1"/>
    <x v="0"/>
    <s v="Yes"/>
    <s v="Y"/>
    <n v="2"/>
    <n v="-2"/>
    <n v="0"/>
    <n v="38"/>
    <n v="0"/>
    <m/>
    <n v="0"/>
    <n v="1"/>
    <n v="364"/>
    <n v="3"/>
    <x v="4"/>
    <n v="1"/>
    <n v="4"/>
    <n v="32"/>
    <n v="3"/>
    <n v="2"/>
    <n v="3"/>
    <n v="4317"/>
    <n v="2302"/>
    <n v="3"/>
    <n v="20"/>
    <n v="4"/>
    <n v="2"/>
    <n v="80"/>
    <n v="0"/>
    <n v="19"/>
    <n v="3"/>
    <x v="11"/>
    <n v="2"/>
    <n v="2"/>
    <n v="2"/>
    <s v="36-45"/>
    <s v="Mid Career"/>
    <x v="3"/>
    <x v="3"/>
  </r>
  <r>
    <x v="1"/>
    <s v="Travel_Rarely"/>
    <x v="2"/>
    <s v="Current Employees"/>
    <x v="1"/>
    <x v="0"/>
    <s v="STAFF-194"/>
    <n v="194"/>
    <x v="0"/>
    <x v="1"/>
    <x v="0"/>
    <s v="No"/>
    <s v="Y"/>
    <n v="4"/>
    <n v="-2"/>
    <n v="0"/>
    <n v="30"/>
    <n v="0"/>
    <m/>
    <n v="0"/>
    <n v="1"/>
    <n v="438"/>
    <n v="18"/>
    <x v="3"/>
    <n v="1"/>
    <n v="1"/>
    <n v="75"/>
    <n v="3"/>
    <n v="1"/>
    <n v="2"/>
    <n v="2632"/>
    <n v="23910"/>
    <n v="1"/>
    <n v="14"/>
    <n v="3"/>
    <n v="3"/>
    <n v="80"/>
    <n v="0"/>
    <n v="5"/>
    <n v="2"/>
    <x v="8"/>
    <n v="4"/>
    <n v="0"/>
    <n v="4"/>
    <s v="26-35"/>
    <s v="Early Career"/>
    <x v="2"/>
    <x v="3"/>
  </r>
  <r>
    <x v="1"/>
    <s v="Travel_Frequently"/>
    <x v="2"/>
    <s v="Current Employees"/>
    <x v="0"/>
    <x v="2"/>
    <s v="STAFF-195"/>
    <n v="195"/>
    <x v="1"/>
    <x v="0"/>
    <x v="2"/>
    <s v="No"/>
    <s v="Y"/>
    <n v="2"/>
    <n v="-2"/>
    <n v="0"/>
    <n v="32"/>
    <n v="0"/>
    <m/>
    <n v="0"/>
    <n v="1"/>
    <n v="689"/>
    <n v="9"/>
    <x v="0"/>
    <n v="1"/>
    <n v="4"/>
    <n v="35"/>
    <n v="1"/>
    <n v="2"/>
    <n v="4"/>
    <n v="4668"/>
    <n v="22812"/>
    <n v="0"/>
    <n v="17"/>
    <n v="3"/>
    <n v="4"/>
    <n v="80"/>
    <n v="3"/>
    <n v="9"/>
    <n v="4"/>
    <x v="3"/>
    <n v="7"/>
    <n v="0"/>
    <n v="7"/>
    <s v="26-35"/>
    <s v="Early Career"/>
    <x v="4"/>
    <x v="0"/>
  </r>
  <r>
    <x v="1"/>
    <s v="Travel_Rarely"/>
    <x v="2"/>
    <s v="Current Employees"/>
    <x v="1"/>
    <x v="4"/>
    <s v="STAFF-197"/>
    <n v="197"/>
    <x v="0"/>
    <x v="1"/>
    <x v="2"/>
    <s v="No"/>
    <s v="Y"/>
    <n v="3"/>
    <n v="-2"/>
    <n v="0"/>
    <n v="30"/>
    <n v="0"/>
    <m/>
    <n v="0"/>
    <n v="1"/>
    <n v="201"/>
    <n v="5"/>
    <x v="3"/>
    <n v="1"/>
    <n v="4"/>
    <n v="84"/>
    <n v="3"/>
    <n v="1"/>
    <n v="4"/>
    <n v="3204"/>
    <n v="10415"/>
    <n v="5"/>
    <n v="14"/>
    <n v="3"/>
    <n v="4"/>
    <n v="80"/>
    <n v="1"/>
    <n v="8"/>
    <n v="3"/>
    <x v="11"/>
    <n v="2"/>
    <n v="2"/>
    <n v="2"/>
    <s v="26-35"/>
    <s v="Early Career"/>
    <x v="2"/>
    <x v="3"/>
  </r>
  <r>
    <x v="1"/>
    <s v="Travel_Rarely"/>
    <x v="2"/>
    <s v="Current Employees"/>
    <x v="1"/>
    <x v="2"/>
    <s v="STAFF-198"/>
    <n v="198"/>
    <x v="1"/>
    <x v="2"/>
    <x v="0"/>
    <s v="No"/>
    <s v="Y"/>
    <n v="3"/>
    <n v="-2"/>
    <n v="0"/>
    <n v="30"/>
    <n v="0"/>
    <m/>
    <n v="0"/>
    <n v="1"/>
    <n v="1427"/>
    <n v="2"/>
    <x v="1"/>
    <n v="1"/>
    <n v="2"/>
    <n v="35"/>
    <n v="2"/>
    <n v="1"/>
    <n v="4"/>
    <n v="2720"/>
    <n v="11162"/>
    <n v="0"/>
    <n v="13"/>
    <n v="3"/>
    <n v="4"/>
    <n v="80"/>
    <n v="0"/>
    <n v="6"/>
    <n v="3"/>
    <x v="8"/>
    <n v="3"/>
    <n v="1"/>
    <n v="2"/>
    <s v="26-35"/>
    <s v="Early Career"/>
    <x v="2"/>
    <x v="3"/>
  </r>
  <r>
    <x v="1"/>
    <s v="Travel_Frequently"/>
    <x v="0"/>
    <s v="Current Employees"/>
    <x v="1"/>
    <x v="0"/>
    <s v="STAFF-199"/>
    <n v="199"/>
    <x v="1"/>
    <x v="5"/>
    <x v="2"/>
    <s v="No"/>
    <s v="Y"/>
    <n v="2"/>
    <n v="-2"/>
    <n v="0"/>
    <n v="41"/>
    <n v="0"/>
    <m/>
    <n v="0"/>
    <n v="1"/>
    <n v="857"/>
    <n v="10"/>
    <x v="3"/>
    <n v="1"/>
    <n v="4"/>
    <n v="91"/>
    <n v="2"/>
    <n v="4"/>
    <n v="2"/>
    <n v="17181"/>
    <n v="12888"/>
    <n v="4"/>
    <n v="13"/>
    <n v="3"/>
    <n v="2"/>
    <n v="80"/>
    <n v="1"/>
    <n v="21"/>
    <n v="2"/>
    <x v="5"/>
    <n v="6"/>
    <n v="7"/>
    <n v="7"/>
    <s v="36-45"/>
    <s v="Mid Career"/>
    <x v="2"/>
    <x v="0"/>
  </r>
  <r>
    <x v="1"/>
    <s v="Travel_Rarely"/>
    <x v="0"/>
    <s v="Current Employees"/>
    <x v="1"/>
    <x v="0"/>
    <s v="STAFF-200"/>
    <n v="200"/>
    <x v="1"/>
    <x v="2"/>
    <x v="1"/>
    <s v="No"/>
    <s v="Y"/>
    <n v="2"/>
    <n v="-2"/>
    <n v="0"/>
    <n v="41"/>
    <n v="0"/>
    <m/>
    <n v="0"/>
    <n v="1"/>
    <n v="933"/>
    <n v="9"/>
    <x v="2"/>
    <n v="1"/>
    <n v="3"/>
    <n v="94"/>
    <n v="3"/>
    <n v="1"/>
    <n v="2"/>
    <n v="2238"/>
    <n v="6961"/>
    <n v="2"/>
    <n v="21"/>
    <n v="4"/>
    <n v="4"/>
    <n v="80"/>
    <n v="1"/>
    <n v="7"/>
    <n v="3"/>
    <x v="8"/>
    <n v="0"/>
    <n v="1"/>
    <n v="4"/>
    <s v="36-45"/>
    <s v="Mid Career"/>
    <x v="3"/>
    <x v="3"/>
  </r>
  <r>
    <x v="1"/>
    <s v="Travel_Rarely"/>
    <x v="4"/>
    <s v="Current Employees"/>
    <x v="1"/>
    <x v="2"/>
    <s v="STAFF-201"/>
    <n v="201"/>
    <x v="0"/>
    <x v="2"/>
    <x v="0"/>
    <s v="No"/>
    <s v="Y"/>
    <n v="3"/>
    <n v="-2"/>
    <n v="0"/>
    <n v="19"/>
    <n v="0"/>
    <m/>
    <n v="0"/>
    <n v="1"/>
    <n v="1181"/>
    <n v="3"/>
    <x v="1"/>
    <n v="1"/>
    <n v="2"/>
    <n v="79"/>
    <n v="3"/>
    <n v="1"/>
    <n v="3"/>
    <n v="1483"/>
    <n v="16102"/>
    <n v="1"/>
    <n v="14"/>
    <n v="3"/>
    <n v="4"/>
    <n v="80"/>
    <n v="0"/>
    <n v="1"/>
    <n v="3"/>
    <x v="6"/>
    <n v="0"/>
    <n v="0"/>
    <n v="0"/>
    <s v="18-25"/>
    <s v="Young"/>
    <x v="2"/>
    <x v="2"/>
  </r>
  <r>
    <x v="1"/>
    <s v="Travel_Frequently"/>
    <x v="0"/>
    <s v="Current Employees"/>
    <x v="1"/>
    <x v="2"/>
    <s v="STAFF-202"/>
    <n v="202"/>
    <x v="0"/>
    <x v="1"/>
    <x v="2"/>
    <s v="No"/>
    <s v="Y"/>
    <n v="2"/>
    <n v="-2"/>
    <n v="0"/>
    <n v="40"/>
    <n v="0"/>
    <m/>
    <n v="0"/>
    <n v="1"/>
    <n v="1395"/>
    <n v="26"/>
    <x v="3"/>
    <n v="1"/>
    <n v="2"/>
    <n v="54"/>
    <n v="3"/>
    <n v="2"/>
    <n v="3"/>
    <n v="5605"/>
    <n v="8504"/>
    <n v="1"/>
    <n v="11"/>
    <n v="3"/>
    <n v="1"/>
    <n v="80"/>
    <n v="1"/>
    <n v="20"/>
    <n v="3"/>
    <x v="23"/>
    <n v="7"/>
    <n v="2"/>
    <n v="13"/>
    <s v="36-45"/>
    <s v="Mid Career"/>
    <x v="0"/>
    <x v="4"/>
  </r>
  <r>
    <x v="1"/>
    <s v="Travel_Rarely"/>
    <x v="0"/>
    <s v="Current Employees"/>
    <x v="0"/>
    <x v="3"/>
    <s v="STAFF-204"/>
    <n v="204"/>
    <x v="1"/>
    <x v="0"/>
    <x v="1"/>
    <s v="No"/>
    <s v="Y"/>
    <n v="3"/>
    <n v="-2"/>
    <n v="0"/>
    <n v="35"/>
    <n v="0"/>
    <m/>
    <n v="0"/>
    <n v="1"/>
    <n v="662"/>
    <n v="1"/>
    <x v="4"/>
    <n v="1"/>
    <n v="3"/>
    <n v="94"/>
    <n v="3"/>
    <n v="3"/>
    <n v="3"/>
    <n v="7295"/>
    <n v="11439"/>
    <n v="1"/>
    <n v="13"/>
    <n v="3"/>
    <n v="1"/>
    <n v="80"/>
    <n v="2"/>
    <n v="10"/>
    <n v="3"/>
    <x v="1"/>
    <n v="8"/>
    <n v="0"/>
    <n v="6"/>
    <s v="26-35"/>
    <s v="Early Career"/>
    <x v="2"/>
    <x v="1"/>
  </r>
  <r>
    <x v="1"/>
    <s v="Travel_Rarely"/>
    <x v="1"/>
    <s v="Current Employees"/>
    <x v="0"/>
    <x v="3"/>
    <s v="STAFF-205"/>
    <n v="205"/>
    <x v="1"/>
    <x v="6"/>
    <x v="1"/>
    <s v="Yes"/>
    <s v="Y"/>
    <n v="3"/>
    <n v="-2"/>
    <n v="0"/>
    <n v="53"/>
    <n v="0"/>
    <m/>
    <n v="0"/>
    <n v="1"/>
    <n v="1436"/>
    <n v="6"/>
    <x v="0"/>
    <n v="1"/>
    <n v="2"/>
    <n v="34"/>
    <n v="3"/>
    <n v="2"/>
    <n v="3"/>
    <n v="2306"/>
    <n v="16047"/>
    <n v="2"/>
    <n v="20"/>
    <n v="4"/>
    <n v="4"/>
    <n v="80"/>
    <n v="1"/>
    <n v="13"/>
    <n v="1"/>
    <x v="5"/>
    <n v="7"/>
    <n v="4"/>
    <n v="5"/>
    <s v="46+"/>
    <s v="Senior"/>
    <x v="3"/>
    <x v="0"/>
  </r>
  <r>
    <x v="1"/>
    <s v="Travel_Rarely"/>
    <x v="1"/>
    <s v="Current Employees"/>
    <x v="1"/>
    <x v="0"/>
    <s v="STAFF-206"/>
    <n v="206"/>
    <x v="1"/>
    <x v="2"/>
    <x v="2"/>
    <s v="No"/>
    <s v="Y"/>
    <n v="2"/>
    <n v="-2"/>
    <n v="0"/>
    <n v="45"/>
    <n v="0"/>
    <m/>
    <n v="0"/>
    <n v="1"/>
    <n v="194"/>
    <n v="9"/>
    <x v="3"/>
    <n v="1"/>
    <n v="2"/>
    <n v="60"/>
    <n v="3"/>
    <n v="2"/>
    <n v="2"/>
    <n v="2348"/>
    <n v="10901"/>
    <n v="8"/>
    <n v="18"/>
    <n v="3"/>
    <n v="3"/>
    <n v="80"/>
    <n v="1"/>
    <n v="20"/>
    <n v="1"/>
    <x v="18"/>
    <n v="9"/>
    <n v="0"/>
    <n v="15"/>
    <s v="36-45"/>
    <s v="Mid Career"/>
    <x v="4"/>
    <x v="4"/>
  </r>
  <r>
    <x v="1"/>
    <s v="Travel_Frequently"/>
    <x v="2"/>
    <s v="Current Employees"/>
    <x v="0"/>
    <x v="3"/>
    <s v="STAFF-207"/>
    <n v="207"/>
    <x v="0"/>
    <x v="0"/>
    <x v="0"/>
    <s v="No"/>
    <s v="Y"/>
    <n v="2"/>
    <n v="-2"/>
    <n v="0"/>
    <n v="32"/>
    <n v="0"/>
    <m/>
    <n v="0"/>
    <n v="1"/>
    <n v="967"/>
    <n v="8"/>
    <x v="3"/>
    <n v="1"/>
    <n v="2"/>
    <n v="43"/>
    <n v="3"/>
    <n v="3"/>
    <n v="4"/>
    <n v="8998"/>
    <n v="15589"/>
    <n v="1"/>
    <n v="14"/>
    <n v="3"/>
    <n v="4"/>
    <n v="80"/>
    <n v="0"/>
    <n v="9"/>
    <n v="3"/>
    <x v="7"/>
    <n v="8"/>
    <n v="3"/>
    <n v="7"/>
    <s v="26-35"/>
    <s v="Early Career"/>
    <x v="2"/>
    <x v="1"/>
  </r>
  <r>
    <x v="1"/>
    <s v="Non-Travel"/>
    <x v="2"/>
    <s v="Current Employees"/>
    <x v="1"/>
    <x v="4"/>
    <s v="STAFF-208"/>
    <n v="208"/>
    <x v="1"/>
    <x v="3"/>
    <x v="1"/>
    <s v="No"/>
    <s v="Y"/>
    <n v="1"/>
    <n v="-2"/>
    <n v="0"/>
    <n v="29"/>
    <n v="0"/>
    <m/>
    <n v="0"/>
    <n v="1"/>
    <n v="1496"/>
    <n v="1"/>
    <x v="1"/>
    <n v="1"/>
    <n v="4"/>
    <n v="41"/>
    <n v="3"/>
    <n v="2"/>
    <n v="4"/>
    <n v="4319"/>
    <n v="26283"/>
    <n v="1"/>
    <n v="13"/>
    <n v="3"/>
    <n v="1"/>
    <n v="80"/>
    <n v="1"/>
    <n v="10"/>
    <n v="3"/>
    <x v="1"/>
    <n v="7"/>
    <n v="0"/>
    <n v="9"/>
    <s v="26-35"/>
    <s v="Early Career"/>
    <x v="2"/>
    <x v="1"/>
  </r>
  <r>
    <x v="1"/>
    <s v="Travel_Rarely"/>
    <x v="1"/>
    <s v="Current Employees"/>
    <x v="1"/>
    <x v="2"/>
    <s v="STAFF-211"/>
    <n v="211"/>
    <x v="1"/>
    <x v="3"/>
    <x v="1"/>
    <s v="No"/>
    <s v="Y"/>
    <n v="2"/>
    <n v="-2"/>
    <n v="0"/>
    <n v="51"/>
    <n v="0"/>
    <m/>
    <n v="0"/>
    <n v="1"/>
    <n v="1169"/>
    <n v="7"/>
    <x v="2"/>
    <n v="1"/>
    <n v="2"/>
    <n v="34"/>
    <n v="2"/>
    <n v="2"/>
    <n v="3"/>
    <n v="6132"/>
    <n v="13983"/>
    <n v="2"/>
    <n v="17"/>
    <n v="3"/>
    <n v="3"/>
    <n v="80"/>
    <n v="0"/>
    <n v="10"/>
    <n v="3"/>
    <x v="6"/>
    <n v="0"/>
    <n v="0"/>
    <n v="0"/>
    <s v="46+"/>
    <s v="Senior"/>
    <x v="4"/>
    <x v="2"/>
  </r>
  <r>
    <x v="1"/>
    <s v="Travel_Rarely"/>
    <x v="3"/>
    <s v="Current Employees"/>
    <x v="1"/>
    <x v="2"/>
    <s v="STAFF-214"/>
    <n v="214"/>
    <x v="0"/>
    <x v="1"/>
    <x v="1"/>
    <s v="Yes"/>
    <s v="Y"/>
    <n v="3"/>
    <n v="-2"/>
    <n v="0"/>
    <n v="58"/>
    <n v="0"/>
    <m/>
    <n v="0"/>
    <n v="1"/>
    <n v="1145"/>
    <n v="9"/>
    <x v="3"/>
    <n v="1"/>
    <n v="2"/>
    <n v="75"/>
    <n v="2"/>
    <n v="1"/>
    <n v="3"/>
    <n v="3346"/>
    <n v="11873"/>
    <n v="4"/>
    <n v="20"/>
    <n v="4"/>
    <n v="2"/>
    <n v="80"/>
    <n v="1"/>
    <n v="9"/>
    <n v="2"/>
    <x v="6"/>
    <n v="0"/>
    <n v="0"/>
    <n v="0"/>
    <s v="46+"/>
    <s v="Senior"/>
    <x v="3"/>
    <x v="2"/>
  </r>
  <r>
    <x v="1"/>
    <s v="Travel_Rarely"/>
    <x v="0"/>
    <s v="Current Employees"/>
    <x v="0"/>
    <x v="3"/>
    <s v="STAFF-215"/>
    <n v="215"/>
    <x v="1"/>
    <x v="0"/>
    <x v="1"/>
    <s v="No"/>
    <s v="Y"/>
    <n v="2"/>
    <n v="-2"/>
    <n v="0"/>
    <n v="40"/>
    <n v="0"/>
    <m/>
    <n v="0"/>
    <n v="1"/>
    <n v="630"/>
    <n v="4"/>
    <x v="2"/>
    <n v="1"/>
    <n v="3"/>
    <n v="67"/>
    <n v="2"/>
    <n v="3"/>
    <n v="4"/>
    <n v="10855"/>
    <n v="8552"/>
    <n v="7"/>
    <n v="11"/>
    <n v="3"/>
    <n v="1"/>
    <n v="80"/>
    <n v="1"/>
    <n v="15"/>
    <n v="2"/>
    <x v="12"/>
    <n v="11"/>
    <n v="2"/>
    <n v="11"/>
    <s v="36-45"/>
    <s v="Mid Career"/>
    <x v="0"/>
    <x v="4"/>
  </r>
  <r>
    <x v="1"/>
    <s v="Travel_Frequently"/>
    <x v="2"/>
    <s v="Current Employees"/>
    <x v="0"/>
    <x v="3"/>
    <s v="STAFF-216"/>
    <n v="216"/>
    <x v="0"/>
    <x v="6"/>
    <x v="1"/>
    <s v="No"/>
    <s v="Y"/>
    <n v="3"/>
    <n v="-2"/>
    <n v="0"/>
    <n v="34"/>
    <n v="0"/>
    <m/>
    <n v="0"/>
    <n v="1"/>
    <n v="303"/>
    <n v="2"/>
    <x v="2"/>
    <n v="1"/>
    <n v="3"/>
    <n v="75"/>
    <n v="3"/>
    <n v="1"/>
    <n v="3"/>
    <n v="2231"/>
    <n v="11314"/>
    <n v="6"/>
    <n v="18"/>
    <n v="3"/>
    <n v="4"/>
    <n v="80"/>
    <n v="1"/>
    <n v="6"/>
    <n v="3"/>
    <x v="9"/>
    <n v="3"/>
    <n v="1"/>
    <n v="2"/>
    <s v="26-35"/>
    <s v="Early Career"/>
    <x v="4"/>
    <x v="3"/>
  </r>
  <r>
    <x v="1"/>
    <s v="Travel_Rarely"/>
    <x v="4"/>
    <s v="Current Employees"/>
    <x v="1"/>
    <x v="2"/>
    <s v="STAFF-217"/>
    <n v="217"/>
    <x v="1"/>
    <x v="1"/>
    <x v="1"/>
    <s v="No"/>
    <s v="Y"/>
    <n v="6"/>
    <n v="-2"/>
    <n v="0"/>
    <n v="22"/>
    <n v="0"/>
    <m/>
    <n v="0"/>
    <n v="1"/>
    <n v="1256"/>
    <n v="19"/>
    <x v="1"/>
    <n v="1"/>
    <n v="3"/>
    <n v="80"/>
    <n v="3"/>
    <n v="1"/>
    <n v="4"/>
    <n v="2323"/>
    <n v="11992"/>
    <n v="1"/>
    <n v="24"/>
    <n v="4"/>
    <n v="1"/>
    <n v="80"/>
    <n v="2"/>
    <n v="2"/>
    <n v="3"/>
    <x v="4"/>
    <n v="2"/>
    <n v="2"/>
    <n v="2"/>
    <s v="18-25"/>
    <s v="Young"/>
    <x v="1"/>
    <x v="2"/>
  </r>
  <r>
    <x v="1"/>
    <s v="Non-Travel"/>
    <x v="2"/>
    <s v="Current Employees"/>
    <x v="1"/>
    <x v="2"/>
    <s v="STAFF-218"/>
    <n v="218"/>
    <x v="1"/>
    <x v="1"/>
    <x v="2"/>
    <s v="No"/>
    <s v="Y"/>
    <n v="1"/>
    <n v="-2"/>
    <n v="0"/>
    <n v="27"/>
    <n v="0"/>
    <m/>
    <n v="0"/>
    <n v="1"/>
    <n v="691"/>
    <n v="9"/>
    <x v="3"/>
    <n v="1"/>
    <n v="4"/>
    <n v="57"/>
    <n v="3"/>
    <n v="1"/>
    <n v="3"/>
    <n v="2024"/>
    <n v="5970"/>
    <n v="6"/>
    <n v="18"/>
    <n v="3"/>
    <n v="4"/>
    <n v="80"/>
    <n v="1"/>
    <n v="6"/>
    <n v="1"/>
    <x v="4"/>
    <n v="2"/>
    <n v="2"/>
    <n v="2"/>
    <s v="26-35"/>
    <s v="Early Career"/>
    <x v="4"/>
    <x v="2"/>
  </r>
  <r>
    <x v="1"/>
    <s v="Travel_Rarely"/>
    <x v="2"/>
    <s v="Current Employees"/>
    <x v="1"/>
    <x v="2"/>
    <s v="STAFF-221"/>
    <n v="221"/>
    <x v="1"/>
    <x v="1"/>
    <x v="1"/>
    <s v="No"/>
    <s v="Y"/>
    <n v="2"/>
    <n v="-2"/>
    <n v="0"/>
    <n v="28"/>
    <n v="0"/>
    <m/>
    <n v="0"/>
    <n v="1"/>
    <n v="440"/>
    <n v="21"/>
    <x v="3"/>
    <n v="1"/>
    <n v="3"/>
    <n v="42"/>
    <n v="3"/>
    <n v="1"/>
    <n v="4"/>
    <n v="2713"/>
    <n v="6672"/>
    <n v="1"/>
    <n v="11"/>
    <n v="3"/>
    <n v="3"/>
    <n v="80"/>
    <n v="1"/>
    <n v="5"/>
    <n v="1"/>
    <x v="8"/>
    <n v="2"/>
    <n v="0"/>
    <n v="2"/>
    <s v="26-35"/>
    <s v="Early Career"/>
    <x v="0"/>
    <x v="3"/>
  </r>
  <r>
    <x v="1"/>
    <s v="Travel_Rarely"/>
    <x v="3"/>
    <s v="Current Employees"/>
    <x v="1"/>
    <x v="0"/>
    <s v="STAFF-223"/>
    <n v="223"/>
    <x v="1"/>
    <x v="4"/>
    <x v="2"/>
    <s v="Yes"/>
    <s v="Y"/>
    <n v="2"/>
    <n v="-2"/>
    <n v="0"/>
    <n v="57"/>
    <n v="0"/>
    <m/>
    <n v="0"/>
    <n v="1"/>
    <n v="334"/>
    <n v="24"/>
    <x v="0"/>
    <n v="1"/>
    <n v="3"/>
    <n v="83"/>
    <n v="4"/>
    <n v="3"/>
    <n v="2"/>
    <n v="9439"/>
    <n v="23402"/>
    <n v="3"/>
    <n v="16"/>
    <n v="3"/>
    <n v="2"/>
    <n v="80"/>
    <n v="1"/>
    <n v="12"/>
    <n v="1"/>
    <x v="8"/>
    <n v="3"/>
    <n v="1"/>
    <n v="4"/>
    <s v="46+"/>
    <s v="Senior"/>
    <x v="4"/>
    <x v="3"/>
  </r>
  <r>
    <x v="1"/>
    <s v="Non-Travel"/>
    <x v="2"/>
    <s v="Current Employees"/>
    <x v="1"/>
    <x v="2"/>
    <s v="STAFF-224"/>
    <n v="224"/>
    <x v="1"/>
    <x v="1"/>
    <x v="2"/>
    <s v="Yes"/>
    <s v="Y"/>
    <n v="2"/>
    <n v="-2"/>
    <n v="0"/>
    <n v="27"/>
    <n v="0"/>
    <m/>
    <n v="0"/>
    <n v="1"/>
    <n v="1450"/>
    <n v="3"/>
    <x v="3"/>
    <n v="1"/>
    <n v="3"/>
    <n v="79"/>
    <n v="2"/>
    <n v="1"/>
    <n v="3"/>
    <n v="2566"/>
    <n v="25326"/>
    <n v="1"/>
    <n v="15"/>
    <n v="3"/>
    <n v="4"/>
    <n v="80"/>
    <n v="1"/>
    <n v="1"/>
    <n v="2"/>
    <x v="6"/>
    <n v="1"/>
    <n v="0"/>
    <n v="1"/>
    <s v="26-35"/>
    <s v="Early Career"/>
    <x v="2"/>
    <x v="2"/>
  </r>
  <r>
    <x v="1"/>
    <s v="Travel_Rarely"/>
    <x v="1"/>
    <s v="Current Employees"/>
    <x v="1"/>
    <x v="0"/>
    <s v="STAFF-226"/>
    <n v="226"/>
    <x v="0"/>
    <x v="5"/>
    <x v="0"/>
    <s v="No"/>
    <s v="Y"/>
    <n v="5"/>
    <n v="-2"/>
    <n v="0"/>
    <n v="50"/>
    <n v="0"/>
    <m/>
    <n v="0"/>
    <n v="1"/>
    <n v="1452"/>
    <n v="11"/>
    <x v="3"/>
    <n v="1"/>
    <n v="3"/>
    <n v="53"/>
    <n v="3"/>
    <n v="5"/>
    <n v="2"/>
    <n v="19926"/>
    <n v="17053"/>
    <n v="3"/>
    <n v="15"/>
    <n v="3"/>
    <n v="2"/>
    <n v="80"/>
    <n v="0"/>
    <n v="21"/>
    <n v="3"/>
    <x v="8"/>
    <n v="4"/>
    <n v="4"/>
    <n v="4"/>
    <s v="46+"/>
    <s v="Senior"/>
    <x v="2"/>
    <x v="3"/>
  </r>
  <r>
    <x v="1"/>
    <s v="Travel_Rarely"/>
    <x v="0"/>
    <s v="Current Employees"/>
    <x v="1"/>
    <x v="0"/>
    <s v="STAFF-227"/>
    <n v="227"/>
    <x v="1"/>
    <x v="1"/>
    <x v="2"/>
    <s v="No"/>
    <s v="Y"/>
    <n v="2"/>
    <n v="-2"/>
    <n v="0"/>
    <n v="41"/>
    <n v="0"/>
    <m/>
    <n v="0"/>
    <n v="1"/>
    <n v="465"/>
    <n v="14"/>
    <x v="3"/>
    <n v="1"/>
    <n v="1"/>
    <n v="56"/>
    <n v="3"/>
    <n v="1"/>
    <n v="2"/>
    <n v="2451"/>
    <n v="4609"/>
    <n v="4"/>
    <n v="12"/>
    <n v="3"/>
    <n v="1"/>
    <n v="80"/>
    <n v="1"/>
    <n v="13"/>
    <n v="3"/>
    <x v="7"/>
    <n v="8"/>
    <n v="1"/>
    <n v="8"/>
    <s v="36-45"/>
    <s v="Mid Career"/>
    <x v="0"/>
    <x v="1"/>
  </r>
  <r>
    <x v="1"/>
    <s v="Travel_Rarely"/>
    <x v="2"/>
    <s v="Current Employees"/>
    <x v="0"/>
    <x v="0"/>
    <s v="STAFF-228"/>
    <n v="228"/>
    <x v="0"/>
    <x v="0"/>
    <x v="1"/>
    <s v="No"/>
    <s v="Y"/>
    <n v="2"/>
    <n v="-2"/>
    <n v="0"/>
    <n v="30"/>
    <n v="0"/>
    <m/>
    <n v="0"/>
    <n v="1"/>
    <n v="1339"/>
    <n v="5"/>
    <x v="3"/>
    <n v="1"/>
    <n v="2"/>
    <n v="41"/>
    <n v="3"/>
    <n v="3"/>
    <n v="2"/>
    <n v="9419"/>
    <n v="8053"/>
    <n v="2"/>
    <n v="12"/>
    <n v="3"/>
    <n v="3"/>
    <n v="80"/>
    <n v="1"/>
    <n v="12"/>
    <n v="3"/>
    <x v="1"/>
    <n v="9"/>
    <n v="7"/>
    <n v="4"/>
    <s v="26-35"/>
    <s v="Early Career"/>
    <x v="0"/>
    <x v="1"/>
  </r>
  <r>
    <x v="1"/>
    <s v="Travel_Rarely"/>
    <x v="0"/>
    <s v="Current Employees"/>
    <x v="0"/>
    <x v="0"/>
    <s v="STAFF-230"/>
    <n v="230"/>
    <x v="0"/>
    <x v="0"/>
    <x v="0"/>
    <s v="No"/>
    <s v="Y"/>
    <n v="2"/>
    <n v="-2"/>
    <n v="0"/>
    <n v="38"/>
    <n v="0"/>
    <m/>
    <n v="0"/>
    <n v="1"/>
    <n v="702"/>
    <n v="1"/>
    <x v="2"/>
    <n v="1"/>
    <n v="1"/>
    <n v="59"/>
    <n v="2"/>
    <n v="2"/>
    <n v="2"/>
    <n v="8686"/>
    <n v="12930"/>
    <n v="4"/>
    <n v="22"/>
    <n v="4"/>
    <n v="3"/>
    <n v="80"/>
    <n v="0"/>
    <n v="12"/>
    <n v="4"/>
    <x v="3"/>
    <n v="3"/>
    <n v="0"/>
    <n v="7"/>
    <s v="36-45"/>
    <s v="Mid Career"/>
    <x v="1"/>
    <x v="0"/>
  </r>
  <r>
    <x v="1"/>
    <s v="Travel_Rarely"/>
    <x v="2"/>
    <s v="Current Employees"/>
    <x v="1"/>
    <x v="0"/>
    <s v="STAFF-231"/>
    <n v="231"/>
    <x v="1"/>
    <x v="1"/>
    <x v="0"/>
    <s v="No"/>
    <s v="Y"/>
    <n v="2"/>
    <n v="-2"/>
    <n v="0"/>
    <n v="32"/>
    <n v="0"/>
    <m/>
    <n v="0"/>
    <n v="1"/>
    <n v="120"/>
    <n v="6"/>
    <x v="4"/>
    <n v="1"/>
    <n v="3"/>
    <n v="43"/>
    <n v="3"/>
    <n v="1"/>
    <n v="2"/>
    <n v="3038"/>
    <n v="12430"/>
    <n v="3"/>
    <n v="20"/>
    <n v="4"/>
    <n v="1"/>
    <n v="80"/>
    <n v="0"/>
    <n v="8"/>
    <n v="3"/>
    <x v="8"/>
    <n v="4"/>
    <n v="1"/>
    <n v="4"/>
    <s v="26-35"/>
    <s v="Early Career"/>
    <x v="3"/>
    <x v="3"/>
  </r>
  <r>
    <x v="1"/>
    <s v="Travel_Rarely"/>
    <x v="2"/>
    <s v="Current Employees"/>
    <x v="1"/>
    <x v="4"/>
    <s v="STAFF-233"/>
    <n v="233"/>
    <x v="1"/>
    <x v="1"/>
    <x v="1"/>
    <s v="Yes"/>
    <s v="Y"/>
    <n v="3"/>
    <n v="-2"/>
    <n v="0"/>
    <n v="27"/>
    <n v="0"/>
    <m/>
    <n v="0"/>
    <n v="1"/>
    <n v="1157"/>
    <n v="17"/>
    <x v="3"/>
    <n v="1"/>
    <n v="3"/>
    <n v="51"/>
    <n v="3"/>
    <n v="1"/>
    <n v="4"/>
    <n v="3058"/>
    <n v="13364"/>
    <n v="0"/>
    <n v="16"/>
    <n v="3"/>
    <n v="4"/>
    <n v="80"/>
    <n v="1"/>
    <n v="6"/>
    <n v="2"/>
    <x v="8"/>
    <n v="2"/>
    <n v="1"/>
    <n v="1"/>
    <s v="26-35"/>
    <s v="Early Career"/>
    <x v="4"/>
    <x v="3"/>
  </r>
  <r>
    <x v="0"/>
    <s v="Travel_Frequently"/>
    <x v="4"/>
    <s v="Ex-Employees"/>
    <x v="0"/>
    <x v="4"/>
    <s v="STAFF-235"/>
    <n v="235"/>
    <x v="0"/>
    <x v="6"/>
    <x v="0"/>
    <s v="No"/>
    <s v="Y"/>
    <n v="5"/>
    <n v="-2"/>
    <n v="0"/>
    <n v="19"/>
    <n v="1"/>
    <n v="1"/>
    <n v="1"/>
    <n v="0"/>
    <n v="602"/>
    <n v="1"/>
    <x v="1"/>
    <n v="1"/>
    <n v="3"/>
    <n v="100"/>
    <n v="1"/>
    <n v="1"/>
    <n v="4"/>
    <n v="2325"/>
    <n v="20989"/>
    <n v="0"/>
    <n v="21"/>
    <n v="4"/>
    <n v="1"/>
    <n v="80"/>
    <n v="0"/>
    <n v="1"/>
    <n v="4"/>
    <x v="2"/>
    <n v="0"/>
    <n v="0"/>
    <n v="0"/>
    <s v="18-25"/>
    <s v="Young"/>
    <x v="3"/>
    <x v="2"/>
  </r>
  <r>
    <x v="1"/>
    <s v="Travel_Frequently"/>
    <x v="0"/>
    <s v="Current Employees"/>
    <x v="1"/>
    <x v="2"/>
    <s v="STAFF-238"/>
    <n v="238"/>
    <x v="1"/>
    <x v="2"/>
    <x v="0"/>
    <s v="No"/>
    <s v="Y"/>
    <n v="3"/>
    <n v="-2"/>
    <n v="0"/>
    <n v="36"/>
    <n v="0"/>
    <m/>
    <n v="0"/>
    <n v="1"/>
    <n v="1480"/>
    <n v="3"/>
    <x v="0"/>
    <n v="1"/>
    <n v="4"/>
    <n v="30"/>
    <n v="3"/>
    <n v="1"/>
    <n v="3"/>
    <n v="2088"/>
    <n v="15062"/>
    <n v="4"/>
    <n v="12"/>
    <n v="3"/>
    <n v="3"/>
    <n v="80"/>
    <n v="0"/>
    <n v="13"/>
    <n v="2"/>
    <x v="3"/>
    <n v="7"/>
    <n v="7"/>
    <n v="2"/>
    <s v="36-45"/>
    <s v="Mid Career"/>
    <x v="0"/>
    <x v="0"/>
  </r>
  <r>
    <x v="1"/>
    <s v="Non-Travel"/>
    <x v="2"/>
    <s v="Current Employees"/>
    <x v="1"/>
    <x v="2"/>
    <s v="STAFF-239"/>
    <n v="239"/>
    <x v="1"/>
    <x v="2"/>
    <x v="2"/>
    <s v="No"/>
    <s v="Y"/>
    <n v="4"/>
    <n v="-2"/>
    <n v="0"/>
    <n v="30"/>
    <n v="0"/>
    <m/>
    <n v="0"/>
    <n v="1"/>
    <n v="111"/>
    <n v="9"/>
    <x v="3"/>
    <n v="1"/>
    <n v="3"/>
    <n v="66"/>
    <n v="3"/>
    <n v="2"/>
    <n v="1"/>
    <n v="3072"/>
    <n v="11012"/>
    <n v="1"/>
    <n v="11"/>
    <n v="3"/>
    <n v="3"/>
    <n v="80"/>
    <n v="2"/>
    <n v="12"/>
    <n v="3"/>
    <x v="12"/>
    <n v="9"/>
    <n v="6"/>
    <n v="10"/>
    <s v="26-35"/>
    <s v="Early Career"/>
    <x v="0"/>
    <x v="4"/>
  </r>
  <r>
    <x v="1"/>
    <s v="Travel_Rarely"/>
    <x v="1"/>
    <s v="Current Employees"/>
    <x v="0"/>
    <x v="0"/>
    <s v="STAFF-240"/>
    <n v="240"/>
    <x v="0"/>
    <x v="0"/>
    <x v="2"/>
    <s v="Yes"/>
    <s v="Y"/>
    <n v="3"/>
    <n v="-2"/>
    <n v="0"/>
    <n v="45"/>
    <n v="0"/>
    <m/>
    <n v="0"/>
    <n v="1"/>
    <n v="1268"/>
    <n v="4"/>
    <x v="0"/>
    <n v="1"/>
    <n v="3"/>
    <n v="30"/>
    <n v="3"/>
    <n v="2"/>
    <n v="2"/>
    <n v="5006"/>
    <n v="6319"/>
    <n v="4"/>
    <n v="11"/>
    <n v="3"/>
    <n v="1"/>
    <n v="80"/>
    <n v="1"/>
    <n v="9"/>
    <n v="4"/>
    <x v="8"/>
    <n v="4"/>
    <n v="0"/>
    <n v="3"/>
    <s v="36-45"/>
    <s v="Mid Career"/>
    <x v="0"/>
    <x v="3"/>
  </r>
  <r>
    <x v="1"/>
    <s v="Travel_Rarely"/>
    <x v="3"/>
    <s v="Current Employees"/>
    <x v="1"/>
    <x v="0"/>
    <s v="STAFF-241"/>
    <n v="241"/>
    <x v="0"/>
    <x v="1"/>
    <x v="2"/>
    <s v="Yes"/>
    <s v="Y"/>
    <n v="3"/>
    <n v="-2"/>
    <n v="0"/>
    <n v="56"/>
    <n v="0"/>
    <m/>
    <n v="0"/>
    <n v="1"/>
    <n v="713"/>
    <n v="8"/>
    <x v="3"/>
    <n v="1"/>
    <n v="3"/>
    <n v="67"/>
    <n v="3"/>
    <n v="1"/>
    <n v="2"/>
    <n v="4257"/>
    <n v="13939"/>
    <n v="4"/>
    <n v="18"/>
    <n v="3"/>
    <n v="3"/>
    <n v="80"/>
    <n v="1"/>
    <n v="19"/>
    <n v="3"/>
    <x v="4"/>
    <n v="2"/>
    <n v="2"/>
    <n v="2"/>
    <s v="46+"/>
    <s v="Senior"/>
    <x v="4"/>
    <x v="2"/>
  </r>
  <r>
    <x v="1"/>
    <s v="Travel_Rarely"/>
    <x v="2"/>
    <s v="Current Employees"/>
    <x v="1"/>
    <x v="0"/>
    <s v="STAFF-242"/>
    <n v="242"/>
    <x v="1"/>
    <x v="1"/>
    <x v="0"/>
    <s v="No"/>
    <s v="Y"/>
    <n v="2"/>
    <n v="-2"/>
    <n v="0"/>
    <n v="33"/>
    <n v="0"/>
    <m/>
    <n v="0"/>
    <n v="1"/>
    <n v="134"/>
    <n v="2"/>
    <x v="3"/>
    <n v="1"/>
    <n v="3"/>
    <n v="90"/>
    <n v="3"/>
    <n v="1"/>
    <n v="2"/>
    <n v="2500"/>
    <n v="10515"/>
    <n v="0"/>
    <n v="14"/>
    <n v="3"/>
    <n v="1"/>
    <n v="80"/>
    <n v="0"/>
    <n v="4"/>
    <n v="4"/>
    <x v="11"/>
    <n v="1"/>
    <n v="0"/>
    <n v="2"/>
    <s v="26-35"/>
    <s v="Early Career"/>
    <x v="2"/>
    <x v="3"/>
  </r>
  <r>
    <x v="0"/>
    <s v="Travel_Rarely"/>
    <x v="4"/>
    <s v="Ex-Employees"/>
    <x v="1"/>
    <x v="0"/>
    <s v="STAFF-243"/>
    <n v="243"/>
    <x v="1"/>
    <x v="2"/>
    <x v="0"/>
    <s v="No"/>
    <s v="Y"/>
    <n v="3"/>
    <n v="-2"/>
    <n v="0"/>
    <n v="19"/>
    <n v="1"/>
    <n v="1"/>
    <n v="1"/>
    <n v="0"/>
    <n v="303"/>
    <n v="2"/>
    <x v="3"/>
    <n v="1"/>
    <n v="2"/>
    <n v="47"/>
    <n v="2"/>
    <n v="1"/>
    <n v="2"/>
    <n v="1102"/>
    <n v="9241"/>
    <n v="1"/>
    <n v="22"/>
    <n v="4"/>
    <n v="3"/>
    <n v="80"/>
    <n v="0"/>
    <n v="1"/>
    <n v="2"/>
    <x v="6"/>
    <n v="0"/>
    <n v="1"/>
    <n v="0"/>
    <s v="18-25"/>
    <s v="Young"/>
    <x v="1"/>
    <x v="2"/>
  </r>
  <r>
    <x v="1"/>
    <s v="Travel_Rarely"/>
    <x v="1"/>
    <s v="Current Employees"/>
    <x v="0"/>
    <x v="3"/>
    <s v="STAFF-244"/>
    <n v="244"/>
    <x v="0"/>
    <x v="0"/>
    <x v="2"/>
    <s v="No"/>
    <s v="Y"/>
    <n v="2"/>
    <n v="-2"/>
    <n v="0"/>
    <n v="46"/>
    <n v="0"/>
    <m/>
    <n v="0"/>
    <n v="1"/>
    <n v="526"/>
    <n v="1"/>
    <x v="0"/>
    <n v="1"/>
    <n v="2"/>
    <n v="92"/>
    <n v="3"/>
    <n v="3"/>
    <n v="1"/>
    <n v="10453"/>
    <n v="2137"/>
    <n v="1"/>
    <n v="25"/>
    <n v="4"/>
    <n v="3"/>
    <n v="80"/>
    <n v="3"/>
    <n v="24"/>
    <n v="3"/>
    <x v="25"/>
    <n v="13"/>
    <n v="15"/>
    <n v="7"/>
    <s v="46+"/>
    <s v="Senior"/>
    <x v="1"/>
    <x v="4"/>
  </r>
  <r>
    <x v="1"/>
    <s v="Travel_Rarely"/>
    <x v="0"/>
    <s v="Current Employees"/>
    <x v="1"/>
    <x v="0"/>
    <s v="STAFF-245"/>
    <n v="245"/>
    <x v="0"/>
    <x v="2"/>
    <x v="0"/>
    <s v="No"/>
    <s v="Y"/>
    <n v="3"/>
    <n v="-2"/>
    <n v="0"/>
    <n v="38"/>
    <n v="0"/>
    <m/>
    <n v="0"/>
    <n v="1"/>
    <n v="1380"/>
    <n v="9"/>
    <x v="0"/>
    <n v="1"/>
    <n v="3"/>
    <n v="75"/>
    <n v="3"/>
    <n v="1"/>
    <n v="2"/>
    <n v="2288"/>
    <n v="6319"/>
    <n v="1"/>
    <n v="12"/>
    <n v="3"/>
    <n v="3"/>
    <n v="80"/>
    <n v="0"/>
    <n v="2"/>
    <n v="3"/>
    <x v="4"/>
    <n v="2"/>
    <n v="2"/>
    <n v="1"/>
    <s v="36-45"/>
    <s v="Mid Career"/>
    <x v="0"/>
    <x v="2"/>
  </r>
  <r>
    <x v="1"/>
    <s v="Travel_Rarely"/>
    <x v="2"/>
    <s v="Current Employees"/>
    <x v="1"/>
    <x v="2"/>
    <s v="STAFF-246"/>
    <n v="246"/>
    <x v="0"/>
    <x v="1"/>
    <x v="1"/>
    <s v="Yes"/>
    <s v="Y"/>
    <n v="0"/>
    <n v="-2"/>
    <n v="0"/>
    <n v="31"/>
    <n v="0"/>
    <m/>
    <n v="0"/>
    <n v="1"/>
    <n v="140"/>
    <n v="12"/>
    <x v="1"/>
    <n v="1"/>
    <n v="3"/>
    <n v="95"/>
    <n v="3"/>
    <n v="1"/>
    <n v="4"/>
    <n v="3929"/>
    <n v="6984"/>
    <n v="8"/>
    <n v="23"/>
    <n v="4"/>
    <n v="3"/>
    <n v="80"/>
    <n v="1"/>
    <n v="7"/>
    <n v="3"/>
    <x v="9"/>
    <n v="2"/>
    <n v="0"/>
    <n v="2"/>
    <s v="26-35"/>
    <s v="Early Career"/>
    <x v="1"/>
    <x v="3"/>
  </r>
  <r>
    <x v="1"/>
    <s v="Travel_Rarely"/>
    <x v="2"/>
    <s v="Current Employees"/>
    <x v="1"/>
    <x v="2"/>
    <s v="STAFF-247"/>
    <n v="247"/>
    <x v="0"/>
    <x v="1"/>
    <x v="0"/>
    <s v="No"/>
    <s v="Y"/>
    <n v="3"/>
    <n v="-2"/>
    <n v="0"/>
    <n v="34"/>
    <n v="0"/>
    <m/>
    <n v="0"/>
    <n v="1"/>
    <n v="629"/>
    <n v="27"/>
    <x v="0"/>
    <n v="1"/>
    <n v="4"/>
    <n v="95"/>
    <n v="3"/>
    <n v="1"/>
    <n v="3"/>
    <n v="2311"/>
    <n v="5711"/>
    <n v="2"/>
    <n v="15"/>
    <n v="3"/>
    <n v="4"/>
    <n v="80"/>
    <n v="0"/>
    <n v="9"/>
    <n v="3"/>
    <x v="11"/>
    <n v="2"/>
    <n v="1"/>
    <n v="2"/>
    <s v="26-35"/>
    <s v="Early Career"/>
    <x v="2"/>
    <x v="3"/>
  </r>
  <r>
    <x v="0"/>
    <s v="Travel_Rarely"/>
    <x v="0"/>
    <s v="Ex-Employees"/>
    <x v="0"/>
    <x v="3"/>
    <s v="STAFF-248"/>
    <n v="248"/>
    <x v="0"/>
    <x v="6"/>
    <x v="0"/>
    <s v="Yes"/>
    <s v="Y"/>
    <n v="5"/>
    <n v="-2"/>
    <n v="0"/>
    <n v="41"/>
    <n v="1"/>
    <n v="1"/>
    <n v="1"/>
    <n v="0"/>
    <n v="1356"/>
    <n v="20"/>
    <x v="0"/>
    <n v="1"/>
    <n v="2"/>
    <n v="70"/>
    <n v="3"/>
    <n v="1"/>
    <n v="3"/>
    <n v="3140"/>
    <n v="21728"/>
    <n v="1"/>
    <n v="22"/>
    <n v="4"/>
    <n v="4"/>
    <n v="80"/>
    <n v="0"/>
    <n v="4"/>
    <n v="2"/>
    <x v="9"/>
    <n v="3"/>
    <n v="0"/>
    <n v="2"/>
    <s v="36-45"/>
    <s v="Mid Career"/>
    <x v="1"/>
    <x v="3"/>
  </r>
  <r>
    <x v="1"/>
    <s v="Travel_Rarely"/>
    <x v="1"/>
    <s v="Current Employees"/>
    <x v="1"/>
    <x v="2"/>
    <s v="STAFF-249"/>
    <n v="249"/>
    <x v="1"/>
    <x v="2"/>
    <x v="1"/>
    <s v="No"/>
    <s v="Y"/>
    <n v="2"/>
    <n v="-2"/>
    <n v="0"/>
    <n v="50"/>
    <n v="0"/>
    <m/>
    <n v="0"/>
    <n v="1"/>
    <n v="328"/>
    <n v="1"/>
    <x v="3"/>
    <n v="1"/>
    <n v="3"/>
    <n v="86"/>
    <n v="2"/>
    <n v="1"/>
    <n v="3"/>
    <n v="3690"/>
    <n v="3425"/>
    <n v="2"/>
    <n v="15"/>
    <n v="3"/>
    <n v="4"/>
    <n v="80"/>
    <n v="1"/>
    <n v="5"/>
    <n v="2"/>
    <x v="11"/>
    <n v="2"/>
    <n v="0"/>
    <n v="2"/>
    <s v="46+"/>
    <s v="Senior"/>
    <x v="2"/>
    <x v="3"/>
  </r>
  <r>
    <x v="1"/>
    <s v="Travel_Rarely"/>
    <x v="1"/>
    <s v="Current Employees"/>
    <x v="1"/>
    <x v="2"/>
    <s v="STAFF-250"/>
    <n v="250"/>
    <x v="0"/>
    <x v="3"/>
    <x v="2"/>
    <s v="No"/>
    <s v="Y"/>
    <n v="3"/>
    <n v="-2"/>
    <n v="0"/>
    <n v="53"/>
    <n v="0"/>
    <m/>
    <n v="0"/>
    <n v="1"/>
    <n v="1084"/>
    <n v="13"/>
    <x v="0"/>
    <n v="1"/>
    <n v="4"/>
    <n v="57"/>
    <n v="4"/>
    <n v="2"/>
    <n v="3"/>
    <n v="4450"/>
    <n v="26250"/>
    <n v="1"/>
    <n v="11"/>
    <n v="3"/>
    <n v="3"/>
    <n v="80"/>
    <n v="2"/>
    <n v="5"/>
    <n v="3"/>
    <x v="9"/>
    <n v="2"/>
    <n v="1"/>
    <n v="3"/>
    <s v="46+"/>
    <s v="Senior"/>
    <x v="0"/>
    <x v="3"/>
  </r>
  <r>
    <x v="1"/>
    <s v="Travel_Rarely"/>
    <x v="2"/>
    <s v="Current Employees"/>
    <x v="1"/>
    <x v="2"/>
    <s v="STAFF-252"/>
    <n v="252"/>
    <x v="0"/>
    <x v="1"/>
    <x v="1"/>
    <s v="No"/>
    <s v="Y"/>
    <n v="5"/>
    <n v="-2"/>
    <n v="0"/>
    <n v="33"/>
    <n v="0"/>
    <m/>
    <n v="0"/>
    <n v="1"/>
    <n v="931"/>
    <n v="14"/>
    <x v="3"/>
    <n v="1"/>
    <n v="4"/>
    <n v="72"/>
    <n v="3"/>
    <n v="1"/>
    <n v="3"/>
    <n v="2756"/>
    <n v="4673"/>
    <n v="1"/>
    <n v="13"/>
    <n v="3"/>
    <n v="4"/>
    <n v="80"/>
    <n v="1"/>
    <n v="8"/>
    <n v="3"/>
    <x v="3"/>
    <n v="7"/>
    <n v="1"/>
    <n v="6"/>
    <s v="26-35"/>
    <s v="Early Career"/>
    <x v="2"/>
    <x v="0"/>
  </r>
  <r>
    <x v="1"/>
    <s v="Travel_Rarely"/>
    <x v="0"/>
    <s v="Current Employees"/>
    <x v="1"/>
    <x v="2"/>
    <s v="STAFF-253"/>
    <n v="253"/>
    <x v="0"/>
    <x v="5"/>
    <x v="1"/>
    <s v="No"/>
    <s v="Y"/>
    <n v="2"/>
    <n v="-2"/>
    <n v="0"/>
    <n v="40"/>
    <n v="0"/>
    <m/>
    <n v="0"/>
    <n v="1"/>
    <n v="989"/>
    <n v="4"/>
    <x v="1"/>
    <n v="1"/>
    <n v="4"/>
    <n v="46"/>
    <n v="3"/>
    <n v="5"/>
    <n v="3"/>
    <n v="19033"/>
    <n v="6499"/>
    <n v="1"/>
    <n v="14"/>
    <n v="3"/>
    <n v="2"/>
    <n v="80"/>
    <n v="1"/>
    <n v="21"/>
    <n v="3"/>
    <x v="23"/>
    <n v="8"/>
    <n v="9"/>
    <n v="9"/>
    <s v="36-45"/>
    <s v="Mid Career"/>
    <x v="2"/>
    <x v="4"/>
  </r>
  <r>
    <x v="1"/>
    <s v="Travel_Rarely"/>
    <x v="3"/>
    <s v="Current Employees"/>
    <x v="1"/>
    <x v="2"/>
    <s v="STAFF-254"/>
    <n v="254"/>
    <x v="1"/>
    <x v="7"/>
    <x v="0"/>
    <s v="No"/>
    <s v="Y"/>
    <n v="3"/>
    <n v="-2"/>
    <n v="0"/>
    <n v="55"/>
    <n v="0"/>
    <m/>
    <n v="0"/>
    <n v="1"/>
    <n v="692"/>
    <n v="14"/>
    <x v="2"/>
    <n v="1"/>
    <n v="3"/>
    <n v="61"/>
    <n v="4"/>
    <n v="5"/>
    <n v="3"/>
    <n v="18722"/>
    <n v="13339"/>
    <n v="8"/>
    <n v="11"/>
    <n v="3"/>
    <n v="4"/>
    <n v="80"/>
    <n v="0"/>
    <n v="36"/>
    <n v="3"/>
    <x v="25"/>
    <n v="15"/>
    <n v="2"/>
    <n v="15"/>
    <s v="46+"/>
    <s v="Senior"/>
    <x v="0"/>
    <x v="4"/>
  </r>
  <r>
    <x v="1"/>
    <s v="Travel_Frequently"/>
    <x v="2"/>
    <s v="Current Employees"/>
    <x v="1"/>
    <x v="0"/>
    <s v="STAFF-256"/>
    <n v="256"/>
    <x v="1"/>
    <x v="3"/>
    <x v="1"/>
    <s v="No"/>
    <s v="Y"/>
    <n v="2"/>
    <n v="-2"/>
    <n v="0"/>
    <n v="34"/>
    <n v="0"/>
    <m/>
    <n v="0"/>
    <n v="1"/>
    <n v="1069"/>
    <n v="2"/>
    <x v="1"/>
    <n v="1"/>
    <n v="4"/>
    <n v="45"/>
    <n v="2"/>
    <n v="2"/>
    <n v="2"/>
    <n v="9547"/>
    <n v="14074"/>
    <n v="1"/>
    <n v="17"/>
    <n v="3"/>
    <n v="3"/>
    <n v="80"/>
    <n v="0"/>
    <n v="10"/>
    <n v="2"/>
    <x v="1"/>
    <n v="9"/>
    <n v="1"/>
    <n v="9"/>
    <s v="26-35"/>
    <s v="Early Career"/>
    <x v="4"/>
    <x v="1"/>
  </r>
  <r>
    <x v="1"/>
    <s v="Travel_Rarely"/>
    <x v="1"/>
    <s v="Current Employees"/>
    <x v="1"/>
    <x v="2"/>
    <s v="STAFF-258"/>
    <n v="258"/>
    <x v="0"/>
    <x v="4"/>
    <x v="0"/>
    <s v="No"/>
    <s v="Y"/>
    <n v="6"/>
    <n v="-2"/>
    <n v="0"/>
    <n v="51"/>
    <n v="0"/>
    <m/>
    <n v="0"/>
    <n v="1"/>
    <n v="313"/>
    <n v="3"/>
    <x v="3"/>
    <n v="1"/>
    <n v="4"/>
    <n v="98"/>
    <n v="3"/>
    <n v="4"/>
    <n v="3"/>
    <n v="13734"/>
    <n v="7192"/>
    <n v="3"/>
    <n v="18"/>
    <n v="3"/>
    <n v="3"/>
    <n v="80"/>
    <n v="0"/>
    <n v="21"/>
    <n v="3"/>
    <x v="5"/>
    <n v="7"/>
    <n v="1"/>
    <n v="0"/>
    <s v="46+"/>
    <s v="Senior"/>
    <x v="4"/>
    <x v="0"/>
  </r>
  <r>
    <x v="1"/>
    <s v="Travel_Rarely"/>
    <x v="1"/>
    <s v="Current Employees"/>
    <x v="1"/>
    <x v="0"/>
    <s v="STAFF-259"/>
    <n v="259"/>
    <x v="1"/>
    <x v="5"/>
    <x v="1"/>
    <s v="No"/>
    <s v="Y"/>
    <n v="5"/>
    <n v="-2"/>
    <n v="0"/>
    <n v="52"/>
    <n v="0"/>
    <m/>
    <n v="0"/>
    <n v="1"/>
    <n v="699"/>
    <n v="1"/>
    <x v="2"/>
    <n v="1"/>
    <n v="3"/>
    <n v="65"/>
    <n v="2"/>
    <n v="5"/>
    <n v="2"/>
    <n v="19999"/>
    <n v="5678"/>
    <n v="0"/>
    <n v="14"/>
    <n v="3"/>
    <n v="1"/>
    <n v="80"/>
    <n v="1"/>
    <n v="34"/>
    <n v="3"/>
    <x v="26"/>
    <n v="18"/>
    <n v="11"/>
    <n v="9"/>
    <s v="46+"/>
    <s v="Senior"/>
    <x v="2"/>
    <x v="4"/>
  </r>
  <r>
    <x v="1"/>
    <s v="Travel_Rarely"/>
    <x v="2"/>
    <s v="Current Employees"/>
    <x v="1"/>
    <x v="2"/>
    <s v="STAFF-260"/>
    <n v="260"/>
    <x v="0"/>
    <x v="1"/>
    <x v="0"/>
    <s v="No"/>
    <s v="Y"/>
    <n v="2"/>
    <n v="-2"/>
    <n v="0"/>
    <n v="27"/>
    <n v="0"/>
    <m/>
    <n v="0"/>
    <n v="1"/>
    <n v="894"/>
    <n v="9"/>
    <x v="3"/>
    <n v="1"/>
    <n v="4"/>
    <n v="99"/>
    <n v="3"/>
    <n v="1"/>
    <n v="3"/>
    <n v="2279"/>
    <n v="11781"/>
    <n v="1"/>
    <n v="16"/>
    <n v="3"/>
    <n v="4"/>
    <n v="80"/>
    <n v="0"/>
    <n v="7"/>
    <n v="2"/>
    <x v="5"/>
    <n v="7"/>
    <n v="0"/>
    <n v="3"/>
    <s v="26-35"/>
    <s v="Early Career"/>
    <x v="4"/>
    <x v="0"/>
  </r>
  <r>
    <x v="0"/>
    <s v="Travel_Rarely"/>
    <x v="0"/>
    <s v="Ex-Employees"/>
    <x v="1"/>
    <x v="0"/>
    <s v="STAFF-261"/>
    <n v="261"/>
    <x v="1"/>
    <x v="3"/>
    <x v="1"/>
    <s v="Yes"/>
    <s v="Y"/>
    <n v="1"/>
    <n v="-2"/>
    <n v="0"/>
    <n v="35"/>
    <n v="1"/>
    <n v="1"/>
    <n v="1"/>
    <n v="0"/>
    <n v="556"/>
    <n v="23"/>
    <x v="0"/>
    <n v="1"/>
    <n v="2"/>
    <n v="50"/>
    <n v="2"/>
    <n v="2"/>
    <n v="2"/>
    <n v="5916"/>
    <n v="15497"/>
    <n v="3"/>
    <n v="13"/>
    <n v="3"/>
    <n v="1"/>
    <n v="80"/>
    <n v="0"/>
    <n v="8"/>
    <n v="3"/>
    <x v="6"/>
    <n v="0"/>
    <n v="0"/>
    <n v="1"/>
    <s v="26-35"/>
    <s v="Early Career"/>
    <x v="2"/>
    <x v="2"/>
  </r>
  <r>
    <x v="1"/>
    <s v="Non-Travel"/>
    <x v="0"/>
    <s v="Current Employees"/>
    <x v="1"/>
    <x v="2"/>
    <s v="STAFF-262"/>
    <n v="262"/>
    <x v="1"/>
    <x v="1"/>
    <x v="2"/>
    <s v="No"/>
    <s v="Y"/>
    <n v="3"/>
    <n v="-2"/>
    <n v="0"/>
    <n v="43"/>
    <n v="0"/>
    <m/>
    <n v="0"/>
    <n v="1"/>
    <n v="1344"/>
    <n v="7"/>
    <x v="3"/>
    <n v="1"/>
    <n v="4"/>
    <n v="37"/>
    <n v="4"/>
    <n v="1"/>
    <n v="4"/>
    <n v="2089"/>
    <n v="5228"/>
    <n v="4"/>
    <n v="14"/>
    <n v="3"/>
    <n v="4"/>
    <n v="80"/>
    <n v="3"/>
    <n v="7"/>
    <n v="4"/>
    <x v="8"/>
    <n v="4"/>
    <n v="2"/>
    <n v="2"/>
    <s v="36-45"/>
    <s v="Mid Career"/>
    <x v="2"/>
    <x v="3"/>
  </r>
  <r>
    <x v="1"/>
    <s v="Non-Travel"/>
    <x v="1"/>
    <s v="Current Employees"/>
    <x v="1"/>
    <x v="2"/>
    <s v="STAFF-264"/>
    <n v="264"/>
    <x v="1"/>
    <x v="5"/>
    <x v="1"/>
    <s v="No"/>
    <s v="Y"/>
    <n v="1"/>
    <n v="-2"/>
    <n v="0"/>
    <n v="45"/>
    <n v="0"/>
    <m/>
    <n v="0"/>
    <n v="1"/>
    <n v="1195"/>
    <n v="2"/>
    <x v="0"/>
    <n v="1"/>
    <n v="1"/>
    <n v="65"/>
    <n v="2"/>
    <n v="4"/>
    <n v="4"/>
    <n v="16792"/>
    <n v="20462"/>
    <n v="9"/>
    <n v="23"/>
    <n v="4"/>
    <n v="4"/>
    <n v="80"/>
    <n v="1"/>
    <n v="22"/>
    <n v="3"/>
    <x v="23"/>
    <n v="8"/>
    <n v="11"/>
    <n v="8"/>
    <s v="36-45"/>
    <s v="Mid Career"/>
    <x v="1"/>
    <x v="4"/>
  </r>
  <r>
    <x v="1"/>
    <s v="Travel_Rarely"/>
    <x v="0"/>
    <s v="Current Employees"/>
    <x v="1"/>
    <x v="0"/>
    <s v="STAFF-267"/>
    <n v="267"/>
    <x v="1"/>
    <x v="1"/>
    <x v="1"/>
    <s v="Yes"/>
    <s v="Y"/>
    <n v="3"/>
    <n v="-2"/>
    <n v="0"/>
    <n v="37"/>
    <n v="0"/>
    <m/>
    <n v="0"/>
    <n v="1"/>
    <n v="290"/>
    <n v="21"/>
    <x v="3"/>
    <n v="1"/>
    <n v="2"/>
    <n v="65"/>
    <n v="4"/>
    <n v="1"/>
    <n v="2"/>
    <n v="3564"/>
    <n v="22977"/>
    <n v="1"/>
    <n v="12"/>
    <n v="3"/>
    <n v="1"/>
    <n v="80"/>
    <n v="1"/>
    <n v="8"/>
    <n v="2"/>
    <x v="3"/>
    <n v="7"/>
    <n v="1"/>
    <n v="7"/>
    <s v="36-45"/>
    <s v="Mid Career"/>
    <x v="0"/>
    <x v="0"/>
  </r>
  <r>
    <x v="1"/>
    <s v="Travel_Frequently"/>
    <x v="0"/>
    <s v="Current Employees"/>
    <x v="1"/>
    <x v="2"/>
    <s v="STAFF-269"/>
    <n v="269"/>
    <x v="0"/>
    <x v="2"/>
    <x v="0"/>
    <s v="No"/>
    <s v="Y"/>
    <n v="5"/>
    <n v="-2"/>
    <n v="0"/>
    <n v="35"/>
    <n v="0"/>
    <m/>
    <n v="0"/>
    <n v="1"/>
    <n v="138"/>
    <n v="2"/>
    <x v="3"/>
    <n v="1"/>
    <n v="2"/>
    <n v="37"/>
    <n v="3"/>
    <n v="2"/>
    <n v="3"/>
    <n v="4425"/>
    <n v="15986"/>
    <n v="5"/>
    <n v="11"/>
    <n v="3"/>
    <n v="4"/>
    <n v="80"/>
    <n v="0"/>
    <n v="10"/>
    <n v="3"/>
    <x v="0"/>
    <n v="2"/>
    <n v="1"/>
    <n v="2"/>
    <s v="26-35"/>
    <s v="Early Career"/>
    <x v="0"/>
    <x v="0"/>
  </r>
  <r>
    <x v="1"/>
    <s v="Non-Travel"/>
    <x v="0"/>
    <s v="Current Employees"/>
    <x v="1"/>
    <x v="2"/>
    <s v="STAFF-270"/>
    <n v="270"/>
    <x v="0"/>
    <x v="3"/>
    <x v="2"/>
    <s v="No"/>
    <s v="Y"/>
    <n v="5"/>
    <n v="-2"/>
    <n v="0"/>
    <n v="42"/>
    <n v="0"/>
    <m/>
    <n v="0"/>
    <n v="1"/>
    <n v="926"/>
    <n v="21"/>
    <x v="0"/>
    <n v="1"/>
    <n v="3"/>
    <n v="36"/>
    <n v="3"/>
    <n v="2"/>
    <n v="3"/>
    <n v="5265"/>
    <n v="16439"/>
    <n v="2"/>
    <n v="16"/>
    <n v="3"/>
    <n v="2"/>
    <n v="80"/>
    <n v="1"/>
    <n v="11"/>
    <n v="3"/>
    <x v="8"/>
    <n v="3"/>
    <n v="0"/>
    <n v="2"/>
    <s v="36-45"/>
    <s v="Mid Career"/>
    <x v="4"/>
    <x v="3"/>
  </r>
  <r>
    <x v="1"/>
    <s v="Travel_Rarely"/>
    <x v="0"/>
    <s v="Current Employees"/>
    <x v="1"/>
    <x v="0"/>
    <s v="STAFF-271"/>
    <n v="271"/>
    <x v="1"/>
    <x v="3"/>
    <x v="1"/>
    <s v="No"/>
    <s v="Y"/>
    <n v="3"/>
    <n v="-2"/>
    <n v="0"/>
    <n v="38"/>
    <n v="0"/>
    <m/>
    <n v="0"/>
    <n v="1"/>
    <n v="1261"/>
    <n v="2"/>
    <x v="2"/>
    <n v="1"/>
    <n v="4"/>
    <n v="88"/>
    <n v="3"/>
    <n v="2"/>
    <n v="2"/>
    <n v="6553"/>
    <n v="7259"/>
    <n v="9"/>
    <n v="14"/>
    <n v="3"/>
    <n v="2"/>
    <n v="80"/>
    <n v="0"/>
    <n v="14"/>
    <n v="3"/>
    <x v="6"/>
    <n v="0"/>
    <n v="0"/>
    <n v="0"/>
    <s v="36-45"/>
    <s v="Mid Career"/>
    <x v="2"/>
    <x v="2"/>
  </r>
  <r>
    <x v="1"/>
    <s v="Travel_Rarely"/>
    <x v="0"/>
    <s v="Current Employees"/>
    <x v="1"/>
    <x v="4"/>
    <s v="STAFF-273"/>
    <n v="273"/>
    <x v="1"/>
    <x v="3"/>
    <x v="1"/>
    <s v="No"/>
    <s v="Y"/>
    <n v="3"/>
    <n v="-2"/>
    <n v="0"/>
    <n v="38"/>
    <n v="0"/>
    <m/>
    <n v="0"/>
    <n v="1"/>
    <n v="1084"/>
    <n v="29"/>
    <x v="3"/>
    <n v="1"/>
    <n v="4"/>
    <n v="54"/>
    <n v="3"/>
    <n v="2"/>
    <n v="4"/>
    <n v="6261"/>
    <n v="4185"/>
    <n v="3"/>
    <n v="18"/>
    <n v="3"/>
    <n v="1"/>
    <n v="80"/>
    <n v="1"/>
    <n v="9"/>
    <n v="1"/>
    <x v="5"/>
    <n v="7"/>
    <n v="1"/>
    <n v="7"/>
    <s v="36-45"/>
    <s v="Mid Career"/>
    <x v="4"/>
    <x v="0"/>
  </r>
  <r>
    <x v="1"/>
    <s v="Travel_Frequently"/>
    <x v="2"/>
    <s v="Current Employees"/>
    <x v="1"/>
    <x v="4"/>
    <s v="STAFF-274"/>
    <n v="274"/>
    <x v="1"/>
    <x v="3"/>
    <x v="1"/>
    <s v="No"/>
    <s v="Y"/>
    <n v="1"/>
    <n v="-2"/>
    <n v="0"/>
    <n v="27"/>
    <n v="0"/>
    <m/>
    <n v="0"/>
    <n v="1"/>
    <n v="472"/>
    <n v="1"/>
    <x v="1"/>
    <n v="1"/>
    <n v="3"/>
    <n v="60"/>
    <n v="2"/>
    <n v="2"/>
    <n v="4"/>
    <n v="4298"/>
    <n v="9679"/>
    <n v="5"/>
    <n v="19"/>
    <n v="3"/>
    <n v="3"/>
    <n v="80"/>
    <n v="1"/>
    <n v="6"/>
    <n v="3"/>
    <x v="4"/>
    <n v="2"/>
    <n v="2"/>
    <n v="0"/>
    <s v="26-35"/>
    <s v="Early Career"/>
    <x v="3"/>
    <x v="2"/>
  </r>
  <r>
    <x v="1"/>
    <s v="Non-Travel"/>
    <x v="1"/>
    <s v="Current Employees"/>
    <x v="1"/>
    <x v="0"/>
    <s v="STAFF-275"/>
    <n v="275"/>
    <x v="1"/>
    <x v="3"/>
    <x v="2"/>
    <s v="Yes"/>
    <s v="Y"/>
    <n v="0"/>
    <n v="-2"/>
    <n v="0"/>
    <n v="49"/>
    <n v="0"/>
    <m/>
    <n v="0"/>
    <n v="1"/>
    <n v="1002"/>
    <n v="18"/>
    <x v="2"/>
    <n v="1"/>
    <n v="4"/>
    <n v="92"/>
    <n v="3"/>
    <n v="2"/>
    <n v="2"/>
    <n v="6804"/>
    <n v="23793"/>
    <n v="1"/>
    <n v="15"/>
    <n v="3"/>
    <n v="1"/>
    <n v="80"/>
    <n v="2"/>
    <n v="7"/>
    <n v="3"/>
    <x v="5"/>
    <n v="7"/>
    <n v="1"/>
    <n v="7"/>
    <s v="46+"/>
    <s v="Senior"/>
    <x v="2"/>
    <x v="0"/>
  </r>
  <r>
    <x v="1"/>
    <s v="Travel_Frequently"/>
    <x v="2"/>
    <s v="Current Employees"/>
    <x v="1"/>
    <x v="2"/>
    <s v="STAFF-277"/>
    <n v="277"/>
    <x v="1"/>
    <x v="1"/>
    <x v="2"/>
    <s v="Yes"/>
    <s v="Y"/>
    <n v="4"/>
    <n v="-2"/>
    <n v="0"/>
    <n v="34"/>
    <n v="0"/>
    <m/>
    <n v="0"/>
    <n v="1"/>
    <n v="878"/>
    <n v="10"/>
    <x v="2"/>
    <n v="1"/>
    <n v="4"/>
    <n v="43"/>
    <n v="3"/>
    <n v="1"/>
    <n v="3"/>
    <n v="3815"/>
    <n v="5972"/>
    <n v="1"/>
    <n v="17"/>
    <n v="3"/>
    <n v="4"/>
    <n v="80"/>
    <n v="1"/>
    <n v="5"/>
    <n v="4"/>
    <x v="8"/>
    <n v="3"/>
    <n v="2"/>
    <n v="0"/>
    <s v="26-35"/>
    <s v="Early Career"/>
    <x v="4"/>
    <x v="3"/>
  </r>
  <r>
    <x v="1"/>
    <s v="Travel_Rarely"/>
    <x v="0"/>
    <s v="Current Employees"/>
    <x v="1"/>
    <x v="2"/>
    <s v="STAFF-281"/>
    <n v="281"/>
    <x v="1"/>
    <x v="2"/>
    <x v="1"/>
    <s v="Yes"/>
    <s v="Y"/>
    <n v="2"/>
    <n v="-2"/>
    <n v="0"/>
    <n v="40"/>
    <n v="0"/>
    <m/>
    <n v="0"/>
    <n v="1"/>
    <n v="905"/>
    <n v="19"/>
    <x v="0"/>
    <n v="1"/>
    <n v="3"/>
    <n v="99"/>
    <n v="3"/>
    <n v="2"/>
    <n v="4"/>
    <n v="2741"/>
    <n v="16523"/>
    <n v="8"/>
    <n v="15"/>
    <n v="3"/>
    <n v="3"/>
    <n v="80"/>
    <n v="1"/>
    <n v="15"/>
    <n v="4"/>
    <x v="5"/>
    <n v="2"/>
    <n v="3"/>
    <n v="7"/>
    <s v="36-45"/>
    <s v="Mid Career"/>
    <x v="2"/>
    <x v="0"/>
  </r>
  <r>
    <x v="0"/>
    <s v="Travel_Rarely"/>
    <x v="0"/>
    <s v="Ex-Employees"/>
    <x v="1"/>
    <x v="2"/>
    <s v="STAFF-282"/>
    <n v="282"/>
    <x v="1"/>
    <x v="4"/>
    <x v="1"/>
    <s v="Yes"/>
    <s v="Y"/>
    <n v="2"/>
    <n v="-2"/>
    <n v="0"/>
    <n v="38"/>
    <n v="1"/>
    <n v="1"/>
    <n v="1"/>
    <n v="0"/>
    <n v="1180"/>
    <n v="29"/>
    <x v="1"/>
    <n v="1"/>
    <n v="2"/>
    <n v="70"/>
    <n v="3"/>
    <n v="2"/>
    <n v="3"/>
    <n v="6673"/>
    <n v="11354"/>
    <n v="7"/>
    <n v="19"/>
    <n v="3"/>
    <n v="2"/>
    <n v="80"/>
    <n v="0"/>
    <n v="17"/>
    <n v="3"/>
    <x v="6"/>
    <n v="0"/>
    <n v="0"/>
    <n v="0"/>
    <s v="36-45"/>
    <s v="Mid Career"/>
    <x v="3"/>
    <x v="2"/>
  </r>
  <r>
    <x v="0"/>
    <s v="Travel_Rarely"/>
    <x v="2"/>
    <s v="Ex-Employees"/>
    <x v="0"/>
    <x v="3"/>
    <s v="STAFF-283"/>
    <n v="283"/>
    <x v="0"/>
    <x v="0"/>
    <x v="1"/>
    <s v="No"/>
    <s v="Y"/>
    <n v="3"/>
    <n v="-2"/>
    <n v="0"/>
    <n v="29"/>
    <n v="1"/>
    <n v="1"/>
    <n v="1"/>
    <n v="0"/>
    <n v="121"/>
    <n v="27"/>
    <x v="3"/>
    <n v="1"/>
    <n v="2"/>
    <n v="35"/>
    <n v="3"/>
    <n v="3"/>
    <n v="4"/>
    <n v="7639"/>
    <n v="24525"/>
    <n v="1"/>
    <n v="22"/>
    <n v="4"/>
    <n v="4"/>
    <n v="80"/>
    <n v="3"/>
    <n v="10"/>
    <n v="2"/>
    <x v="1"/>
    <n v="4"/>
    <n v="1"/>
    <n v="9"/>
    <s v="26-35"/>
    <s v="Early Career"/>
    <x v="1"/>
    <x v="1"/>
  </r>
  <r>
    <x v="1"/>
    <s v="Travel_Rarely"/>
    <x v="4"/>
    <s v="Current Employees"/>
    <x v="1"/>
    <x v="0"/>
    <s v="STAFF-284"/>
    <n v="284"/>
    <x v="1"/>
    <x v="1"/>
    <x v="2"/>
    <s v="Yes"/>
    <s v="Y"/>
    <n v="2"/>
    <n v="-2"/>
    <n v="0"/>
    <n v="22"/>
    <n v="0"/>
    <m/>
    <n v="0"/>
    <n v="1"/>
    <n v="1136"/>
    <n v="5"/>
    <x v="3"/>
    <n v="1"/>
    <n v="4"/>
    <n v="60"/>
    <n v="4"/>
    <n v="1"/>
    <n v="2"/>
    <n v="2328"/>
    <n v="12392"/>
    <n v="1"/>
    <n v="16"/>
    <n v="3"/>
    <n v="1"/>
    <n v="80"/>
    <n v="1"/>
    <n v="4"/>
    <n v="2"/>
    <x v="9"/>
    <n v="2"/>
    <n v="2"/>
    <n v="2"/>
    <s v="18-25"/>
    <s v="Young"/>
    <x v="4"/>
    <x v="3"/>
  </r>
  <r>
    <x v="1"/>
    <s v="Travel_Frequently"/>
    <x v="0"/>
    <s v="Current Employees"/>
    <x v="1"/>
    <x v="2"/>
    <s v="STAFF-286"/>
    <n v="286"/>
    <x v="0"/>
    <x v="2"/>
    <x v="0"/>
    <s v="No"/>
    <s v="Y"/>
    <n v="2"/>
    <n v="-2"/>
    <n v="0"/>
    <n v="36"/>
    <n v="0"/>
    <m/>
    <n v="0"/>
    <n v="1"/>
    <n v="635"/>
    <n v="18"/>
    <x v="1"/>
    <n v="1"/>
    <n v="2"/>
    <n v="73"/>
    <n v="3"/>
    <n v="1"/>
    <n v="4"/>
    <n v="2153"/>
    <n v="7703"/>
    <n v="1"/>
    <n v="13"/>
    <n v="3"/>
    <n v="1"/>
    <n v="80"/>
    <n v="0"/>
    <n v="8"/>
    <n v="3"/>
    <x v="3"/>
    <n v="1"/>
    <n v="1"/>
    <n v="7"/>
    <s v="36-45"/>
    <s v="Mid Career"/>
    <x v="2"/>
    <x v="0"/>
  </r>
  <r>
    <x v="1"/>
    <s v="Non-Travel"/>
    <x v="0"/>
    <s v="Current Employees"/>
    <x v="1"/>
    <x v="0"/>
    <s v="STAFF-287"/>
    <n v="287"/>
    <x v="1"/>
    <x v="4"/>
    <x v="1"/>
    <s v="No"/>
    <s v="Y"/>
    <n v="5"/>
    <n v="-2"/>
    <n v="0"/>
    <n v="40"/>
    <n v="0"/>
    <m/>
    <n v="0"/>
    <n v="1"/>
    <n v="1151"/>
    <n v="9"/>
    <x v="4"/>
    <n v="1"/>
    <n v="4"/>
    <n v="63"/>
    <n v="2"/>
    <n v="2"/>
    <n v="2"/>
    <n v="4876"/>
    <n v="14242"/>
    <n v="9"/>
    <n v="14"/>
    <n v="3"/>
    <n v="4"/>
    <n v="80"/>
    <n v="1"/>
    <n v="5"/>
    <n v="1"/>
    <x v="11"/>
    <n v="2"/>
    <n v="0"/>
    <n v="2"/>
    <s v="36-45"/>
    <s v="Mid Career"/>
    <x v="2"/>
    <x v="3"/>
  </r>
  <r>
    <x v="1"/>
    <s v="Travel_Rarely"/>
    <x v="1"/>
    <s v="Current Employees"/>
    <x v="1"/>
    <x v="2"/>
    <s v="STAFF-288"/>
    <n v="288"/>
    <x v="1"/>
    <x v="4"/>
    <x v="2"/>
    <s v="No"/>
    <s v="Y"/>
    <n v="3"/>
    <n v="-2"/>
    <n v="0"/>
    <n v="46"/>
    <n v="0"/>
    <m/>
    <n v="0"/>
    <n v="1"/>
    <n v="644"/>
    <n v="1"/>
    <x v="2"/>
    <n v="1"/>
    <n v="4"/>
    <n v="97"/>
    <n v="3"/>
    <n v="3"/>
    <n v="3"/>
    <n v="9396"/>
    <n v="12368"/>
    <n v="7"/>
    <n v="16"/>
    <n v="3"/>
    <n v="3"/>
    <n v="80"/>
    <n v="1"/>
    <n v="17"/>
    <n v="3"/>
    <x v="9"/>
    <n v="2"/>
    <n v="0"/>
    <n v="3"/>
    <s v="46+"/>
    <s v="Senior"/>
    <x v="4"/>
    <x v="3"/>
  </r>
  <r>
    <x v="0"/>
    <s v="Travel_Rarely"/>
    <x v="2"/>
    <s v="Ex-Employees"/>
    <x v="0"/>
    <x v="2"/>
    <s v="STAFF-291"/>
    <n v="291"/>
    <x v="1"/>
    <x v="0"/>
    <x v="1"/>
    <s v="No"/>
    <s v="Y"/>
    <n v="2"/>
    <n v="-2"/>
    <n v="0"/>
    <n v="32"/>
    <n v="1"/>
    <n v="1"/>
    <n v="1"/>
    <n v="0"/>
    <n v="1045"/>
    <n v="4"/>
    <x v="2"/>
    <n v="1"/>
    <n v="4"/>
    <n v="32"/>
    <n v="1"/>
    <n v="3"/>
    <n v="4"/>
    <n v="10400"/>
    <n v="25812"/>
    <n v="1"/>
    <n v="11"/>
    <n v="3"/>
    <n v="3"/>
    <n v="80"/>
    <n v="0"/>
    <n v="14"/>
    <n v="2"/>
    <x v="13"/>
    <n v="8"/>
    <n v="9"/>
    <n v="8"/>
    <s v="26-35"/>
    <s v="Early Career"/>
    <x v="0"/>
    <x v="4"/>
  </r>
  <r>
    <x v="1"/>
    <s v="Non-Travel"/>
    <x v="2"/>
    <s v="Current Employees"/>
    <x v="1"/>
    <x v="0"/>
    <s v="STAFF-292"/>
    <n v="292"/>
    <x v="1"/>
    <x v="3"/>
    <x v="0"/>
    <s v="No"/>
    <s v="Y"/>
    <n v="2"/>
    <n v="-2"/>
    <n v="0"/>
    <n v="30"/>
    <n v="0"/>
    <m/>
    <n v="0"/>
    <n v="1"/>
    <n v="829"/>
    <n v="1"/>
    <x v="1"/>
    <n v="1"/>
    <n v="3"/>
    <n v="88"/>
    <n v="2"/>
    <n v="3"/>
    <n v="2"/>
    <n v="8474"/>
    <n v="20925"/>
    <n v="1"/>
    <n v="22"/>
    <n v="4"/>
    <n v="3"/>
    <n v="80"/>
    <n v="0"/>
    <n v="12"/>
    <n v="3"/>
    <x v="19"/>
    <n v="8"/>
    <n v="5"/>
    <n v="8"/>
    <s v="26-35"/>
    <s v="Early Career"/>
    <x v="1"/>
    <x v="1"/>
  </r>
  <r>
    <x v="1"/>
    <s v="Travel_Frequently"/>
    <x v="2"/>
    <s v="Current Employees"/>
    <x v="0"/>
    <x v="0"/>
    <s v="STAFF-293"/>
    <n v="293"/>
    <x v="0"/>
    <x v="0"/>
    <x v="0"/>
    <s v="No"/>
    <s v="Y"/>
    <n v="2"/>
    <n v="-2"/>
    <n v="0"/>
    <n v="27"/>
    <n v="0"/>
    <m/>
    <n v="0"/>
    <n v="1"/>
    <n v="1242"/>
    <n v="20"/>
    <x v="3"/>
    <n v="1"/>
    <n v="4"/>
    <n v="90"/>
    <n v="3"/>
    <n v="2"/>
    <n v="2"/>
    <n v="9981"/>
    <n v="12916"/>
    <n v="1"/>
    <n v="14"/>
    <n v="3"/>
    <n v="4"/>
    <n v="80"/>
    <n v="0"/>
    <n v="7"/>
    <n v="3"/>
    <x v="5"/>
    <n v="7"/>
    <n v="0"/>
    <n v="7"/>
    <s v="26-35"/>
    <s v="Early Career"/>
    <x v="2"/>
    <x v="0"/>
  </r>
  <r>
    <x v="1"/>
    <s v="Travel_Rarely"/>
    <x v="1"/>
    <s v="Current Employees"/>
    <x v="1"/>
    <x v="0"/>
    <s v="STAFF-296"/>
    <n v="296"/>
    <x v="1"/>
    <x v="7"/>
    <x v="1"/>
    <s v="No"/>
    <s v="Y"/>
    <n v="5"/>
    <n v="-2"/>
    <n v="0"/>
    <n v="51"/>
    <n v="0"/>
    <m/>
    <n v="0"/>
    <n v="1"/>
    <n v="1469"/>
    <n v="8"/>
    <x v="2"/>
    <n v="1"/>
    <n v="2"/>
    <n v="81"/>
    <n v="2"/>
    <n v="3"/>
    <n v="2"/>
    <n v="12490"/>
    <n v="15736"/>
    <n v="5"/>
    <n v="16"/>
    <n v="3"/>
    <n v="4"/>
    <n v="80"/>
    <n v="2"/>
    <n v="16"/>
    <n v="1"/>
    <x v="1"/>
    <n v="9"/>
    <n v="4"/>
    <n v="7"/>
    <s v="46+"/>
    <s v="Senior"/>
    <x v="4"/>
    <x v="1"/>
  </r>
  <r>
    <x v="0"/>
    <s v="Travel_Rarely"/>
    <x v="2"/>
    <s v="Ex-Employees"/>
    <x v="1"/>
    <x v="4"/>
    <s v="STAFF-297"/>
    <n v="297"/>
    <x v="0"/>
    <x v="1"/>
    <x v="0"/>
    <s v="Yes"/>
    <s v="Y"/>
    <n v="5"/>
    <n v="-2"/>
    <n v="0"/>
    <n v="30"/>
    <n v="1"/>
    <n v="1"/>
    <n v="1"/>
    <n v="0"/>
    <n v="1005"/>
    <n v="3"/>
    <x v="3"/>
    <n v="1"/>
    <n v="4"/>
    <n v="88"/>
    <n v="3"/>
    <n v="1"/>
    <n v="4"/>
    <n v="2657"/>
    <n v="8556"/>
    <n v="5"/>
    <n v="11"/>
    <n v="3"/>
    <n v="3"/>
    <n v="80"/>
    <n v="0"/>
    <n v="8"/>
    <n v="3"/>
    <x v="8"/>
    <n v="2"/>
    <n v="0"/>
    <n v="4"/>
    <s v="26-35"/>
    <s v="Early Career"/>
    <x v="0"/>
    <x v="3"/>
  </r>
  <r>
    <x v="1"/>
    <s v="Travel_Rarely"/>
    <x v="0"/>
    <s v="Current Employees"/>
    <x v="0"/>
    <x v="0"/>
    <s v="STAFF-298"/>
    <n v="298"/>
    <x v="0"/>
    <x v="5"/>
    <x v="0"/>
    <s v="Yes"/>
    <s v="Y"/>
    <n v="3"/>
    <n v="-2"/>
    <n v="0"/>
    <n v="41"/>
    <n v="0"/>
    <m/>
    <n v="0"/>
    <n v="1"/>
    <n v="896"/>
    <n v="6"/>
    <x v="3"/>
    <n v="1"/>
    <n v="4"/>
    <n v="75"/>
    <n v="3"/>
    <n v="3"/>
    <n v="2"/>
    <n v="13591"/>
    <n v="14674"/>
    <n v="3"/>
    <n v="18"/>
    <n v="3"/>
    <n v="3"/>
    <n v="80"/>
    <n v="0"/>
    <n v="16"/>
    <n v="3"/>
    <x v="6"/>
    <n v="0"/>
    <n v="0"/>
    <n v="0"/>
    <s v="36-45"/>
    <s v="Mid Career"/>
    <x v="4"/>
    <x v="2"/>
  </r>
  <r>
    <x v="0"/>
    <s v="Travel_Frequently"/>
    <x v="2"/>
    <s v="Ex-Employees"/>
    <x v="0"/>
    <x v="3"/>
    <s v="STAFF-299"/>
    <n v="299"/>
    <x v="0"/>
    <x v="0"/>
    <x v="0"/>
    <s v="No"/>
    <s v="Y"/>
    <n v="5"/>
    <n v="-2"/>
    <n v="0"/>
    <n v="30"/>
    <n v="1"/>
    <n v="1"/>
    <n v="1"/>
    <n v="0"/>
    <n v="334"/>
    <n v="26"/>
    <x v="2"/>
    <n v="1"/>
    <n v="3"/>
    <n v="52"/>
    <n v="2"/>
    <n v="2"/>
    <n v="3"/>
    <n v="6696"/>
    <n v="22967"/>
    <n v="5"/>
    <n v="15"/>
    <n v="3"/>
    <n v="3"/>
    <n v="80"/>
    <n v="0"/>
    <n v="9"/>
    <n v="2"/>
    <x v="0"/>
    <n v="3"/>
    <n v="0"/>
    <n v="1"/>
    <s v="26-35"/>
    <s v="Early Career"/>
    <x v="2"/>
    <x v="0"/>
  </r>
  <r>
    <x v="0"/>
    <s v="Travel_Rarely"/>
    <x v="2"/>
    <s v="Ex-Employees"/>
    <x v="1"/>
    <x v="4"/>
    <s v="STAFF-300"/>
    <n v="300"/>
    <x v="1"/>
    <x v="1"/>
    <x v="0"/>
    <s v="No"/>
    <s v="Y"/>
    <n v="1"/>
    <n v="-2"/>
    <n v="0"/>
    <n v="29"/>
    <n v="1"/>
    <n v="1"/>
    <n v="1"/>
    <n v="0"/>
    <n v="992"/>
    <n v="1"/>
    <x v="3"/>
    <n v="1"/>
    <n v="3"/>
    <n v="85"/>
    <n v="3"/>
    <n v="1"/>
    <n v="4"/>
    <n v="2058"/>
    <n v="19757"/>
    <n v="0"/>
    <n v="14"/>
    <n v="3"/>
    <n v="4"/>
    <n v="80"/>
    <n v="0"/>
    <n v="7"/>
    <n v="2"/>
    <x v="0"/>
    <n v="2"/>
    <n v="1"/>
    <n v="5"/>
    <s v="26-35"/>
    <s v="Early Career"/>
    <x v="2"/>
    <x v="0"/>
  </r>
  <r>
    <x v="1"/>
    <s v="Non-Travel"/>
    <x v="1"/>
    <s v="Current Employees"/>
    <x v="0"/>
    <x v="2"/>
    <s v="STAFF-302"/>
    <n v="302"/>
    <x v="0"/>
    <x v="0"/>
    <x v="0"/>
    <s v="No"/>
    <s v="Y"/>
    <n v="2"/>
    <n v="-2"/>
    <n v="0"/>
    <n v="45"/>
    <n v="0"/>
    <m/>
    <n v="0"/>
    <n v="1"/>
    <n v="1052"/>
    <n v="6"/>
    <x v="3"/>
    <n v="1"/>
    <n v="4"/>
    <n v="57"/>
    <n v="2"/>
    <n v="3"/>
    <n v="4"/>
    <n v="8865"/>
    <n v="16840"/>
    <n v="6"/>
    <n v="12"/>
    <n v="3"/>
    <n v="4"/>
    <n v="80"/>
    <n v="0"/>
    <n v="23"/>
    <n v="3"/>
    <x v="27"/>
    <n v="7"/>
    <n v="12"/>
    <n v="8"/>
    <s v="36-45"/>
    <s v="Mid Career"/>
    <x v="0"/>
    <x v="4"/>
  </r>
  <r>
    <x v="1"/>
    <s v="Travel_Rarely"/>
    <x v="1"/>
    <s v="Current Employees"/>
    <x v="0"/>
    <x v="3"/>
    <s v="STAFF-303"/>
    <n v="303"/>
    <x v="0"/>
    <x v="0"/>
    <x v="1"/>
    <s v="No"/>
    <s v="Y"/>
    <n v="4"/>
    <n v="-2"/>
    <n v="0"/>
    <n v="54"/>
    <n v="0"/>
    <m/>
    <n v="0"/>
    <n v="1"/>
    <n v="1147"/>
    <n v="3"/>
    <x v="3"/>
    <n v="1"/>
    <n v="4"/>
    <n v="52"/>
    <n v="3"/>
    <n v="2"/>
    <n v="1"/>
    <n v="5940"/>
    <n v="17011"/>
    <n v="2"/>
    <n v="14"/>
    <n v="3"/>
    <n v="4"/>
    <n v="80"/>
    <n v="1"/>
    <n v="16"/>
    <n v="3"/>
    <x v="0"/>
    <n v="2"/>
    <n v="0"/>
    <n v="5"/>
    <s v="46+"/>
    <s v="Senior"/>
    <x v="2"/>
    <x v="0"/>
  </r>
  <r>
    <x v="1"/>
    <s v="Travel_Rarely"/>
    <x v="0"/>
    <s v="Current Employees"/>
    <x v="1"/>
    <x v="0"/>
    <s v="STAFF-304"/>
    <n v="304"/>
    <x v="1"/>
    <x v="2"/>
    <x v="0"/>
    <s v="No"/>
    <s v="Y"/>
    <n v="3"/>
    <n v="-2"/>
    <n v="0"/>
    <n v="36"/>
    <n v="0"/>
    <m/>
    <n v="0"/>
    <n v="1"/>
    <n v="1396"/>
    <n v="5"/>
    <x v="0"/>
    <n v="1"/>
    <n v="4"/>
    <n v="62"/>
    <n v="3"/>
    <n v="2"/>
    <n v="2"/>
    <n v="5914"/>
    <n v="9945"/>
    <n v="8"/>
    <n v="16"/>
    <n v="3"/>
    <n v="4"/>
    <n v="80"/>
    <n v="0"/>
    <n v="16"/>
    <n v="4"/>
    <x v="20"/>
    <n v="11"/>
    <n v="3"/>
    <n v="7"/>
    <s v="36-45"/>
    <s v="Mid Career"/>
    <x v="4"/>
    <x v="4"/>
  </r>
  <r>
    <x v="1"/>
    <s v="Travel_Rarely"/>
    <x v="2"/>
    <s v="Current Employees"/>
    <x v="1"/>
    <x v="2"/>
    <s v="STAFF-305"/>
    <n v="305"/>
    <x v="0"/>
    <x v="1"/>
    <x v="1"/>
    <s v="No"/>
    <s v="Y"/>
    <n v="3"/>
    <n v="-2"/>
    <n v="0"/>
    <n v="33"/>
    <n v="0"/>
    <m/>
    <n v="0"/>
    <n v="1"/>
    <n v="147"/>
    <n v="4"/>
    <x v="2"/>
    <n v="1"/>
    <n v="3"/>
    <n v="47"/>
    <n v="2"/>
    <n v="1"/>
    <n v="3"/>
    <n v="2622"/>
    <n v="13248"/>
    <n v="6"/>
    <n v="21"/>
    <n v="4"/>
    <n v="4"/>
    <n v="80"/>
    <n v="0"/>
    <n v="7"/>
    <n v="3"/>
    <x v="11"/>
    <n v="2"/>
    <n v="1"/>
    <n v="1"/>
    <s v="26-35"/>
    <s v="Early Career"/>
    <x v="3"/>
    <x v="3"/>
  </r>
  <r>
    <x v="1"/>
    <s v="Travel_Frequently"/>
    <x v="0"/>
    <s v="Current Employees"/>
    <x v="1"/>
    <x v="1"/>
    <s v="STAFF-306"/>
    <n v="306"/>
    <x v="1"/>
    <x v="7"/>
    <x v="2"/>
    <s v="Yes"/>
    <s v="Y"/>
    <n v="1"/>
    <n v="-2"/>
    <n v="0"/>
    <n v="37"/>
    <n v="0"/>
    <m/>
    <n v="0"/>
    <n v="1"/>
    <n v="663"/>
    <n v="11"/>
    <x v="3"/>
    <n v="1"/>
    <n v="2"/>
    <n v="47"/>
    <n v="3"/>
    <n v="3"/>
    <n v="4"/>
    <n v="12185"/>
    <n v="10056"/>
    <n v="1"/>
    <n v="14"/>
    <n v="3"/>
    <n v="3"/>
    <n v="80"/>
    <n v="3"/>
    <n v="10"/>
    <n v="3"/>
    <x v="1"/>
    <n v="8"/>
    <n v="0"/>
    <n v="7"/>
    <s v="36-45"/>
    <s v="Mid Career"/>
    <x v="2"/>
    <x v="1"/>
  </r>
  <r>
    <x v="1"/>
    <s v="Travel_Rarely"/>
    <x v="0"/>
    <s v="Current Employees"/>
    <x v="0"/>
    <x v="0"/>
    <s v="STAFF-307"/>
    <n v="307"/>
    <x v="1"/>
    <x v="0"/>
    <x v="2"/>
    <s v="No"/>
    <s v="Y"/>
    <n v="6"/>
    <n v="-2"/>
    <n v="0"/>
    <n v="38"/>
    <n v="0"/>
    <m/>
    <n v="0"/>
    <n v="1"/>
    <n v="119"/>
    <n v="3"/>
    <x v="3"/>
    <n v="1"/>
    <n v="1"/>
    <n v="76"/>
    <n v="3"/>
    <n v="3"/>
    <n v="2"/>
    <n v="10609"/>
    <n v="9647"/>
    <n v="0"/>
    <n v="12"/>
    <n v="3"/>
    <n v="3"/>
    <n v="80"/>
    <n v="2"/>
    <n v="17"/>
    <n v="2"/>
    <x v="22"/>
    <n v="10"/>
    <n v="5"/>
    <n v="13"/>
    <s v="36-45"/>
    <s v="Mid Career"/>
    <x v="0"/>
    <x v="4"/>
  </r>
  <r>
    <x v="1"/>
    <s v="Non-Travel"/>
    <x v="2"/>
    <s v="Current Employees"/>
    <x v="1"/>
    <x v="2"/>
    <s v="STAFF-308"/>
    <n v="308"/>
    <x v="1"/>
    <x v="3"/>
    <x v="1"/>
    <s v="No"/>
    <s v="Y"/>
    <n v="2"/>
    <n v="-2"/>
    <n v="0"/>
    <n v="31"/>
    <n v="0"/>
    <m/>
    <n v="0"/>
    <n v="1"/>
    <n v="979"/>
    <n v="1"/>
    <x v="2"/>
    <n v="1"/>
    <n v="3"/>
    <n v="90"/>
    <n v="1"/>
    <n v="2"/>
    <n v="3"/>
    <n v="4345"/>
    <n v="4381"/>
    <n v="0"/>
    <n v="12"/>
    <n v="3"/>
    <n v="4"/>
    <n v="80"/>
    <n v="1"/>
    <n v="6"/>
    <n v="3"/>
    <x v="8"/>
    <n v="4"/>
    <n v="1"/>
    <n v="4"/>
    <s v="26-35"/>
    <s v="Early Career"/>
    <x v="0"/>
    <x v="3"/>
  </r>
  <r>
    <x v="1"/>
    <s v="Travel_Rarely"/>
    <x v="3"/>
    <s v="Current Employees"/>
    <x v="1"/>
    <x v="0"/>
    <s v="STAFF-309"/>
    <n v="309"/>
    <x v="1"/>
    <x v="1"/>
    <x v="1"/>
    <s v="No"/>
    <s v="Y"/>
    <n v="6"/>
    <n v="-2"/>
    <n v="0"/>
    <n v="59"/>
    <n v="0"/>
    <m/>
    <n v="0"/>
    <n v="1"/>
    <n v="142"/>
    <n v="3"/>
    <x v="3"/>
    <n v="1"/>
    <n v="3"/>
    <n v="70"/>
    <n v="2"/>
    <n v="1"/>
    <n v="2"/>
    <n v="2177"/>
    <n v="8456"/>
    <n v="3"/>
    <n v="17"/>
    <n v="3"/>
    <n v="1"/>
    <n v="80"/>
    <n v="1"/>
    <n v="7"/>
    <n v="3"/>
    <x v="6"/>
    <n v="0"/>
    <n v="0"/>
    <n v="0"/>
    <s v="46+"/>
    <s v="Senior"/>
    <x v="4"/>
    <x v="2"/>
  </r>
  <r>
    <x v="1"/>
    <s v="Travel_Frequently"/>
    <x v="0"/>
    <s v="Current Employees"/>
    <x v="0"/>
    <x v="3"/>
    <s v="STAFF-311"/>
    <n v="311"/>
    <x v="1"/>
    <x v="6"/>
    <x v="2"/>
    <s v="No"/>
    <s v="Y"/>
    <n v="2"/>
    <n v="-2"/>
    <n v="0"/>
    <n v="37"/>
    <n v="0"/>
    <m/>
    <n v="0"/>
    <n v="1"/>
    <n v="319"/>
    <n v="4"/>
    <x v="2"/>
    <n v="1"/>
    <n v="1"/>
    <n v="41"/>
    <n v="3"/>
    <n v="1"/>
    <n v="1"/>
    <n v="2793"/>
    <n v="2539"/>
    <n v="4"/>
    <n v="17"/>
    <n v="3"/>
    <n v="3"/>
    <n v="80"/>
    <n v="1"/>
    <n v="13"/>
    <n v="3"/>
    <x v="7"/>
    <n v="8"/>
    <n v="5"/>
    <n v="8"/>
    <s v="36-45"/>
    <s v="Mid Career"/>
    <x v="4"/>
    <x v="1"/>
  </r>
  <r>
    <x v="1"/>
    <s v="Travel_Frequently"/>
    <x v="2"/>
    <s v="Current Employees"/>
    <x v="0"/>
    <x v="2"/>
    <s v="STAFF-312"/>
    <n v="312"/>
    <x v="0"/>
    <x v="0"/>
    <x v="1"/>
    <s v="No"/>
    <s v="Y"/>
    <n v="5"/>
    <n v="-2"/>
    <n v="0"/>
    <n v="29"/>
    <n v="0"/>
    <m/>
    <n v="0"/>
    <n v="1"/>
    <n v="1413"/>
    <n v="1"/>
    <x v="1"/>
    <n v="1"/>
    <n v="2"/>
    <n v="42"/>
    <n v="3"/>
    <n v="3"/>
    <n v="4"/>
    <n v="7918"/>
    <n v="6599"/>
    <n v="1"/>
    <n v="14"/>
    <n v="3"/>
    <n v="4"/>
    <n v="80"/>
    <n v="1"/>
    <n v="11"/>
    <n v="3"/>
    <x v="19"/>
    <n v="10"/>
    <n v="4"/>
    <n v="1"/>
    <s v="26-35"/>
    <s v="Early Career"/>
    <x v="2"/>
    <x v="1"/>
  </r>
  <r>
    <x v="1"/>
    <s v="Travel_Frequently"/>
    <x v="0"/>
    <s v="Current Employees"/>
    <x v="0"/>
    <x v="3"/>
    <s v="STAFF-314"/>
    <n v="314"/>
    <x v="0"/>
    <x v="0"/>
    <x v="0"/>
    <s v="No"/>
    <s v="Y"/>
    <n v="3"/>
    <n v="-2"/>
    <n v="0"/>
    <n v="35"/>
    <n v="0"/>
    <m/>
    <n v="0"/>
    <n v="1"/>
    <n v="944"/>
    <n v="1"/>
    <x v="3"/>
    <n v="1"/>
    <n v="3"/>
    <n v="92"/>
    <n v="3"/>
    <n v="3"/>
    <n v="1"/>
    <n v="8789"/>
    <n v="9096"/>
    <n v="1"/>
    <n v="14"/>
    <n v="3"/>
    <n v="1"/>
    <n v="80"/>
    <n v="0"/>
    <n v="10"/>
    <n v="4"/>
    <x v="1"/>
    <n v="7"/>
    <n v="0"/>
    <n v="8"/>
    <s v="26-35"/>
    <s v="Early Career"/>
    <x v="2"/>
    <x v="1"/>
  </r>
  <r>
    <x v="0"/>
    <s v="Travel_Rarely"/>
    <x v="2"/>
    <s v="Ex-Employees"/>
    <x v="1"/>
    <x v="2"/>
    <s v="STAFF-315"/>
    <n v="315"/>
    <x v="1"/>
    <x v="1"/>
    <x v="0"/>
    <s v="Yes"/>
    <s v="Y"/>
    <n v="3"/>
    <n v="-2"/>
    <n v="0"/>
    <n v="29"/>
    <n v="1"/>
    <n v="1"/>
    <n v="1"/>
    <n v="0"/>
    <n v="896"/>
    <n v="18"/>
    <x v="1"/>
    <n v="1"/>
    <n v="3"/>
    <n v="86"/>
    <n v="2"/>
    <n v="1"/>
    <n v="4"/>
    <n v="2389"/>
    <n v="14961"/>
    <n v="1"/>
    <n v="13"/>
    <n v="3"/>
    <n v="3"/>
    <n v="80"/>
    <n v="0"/>
    <n v="4"/>
    <n v="2"/>
    <x v="9"/>
    <n v="3"/>
    <n v="0"/>
    <n v="1"/>
    <s v="26-35"/>
    <s v="Early Career"/>
    <x v="2"/>
    <x v="3"/>
  </r>
  <r>
    <x v="1"/>
    <s v="Travel_Rarely"/>
    <x v="1"/>
    <s v="Current Employees"/>
    <x v="1"/>
    <x v="0"/>
    <s v="STAFF-316"/>
    <n v="316"/>
    <x v="0"/>
    <x v="2"/>
    <x v="0"/>
    <s v="No"/>
    <s v="Y"/>
    <n v="3"/>
    <n v="-2"/>
    <n v="0"/>
    <n v="52"/>
    <n v="0"/>
    <m/>
    <n v="0"/>
    <n v="1"/>
    <n v="1323"/>
    <n v="2"/>
    <x v="3"/>
    <n v="1"/>
    <n v="3"/>
    <n v="89"/>
    <n v="2"/>
    <n v="1"/>
    <n v="2"/>
    <n v="3212"/>
    <n v="3300"/>
    <n v="7"/>
    <n v="15"/>
    <n v="3"/>
    <n v="2"/>
    <n v="80"/>
    <n v="0"/>
    <n v="6"/>
    <n v="2"/>
    <x v="4"/>
    <n v="2"/>
    <n v="2"/>
    <n v="2"/>
    <s v="46+"/>
    <s v="Senior"/>
    <x v="2"/>
    <x v="2"/>
  </r>
  <r>
    <x v="1"/>
    <s v="Travel_Rarely"/>
    <x v="0"/>
    <s v="Current Employees"/>
    <x v="1"/>
    <x v="4"/>
    <s v="STAFF-319"/>
    <n v="319"/>
    <x v="1"/>
    <x v="5"/>
    <x v="1"/>
    <s v="No"/>
    <s v="Y"/>
    <n v="3"/>
    <n v="-2"/>
    <n v="0"/>
    <n v="42"/>
    <n v="0"/>
    <m/>
    <n v="0"/>
    <n v="1"/>
    <n v="532"/>
    <n v="4"/>
    <x v="0"/>
    <n v="1"/>
    <n v="3"/>
    <n v="58"/>
    <n v="3"/>
    <n v="5"/>
    <n v="4"/>
    <n v="19232"/>
    <n v="4933"/>
    <n v="1"/>
    <n v="11"/>
    <n v="3"/>
    <n v="4"/>
    <n v="80"/>
    <n v="0"/>
    <n v="22"/>
    <n v="3"/>
    <x v="14"/>
    <n v="17"/>
    <n v="11"/>
    <n v="15"/>
    <s v="36-45"/>
    <s v="Mid Career"/>
    <x v="0"/>
    <x v="4"/>
  </r>
  <r>
    <x v="1"/>
    <s v="Travel_Rarely"/>
    <x v="3"/>
    <s v="Current Employees"/>
    <x v="2"/>
    <x v="2"/>
    <s v="STAFF-321"/>
    <n v="321"/>
    <x v="1"/>
    <x v="8"/>
    <x v="1"/>
    <s v="No"/>
    <s v="Y"/>
    <n v="2"/>
    <n v="-2"/>
    <n v="0"/>
    <n v="59"/>
    <n v="0"/>
    <m/>
    <n v="0"/>
    <n v="1"/>
    <n v="818"/>
    <n v="6"/>
    <x v="0"/>
    <n v="1"/>
    <n v="2"/>
    <n v="52"/>
    <n v="3"/>
    <n v="1"/>
    <n v="3"/>
    <n v="2267"/>
    <n v="25657"/>
    <n v="8"/>
    <n v="17"/>
    <n v="3"/>
    <n v="4"/>
    <n v="80"/>
    <n v="0"/>
    <n v="7"/>
    <n v="2"/>
    <x v="4"/>
    <n v="2"/>
    <n v="2"/>
    <n v="2"/>
    <s v="46+"/>
    <s v="Senior"/>
    <x v="4"/>
    <x v="2"/>
  </r>
  <r>
    <x v="1"/>
    <s v="Travel_Rarely"/>
    <x v="1"/>
    <s v="Current Employees"/>
    <x v="0"/>
    <x v="2"/>
    <s v="STAFF-323"/>
    <n v="323"/>
    <x v="0"/>
    <x v="5"/>
    <x v="2"/>
    <s v="No"/>
    <s v="Y"/>
    <n v="3"/>
    <n v="-2"/>
    <n v="0"/>
    <n v="50"/>
    <n v="0"/>
    <m/>
    <n v="0"/>
    <n v="1"/>
    <n v="854"/>
    <n v="1"/>
    <x v="2"/>
    <n v="1"/>
    <n v="4"/>
    <n v="68"/>
    <n v="3"/>
    <n v="5"/>
    <n v="4"/>
    <n v="19517"/>
    <n v="24118"/>
    <n v="3"/>
    <n v="11"/>
    <n v="3"/>
    <n v="3"/>
    <n v="80"/>
    <n v="1"/>
    <n v="32"/>
    <n v="2"/>
    <x v="5"/>
    <n v="0"/>
    <n v="0"/>
    <n v="6"/>
    <s v="46+"/>
    <s v="Senior"/>
    <x v="0"/>
    <x v="0"/>
  </r>
  <r>
    <x v="0"/>
    <s v="Travel_Rarely"/>
    <x v="2"/>
    <s v="Ex-Employees"/>
    <x v="1"/>
    <x v="2"/>
    <s v="STAFF-325"/>
    <n v="325"/>
    <x v="1"/>
    <x v="2"/>
    <x v="1"/>
    <s v="Yes"/>
    <s v="Y"/>
    <n v="2"/>
    <n v="-2"/>
    <n v="0"/>
    <n v="33"/>
    <n v="1"/>
    <n v="1"/>
    <n v="1"/>
    <n v="0"/>
    <n v="813"/>
    <n v="14"/>
    <x v="3"/>
    <n v="1"/>
    <n v="3"/>
    <n v="58"/>
    <n v="3"/>
    <n v="1"/>
    <n v="4"/>
    <n v="2436"/>
    <n v="22149"/>
    <n v="5"/>
    <n v="13"/>
    <n v="3"/>
    <n v="3"/>
    <n v="80"/>
    <n v="1"/>
    <n v="8"/>
    <n v="1"/>
    <x v="8"/>
    <n v="4"/>
    <n v="0"/>
    <n v="4"/>
    <s v="26-35"/>
    <s v="Early Career"/>
    <x v="2"/>
    <x v="3"/>
  </r>
  <r>
    <x v="1"/>
    <s v="Travel_Rarely"/>
    <x v="0"/>
    <s v="Current Employees"/>
    <x v="0"/>
    <x v="3"/>
    <s v="STAFF-327"/>
    <n v="327"/>
    <x v="0"/>
    <x v="5"/>
    <x v="1"/>
    <s v="Yes"/>
    <s v="Y"/>
    <n v="3"/>
    <n v="-2"/>
    <n v="0"/>
    <n v="43"/>
    <n v="0"/>
    <m/>
    <n v="0"/>
    <n v="1"/>
    <n v="1034"/>
    <n v="16"/>
    <x v="3"/>
    <n v="1"/>
    <n v="4"/>
    <n v="80"/>
    <n v="3"/>
    <n v="4"/>
    <n v="1"/>
    <n v="16064"/>
    <n v="7744"/>
    <n v="5"/>
    <n v="22"/>
    <n v="4"/>
    <n v="3"/>
    <n v="80"/>
    <n v="1"/>
    <n v="22"/>
    <n v="3"/>
    <x v="18"/>
    <n v="13"/>
    <n v="1"/>
    <n v="9"/>
    <s v="36-45"/>
    <s v="Mid Career"/>
    <x v="1"/>
    <x v="4"/>
  </r>
  <r>
    <x v="0"/>
    <s v="Travel_Rarely"/>
    <x v="2"/>
    <s v="Ex-Employees"/>
    <x v="1"/>
    <x v="0"/>
    <s v="STAFF-328"/>
    <n v="328"/>
    <x v="0"/>
    <x v="2"/>
    <x v="1"/>
    <s v="No"/>
    <s v="Y"/>
    <n v="3"/>
    <n v="-2"/>
    <n v="0"/>
    <n v="33"/>
    <n v="1"/>
    <n v="1"/>
    <n v="1"/>
    <n v="0"/>
    <n v="465"/>
    <n v="2"/>
    <x v="0"/>
    <n v="1"/>
    <n v="1"/>
    <n v="39"/>
    <n v="3"/>
    <n v="1"/>
    <n v="2"/>
    <n v="2707"/>
    <n v="21509"/>
    <n v="7"/>
    <n v="20"/>
    <n v="4"/>
    <n v="1"/>
    <n v="80"/>
    <n v="0"/>
    <n v="13"/>
    <n v="4"/>
    <x v="7"/>
    <n v="7"/>
    <n v="1"/>
    <n v="7"/>
    <s v="26-35"/>
    <s v="Early Career"/>
    <x v="3"/>
    <x v="1"/>
  </r>
  <r>
    <x v="1"/>
    <s v="Non-Travel"/>
    <x v="1"/>
    <s v="Current Employees"/>
    <x v="0"/>
    <x v="0"/>
    <s v="STAFF-329"/>
    <n v="329"/>
    <x v="1"/>
    <x v="5"/>
    <x v="0"/>
    <s v="Yes"/>
    <s v="Y"/>
    <n v="2"/>
    <n v="-2"/>
    <n v="0"/>
    <n v="52"/>
    <n v="0"/>
    <m/>
    <n v="0"/>
    <n v="1"/>
    <n v="771"/>
    <n v="2"/>
    <x v="2"/>
    <n v="1"/>
    <n v="1"/>
    <n v="79"/>
    <n v="2"/>
    <n v="5"/>
    <n v="2"/>
    <n v="19068"/>
    <n v="21030"/>
    <n v="1"/>
    <n v="18"/>
    <n v="3"/>
    <n v="4"/>
    <n v="80"/>
    <n v="0"/>
    <n v="33"/>
    <n v="4"/>
    <x v="26"/>
    <n v="7"/>
    <n v="15"/>
    <n v="12"/>
    <s v="46+"/>
    <s v="Senior"/>
    <x v="4"/>
    <x v="4"/>
  </r>
  <r>
    <x v="1"/>
    <s v="Travel_Rarely"/>
    <x v="2"/>
    <s v="Current Employees"/>
    <x v="0"/>
    <x v="0"/>
    <s v="STAFF-330"/>
    <n v="330"/>
    <x v="0"/>
    <x v="6"/>
    <x v="1"/>
    <s v="No"/>
    <s v="Y"/>
    <n v="5"/>
    <n v="-2"/>
    <n v="0"/>
    <n v="32"/>
    <n v="0"/>
    <m/>
    <n v="0"/>
    <n v="1"/>
    <n v="1401"/>
    <n v="4"/>
    <x v="0"/>
    <n v="1"/>
    <n v="3"/>
    <n v="56"/>
    <n v="3"/>
    <n v="1"/>
    <n v="2"/>
    <n v="3931"/>
    <n v="20990"/>
    <n v="2"/>
    <n v="11"/>
    <n v="3"/>
    <n v="1"/>
    <n v="80"/>
    <n v="1"/>
    <n v="6"/>
    <n v="3"/>
    <x v="9"/>
    <n v="3"/>
    <n v="1"/>
    <n v="2"/>
    <s v="26-35"/>
    <s v="Early Career"/>
    <x v="0"/>
    <x v="3"/>
  </r>
  <r>
    <x v="0"/>
    <s v="Travel_Rarely"/>
    <x v="2"/>
    <s v="Ex-Employees"/>
    <x v="1"/>
    <x v="0"/>
    <s v="STAFF-331"/>
    <n v="331"/>
    <x v="1"/>
    <x v="2"/>
    <x v="0"/>
    <s v="Yes"/>
    <s v="Y"/>
    <n v="2"/>
    <n v="-2"/>
    <n v="0"/>
    <n v="32"/>
    <n v="1"/>
    <n v="1"/>
    <n v="1"/>
    <n v="0"/>
    <n v="515"/>
    <n v="1"/>
    <x v="3"/>
    <n v="1"/>
    <n v="4"/>
    <n v="62"/>
    <n v="2"/>
    <n v="1"/>
    <n v="2"/>
    <n v="3730"/>
    <n v="9571"/>
    <n v="0"/>
    <n v="14"/>
    <n v="3"/>
    <n v="4"/>
    <n v="80"/>
    <n v="0"/>
    <n v="4"/>
    <n v="1"/>
    <x v="11"/>
    <n v="2"/>
    <n v="1"/>
    <n v="2"/>
    <s v="26-35"/>
    <s v="Early Career"/>
    <x v="2"/>
    <x v="3"/>
  </r>
  <r>
    <x v="1"/>
    <s v="Travel_Rarely"/>
    <x v="0"/>
    <s v="Current Employees"/>
    <x v="1"/>
    <x v="2"/>
    <s v="STAFF-332"/>
    <n v="332"/>
    <x v="0"/>
    <x v="2"/>
    <x v="2"/>
    <s v="No"/>
    <s v="Y"/>
    <n v="1"/>
    <n v="-2"/>
    <n v="0"/>
    <n v="39"/>
    <n v="0"/>
    <m/>
    <n v="0"/>
    <n v="1"/>
    <n v="1431"/>
    <n v="1"/>
    <x v="2"/>
    <n v="1"/>
    <n v="3"/>
    <n v="96"/>
    <n v="3"/>
    <n v="1"/>
    <n v="3"/>
    <n v="2232"/>
    <n v="15417"/>
    <n v="7"/>
    <n v="14"/>
    <n v="3"/>
    <n v="3"/>
    <n v="80"/>
    <n v="3"/>
    <n v="7"/>
    <n v="3"/>
    <x v="11"/>
    <n v="2"/>
    <n v="1"/>
    <n v="2"/>
    <s v="36-45"/>
    <s v="Mid Career"/>
    <x v="2"/>
    <x v="3"/>
  </r>
  <r>
    <x v="1"/>
    <s v="Non-Travel"/>
    <x v="2"/>
    <s v="Current Employees"/>
    <x v="0"/>
    <x v="3"/>
    <s v="STAFF-333"/>
    <n v="333"/>
    <x v="1"/>
    <x v="0"/>
    <x v="1"/>
    <s v="No"/>
    <s v="Y"/>
    <n v="2"/>
    <n v="-2"/>
    <n v="0"/>
    <n v="32"/>
    <n v="0"/>
    <m/>
    <n v="0"/>
    <n v="1"/>
    <n v="976"/>
    <n v="26"/>
    <x v="2"/>
    <n v="1"/>
    <n v="3"/>
    <n v="100"/>
    <n v="3"/>
    <n v="2"/>
    <n v="1"/>
    <n v="4465"/>
    <n v="12069"/>
    <n v="0"/>
    <n v="18"/>
    <n v="3"/>
    <n v="1"/>
    <n v="80"/>
    <n v="0"/>
    <n v="4"/>
    <n v="3"/>
    <x v="11"/>
    <n v="2"/>
    <n v="2"/>
    <n v="2"/>
    <s v="26-35"/>
    <s v="Early Career"/>
    <x v="4"/>
    <x v="3"/>
  </r>
  <r>
    <x v="1"/>
    <s v="Travel_Rarely"/>
    <x v="0"/>
    <s v="Current Employees"/>
    <x v="1"/>
    <x v="0"/>
    <s v="STAFF-334"/>
    <n v="334"/>
    <x v="1"/>
    <x v="1"/>
    <x v="2"/>
    <s v="No"/>
    <s v="Y"/>
    <n v="2"/>
    <n v="-2"/>
    <n v="0"/>
    <n v="41"/>
    <n v="0"/>
    <m/>
    <n v="0"/>
    <n v="1"/>
    <n v="1411"/>
    <n v="19"/>
    <x v="0"/>
    <n v="1"/>
    <n v="3"/>
    <n v="36"/>
    <n v="3"/>
    <n v="2"/>
    <n v="2"/>
    <n v="3072"/>
    <n v="19877"/>
    <n v="2"/>
    <n v="16"/>
    <n v="3"/>
    <n v="1"/>
    <n v="80"/>
    <n v="2"/>
    <n v="17"/>
    <n v="2"/>
    <x v="6"/>
    <n v="0"/>
    <n v="0"/>
    <n v="0"/>
    <s v="36-45"/>
    <s v="Mid Career"/>
    <x v="4"/>
    <x v="2"/>
  </r>
  <r>
    <x v="1"/>
    <s v="Travel_Rarely"/>
    <x v="0"/>
    <s v="Current Employees"/>
    <x v="1"/>
    <x v="4"/>
    <s v="STAFF-335"/>
    <n v="335"/>
    <x v="1"/>
    <x v="1"/>
    <x v="2"/>
    <s v="No"/>
    <s v="Y"/>
    <n v="3"/>
    <n v="-2"/>
    <n v="0"/>
    <n v="40"/>
    <n v="0"/>
    <m/>
    <n v="0"/>
    <n v="1"/>
    <n v="1300"/>
    <n v="24"/>
    <x v="0"/>
    <n v="1"/>
    <n v="4"/>
    <n v="62"/>
    <n v="3"/>
    <n v="2"/>
    <n v="4"/>
    <n v="3319"/>
    <n v="24447"/>
    <n v="1"/>
    <n v="17"/>
    <n v="3"/>
    <n v="1"/>
    <n v="80"/>
    <n v="2"/>
    <n v="9"/>
    <n v="3"/>
    <x v="7"/>
    <n v="8"/>
    <n v="4"/>
    <n v="7"/>
    <s v="36-45"/>
    <s v="Mid Career"/>
    <x v="4"/>
    <x v="1"/>
  </r>
  <r>
    <x v="1"/>
    <s v="Travel_Rarely"/>
    <x v="1"/>
    <s v="Current Employees"/>
    <x v="1"/>
    <x v="1"/>
    <s v="STAFF-336"/>
    <n v="336"/>
    <x v="1"/>
    <x v="5"/>
    <x v="1"/>
    <s v="No"/>
    <s v="Y"/>
    <n v="2"/>
    <n v="-2"/>
    <n v="0"/>
    <n v="45"/>
    <n v="0"/>
    <m/>
    <n v="0"/>
    <n v="1"/>
    <n v="252"/>
    <n v="1"/>
    <x v="3"/>
    <n v="1"/>
    <n v="3"/>
    <n v="70"/>
    <n v="4"/>
    <n v="5"/>
    <n v="4"/>
    <n v="19202"/>
    <n v="15970"/>
    <n v="0"/>
    <n v="11"/>
    <n v="3"/>
    <n v="3"/>
    <n v="80"/>
    <n v="1"/>
    <n v="25"/>
    <n v="3"/>
    <x v="25"/>
    <n v="0"/>
    <n v="1"/>
    <n v="7"/>
    <s v="36-45"/>
    <s v="Mid Career"/>
    <x v="0"/>
    <x v="4"/>
  </r>
  <r>
    <x v="1"/>
    <s v="Travel_Frequently"/>
    <x v="2"/>
    <s v="Current Employees"/>
    <x v="1"/>
    <x v="2"/>
    <s v="STAFF-337"/>
    <n v="337"/>
    <x v="1"/>
    <x v="7"/>
    <x v="2"/>
    <s v="No"/>
    <s v="Y"/>
    <n v="3"/>
    <n v="-2"/>
    <n v="0"/>
    <n v="31"/>
    <n v="0"/>
    <m/>
    <n v="0"/>
    <n v="1"/>
    <n v="1327"/>
    <n v="3"/>
    <x v="2"/>
    <n v="1"/>
    <n v="2"/>
    <n v="73"/>
    <n v="3"/>
    <n v="3"/>
    <n v="3"/>
    <n v="13675"/>
    <n v="13523"/>
    <n v="9"/>
    <n v="12"/>
    <n v="3"/>
    <n v="1"/>
    <n v="80"/>
    <n v="1"/>
    <n v="9"/>
    <n v="3"/>
    <x v="4"/>
    <n v="2"/>
    <n v="2"/>
    <n v="2"/>
    <s v="26-35"/>
    <s v="Early Career"/>
    <x v="0"/>
    <x v="2"/>
  </r>
  <r>
    <x v="1"/>
    <s v="Travel_Rarely"/>
    <x v="2"/>
    <s v="Current Employees"/>
    <x v="1"/>
    <x v="0"/>
    <s v="STAFF-338"/>
    <n v="338"/>
    <x v="0"/>
    <x v="1"/>
    <x v="1"/>
    <s v="No"/>
    <s v="Y"/>
    <n v="2"/>
    <n v="-2"/>
    <n v="0"/>
    <n v="33"/>
    <n v="0"/>
    <m/>
    <n v="0"/>
    <n v="1"/>
    <n v="832"/>
    <n v="5"/>
    <x v="2"/>
    <n v="1"/>
    <n v="3"/>
    <n v="63"/>
    <n v="2"/>
    <n v="1"/>
    <n v="2"/>
    <n v="2911"/>
    <n v="14776"/>
    <n v="1"/>
    <n v="13"/>
    <n v="3"/>
    <n v="3"/>
    <n v="80"/>
    <n v="1"/>
    <n v="2"/>
    <n v="2"/>
    <x v="4"/>
    <n v="2"/>
    <n v="0"/>
    <n v="2"/>
    <s v="26-35"/>
    <s v="Early Career"/>
    <x v="2"/>
    <x v="2"/>
  </r>
  <r>
    <x v="1"/>
    <s v="Travel_Rarely"/>
    <x v="2"/>
    <s v="Current Employees"/>
    <x v="1"/>
    <x v="0"/>
    <s v="STAFF-339"/>
    <n v="339"/>
    <x v="1"/>
    <x v="3"/>
    <x v="1"/>
    <s v="No"/>
    <s v="Y"/>
    <n v="3"/>
    <n v="-2"/>
    <n v="0"/>
    <n v="34"/>
    <n v="0"/>
    <m/>
    <n v="0"/>
    <n v="1"/>
    <n v="470"/>
    <n v="2"/>
    <x v="2"/>
    <n v="1"/>
    <n v="4"/>
    <n v="84"/>
    <n v="2"/>
    <n v="2"/>
    <n v="2"/>
    <n v="5957"/>
    <n v="23687"/>
    <n v="6"/>
    <n v="13"/>
    <n v="3"/>
    <n v="2"/>
    <n v="80"/>
    <n v="1"/>
    <n v="13"/>
    <n v="3"/>
    <x v="19"/>
    <n v="9"/>
    <n v="5"/>
    <n v="9"/>
    <s v="26-35"/>
    <s v="Early Career"/>
    <x v="2"/>
    <x v="1"/>
  </r>
  <r>
    <x v="1"/>
    <s v="Travel_Rarely"/>
    <x v="0"/>
    <s v="Current Employees"/>
    <x v="1"/>
    <x v="2"/>
    <s v="STAFF-340"/>
    <n v="340"/>
    <x v="0"/>
    <x v="1"/>
    <x v="1"/>
    <s v="No"/>
    <s v="Y"/>
    <n v="2"/>
    <n v="-2"/>
    <n v="0"/>
    <n v="37"/>
    <n v="0"/>
    <m/>
    <n v="0"/>
    <n v="1"/>
    <n v="1017"/>
    <n v="1"/>
    <x v="0"/>
    <n v="1"/>
    <n v="3"/>
    <n v="83"/>
    <n v="2"/>
    <n v="1"/>
    <n v="3"/>
    <n v="3920"/>
    <n v="18697"/>
    <n v="2"/>
    <n v="14"/>
    <n v="3"/>
    <n v="1"/>
    <n v="80"/>
    <n v="1"/>
    <n v="17"/>
    <n v="2"/>
    <x v="11"/>
    <n v="1"/>
    <n v="0"/>
    <n v="2"/>
    <s v="36-45"/>
    <s v="Mid Career"/>
    <x v="2"/>
    <x v="3"/>
  </r>
  <r>
    <x v="1"/>
    <s v="Travel_Frequently"/>
    <x v="1"/>
    <s v="Current Employees"/>
    <x v="1"/>
    <x v="0"/>
    <s v="STAFF-341"/>
    <n v="341"/>
    <x v="1"/>
    <x v="3"/>
    <x v="1"/>
    <s v="No"/>
    <s v="Y"/>
    <n v="1"/>
    <n v="-2"/>
    <n v="0"/>
    <n v="45"/>
    <n v="0"/>
    <m/>
    <n v="0"/>
    <n v="1"/>
    <n v="1199"/>
    <n v="7"/>
    <x v="2"/>
    <n v="1"/>
    <n v="1"/>
    <n v="77"/>
    <n v="4"/>
    <n v="2"/>
    <n v="2"/>
    <n v="6434"/>
    <n v="5118"/>
    <n v="4"/>
    <n v="17"/>
    <n v="3"/>
    <n v="4"/>
    <n v="80"/>
    <n v="1"/>
    <n v="9"/>
    <n v="3"/>
    <x v="11"/>
    <n v="2"/>
    <n v="0"/>
    <n v="2"/>
    <s v="36-45"/>
    <s v="Mid Career"/>
    <x v="4"/>
    <x v="3"/>
  </r>
  <r>
    <x v="0"/>
    <s v="Travel_Frequently"/>
    <x v="0"/>
    <s v="Ex-Employees"/>
    <x v="1"/>
    <x v="2"/>
    <s v="STAFF-342"/>
    <n v="342"/>
    <x v="1"/>
    <x v="3"/>
    <x v="2"/>
    <s v="No"/>
    <s v="Y"/>
    <n v="5"/>
    <n v="-2"/>
    <n v="0"/>
    <n v="37"/>
    <n v="1"/>
    <n v="1"/>
    <n v="1"/>
    <n v="0"/>
    <n v="504"/>
    <n v="10"/>
    <x v="3"/>
    <n v="1"/>
    <n v="1"/>
    <n v="61"/>
    <n v="3"/>
    <n v="3"/>
    <n v="3"/>
    <n v="10048"/>
    <n v="22573"/>
    <n v="6"/>
    <n v="11"/>
    <n v="3"/>
    <n v="2"/>
    <n v="80"/>
    <n v="2"/>
    <n v="17"/>
    <n v="3"/>
    <x v="6"/>
    <n v="0"/>
    <n v="0"/>
    <n v="0"/>
    <s v="36-45"/>
    <s v="Mid Career"/>
    <x v="0"/>
    <x v="2"/>
  </r>
  <r>
    <x v="1"/>
    <s v="Travel_Frequently"/>
    <x v="0"/>
    <s v="Current Employees"/>
    <x v="1"/>
    <x v="4"/>
    <s v="STAFF-343"/>
    <n v="343"/>
    <x v="0"/>
    <x v="4"/>
    <x v="0"/>
    <s v="No"/>
    <s v="Y"/>
    <n v="1"/>
    <n v="-2"/>
    <n v="0"/>
    <n v="39"/>
    <n v="0"/>
    <m/>
    <n v="0"/>
    <n v="1"/>
    <n v="505"/>
    <n v="2"/>
    <x v="2"/>
    <n v="1"/>
    <n v="4"/>
    <n v="64"/>
    <n v="3"/>
    <n v="3"/>
    <n v="4"/>
    <n v="10938"/>
    <n v="6420"/>
    <n v="0"/>
    <n v="25"/>
    <n v="4"/>
    <n v="4"/>
    <n v="80"/>
    <n v="0"/>
    <n v="20"/>
    <n v="3"/>
    <x v="27"/>
    <n v="6"/>
    <n v="11"/>
    <n v="8"/>
    <s v="36-45"/>
    <s v="Mid Career"/>
    <x v="1"/>
    <x v="4"/>
  </r>
  <r>
    <x v="1"/>
    <s v="Travel_Rarely"/>
    <x v="2"/>
    <s v="Current Employees"/>
    <x v="1"/>
    <x v="0"/>
    <s v="STAFF-346"/>
    <n v="346"/>
    <x v="1"/>
    <x v="1"/>
    <x v="0"/>
    <s v="No"/>
    <s v="Y"/>
    <n v="1"/>
    <n v="-2"/>
    <n v="0"/>
    <n v="29"/>
    <n v="0"/>
    <m/>
    <n v="0"/>
    <n v="1"/>
    <n v="665"/>
    <n v="15"/>
    <x v="3"/>
    <n v="1"/>
    <n v="3"/>
    <n v="60"/>
    <n v="3"/>
    <n v="1"/>
    <n v="2"/>
    <n v="2340"/>
    <n v="22673"/>
    <n v="1"/>
    <n v="19"/>
    <n v="3"/>
    <n v="1"/>
    <n v="80"/>
    <n v="0"/>
    <n v="6"/>
    <n v="3"/>
    <x v="0"/>
    <n v="5"/>
    <n v="1"/>
    <n v="5"/>
    <s v="26-35"/>
    <s v="Early Career"/>
    <x v="3"/>
    <x v="0"/>
  </r>
  <r>
    <x v="1"/>
    <s v="Travel_Rarely"/>
    <x v="0"/>
    <s v="Current Employees"/>
    <x v="1"/>
    <x v="0"/>
    <s v="STAFF-347"/>
    <n v="347"/>
    <x v="0"/>
    <x v="1"/>
    <x v="0"/>
    <s v="Yes"/>
    <s v="Y"/>
    <n v="1"/>
    <n v="-2"/>
    <n v="0"/>
    <n v="42"/>
    <n v="0"/>
    <m/>
    <n v="0"/>
    <n v="1"/>
    <n v="916"/>
    <n v="17"/>
    <x v="0"/>
    <n v="1"/>
    <n v="4"/>
    <n v="82"/>
    <n v="4"/>
    <n v="2"/>
    <n v="2"/>
    <n v="6545"/>
    <n v="23016"/>
    <n v="3"/>
    <n v="13"/>
    <n v="3"/>
    <n v="3"/>
    <n v="80"/>
    <n v="0"/>
    <n v="10"/>
    <n v="3"/>
    <x v="11"/>
    <n v="2"/>
    <n v="0"/>
    <n v="2"/>
    <s v="36-45"/>
    <s v="Mid Career"/>
    <x v="2"/>
    <x v="3"/>
  </r>
  <r>
    <x v="1"/>
    <s v="Travel_Rarely"/>
    <x v="2"/>
    <s v="Current Employees"/>
    <x v="0"/>
    <x v="3"/>
    <s v="STAFF-349"/>
    <n v="349"/>
    <x v="1"/>
    <x v="0"/>
    <x v="2"/>
    <s v="No"/>
    <s v="Y"/>
    <n v="2"/>
    <n v="-2"/>
    <n v="0"/>
    <n v="29"/>
    <n v="0"/>
    <m/>
    <n v="0"/>
    <n v="1"/>
    <n v="1247"/>
    <n v="20"/>
    <x v="0"/>
    <n v="1"/>
    <n v="4"/>
    <n v="45"/>
    <n v="3"/>
    <n v="2"/>
    <n v="1"/>
    <n v="6931"/>
    <n v="10732"/>
    <n v="2"/>
    <n v="14"/>
    <n v="3"/>
    <n v="4"/>
    <n v="80"/>
    <n v="1"/>
    <n v="10"/>
    <n v="3"/>
    <x v="11"/>
    <n v="2"/>
    <n v="0"/>
    <n v="2"/>
    <s v="26-35"/>
    <s v="Early Career"/>
    <x v="2"/>
    <x v="3"/>
  </r>
  <r>
    <x v="1"/>
    <s v="Travel_Rarely"/>
    <x v="2"/>
    <s v="Current Employees"/>
    <x v="1"/>
    <x v="0"/>
    <s v="STAFF-350"/>
    <n v="350"/>
    <x v="0"/>
    <x v="3"/>
    <x v="1"/>
    <s v="No"/>
    <s v="Y"/>
    <n v="3"/>
    <n v="-2"/>
    <n v="0"/>
    <n v="25"/>
    <n v="0"/>
    <m/>
    <n v="0"/>
    <n v="1"/>
    <n v="685"/>
    <n v="1"/>
    <x v="3"/>
    <n v="1"/>
    <n v="1"/>
    <n v="62"/>
    <n v="3"/>
    <n v="2"/>
    <n v="2"/>
    <n v="4898"/>
    <n v="7505"/>
    <n v="0"/>
    <n v="12"/>
    <n v="3"/>
    <n v="4"/>
    <n v="80"/>
    <n v="2"/>
    <n v="5"/>
    <n v="3"/>
    <x v="9"/>
    <n v="2"/>
    <n v="1"/>
    <n v="2"/>
    <s v="18-25"/>
    <s v="Young"/>
    <x v="0"/>
    <x v="3"/>
  </r>
  <r>
    <x v="1"/>
    <s v="Travel_Rarely"/>
    <x v="0"/>
    <s v="Current Employees"/>
    <x v="1"/>
    <x v="2"/>
    <s v="STAFF-351"/>
    <n v="351"/>
    <x v="0"/>
    <x v="2"/>
    <x v="2"/>
    <s v="Yes"/>
    <s v="Y"/>
    <n v="4"/>
    <n v="-2"/>
    <n v="0"/>
    <n v="42"/>
    <n v="0"/>
    <m/>
    <n v="0"/>
    <n v="1"/>
    <n v="269"/>
    <n v="2"/>
    <x v="3"/>
    <n v="1"/>
    <n v="4"/>
    <n v="56"/>
    <n v="2"/>
    <n v="1"/>
    <n v="3"/>
    <n v="2593"/>
    <n v="8007"/>
    <n v="0"/>
    <n v="11"/>
    <n v="3"/>
    <n v="3"/>
    <n v="80"/>
    <n v="1"/>
    <n v="10"/>
    <n v="3"/>
    <x v="7"/>
    <n v="6"/>
    <n v="7"/>
    <n v="8"/>
    <s v="36-45"/>
    <s v="Mid Career"/>
    <x v="0"/>
    <x v="1"/>
  </r>
  <r>
    <x v="1"/>
    <s v="Travel_Rarely"/>
    <x v="0"/>
    <s v="Current Employees"/>
    <x v="1"/>
    <x v="2"/>
    <s v="STAFF-352"/>
    <n v="352"/>
    <x v="1"/>
    <x v="7"/>
    <x v="2"/>
    <s v="No"/>
    <s v="Y"/>
    <n v="5"/>
    <n v="-2"/>
    <n v="0"/>
    <n v="40"/>
    <n v="0"/>
    <m/>
    <n v="0"/>
    <n v="1"/>
    <n v="1416"/>
    <n v="2"/>
    <x v="0"/>
    <n v="1"/>
    <n v="1"/>
    <n v="49"/>
    <n v="3"/>
    <n v="5"/>
    <n v="3"/>
    <n v="19436"/>
    <n v="5949"/>
    <n v="0"/>
    <n v="19"/>
    <n v="3"/>
    <n v="4"/>
    <n v="80"/>
    <n v="1"/>
    <n v="22"/>
    <n v="3"/>
    <x v="17"/>
    <n v="7"/>
    <n v="3"/>
    <n v="9"/>
    <s v="36-45"/>
    <s v="Mid Career"/>
    <x v="3"/>
    <x v="4"/>
  </r>
  <r>
    <x v="1"/>
    <s v="Travel_Rarely"/>
    <x v="1"/>
    <s v="Current Employees"/>
    <x v="1"/>
    <x v="0"/>
    <s v="STAFF-353"/>
    <n v="353"/>
    <x v="1"/>
    <x v="1"/>
    <x v="1"/>
    <s v="No"/>
    <s v="Y"/>
    <n v="0"/>
    <n v="-2"/>
    <n v="0"/>
    <n v="51"/>
    <n v="0"/>
    <m/>
    <n v="0"/>
    <n v="1"/>
    <n v="833"/>
    <n v="1"/>
    <x v="3"/>
    <n v="1"/>
    <n v="3"/>
    <n v="96"/>
    <n v="3"/>
    <n v="1"/>
    <n v="2"/>
    <n v="2723"/>
    <n v="23231"/>
    <n v="1"/>
    <n v="11"/>
    <n v="3"/>
    <n v="2"/>
    <n v="80"/>
    <n v="0"/>
    <n v="1"/>
    <n v="2"/>
    <x v="6"/>
    <n v="0"/>
    <n v="0"/>
    <n v="0"/>
    <s v="46+"/>
    <s v="Senior"/>
    <x v="0"/>
    <x v="2"/>
  </r>
  <r>
    <x v="0"/>
    <s v="Travel_Frequently"/>
    <x v="2"/>
    <s v="Ex-Employees"/>
    <x v="1"/>
    <x v="2"/>
    <s v="STAFF-355"/>
    <n v="355"/>
    <x v="1"/>
    <x v="2"/>
    <x v="0"/>
    <s v="No"/>
    <s v="Y"/>
    <n v="2"/>
    <n v="-2"/>
    <n v="0"/>
    <n v="31"/>
    <n v="1"/>
    <n v="1"/>
    <n v="1"/>
    <n v="0"/>
    <n v="307"/>
    <n v="29"/>
    <x v="0"/>
    <n v="1"/>
    <n v="3"/>
    <n v="71"/>
    <n v="2"/>
    <n v="1"/>
    <n v="3"/>
    <n v="3479"/>
    <n v="11652"/>
    <n v="0"/>
    <n v="11"/>
    <n v="3"/>
    <n v="2"/>
    <n v="80"/>
    <n v="0"/>
    <n v="6"/>
    <n v="4"/>
    <x v="8"/>
    <n v="4"/>
    <n v="1"/>
    <n v="4"/>
    <s v="26-35"/>
    <s v="Early Career"/>
    <x v="0"/>
    <x v="3"/>
  </r>
  <r>
    <x v="1"/>
    <s v="Travel_Frequently"/>
    <x v="2"/>
    <s v="Current Employees"/>
    <x v="1"/>
    <x v="0"/>
    <s v="STAFF-359"/>
    <n v="359"/>
    <x v="1"/>
    <x v="2"/>
    <x v="1"/>
    <s v="No"/>
    <s v="Y"/>
    <n v="3"/>
    <n v="-2"/>
    <n v="0"/>
    <n v="32"/>
    <n v="0"/>
    <m/>
    <n v="0"/>
    <n v="1"/>
    <n v="1311"/>
    <n v="7"/>
    <x v="3"/>
    <n v="1"/>
    <n v="2"/>
    <n v="100"/>
    <n v="4"/>
    <n v="1"/>
    <n v="2"/>
    <n v="2794"/>
    <n v="26062"/>
    <n v="1"/>
    <n v="20"/>
    <n v="4"/>
    <n v="3"/>
    <n v="80"/>
    <n v="0"/>
    <n v="5"/>
    <n v="1"/>
    <x v="8"/>
    <n v="1"/>
    <n v="0"/>
    <n v="3"/>
    <s v="26-35"/>
    <s v="Early Career"/>
    <x v="3"/>
    <x v="3"/>
  </r>
  <r>
    <x v="1"/>
    <s v="Non-Travel"/>
    <x v="0"/>
    <s v="Current Employees"/>
    <x v="0"/>
    <x v="0"/>
    <s v="STAFF-361"/>
    <n v="361"/>
    <x v="1"/>
    <x v="0"/>
    <x v="1"/>
    <s v="No"/>
    <s v="Y"/>
    <n v="0"/>
    <n v="-2"/>
    <n v="0"/>
    <n v="38"/>
    <n v="0"/>
    <m/>
    <n v="0"/>
    <n v="1"/>
    <n v="1327"/>
    <n v="2"/>
    <x v="0"/>
    <n v="1"/>
    <n v="4"/>
    <n v="39"/>
    <n v="2"/>
    <n v="2"/>
    <n v="2"/>
    <n v="5249"/>
    <n v="19682"/>
    <n v="3"/>
    <n v="18"/>
    <n v="3"/>
    <n v="4"/>
    <n v="80"/>
    <n v="1"/>
    <n v="13"/>
    <n v="3"/>
    <x v="3"/>
    <n v="7"/>
    <n v="7"/>
    <n v="5"/>
    <s v="36-45"/>
    <s v="Mid Career"/>
    <x v="4"/>
    <x v="0"/>
  </r>
  <r>
    <x v="1"/>
    <s v="Travel_Rarely"/>
    <x v="2"/>
    <s v="Current Employees"/>
    <x v="1"/>
    <x v="4"/>
    <s v="STAFF-362"/>
    <n v="362"/>
    <x v="1"/>
    <x v="2"/>
    <x v="0"/>
    <s v="No"/>
    <s v="Y"/>
    <n v="5"/>
    <n v="-2"/>
    <n v="0"/>
    <n v="32"/>
    <n v="0"/>
    <m/>
    <n v="0"/>
    <n v="1"/>
    <n v="128"/>
    <n v="2"/>
    <x v="1"/>
    <n v="1"/>
    <n v="4"/>
    <n v="84"/>
    <n v="2"/>
    <n v="2"/>
    <n v="4"/>
    <n v="2176"/>
    <n v="19737"/>
    <n v="4"/>
    <n v="13"/>
    <n v="3"/>
    <n v="4"/>
    <n v="80"/>
    <n v="0"/>
    <n v="9"/>
    <n v="3"/>
    <x v="0"/>
    <n v="2"/>
    <n v="0"/>
    <n v="4"/>
    <s v="26-35"/>
    <s v="Early Career"/>
    <x v="2"/>
    <x v="0"/>
  </r>
  <r>
    <x v="1"/>
    <s v="Travel_Rarely"/>
    <x v="1"/>
    <s v="Current Employees"/>
    <x v="0"/>
    <x v="4"/>
    <s v="STAFF-363"/>
    <n v="363"/>
    <x v="0"/>
    <x v="5"/>
    <x v="1"/>
    <s v="Yes"/>
    <s v="Y"/>
    <n v="2"/>
    <n v="-2"/>
    <n v="0"/>
    <n v="46"/>
    <n v="0"/>
    <m/>
    <n v="0"/>
    <n v="1"/>
    <n v="488"/>
    <n v="2"/>
    <x v="3"/>
    <n v="1"/>
    <n v="4"/>
    <n v="75"/>
    <n v="1"/>
    <n v="4"/>
    <n v="4"/>
    <n v="16872"/>
    <n v="14977"/>
    <n v="3"/>
    <n v="12"/>
    <n v="3"/>
    <n v="2"/>
    <n v="80"/>
    <n v="1"/>
    <n v="28"/>
    <n v="2"/>
    <x v="5"/>
    <n v="7"/>
    <n v="7"/>
    <n v="7"/>
    <s v="46+"/>
    <s v="Senior"/>
    <x v="0"/>
    <x v="0"/>
  </r>
  <r>
    <x v="0"/>
    <s v="Travel_Rarely"/>
    <x v="2"/>
    <s v="Ex-Employees"/>
    <x v="1"/>
    <x v="0"/>
    <s v="STAFF-364"/>
    <n v="364"/>
    <x v="1"/>
    <x v="2"/>
    <x v="0"/>
    <s v="No"/>
    <s v="Y"/>
    <n v="5"/>
    <n v="-2"/>
    <n v="0"/>
    <n v="28"/>
    <n v="1"/>
    <n v="1"/>
    <n v="1"/>
    <n v="0"/>
    <n v="529"/>
    <n v="2"/>
    <x v="2"/>
    <n v="1"/>
    <n v="1"/>
    <n v="79"/>
    <n v="3"/>
    <n v="1"/>
    <n v="2"/>
    <n v="3485"/>
    <n v="14935"/>
    <n v="2"/>
    <n v="11"/>
    <n v="3"/>
    <n v="3"/>
    <n v="80"/>
    <n v="0"/>
    <n v="5"/>
    <n v="1"/>
    <x v="2"/>
    <n v="0"/>
    <n v="0"/>
    <n v="0"/>
    <s v="26-35"/>
    <s v="Early Career"/>
    <x v="0"/>
    <x v="2"/>
  </r>
  <r>
    <x v="1"/>
    <s v="Travel_Rarely"/>
    <x v="2"/>
    <s v="Current Employees"/>
    <x v="0"/>
    <x v="2"/>
    <s v="STAFF-366"/>
    <n v="366"/>
    <x v="1"/>
    <x v="0"/>
    <x v="1"/>
    <s v="No"/>
    <s v="Y"/>
    <n v="2"/>
    <n v="-2"/>
    <n v="0"/>
    <n v="29"/>
    <n v="0"/>
    <m/>
    <n v="0"/>
    <n v="1"/>
    <n v="1210"/>
    <n v="2"/>
    <x v="3"/>
    <n v="1"/>
    <n v="1"/>
    <n v="78"/>
    <n v="2"/>
    <n v="2"/>
    <n v="3"/>
    <n v="6644"/>
    <n v="3687"/>
    <n v="2"/>
    <n v="19"/>
    <n v="3"/>
    <n v="2"/>
    <n v="80"/>
    <n v="2"/>
    <n v="10"/>
    <n v="3"/>
    <x v="2"/>
    <n v="0"/>
    <n v="0"/>
    <n v="0"/>
    <s v="26-35"/>
    <s v="Early Career"/>
    <x v="3"/>
    <x v="2"/>
  </r>
  <r>
    <x v="1"/>
    <s v="Travel_Rarely"/>
    <x v="2"/>
    <s v="Current Employees"/>
    <x v="1"/>
    <x v="2"/>
    <s v="STAFF-367"/>
    <n v="367"/>
    <x v="1"/>
    <x v="4"/>
    <x v="1"/>
    <s v="No"/>
    <s v="Y"/>
    <n v="2"/>
    <n v="-2"/>
    <n v="0"/>
    <n v="31"/>
    <n v="0"/>
    <m/>
    <n v="0"/>
    <n v="1"/>
    <n v="1463"/>
    <n v="23"/>
    <x v="3"/>
    <n v="1"/>
    <n v="2"/>
    <n v="64"/>
    <n v="2"/>
    <n v="2"/>
    <n v="4"/>
    <n v="5582"/>
    <n v="14408"/>
    <n v="0"/>
    <n v="21"/>
    <n v="4"/>
    <n v="2"/>
    <n v="80"/>
    <n v="1"/>
    <n v="10"/>
    <n v="3"/>
    <x v="7"/>
    <n v="0"/>
    <n v="7"/>
    <n v="8"/>
    <s v="26-35"/>
    <s v="Early Career"/>
    <x v="3"/>
    <x v="1"/>
  </r>
  <r>
    <x v="1"/>
    <s v="Non-Travel"/>
    <x v="2"/>
    <s v="Current Employees"/>
    <x v="1"/>
    <x v="0"/>
    <s v="STAFF-369"/>
    <n v="369"/>
    <x v="1"/>
    <x v="4"/>
    <x v="2"/>
    <s v="No"/>
    <s v="Y"/>
    <n v="2"/>
    <n v="-2"/>
    <n v="0"/>
    <n v="25"/>
    <n v="0"/>
    <m/>
    <n v="0"/>
    <n v="1"/>
    <n v="675"/>
    <n v="5"/>
    <x v="0"/>
    <n v="1"/>
    <n v="2"/>
    <n v="85"/>
    <n v="4"/>
    <n v="2"/>
    <n v="2"/>
    <n v="4000"/>
    <n v="18384"/>
    <n v="1"/>
    <n v="12"/>
    <n v="3"/>
    <n v="4"/>
    <n v="80"/>
    <n v="2"/>
    <n v="6"/>
    <n v="3"/>
    <x v="0"/>
    <n v="3"/>
    <n v="1"/>
    <n v="5"/>
    <s v="18-25"/>
    <s v="Young"/>
    <x v="0"/>
    <x v="0"/>
  </r>
  <r>
    <x v="1"/>
    <s v="Travel_Rarely"/>
    <x v="1"/>
    <s v="Current Employees"/>
    <x v="1"/>
    <x v="2"/>
    <s v="STAFF-372"/>
    <n v="372"/>
    <x v="1"/>
    <x v="4"/>
    <x v="1"/>
    <s v="Yes"/>
    <s v="Y"/>
    <n v="2"/>
    <n v="-2"/>
    <n v="0"/>
    <n v="45"/>
    <n v="0"/>
    <m/>
    <n v="0"/>
    <n v="1"/>
    <n v="1385"/>
    <n v="20"/>
    <x v="0"/>
    <n v="1"/>
    <n v="3"/>
    <n v="79"/>
    <n v="3"/>
    <n v="4"/>
    <n v="4"/>
    <n v="13496"/>
    <n v="7501"/>
    <n v="0"/>
    <n v="14"/>
    <n v="3"/>
    <n v="2"/>
    <n v="80"/>
    <n v="0"/>
    <n v="21"/>
    <n v="3"/>
    <x v="23"/>
    <n v="7"/>
    <n v="4"/>
    <n v="10"/>
    <s v="36-45"/>
    <s v="Mid Career"/>
    <x v="2"/>
    <x v="4"/>
  </r>
  <r>
    <x v="1"/>
    <s v="Travel_Rarely"/>
    <x v="0"/>
    <s v="Current Employees"/>
    <x v="1"/>
    <x v="0"/>
    <s v="STAFF-373"/>
    <n v="373"/>
    <x v="1"/>
    <x v="2"/>
    <x v="1"/>
    <s v="No"/>
    <s v="Y"/>
    <n v="4"/>
    <n v="-2"/>
    <n v="0"/>
    <n v="36"/>
    <n v="0"/>
    <m/>
    <n v="0"/>
    <n v="1"/>
    <n v="1403"/>
    <n v="6"/>
    <x v="3"/>
    <n v="1"/>
    <n v="4"/>
    <n v="47"/>
    <n v="3"/>
    <n v="1"/>
    <n v="2"/>
    <n v="3210"/>
    <n v="20251"/>
    <n v="0"/>
    <n v="11"/>
    <n v="3"/>
    <n v="3"/>
    <n v="80"/>
    <n v="1"/>
    <n v="16"/>
    <n v="3"/>
    <x v="15"/>
    <n v="13"/>
    <n v="10"/>
    <n v="11"/>
    <s v="36-45"/>
    <s v="Mid Career"/>
    <x v="0"/>
    <x v="4"/>
  </r>
  <r>
    <x v="1"/>
    <s v="Travel_Rarely"/>
    <x v="3"/>
    <s v="Current Employees"/>
    <x v="1"/>
    <x v="2"/>
    <s v="STAFF-374"/>
    <n v="374"/>
    <x v="1"/>
    <x v="5"/>
    <x v="0"/>
    <s v="Yes"/>
    <s v="Y"/>
    <n v="2"/>
    <n v="-2"/>
    <n v="0"/>
    <n v="55"/>
    <n v="0"/>
    <m/>
    <n v="0"/>
    <n v="1"/>
    <n v="452"/>
    <n v="1"/>
    <x v="3"/>
    <n v="1"/>
    <n v="4"/>
    <n v="81"/>
    <n v="3"/>
    <n v="5"/>
    <n v="3"/>
    <n v="19045"/>
    <n v="18938"/>
    <n v="0"/>
    <n v="14"/>
    <n v="3"/>
    <n v="3"/>
    <n v="80"/>
    <n v="0"/>
    <n v="37"/>
    <n v="3"/>
    <x v="28"/>
    <n v="10"/>
    <n v="4"/>
    <n v="13"/>
    <s v="46+"/>
    <s v="Senior"/>
    <x v="2"/>
    <x v="4"/>
  </r>
  <r>
    <x v="0"/>
    <s v="Non-Travel"/>
    <x v="1"/>
    <s v="Ex-Employees"/>
    <x v="1"/>
    <x v="0"/>
    <s v="STAFF-376"/>
    <n v="376"/>
    <x v="1"/>
    <x v="5"/>
    <x v="1"/>
    <s v="Yes"/>
    <s v="Y"/>
    <n v="2"/>
    <n v="-2"/>
    <n v="0"/>
    <n v="47"/>
    <n v="1"/>
    <n v="1"/>
    <n v="1"/>
    <n v="0"/>
    <n v="666"/>
    <n v="29"/>
    <x v="2"/>
    <n v="1"/>
    <n v="1"/>
    <n v="88"/>
    <n v="3"/>
    <n v="3"/>
    <n v="2"/>
    <n v="11849"/>
    <n v="10268"/>
    <n v="1"/>
    <n v="12"/>
    <n v="3"/>
    <n v="4"/>
    <n v="80"/>
    <n v="1"/>
    <n v="10"/>
    <n v="2"/>
    <x v="1"/>
    <n v="7"/>
    <n v="9"/>
    <n v="9"/>
    <s v="46+"/>
    <s v="Senior"/>
    <x v="0"/>
    <x v="1"/>
  </r>
  <r>
    <x v="1"/>
    <s v="Travel_Rarely"/>
    <x v="2"/>
    <s v="Current Employees"/>
    <x v="1"/>
    <x v="2"/>
    <s v="STAFF-377"/>
    <n v="377"/>
    <x v="1"/>
    <x v="1"/>
    <x v="1"/>
    <s v="No"/>
    <s v="Y"/>
    <n v="3"/>
    <n v="-2"/>
    <n v="0"/>
    <n v="28"/>
    <n v="0"/>
    <m/>
    <n v="0"/>
    <n v="1"/>
    <n v="1158"/>
    <n v="9"/>
    <x v="3"/>
    <n v="1"/>
    <n v="4"/>
    <n v="94"/>
    <n v="3"/>
    <n v="1"/>
    <n v="4"/>
    <n v="2070"/>
    <n v="2613"/>
    <n v="1"/>
    <n v="23"/>
    <n v="4"/>
    <n v="4"/>
    <n v="80"/>
    <n v="1"/>
    <n v="5"/>
    <n v="2"/>
    <x v="8"/>
    <n v="2"/>
    <n v="0"/>
    <n v="4"/>
    <s v="26-35"/>
    <s v="Early Career"/>
    <x v="1"/>
    <x v="3"/>
  </r>
  <r>
    <x v="1"/>
    <s v="Travel_Rarely"/>
    <x v="0"/>
    <s v="Current Employees"/>
    <x v="0"/>
    <x v="2"/>
    <s v="STAFF-378"/>
    <n v="378"/>
    <x v="1"/>
    <x v="0"/>
    <x v="1"/>
    <s v="No"/>
    <s v="Y"/>
    <n v="5"/>
    <n v="-2"/>
    <n v="0"/>
    <n v="37"/>
    <n v="0"/>
    <m/>
    <n v="0"/>
    <n v="1"/>
    <n v="228"/>
    <n v="6"/>
    <x v="2"/>
    <n v="1"/>
    <n v="3"/>
    <n v="98"/>
    <n v="3"/>
    <n v="2"/>
    <n v="4"/>
    <n v="6502"/>
    <n v="22825"/>
    <n v="4"/>
    <n v="14"/>
    <n v="3"/>
    <n v="2"/>
    <n v="80"/>
    <n v="1"/>
    <n v="7"/>
    <n v="4"/>
    <x v="8"/>
    <n v="4"/>
    <n v="0"/>
    <n v="1"/>
    <s v="36-45"/>
    <s v="Mid Career"/>
    <x v="2"/>
    <x v="3"/>
  </r>
  <r>
    <x v="1"/>
    <s v="Travel_Rarely"/>
    <x v="4"/>
    <s v="Current Employees"/>
    <x v="1"/>
    <x v="2"/>
    <s v="STAFF-379"/>
    <n v="379"/>
    <x v="1"/>
    <x v="1"/>
    <x v="0"/>
    <s v="No"/>
    <s v="Y"/>
    <n v="4"/>
    <n v="-2"/>
    <n v="0"/>
    <n v="21"/>
    <n v="0"/>
    <m/>
    <n v="0"/>
    <n v="1"/>
    <n v="996"/>
    <n v="3"/>
    <x v="0"/>
    <n v="1"/>
    <n v="4"/>
    <n v="100"/>
    <n v="2"/>
    <n v="1"/>
    <n v="3"/>
    <n v="3230"/>
    <n v="10531"/>
    <n v="1"/>
    <n v="17"/>
    <n v="3"/>
    <n v="1"/>
    <n v="80"/>
    <n v="0"/>
    <n v="3"/>
    <n v="4"/>
    <x v="11"/>
    <n v="2"/>
    <n v="1"/>
    <n v="0"/>
    <s v="18-25"/>
    <s v="Young"/>
    <x v="4"/>
    <x v="3"/>
  </r>
  <r>
    <x v="1"/>
    <s v="Non-Travel"/>
    <x v="0"/>
    <s v="Current Employees"/>
    <x v="1"/>
    <x v="2"/>
    <s v="STAFF-380"/>
    <n v="380"/>
    <x v="0"/>
    <x v="7"/>
    <x v="2"/>
    <s v="Yes"/>
    <s v="Y"/>
    <n v="2"/>
    <n v="-2"/>
    <n v="0"/>
    <n v="37"/>
    <n v="0"/>
    <m/>
    <n v="0"/>
    <n v="1"/>
    <n v="728"/>
    <n v="1"/>
    <x v="2"/>
    <n v="1"/>
    <n v="1"/>
    <n v="80"/>
    <n v="3"/>
    <n v="3"/>
    <n v="4"/>
    <n v="13603"/>
    <n v="11677"/>
    <n v="2"/>
    <n v="18"/>
    <n v="3"/>
    <n v="1"/>
    <n v="80"/>
    <n v="2"/>
    <n v="15"/>
    <n v="3"/>
    <x v="8"/>
    <n v="2"/>
    <n v="0"/>
    <n v="2"/>
    <s v="36-45"/>
    <s v="Mid Career"/>
    <x v="4"/>
    <x v="3"/>
  </r>
  <r>
    <x v="1"/>
    <s v="Travel_Rarely"/>
    <x v="0"/>
    <s v="Current Employees"/>
    <x v="1"/>
    <x v="0"/>
    <s v="STAFF-381"/>
    <n v="381"/>
    <x v="0"/>
    <x v="5"/>
    <x v="2"/>
    <s v="No"/>
    <s v="Y"/>
    <n v="6"/>
    <n v="-2"/>
    <n v="0"/>
    <n v="35"/>
    <n v="0"/>
    <m/>
    <n v="0"/>
    <n v="1"/>
    <n v="1315"/>
    <n v="22"/>
    <x v="3"/>
    <n v="1"/>
    <n v="2"/>
    <n v="71"/>
    <n v="4"/>
    <n v="3"/>
    <n v="2"/>
    <n v="11996"/>
    <n v="19100"/>
    <n v="7"/>
    <n v="18"/>
    <n v="3"/>
    <n v="2"/>
    <n v="80"/>
    <n v="1"/>
    <n v="10"/>
    <n v="2"/>
    <x v="5"/>
    <n v="7"/>
    <n v="6"/>
    <n v="2"/>
    <s v="26-35"/>
    <s v="Early Career"/>
    <x v="4"/>
    <x v="0"/>
  </r>
  <r>
    <x v="1"/>
    <s v="Travel_Rarely"/>
    <x v="0"/>
    <s v="Current Employees"/>
    <x v="0"/>
    <x v="2"/>
    <s v="STAFF-382"/>
    <n v="382"/>
    <x v="0"/>
    <x v="0"/>
    <x v="2"/>
    <s v="Yes"/>
    <s v="Y"/>
    <n v="3"/>
    <n v="-2"/>
    <n v="0"/>
    <n v="38"/>
    <n v="0"/>
    <m/>
    <n v="0"/>
    <n v="1"/>
    <n v="322"/>
    <n v="7"/>
    <x v="0"/>
    <n v="1"/>
    <n v="1"/>
    <n v="44"/>
    <n v="4"/>
    <n v="2"/>
    <n v="3"/>
    <n v="5605"/>
    <n v="19191"/>
    <n v="1"/>
    <n v="24"/>
    <n v="4"/>
    <n v="3"/>
    <n v="80"/>
    <n v="1"/>
    <n v="8"/>
    <n v="3"/>
    <x v="3"/>
    <n v="0"/>
    <n v="7"/>
    <n v="7"/>
    <s v="36-45"/>
    <s v="Mid Career"/>
    <x v="1"/>
    <x v="0"/>
  </r>
  <r>
    <x v="1"/>
    <s v="Travel_Frequently"/>
    <x v="2"/>
    <s v="Current Employees"/>
    <x v="1"/>
    <x v="0"/>
    <s v="STAFF-384"/>
    <n v="384"/>
    <x v="0"/>
    <x v="3"/>
    <x v="2"/>
    <s v="No"/>
    <s v="Y"/>
    <n v="6"/>
    <n v="-2"/>
    <n v="0"/>
    <n v="26"/>
    <n v="0"/>
    <m/>
    <n v="0"/>
    <n v="1"/>
    <n v="1479"/>
    <n v="1"/>
    <x v="3"/>
    <n v="1"/>
    <n v="3"/>
    <n v="84"/>
    <n v="3"/>
    <n v="2"/>
    <n v="2"/>
    <n v="6397"/>
    <n v="26767"/>
    <n v="1"/>
    <n v="20"/>
    <n v="4"/>
    <n v="1"/>
    <n v="80"/>
    <n v="1"/>
    <n v="6"/>
    <n v="1"/>
    <x v="0"/>
    <n v="5"/>
    <n v="1"/>
    <n v="4"/>
    <s v="26-35"/>
    <s v="Early Career"/>
    <x v="3"/>
    <x v="0"/>
  </r>
  <r>
    <x v="1"/>
    <s v="Travel_Rarely"/>
    <x v="1"/>
    <s v="Current Employees"/>
    <x v="1"/>
    <x v="0"/>
    <s v="STAFF-385"/>
    <n v="385"/>
    <x v="1"/>
    <x v="7"/>
    <x v="2"/>
    <s v="No"/>
    <s v="Y"/>
    <n v="4"/>
    <n v="-2"/>
    <n v="0"/>
    <n v="50"/>
    <n v="0"/>
    <m/>
    <n v="0"/>
    <n v="1"/>
    <n v="797"/>
    <n v="4"/>
    <x v="1"/>
    <n v="1"/>
    <n v="1"/>
    <n v="96"/>
    <n v="3"/>
    <n v="5"/>
    <n v="2"/>
    <n v="19144"/>
    <n v="15815"/>
    <n v="3"/>
    <n v="14"/>
    <n v="3"/>
    <n v="1"/>
    <n v="80"/>
    <n v="2"/>
    <n v="28"/>
    <n v="2"/>
    <x v="1"/>
    <n v="4"/>
    <n v="1"/>
    <n v="6"/>
    <s v="46+"/>
    <s v="Senior"/>
    <x v="2"/>
    <x v="1"/>
  </r>
  <r>
    <x v="1"/>
    <s v="Travel_Rarely"/>
    <x v="1"/>
    <s v="Current Employees"/>
    <x v="1"/>
    <x v="2"/>
    <s v="STAFF-386"/>
    <n v="386"/>
    <x v="1"/>
    <x v="7"/>
    <x v="1"/>
    <s v="Yes"/>
    <s v="Y"/>
    <n v="5"/>
    <n v="-2"/>
    <n v="0"/>
    <n v="53"/>
    <n v="0"/>
    <m/>
    <n v="0"/>
    <n v="1"/>
    <n v="1070"/>
    <n v="3"/>
    <x v="2"/>
    <n v="1"/>
    <n v="3"/>
    <n v="45"/>
    <n v="3"/>
    <n v="4"/>
    <n v="3"/>
    <n v="17584"/>
    <n v="21016"/>
    <n v="3"/>
    <n v="16"/>
    <n v="3"/>
    <n v="4"/>
    <n v="80"/>
    <n v="3"/>
    <n v="21"/>
    <n v="2"/>
    <x v="8"/>
    <n v="3"/>
    <n v="1"/>
    <n v="3"/>
    <s v="46+"/>
    <s v="Senior"/>
    <x v="4"/>
    <x v="3"/>
  </r>
  <r>
    <x v="1"/>
    <s v="Travel_Rarely"/>
    <x v="0"/>
    <s v="Current Employees"/>
    <x v="0"/>
    <x v="0"/>
    <s v="STAFF-387"/>
    <n v="387"/>
    <x v="1"/>
    <x v="0"/>
    <x v="1"/>
    <s v="No"/>
    <s v="Y"/>
    <n v="3"/>
    <n v="-2"/>
    <n v="0"/>
    <n v="42"/>
    <n v="0"/>
    <m/>
    <n v="0"/>
    <n v="1"/>
    <n v="635"/>
    <n v="1"/>
    <x v="1"/>
    <n v="1"/>
    <n v="2"/>
    <n v="99"/>
    <n v="3"/>
    <n v="2"/>
    <n v="2"/>
    <n v="4907"/>
    <n v="24532"/>
    <n v="1"/>
    <n v="25"/>
    <n v="4"/>
    <n v="3"/>
    <n v="80"/>
    <n v="0"/>
    <n v="20"/>
    <n v="3"/>
    <x v="23"/>
    <n v="16"/>
    <n v="11"/>
    <n v="6"/>
    <s v="36-45"/>
    <s v="Mid Career"/>
    <x v="1"/>
    <x v="4"/>
  </r>
  <r>
    <x v="1"/>
    <s v="Travel_Frequently"/>
    <x v="2"/>
    <s v="Current Employees"/>
    <x v="0"/>
    <x v="0"/>
    <s v="STAFF-388"/>
    <n v="388"/>
    <x v="1"/>
    <x v="0"/>
    <x v="0"/>
    <s v="No"/>
    <s v="Y"/>
    <n v="3"/>
    <n v="-2"/>
    <n v="0"/>
    <n v="29"/>
    <n v="0"/>
    <m/>
    <n v="0"/>
    <n v="1"/>
    <n v="442"/>
    <n v="2"/>
    <x v="0"/>
    <n v="1"/>
    <n v="2"/>
    <n v="44"/>
    <n v="3"/>
    <n v="2"/>
    <n v="2"/>
    <n v="4554"/>
    <n v="20260"/>
    <n v="1"/>
    <n v="18"/>
    <n v="3"/>
    <n v="1"/>
    <n v="80"/>
    <n v="0"/>
    <n v="10"/>
    <n v="2"/>
    <x v="1"/>
    <n v="7"/>
    <n v="0"/>
    <n v="9"/>
    <s v="26-35"/>
    <s v="Early Career"/>
    <x v="4"/>
    <x v="1"/>
  </r>
  <r>
    <x v="1"/>
    <s v="Travel_Rarely"/>
    <x v="3"/>
    <s v="Current Employees"/>
    <x v="1"/>
    <x v="4"/>
    <s v="STAFF-389"/>
    <n v="389"/>
    <x v="1"/>
    <x v="2"/>
    <x v="1"/>
    <s v="Yes"/>
    <s v="Y"/>
    <n v="4"/>
    <n v="-2"/>
    <n v="0"/>
    <n v="55"/>
    <n v="0"/>
    <m/>
    <n v="0"/>
    <n v="1"/>
    <n v="147"/>
    <n v="20"/>
    <x v="0"/>
    <n v="1"/>
    <n v="4"/>
    <n v="37"/>
    <n v="3"/>
    <n v="2"/>
    <n v="4"/>
    <n v="5415"/>
    <n v="15972"/>
    <n v="3"/>
    <n v="19"/>
    <n v="3"/>
    <n v="4"/>
    <n v="80"/>
    <n v="1"/>
    <n v="12"/>
    <n v="3"/>
    <x v="1"/>
    <n v="7"/>
    <n v="0"/>
    <n v="8"/>
    <s v="46+"/>
    <s v="Senior"/>
    <x v="3"/>
    <x v="1"/>
  </r>
  <r>
    <x v="1"/>
    <s v="Travel_Frequently"/>
    <x v="2"/>
    <s v="Current Employees"/>
    <x v="1"/>
    <x v="2"/>
    <s v="STAFF-390"/>
    <n v="390"/>
    <x v="1"/>
    <x v="4"/>
    <x v="1"/>
    <s v="Yes"/>
    <s v="Y"/>
    <n v="3"/>
    <n v="-2"/>
    <n v="0"/>
    <n v="26"/>
    <n v="0"/>
    <m/>
    <n v="0"/>
    <n v="1"/>
    <n v="496"/>
    <n v="11"/>
    <x v="0"/>
    <n v="1"/>
    <n v="1"/>
    <n v="60"/>
    <n v="3"/>
    <n v="2"/>
    <n v="3"/>
    <n v="4741"/>
    <n v="22722"/>
    <n v="1"/>
    <n v="13"/>
    <n v="3"/>
    <n v="3"/>
    <n v="80"/>
    <n v="1"/>
    <n v="5"/>
    <n v="3"/>
    <x v="8"/>
    <n v="3"/>
    <n v="3"/>
    <n v="3"/>
    <s v="26-35"/>
    <s v="Early Career"/>
    <x v="2"/>
    <x v="3"/>
  </r>
  <r>
    <x v="1"/>
    <s v="Travel_Rarely"/>
    <x v="0"/>
    <s v="Current Employees"/>
    <x v="1"/>
    <x v="0"/>
    <s v="STAFF-391"/>
    <n v="391"/>
    <x v="0"/>
    <x v="1"/>
    <x v="0"/>
    <s v="No"/>
    <s v="Y"/>
    <n v="3"/>
    <n v="-2"/>
    <n v="0"/>
    <n v="37"/>
    <n v="0"/>
    <m/>
    <n v="0"/>
    <n v="1"/>
    <n v="1372"/>
    <n v="1"/>
    <x v="3"/>
    <n v="1"/>
    <n v="4"/>
    <n v="42"/>
    <n v="3"/>
    <n v="1"/>
    <n v="2"/>
    <n v="2115"/>
    <n v="15881"/>
    <n v="1"/>
    <n v="12"/>
    <n v="3"/>
    <n v="2"/>
    <n v="80"/>
    <n v="0"/>
    <n v="17"/>
    <n v="3"/>
    <x v="18"/>
    <n v="12"/>
    <n v="5"/>
    <n v="7"/>
    <s v="36-45"/>
    <s v="Mid Career"/>
    <x v="0"/>
    <x v="4"/>
  </r>
  <r>
    <x v="0"/>
    <s v="Travel_Frequently"/>
    <x v="0"/>
    <s v="Ex-Employees"/>
    <x v="1"/>
    <x v="0"/>
    <s v="STAFF-392"/>
    <n v="392"/>
    <x v="1"/>
    <x v="2"/>
    <x v="2"/>
    <s v="Yes"/>
    <s v="Y"/>
    <n v="0"/>
    <n v="-2"/>
    <n v="0"/>
    <n v="44"/>
    <n v="1"/>
    <n v="1"/>
    <n v="1"/>
    <n v="0"/>
    <n v="920"/>
    <n v="24"/>
    <x v="3"/>
    <n v="1"/>
    <n v="4"/>
    <n v="43"/>
    <n v="3"/>
    <n v="1"/>
    <n v="2"/>
    <n v="3161"/>
    <n v="19920"/>
    <n v="3"/>
    <n v="22"/>
    <n v="4"/>
    <n v="4"/>
    <n v="80"/>
    <n v="1"/>
    <n v="19"/>
    <n v="1"/>
    <x v="6"/>
    <n v="0"/>
    <n v="0"/>
    <n v="0"/>
    <s v="36-45"/>
    <s v="Mid Career"/>
    <x v="1"/>
    <x v="2"/>
  </r>
  <r>
    <x v="1"/>
    <s v="Travel_Rarely"/>
    <x v="0"/>
    <s v="Current Employees"/>
    <x v="1"/>
    <x v="0"/>
    <s v="STAFF-393"/>
    <n v="393"/>
    <x v="1"/>
    <x v="4"/>
    <x v="2"/>
    <s v="No"/>
    <s v="Y"/>
    <n v="2"/>
    <n v="-2"/>
    <n v="0"/>
    <n v="38"/>
    <n v="0"/>
    <m/>
    <n v="0"/>
    <n v="1"/>
    <n v="688"/>
    <n v="23"/>
    <x v="2"/>
    <n v="1"/>
    <n v="4"/>
    <n v="82"/>
    <n v="3"/>
    <n v="2"/>
    <n v="2"/>
    <n v="5745"/>
    <n v="18899"/>
    <n v="9"/>
    <n v="14"/>
    <n v="3"/>
    <n v="2"/>
    <n v="80"/>
    <n v="1"/>
    <n v="10"/>
    <n v="3"/>
    <x v="4"/>
    <n v="2"/>
    <n v="1"/>
    <n v="2"/>
    <s v="36-45"/>
    <s v="Mid Career"/>
    <x v="2"/>
    <x v="2"/>
  </r>
  <r>
    <x v="0"/>
    <s v="Travel_Rarely"/>
    <x v="2"/>
    <s v="Ex-Employees"/>
    <x v="1"/>
    <x v="2"/>
    <s v="STAFF-394"/>
    <n v="394"/>
    <x v="1"/>
    <x v="2"/>
    <x v="2"/>
    <s v="Yes"/>
    <s v="Y"/>
    <n v="2"/>
    <n v="-2"/>
    <n v="0"/>
    <n v="26"/>
    <n v="1"/>
    <n v="1"/>
    <n v="1"/>
    <n v="0"/>
    <n v="1449"/>
    <n v="16"/>
    <x v="2"/>
    <n v="1"/>
    <n v="1"/>
    <n v="45"/>
    <n v="3"/>
    <n v="1"/>
    <n v="3"/>
    <n v="2373"/>
    <n v="14180"/>
    <n v="2"/>
    <n v="13"/>
    <n v="3"/>
    <n v="4"/>
    <n v="80"/>
    <n v="1"/>
    <n v="5"/>
    <n v="3"/>
    <x v="11"/>
    <n v="2"/>
    <n v="0"/>
    <n v="2"/>
    <s v="26-35"/>
    <s v="Early Career"/>
    <x v="2"/>
    <x v="3"/>
  </r>
  <r>
    <x v="1"/>
    <s v="Travel_Rarely"/>
    <x v="2"/>
    <s v="Current Employees"/>
    <x v="1"/>
    <x v="0"/>
    <s v="STAFF-395"/>
    <n v="395"/>
    <x v="0"/>
    <x v="1"/>
    <x v="0"/>
    <s v="No"/>
    <s v="Y"/>
    <n v="3"/>
    <n v="-2"/>
    <n v="0"/>
    <n v="28"/>
    <n v="0"/>
    <m/>
    <n v="0"/>
    <n v="1"/>
    <n v="1117"/>
    <n v="8"/>
    <x v="0"/>
    <n v="1"/>
    <n v="4"/>
    <n v="66"/>
    <n v="3"/>
    <n v="1"/>
    <n v="2"/>
    <n v="3310"/>
    <n v="4488"/>
    <n v="1"/>
    <n v="21"/>
    <n v="4"/>
    <n v="4"/>
    <n v="80"/>
    <n v="0"/>
    <n v="5"/>
    <n v="3"/>
    <x v="8"/>
    <n v="3"/>
    <n v="0"/>
    <n v="2"/>
    <s v="26-35"/>
    <s v="Early Career"/>
    <x v="3"/>
    <x v="3"/>
  </r>
  <r>
    <x v="1"/>
    <s v="Travel_Frequently"/>
    <x v="1"/>
    <s v="Current Employees"/>
    <x v="1"/>
    <x v="0"/>
    <s v="STAFF-396"/>
    <n v="396"/>
    <x v="0"/>
    <x v="7"/>
    <x v="0"/>
    <s v="Yes"/>
    <s v="Y"/>
    <n v="4"/>
    <n v="-2"/>
    <n v="0"/>
    <n v="49"/>
    <n v="0"/>
    <m/>
    <n v="0"/>
    <n v="1"/>
    <n v="636"/>
    <n v="10"/>
    <x v="2"/>
    <n v="1"/>
    <n v="3"/>
    <n v="35"/>
    <n v="3"/>
    <n v="5"/>
    <n v="2"/>
    <n v="18665"/>
    <n v="25594"/>
    <n v="9"/>
    <n v="11"/>
    <n v="3"/>
    <n v="4"/>
    <n v="80"/>
    <n v="0"/>
    <n v="22"/>
    <n v="3"/>
    <x v="11"/>
    <n v="2"/>
    <n v="1"/>
    <n v="2"/>
    <s v="46+"/>
    <s v="Senior"/>
    <x v="0"/>
    <x v="3"/>
  </r>
  <r>
    <x v="1"/>
    <s v="Travel_Rarely"/>
    <x v="0"/>
    <s v="Current Employees"/>
    <x v="1"/>
    <x v="4"/>
    <s v="STAFF-397"/>
    <n v="397"/>
    <x v="1"/>
    <x v="1"/>
    <x v="0"/>
    <s v="No"/>
    <s v="Y"/>
    <n v="2"/>
    <n v="-2"/>
    <n v="0"/>
    <n v="36"/>
    <n v="0"/>
    <m/>
    <n v="0"/>
    <n v="1"/>
    <n v="506"/>
    <n v="3"/>
    <x v="3"/>
    <n v="1"/>
    <n v="4"/>
    <n v="30"/>
    <n v="3"/>
    <n v="2"/>
    <n v="4"/>
    <n v="4485"/>
    <n v="26285"/>
    <n v="4"/>
    <n v="12"/>
    <n v="3"/>
    <n v="4"/>
    <n v="80"/>
    <n v="0"/>
    <n v="10"/>
    <n v="3"/>
    <x v="3"/>
    <n v="0"/>
    <n v="7"/>
    <n v="7"/>
    <s v="36-45"/>
    <s v="Mid Career"/>
    <x v="0"/>
    <x v="0"/>
  </r>
  <r>
    <x v="1"/>
    <s v="Travel_Frequently"/>
    <x v="2"/>
    <s v="Current Employees"/>
    <x v="0"/>
    <x v="3"/>
    <s v="STAFF-399"/>
    <n v="399"/>
    <x v="0"/>
    <x v="6"/>
    <x v="2"/>
    <s v="No"/>
    <s v="Y"/>
    <n v="5"/>
    <n v="-2"/>
    <n v="0"/>
    <n v="31"/>
    <n v="0"/>
    <m/>
    <n v="0"/>
    <n v="1"/>
    <n v="444"/>
    <n v="5"/>
    <x v="3"/>
    <n v="1"/>
    <n v="4"/>
    <n v="84"/>
    <n v="3"/>
    <n v="1"/>
    <n v="1"/>
    <n v="2789"/>
    <n v="3909"/>
    <n v="1"/>
    <n v="11"/>
    <n v="3"/>
    <n v="3"/>
    <n v="80"/>
    <n v="1"/>
    <n v="2"/>
    <n v="2"/>
    <x v="4"/>
    <n v="2"/>
    <n v="2"/>
    <n v="2"/>
    <s v="26-35"/>
    <s v="Early Career"/>
    <x v="0"/>
    <x v="2"/>
  </r>
  <r>
    <x v="0"/>
    <s v="Travel_Rarely"/>
    <x v="2"/>
    <s v="Ex-Employees"/>
    <x v="0"/>
    <x v="3"/>
    <s v="STAFF-401"/>
    <n v="401"/>
    <x v="1"/>
    <x v="0"/>
    <x v="0"/>
    <s v="Yes"/>
    <s v="Y"/>
    <n v="0"/>
    <n v="-2"/>
    <n v="0"/>
    <n v="26"/>
    <n v="1"/>
    <n v="1"/>
    <n v="1"/>
    <n v="0"/>
    <n v="950"/>
    <n v="4"/>
    <x v="2"/>
    <n v="1"/>
    <n v="4"/>
    <n v="48"/>
    <n v="2"/>
    <n v="2"/>
    <n v="1"/>
    <n v="5828"/>
    <n v="8450"/>
    <n v="1"/>
    <n v="12"/>
    <n v="3"/>
    <n v="2"/>
    <n v="80"/>
    <n v="0"/>
    <n v="8"/>
    <n v="3"/>
    <x v="3"/>
    <n v="7"/>
    <n v="7"/>
    <n v="4"/>
    <s v="26-35"/>
    <s v="Early Career"/>
    <x v="0"/>
    <x v="0"/>
  </r>
  <r>
    <x v="1"/>
    <s v="Travel_Frequently"/>
    <x v="0"/>
    <s v="Current Employees"/>
    <x v="1"/>
    <x v="2"/>
    <s v="STAFF-403"/>
    <n v="403"/>
    <x v="1"/>
    <x v="1"/>
    <x v="1"/>
    <s v="Yes"/>
    <s v="Y"/>
    <n v="3"/>
    <n v="-2"/>
    <n v="0"/>
    <n v="37"/>
    <n v="0"/>
    <m/>
    <n v="0"/>
    <n v="1"/>
    <n v="889"/>
    <n v="9"/>
    <x v="3"/>
    <n v="1"/>
    <n v="2"/>
    <n v="53"/>
    <n v="3"/>
    <n v="1"/>
    <n v="4"/>
    <n v="2326"/>
    <n v="11411"/>
    <n v="1"/>
    <n v="12"/>
    <n v="3"/>
    <n v="3"/>
    <n v="80"/>
    <n v="3"/>
    <n v="4"/>
    <n v="2"/>
    <x v="9"/>
    <n v="2"/>
    <n v="1"/>
    <n v="2"/>
    <s v="36-45"/>
    <s v="Mid Career"/>
    <x v="0"/>
    <x v="3"/>
  </r>
  <r>
    <x v="1"/>
    <s v="Travel_Frequently"/>
    <x v="0"/>
    <s v="Current Employees"/>
    <x v="0"/>
    <x v="3"/>
    <s v="STAFF-404"/>
    <n v="404"/>
    <x v="0"/>
    <x v="0"/>
    <x v="1"/>
    <s v="No"/>
    <s v="Y"/>
    <n v="2"/>
    <n v="-2"/>
    <n v="0"/>
    <n v="42"/>
    <n v="0"/>
    <m/>
    <n v="0"/>
    <n v="1"/>
    <n v="555"/>
    <n v="26"/>
    <x v="3"/>
    <n v="1"/>
    <n v="3"/>
    <n v="77"/>
    <n v="3"/>
    <n v="4"/>
    <n v="1"/>
    <n v="13525"/>
    <n v="14864"/>
    <n v="5"/>
    <n v="14"/>
    <n v="3"/>
    <n v="4"/>
    <n v="80"/>
    <n v="1"/>
    <n v="23"/>
    <n v="4"/>
    <x v="23"/>
    <n v="4"/>
    <n v="4"/>
    <n v="8"/>
    <s v="36-45"/>
    <s v="Mid Career"/>
    <x v="2"/>
    <x v="4"/>
  </r>
  <r>
    <x v="0"/>
    <s v="Travel_Rarely"/>
    <x v="4"/>
    <s v="Ex-Employees"/>
    <x v="1"/>
    <x v="0"/>
    <s v="STAFF-405"/>
    <n v="405"/>
    <x v="1"/>
    <x v="2"/>
    <x v="0"/>
    <s v="No"/>
    <s v="Y"/>
    <n v="2"/>
    <n v="-2"/>
    <n v="0"/>
    <n v="18"/>
    <n v="1"/>
    <n v="1"/>
    <n v="1"/>
    <n v="0"/>
    <n v="230"/>
    <n v="3"/>
    <x v="3"/>
    <n v="1"/>
    <n v="3"/>
    <n v="54"/>
    <n v="3"/>
    <n v="1"/>
    <n v="2"/>
    <n v="1420"/>
    <n v="25233"/>
    <n v="1"/>
    <n v="13"/>
    <n v="3"/>
    <n v="3"/>
    <n v="80"/>
    <n v="0"/>
    <n v="0"/>
    <n v="3"/>
    <x v="2"/>
    <n v="0"/>
    <n v="0"/>
    <n v="0"/>
    <s v="18-25"/>
    <s v="Young"/>
    <x v="2"/>
    <x v="2"/>
  </r>
  <r>
    <x v="1"/>
    <s v="Travel_Rarely"/>
    <x v="0"/>
    <s v="Current Employees"/>
    <x v="0"/>
    <x v="3"/>
    <s v="STAFF-406"/>
    <n v="406"/>
    <x v="1"/>
    <x v="0"/>
    <x v="1"/>
    <s v="No"/>
    <s v="Y"/>
    <n v="3"/>
    <n v="-2"/>
    <n v="0"/>
    <n v="35"/>
    <n v="0"/>
    <m/>
    <n v="0"/>
    <n v="1"/>
    <n v="1232"/>
    <n v="16"/>
    <x v="3"/>
    <n v="1"/>
    <n v="3"/>
    <n v="96"/>
    <n v="3"/>
    <n v="3"/>
    <n v="1"/>
    <n v="8020"/>
    <n v="5100"/>
    <n v="0"/>
    <n v="15"/>
    <n v="3"/>
    <n v="3"/>
    <n v="80"/>
    <n v="2"/>
    <n v="12"/>
    <n v="2"/>
    <x v="19"/>
    <n v="9"/>
    <n v="6"/>
    <n v="9"/>
    <s v="26-35"/>
    <s v="Early Career"/>
    <x v="2"/>
    <x v="1"/>
  </r>
  <r>
    <x v="1"/>
    <s v="Travel_Frequently"/>
    <x v="0"/>
    <s v="Current Employees"/>
    <x v="1"/>
    <x v="0"/>
    <s v="STAFF-407"/>
    <n v="407"/>
    <x v="1"/>
    <x v="2"/>
    <x v="1"/>
    <s v="No"/>
    <s v="Y"/>
    <n v="2"/>
    <n v="-2"/>
    <n v="0"/>
    <n v="36"/>
    <n v="0"/>
    <m/>
    <n v="0"/>
    <n v="1"/>
    <n v="566"/>
    <n v="18"/>
    <x v="2"/>
    <n v="1"/>
    <n v="3"/>
    <n v="81"/>
    <n v="4"/>
    <n v="1"/>
    <n v="2"/>
    <n v="3688"/>
    <n v="7122"/>
    <n v="4"/>
    <n v="18"/>
    <n v="3"/>
    <n v="4"/>
    <n v="80"/>
    <n v="2"/>
    <n v="4"/>
    <n v="3"/>
    <x v="6"/>
    <n v="0"/>
    <n v="0"/>
    <n v="0"/>
    <s v="36-45"/>
    <s v="Mid Career"/>
    <x v="4"/>
    <x v="2"/>
  </r>
  <r>
    <x v="1"/>
    <s v="Travel_Rarely"/>
    <x v="1"/>
    <s v="Current Employees"/>
    <x v="1"/>
    <x v="2"/>
    <s v="STAFF-408"/>
    <n v="408"/>
    <x v="1"/>
    <x v="3"/>
    <x v="2"/>
    <s v="No"/>
    <s v="Y"/>
    <n v="3"/>
    <n v="-2"/>
    <n v="0"/>
    <n v="51"/>
    <n v="0"/>
    <m/>
    <n v="0"/>
    <n v="1"/>
    <n v="1302"/>
    <n v="2"/>
    <x v="3"/>
    <n v="1"/>
    <n v="4"/>
    <n v="84"/>
    <n v="1"/>
    <n v="2"/>
    <n v="3"/>
    <n v="5482"/>
    <n v="16321"/>
    <n v="5"/>
    <n v="18"/>
    <n v="3"/>
    <n v="4"/>
    <n v="80"/>
    <n v="1"/>
    <n v="13"/>
    <n v="3"/>
    <x v="9"/>
    <n v="1"/>
    <n v="1"/>
    <n v="2"/>
    <s v="46+"/>
    <s v="Senior"/>
    <x v="4"/>
    <x v="3"/>
  </r>
  <r>
    <x v="1"/>
    <s v="Travel_Rarely"/>
    <x v="0"/>
    <s v="Current Employees"/>
    <x v="0"/>
    <x v="0"/>
    <s v="STAFF-410"/>
    <n v="410"/>
    <x v="1"/>
    <x v="5"/>
    <x v="0"/>
    <s v="No"/>
    <s v="Y"/>
    <n v="2"/>
    <n v="-2"/>
    <n v="0"/>
    <n v="41"/>
    <n v="0"/>
    <m/>
    <n v="0"/>
    <n v="1"/>
    <n v="334"/>
    <n v="2"/>
    <x v="2"/>
    <n v="1"/>
    <n v="4"/>
    <n v="88"/>
    <n v="3"/>
    <n v="4"/>
    <n v="2"/>
    <n v="16015"/>
    <n v="15896"/>
    <n v="1"/>
    <n v="19"/>
    <n v="3"/>
    <n v="2"/>
    <n v="80"/>
    <n v="0"/>
    <n v="22"/>
    <n v="3"/>
    <x v="14"/>
    <n v="10"/>
    <n v="0"/>
    <n v="4"/>
    <s v="36-45"/>
    <s v="Mid Career"/>
    <x v="3"/>
    <x v="4"/>
  </r>
  <r>
    <x v="1"/>
    <s v="Travel_Rarely"/>
    <x v="4"/>
    <s v="Current Employees"/>
    <x v="0"/>
    <x v="2"/>
    <s v="STAFF-411"/>
    <n v="411"/>
    <x v="0"/>
    <x v="6"/>
    <x v="0"/>
    <s v="No"/>
    <s v="Y"/>
    <n v="2"/>
    <n v="-2"/>
    <n v="0"/>
    <n v="18"/>
    <n v="0"/>
    <m/>
    <n v="0"/>
    <n v="1"/>
    <n v="812"/>
    <n v="10"/>
    <x v="3"/>
    <n v="1"/>
    <n v="4"/>
    <n v="69"/>
    <n v="2"/>
    <n v="1"/>
    <n v="3"/>
    <n v="1200"/>
    <n v="9724"/>
    <n v="1"/>
    <n v="12"/>
    <n v="3"/>
    <n v="1"/>
    <n v="80"/>
    <n v="0"/>
    <n v="0"/>
    <n v="3"/>
    <x v="2"/>
    <n v="0"/>
    <n v="0"/>
    <n v="0"/>
    <s v="18-25"/>
    <s v="Young"/>
    <x v="0"/>
    <x v="2"/>
  </r>
  <r>
    <x v="1"/>
    <s v="Travel_Rarely"/>
    <x v="2"/>
    <s v="Current Employees"/>
    <x v="1"/>
    <x v="2"/>
    <s v="STAFF-412"/>
    <n v="412"/>
    <x v="1"/>
    <x v="4"/>
    <x v="0"/>
    <s v="No"/>
    <s v="Y"/>
    <n v="2"/>
    <n v="-2"/>
    <n v="0"/>
    <n v="28"/>
    <n v="0"/>
    <m/>
    <n v="0"/>
    <n v="1"/>
    <n v="1476"/>
    <n v="16"/>
    <x v="0"/>
    <n v="1"/>
    <n v="2"/>
    <n v="68"/>
    <n v="4"/>
    <n v="2"/>
    <n v="3"/>
    <n v="5661"/>
    <n v="4824"/>
    <n v="0"/>
    <n v="19"/>
    <n v="3"/>
    <n v="3"/>
    <n v="80"/>
    <n v="0"/>
    <n v="9"/>
    <n v="3"/>
    <x v="3"/>
    <n v="3"/>
    <n v="0"/>
    <n v="7"/>
    <s v="26-35"/>
    <s v="Early Career"/>
    <x v="3"/>
    <x v="0"/>
  </r>
  <r>
    <x v="1"/>
    <s v="Travel_Rarely"/>
    <x v="2"/>
    <s v="Current Employees"/>
    <x v="0"/>
    <x v="4"/>
    <s v="STAFF-416"/>
    <n v="416"/>
    <x v="1"/>
    <x v="0"/>
    <x v="1"/>
    <s v="No"/>
    <s v="Y"/>
    <n v="3"/>
    <n v="-2"/>
    <n v="0"/>
    <n v="31"/>
    <n v="0"/>
    <m/>
    <n v="0"/>
    <n v="1"/>
    <n v="218"/>
    <n v="7"/>
    <x v="3"/>
    <n v="1"/>
    <n v="4"/>
    <n v="100"/>
    <n v="4"/>
    <n v="2"/>
    <n v="4"/>
    <n v="6929"/>
    <n v="12241"/>
    <n v="4"/>
    <n v="11"/>
    <n v="3"/>
    <n v="2"/>
    <n v="80"/>
    <n v="1"/>
    <n v="10"/>
    <n v="2"/>
    <x v="3"/>
    <n v="7"/>
    <n v="7"/>
    <n v="7"/>
    <s v="26-35"/>
    <s v="Early Career"/>
    <x v="0"/>
    <x v="0"/>
  </r>
  <r>
    <x v="1"/>
    <s v="Travel_Rarely"/>
    <x v="0"/>
    <s v="Current Employees"/>
    <x v="1"/>
    <x v="2"/>
    <s v="STAFF-417"/>
    <n v="417"/>
    <x v="1"/>
    <x v="4"/>
    <x v="2"/>
    <s v="No"/>
    <s v="Y"/>
    <n v="5"/>
    <n v="-2"/>
    <n v="0"/>
    <n v="39"/>
    <n v="0"/>
    <m/>
    <n v="0"/>
    <n v="1"/>
    <n v="1132"/>
    <n v="1"/>
    <x v="3"/>
    <n v="1"/>
    <n v="3"/>
    <n v="48"/>
    <n v="4"/>
    <n v="3"/>
    <n v="4"/>
    <n v="9613"/>
    <n v="10942"/>
    <n v="0"/>
    <n v="17"/>
    <n v="3"/>
    <n v="1"/>
    <n v="80"/>
    <n v="3"/>
    <n v="19"/>
    <n v="2"/>
    <x v="29"/>
    <n v="10"/>
    <n v="3"/>
    <n v="7"/>
    <s v="36-45"/>
    <s v="Mid Career"/>
    <x v="4"/>
    <x v="4"/>
  </r>
  <r>
    <x v="1"/>
    <s v="Non-Travel"/>
    <x v="0"/>
    <s v="Current Employees"/>
    <x v="1"/>
    <x v="0"/>
    <s v="STAFF-419"/>
    <n v="419"/>
    <x v="0"/>
    <x v="2"/>
    <x v="1"/>
    <s v="No"/>
    <s v="Y"/>
    <n v="3"/>
    <n v="-2"/>
    <n v="0"/>
    <n v="36"/>
    <n v="0"/>
    <m/>
    <n v="0"/>
    <n v="1"/>
    <n v="1105"/>
    <n v="24"/>
    <x v="2"/>
    <n v="1"/>
    <n v="2"/>
    <n v="47"/>
    <n v="3"/>
    <n v="2"/>
    <n v="2"/>
    <n v="5674"/>
    <n v="6927"/>
    <n v="7"/>
    <n v="15"/>
    <n v="3"/>
    <n v="3"/>
    <n v="80"/>
    <n v="1"/>
    <n v="11"/>
    <n v="3"/>
    <x v="7"/>
    <n v="8"/>
    <n v="0"/>
    <n v="8"/>
    <s v="36-45"/>
    <s v="Mid Career"/>
    <x v="2"/>
    <x v="1"/>
  </r>
  <r>
    <x v="1"/>
    <s v="Travel_Rarely"/>
    <x v="2"/>
    <s v="Current Employees"/>
    <x v="0"/>
    <x v="0"/>
    <s v="STAFF-420"/>
    <n v="420"/>
    <x v="1"/>
    <x v="0"/>
    <x v="1"/>
    <s v="No"/>
    <s v="Y"/>
    <n v="3"/>
    <n v="-2"/>
    <n v="0"/>
    <n v="32"/>
    <n v="0"/>
    <m/>
    <n v="0"/>
    <n v="1"/>
    <n v="906"/>
    <n v="7"/>
    <x v="3"/>
    <n v="1"/>
    <n v="4"/>
    <n v="91"/>
    <n v="2"/>
    <n v="2"/>
    <n v="2"/>
    <n v="5484"/>
    <n v="16985"/>
    <n v="1"/>
    <n v="14"/>
    <n v="3"/>
    <n v="3"/>
    <n v="80"/>
    <n v="1"/>
    <n v="13"/>
    <n v="2"/>
    <x v="20"/>
    <n v="8"/>
    <n v="4"/>
    <n v="8"/>
    <s v="26-35"/>
    <s v="Early Career"/>
    <x v="2"/>
    <x v="4"/>
  </r>
  <r>
    <x v="1"/>
    <s v="Travel_Rarely"/>
    <x v="0"/>
    <s v="Current Employees"/>
    <x v="1"/>
    <x v="0"/>
    <s v="STAFF-421"/>
    <n v="421"/>
    <x v="0"/>
    <x v="7"/>
    <x v="1"/>
    <s v="No"/>
    <s v="Y"/>
    <n v="2"/>
    <n v="-2"/>
    <n v="0"/>
    <n v="38"/>
    <n v="0"/>
    <m/>
    <n v="0"/>
    <n v="1"/>
    <n v="849"/>
    <n v="25"/>
    <x v="0"/>
    <n v="1"/>
    <n v="1"/>
    <n v="81"/>
    <n v="2"/>
    <n v="3"/>
    <n v="2"/>
    <n v="12061"/>
    <n v="26707"/>
    <n v="3"/>
    <n v="17"/>
    <n v="3"/>
    <n v="3"/>
    <n v="80"/>
    <n v="1"/>
    <n v="19"/>
    <n v="3"/>
    <x v="1"/>
    <n v="8"/>
    <n v="0"/>
    <n v="1"/>
    <s v="36-45"/>
    <s v="Mid Career"/>
    <x v="4"/>
    <x v="1"/>
  </r>
  <r>
    <x v="1"/>
    <s v="Non-Travel"/>
    <x v="3"/>
    <s v="Current Employees"/>
    <x v="1"/>
    <x v="0"/>
    <s v="STAFF-422"/>
    <n v="422"/>
    <x v="1"/>
    <x v="4"/>
    <x v="2"/>
    <s v="Yes"/>
    <s v="Y"/>
    <n v="2"/>
    <n v="-2"/>
    <n v="0"/>
    <n v="58"/>
    <n v="0"/>
    <m/>
    <n v="0"/>
    <n v="1"/>
    <n v="390"/>
    <n v="1"/>
    <x v="2"/>
    <n v="1"/>
    <n v="4"/>
    <n v="32"/>
    <n v="1"/>
    <n v="2"/>
    <n v="2"/>
    <n v="5660"/>
    <n v="17056"/>
    <n v="2"/>
    <n v="13"/>
    <n v="3"/>
    <n v="4"/>
    <n v="80"/>
    <n v="1"/>
    <n v="12"/>
    <n v="3"/>
    <x v="8"/>
    <n v="3"/>
    <n v="1"/>
    <n v="2"/>
    <s v="46+"/>
    <s v="Senior"/>
    <x v="2"/>
    <x v="3"/>
  </r>
  <r>
    <x v="1"/>
    <s v="Travel_Rarely"/>
    <x v="2"/>
    <s v="Current Employees"/>
    <x v="1"/>
    <x v="4"/>
    <s v="STAFF-423"/>
    <n v="423"/>
    <x v="1"/>
    <x v="1"/>
    <x v="1"/>
    <s v="Yes"/>
    <s v="Y"/>
    <n v="4"/>
    <n v="-2"/>
    <n v="0"/>
    <n v="31"/>
    <n v="0"/>
    <m/>
    <n v="0"/>
    <n v="1"/>
    <n v="691"/>
    <n v="5"/>
    <x v="2"/>
    <n v="1"/>
    <n v="4"/>
    <n v="86"/>
    <n v="3"/>
    <n v="1"/>
    <n v="4"/>
    <n v="4821"/>
    <n v="10077"/>
    <n v="0"/>
    <n v="12"/>
    <n v="3"/>
    <n v="3"/>
    <n v="80"/>
    <n v="1"/>
    <n v="6"/>
    <n v="3"/>
    <x v="8"/>
    <n v="2"/>
    <n v="0"/>
    <n v="3"/>
    <s v="26-35"/>
    <s v="Early Career"/>
    <x v="0"/>
    <x v="3"/>
  </r>
  <r>
    <x v="1"/>
    <s v="Travel_Rarely"/>
    <x v="2"/>
    <s v="Current Employees"/>
    <x v="2"/>
    <x v="5"/>
    <s v="STAFF-424"/>
    <n v="424"/>
    <x v="1"/>
    <x v="8"/>
    <x v="1"/>
    <s v="No"/>
    <s v="Y"/>
    <n v="1"/>
    <n v="-2"/>
    <n v="0"/>
    <n v="31"/>
    <n v="0"/>
    <m/>
    <n v="0"/>
    <n v="1"/>
    <n v="106"/>
    <n v="2"/>
    <x v="3"/>
    <n v="1"/>
    <n v="1"/>
    <n v="62"/>
    <n v="2"/>
    <n v="2"/>
    <n v="3"/>
    <n v="6410"/>
    <n v="17822"/>
    <n v="3"/>
    <n v="12"/>
    <n v="3"/>
    <n v="4"/>
    <n v="80"/>
    <n v="0"/>
    <n v="9"/>
    <n v="3"/>
    <x v="4"/>
    <n v="2"/>
    <n v="1"/>
    <n v="0"/>
    <s v="26-35"/>
    <s v="Early Career"/>
    <x v="0"/>
    <x v="2"/>
  </r>
  <r>
    <x v="1"/>
    <s v="Travel_Frequently"/>
    <x v="1"/>
    <s v="Current Employees"/>
    <x v="1"/>
    <x v="0"/>
    <s v="STAFF-425"/>
    <n v="425"/>
    <x v="1"/>
    <x v="2"/>
    <x v="2"/>
    <s v="No"/>
    <s v="Y"/>
    <n v="2"/>
    <n v="-2"/>
    <n v="0"/>
    <n v="45"/>
    <n v="0"/>
    <m/>
    <n v="0"/>
    <n v="1"/>
    <n v="1249"/>
    <n v="7"/>
    <x v="3"/>
    <n v="1"/>
    <n v="1"/>
    <n v="97"/>
    <n v="3"/>
    <n v="3"/>
    <n v="2"/>
    <n v="5210"/>
    <n v="20308"/>
    <n v="1"/>
    <n v="18"/>
    <n v="3"/>
    <n v="1"/>
    <n v="80"/>
    <n v="1"/>
    <n v="24"/>
    <n v="3"/>
    <x v="25"/>
    <n v="9"/>
    <n v="9"/>
    <n v="11"/>
    <s v="36-45"/>
    <s v="Mid Career"/>
    <x v="4"/>
    <x v="4"/>
  </r>
  <r>
    <x v="1"/>
    <s v="Travel_Rarely"/>
    <x v="2"/>
    <s v="Current Employees"/>
    <x v="1"/>
    <x v="0"/>
    <s v="STAFF-426"/>
    <n v="426"/>
    <x v="1"/>
    <x v="1"/>
    <x v="2"/>
    <s v="Yes"/>
    <s v="Y"/>
    <n v="2"/>
    <n v="-2"/>
    <n v="0"/>
    <n v="31"/>
    <n v="0"/>
    <m/>
    <n v="0"/>
    <n v="1"/>
    <n v="192"/>
    <n v="2"/>
    <x v="2"/>
    <n v="1"/>
    <n v="3"/>
    <n v="32"/>
    <n v="3"/>
    <n v="1"/>
    <n v="2"/>
    <n v="2695"/>
    <n v="7747"/>
    <n v="0"/>
    <n v="18"/>
    <n v="3"/>
    <n v="2"/>
    <n v="80"/>
    <n v="1"/>
    <n v="3"/>
    <n v="1"/>
    <x v="4"/>
    <n v="2"/>
    <n v="2"/>
    <n v="2"/>
    <s v="26-35"/>
    <s v="Early Career"/>
    <x v="4"/>
    <x v="2"/>
  </r>
  <r>
    <x v="1"/>
    <s v="Travel_Frequently"/>
    <x v="2"/>
    <s v="Current Employees"/>
    <x v="1"/>
    <x v="0"/>
    <s v="STAFF-428"/>
    <n v="428"/>
    <x v="0"/>
    <x v="5"/>
    <x v="1"/>
    <s v="No"/>
    <s v="Y"/>
    <n v="2"/>
    <n v="-2"/>
    <n v="0"/>
    <n v="33"/>
    <n v="0"/>
    <m/>
    <n v="0"/>
    <n v="1"/>
    <n v="553"/>
    <n v="5"/>
    <x v="2"/>
    <n v="1"/>
    <n v="4"/>
    <n v="74"/>
    <n v="3"/>
    <n v="3"/>
    <n v="2"/>
    <n v="11878"/>
    <n v="23364"/>
    <n v="6"/>
    <n v="11"/>
    <n v="3"/>
    <n v="2"/>
    <n v="80"/>
    <n v="2"/>
    <n v="12"/>
    <n v="3"/>
    <x v="1"/>
    <n v="6"/>
    <n v="8"/>
    <n v="8"/>
    <s v="26-35"/>
    <s v="Early Career"/>
    <x v="0"/>
    <x v="1"/>
  </r>
  <r>
    <x v="1"/>
    <s v="Travel_Rarely"/>
    <x v="0"/>
    <s v="Current Employees"/>
    <x v="1"/>
    <x v="2"/>
    <s v="STAFF-429"/>
    <n v="429"/>
    <x v="1"/>
    <x v="5"/>
    <x v="1"/>
    <s v="Yes"/>
    <s v="Y"/>
    <n v="3"/>
    <n v="-2"/>
    <n v="0"/>
    <n v="39"/>
    <n v="0"/>
    <m/>
    <n v="0"/>
    <n v="1"/>
    <n v="117"/>
    <n v="10"/>
    <x v="1"/>
    <n v="1"/>
    <n v="3"/>
    <n v="99"/>
    <n v="3"/>
    <n v="4"/>
    <n v="3"/>
    <n v="17068"/>
    <n v="5355"/>
    <n v="1"/>
    <n v="14"/>
    <n v="3"/>
    <n v="4"/>
    <n v="80"/>
    <n v="0"/>
    <n v="21"/>
    <n v="3"/>
    <x v="17"/>
    <n v="9"/>
    <n v="11"/>
    <n v="10"/>
    <s v="36-45"/>
    <s v="Mid Career"/>
    <x v="2"/>
    <x v="4"/>
  </r>
  <r>
    <x v="1"/>
    <s v="Travel_Frequently"/>
    <x v="0"/>
    <s v="Current Employees"/>
    <x v="1"/>
    <x v="0"/>
    <s v="STAFF-430"/>
    <n v="430"/>
    <x v="0"/>
    <x v="2"/>
    <x v="0"/>
    <s v="No"/>
    <s v="Y"/>
    <n v="5"/>
    <n v="-2"/>
    <n v="0"/>
    <n v="43"/>
    <n v="0"/>
    <m/>
    <n v="0"/>
    <n v="1"/>
    <n v="185"/>
    <n v="10"/>
    <x v="2"/>
    <n v="1"/>
    <n v="3"/>
    <n v="33"/>
    <n v="3"/>
    <n v="1"/>
    <n v="2"/>
    <n v="2455"/>
    <n v="10675"/>
    <n v="0"/>
    <n v="19"/>
    <n v="3"/>
    <n v="1"/>
    <n v="80"/>
    <n v="0"/>
    <n v="9"/>
    <n v="3"/>
    <x v="3"/>
    <n v="7"/>
    <n v="1"/>
    <n v="7"/>
    <s v="36-45"/>
    <s v="Mid Career"/>
    <x v="3"/>
    <x v="0"/>
  </r>
  <r>
    <x v="1"/>
    <s v="Travel_Rarely"/>
    <x v="1"/>
    <s v="Current Employees"/>
    <x v="1"/>
    <x v="4"/>
    <s v="STAFF-431"/>
    <n v="431"/>
    <x v="0"/>
    <x v="4"/>
    <x v="0"/>
    <s v="Yes"/>
    <s v="Y"/>
    <n v="2"/>
    <n v="-2"/>
    <n v="0"/>
    <n v="49"/>
    <n v="0"/>
    <m/>
    <n v="0"/>
    <n v="1"/>
    <n v="1091"/>
    <n v="1"/>
    <x v="0"/>
    <n v="1"/>
    <n v="4"/>
    <n v="90"/>
    <n v="2"/>
    <n v="4"/>
    <n v="4"/>
    <n v="13964"/>
    <n v="17810"/>
    <n v="7"/>
    <n v="12"/>
    <n v="3"/>
    <n v="4"/>
    <n v="80"/>
    <n v="0"/>
    <n v="25"/>
    <n v="3"/>
    <x v="5"/>
    <n v="1"/>
    <n v="0"/>
    <n v="7"/>
    <s v="46+"/>
    <s v="Senior"/>
    <x v="0"/>
    <x v="0"/>
  </r>
  <r>
    <x v="0"/>
    <s v="Travel_Rarely"/>
    <x v="1"/>
    <s v="Ex-Employees"/>
    <x v="1"/>
    <x v="2"/>
    <s v="STAFF-433"/>
    <n v="433"/>
    <x v="1"/>
    <x v="1"/>
    <x v="1"/>
    <s v="No"/>
    <s v="Y"/>
    <n v="3"/>
    <n v="-2"/>
    <n v="0"/>
    <n v="52"/>
    <n v="1"/>
    <n v="1"/>
    <n v="1"/>
    <n v="0"/>
    <n v="723"/>
    <n v="8"/>
    <x v="2"/>
    <n v="1"/>
    <n v="3"/>
    <n v="85"/>
    <n v="2"/>
    <n v="2"/>
    <n v="3"/>
    <n v="4941"/>
    <n v="17747"/>
    <n v="2"/>
    <n v="15"/>
    <n v="3"/>
    <n v="1"/>
    <n v="80"/>
    <n v="0"/>
    <n v="11"/>
    <n v="2"/>
    <x v="3"/>
    <n v="2"/>
    <n v="7"/>
    <n v="7"/>
    <s v="46+"/>
    <s v="Senior"/>
    <x v="2"/>
    <x v="0"/>
  </r>
  <r>
    <x v="1"/>
    <s v="Travel_Rarely"/>
    <x v="2"/>
    <s v="Current Employees"/>
    <x v="1"/>
    <x v="0"/>
    <s v="STAFF-434"/>
    <n v="434"/>
    <x v="0"/>
    <x v="1"/>
    <x v="0"/>
    <s v="Yes"/>
    <s v="Y"/>
    <n v="2"/>
    <n v="-2"/>
    <n v="0"/>
    <n v="27"/>
    <n v="0"/>
    <m/>
    <n v="0"/>
    <n v="1"/>
    <n v="1220"/>
    <n v="5"/>
    <x v="3"/>
    <n v="1"/>
    <n v="3"/>
    <n v="85"/>
    <n v="3"/>
    <n v="1"/>
    <n v="2"/>
    <n v="2478"/>
    <n v="20938"/>
    <n v="1"/>
    <n v="12"/>
    <n v="3"/>
    <n v="2"/>
    <n v="80"/>
    <n v="0"/>
    <n v="4"/>
    <n v="2"/>
    <x v="9"/>
    <n v="3"/>
    <n v="1"/>
    <n v="2"/>
    <s v="26-35"/>
    <s v="Early Career"/>
    <x v="0"/>
    <x v="3"/>
  </r>
  <r>
    <x v="1"/>
    <s v="Travel_Rarely"/>
    <x v="2"/>
    <s v="Current Employees"/>
    <x v="0"/>
    <x v="4"/>
    <s v="STAFF-436"/>
    <n v="436"/>
    <x v="0"/>
    <x v="0"/>
    <x v="1"/>
    <s v="Yes"/>
    <s v="Y"/>
    <n v="2"/>
    <n v="-2"/>
    <n v="0"/>
    <n v="32"/>
    <n v="0"/>
    <m/>
    <n v="0"/>
    <n v="1"/>
    <n v="588"/>
    <n v="8"/>
    <x v="0"/>
    <n v="1"/>
    <n v="4"/>
    <n v="65"/>
    <n v="2"/>
    <n v="2"/>
    <n v="4"/>
    <n v="5228"/>
    <n v="24624"/>
    <n v="1"/>
    <n v="11"/>
    <n v="3"/>
    <n v="4"/>
    <n v="80"/>
    <n v="0"/>
    <n v="13"/>
    <n v="3"/>
    <x v="20"/>
    <n v="12"/>
    <n v="11"/>
    <n v="9"/>
    <s v="26-35"/>
    <s v="Early Career"/>
    <x v="0"/>
    <x v="4"/>
  </r>
  <r>
    <x v="1"/>
    <s v="Travel_Rarely"/>
    <x v="2"/>
    <s v="Current Employees"/>
    <x v="0"/>
    <x v="0"/>
    <s v="STAFF-437"/>
    <n v="437"/>
    <x v="1"/>
    <x v="0"/>
    <x v="0"/>
    <s v="Yes"/>
    <s v="Y"/>
    <n v="3"/>
    <n v="-2"/>
    <n v="0"/>
    <n v="27"/>
    <n v="0"/>
    <m/>
    <n v="0"/>
    <n v="1"/>
    <n v="1377"/>
    <n v="2"/>
    <x v="3"/>
    <n v="1"/>
    <n v="4"/>
    <n v="74"/>
    <n v="3"/>
    <n v="2"/>
    <n v="2"/>
    <n v="4478"/>
    <n v="5242"/>
    <n v="1"/>
    <n v="11"/>
    <n v="3"/>
    <n v="1"/>
    <n v="80"/>
    <n v="0"/>
    <n v="5"/>
    <n v="3"/>
    <x v="8"/>
    <n v="4"/>
    <n v="0"/>
    <n v="4"/>
    <s v="26-35"/>
    <s v="Early Career"/>
    <x v="0"/>
    <x v="3"/>
  </r>
  <r>
    <x v="1"/>
    <s v="Travel_Rarely"/>
    <x v="2"/>
    <s v="Current Employees"/>
    <x v="0"/>
    <x v="3"/>
    <s v="STAFF-438"/>
    <n v="438"/>
    <x v="1"/>
    <x v="0"/>
    <x v="2"/>
    <s v="No"/>
    <s v="Y"/>
    <n v="3"/>
    <n v="-2"/>
    <n v="0"/>
    <n v="31"/>
    <n v="0"/>
    <m/>
    <n v="0"/>
    <n v="1"/>
    <n v="691"/>
    <n v="7"/>
    <x v="3"/>
    <n v="1"/>
    <n v="4"/>
    <n v="73"/>
    <n v="3"/>
    <n v="2"/>
    <n v="1"/>
    <n v="7547"/>
    <n v="7143"/>
    <n v="4"/>
    <n v="12"/>
    <n v="3"/>
    <n v="4"/>
    <n v="80"/>
    <n v="3"/>
    <n v="13"/>
    <n v="3"/>
    <x v="5"/>
    <n v="7"/>
    <n v="1"/>
    <n v="7"/>
    <s v="26-35"/>
    <s v="Early Career"/>
    <x v="0"/>
    <x v="0"/>
  </r>
  <r>
    <x v="1"/>
    <s v="Travel_Rarely"/>
    <x v="2"/>
    <s v="Current Employees"/>
    <x v="1"/>
    <x v="2"/>
    <s v="STAFF-439"/>
    <n v="439"/>
    <x v="0"/>
    <x v="1"/>
    <x v="0"/>
    <s v="No"/>
    <s v="Y"/>
    <n v="0"/>
    <n v="-2"/>
    <n v="0"/>
    <n v="32"/>
    <n v="0"/>
    <m/>
    <n v="0"/>
    <n v="1"/>
    <n v="1018"/>
    <n v="2"/>
    <x v="2"/>
    <n v="1"/>
    <n v="1"/>
    <n v="74"/>
    <n v="4"/>
    <n v="2"/>
    <n v="4"/>
    <n v="5055"/>
    <n v="10557"/>
    <n v="7"/>
    <n v="16"/>
    <n v="3"/>
    <n v="3"/>
    <n v="80"/>
    <n v="0"/>
    <n v="10"/>
    <n v="2"/>
    <x v="5"/>
    <n v="7"/>
    <n v="0"/>
    <n v="7"/>
    <s v="26-35"/>
    <s v="Early Career"/>
    <x v="4"/>
    <x v="0"/>
  </r>
  <r>
    <x v="0"/>
    <s v="Travel_Rarely"/>
    <x v="2"/>
    <s v="Ex-Employees"/>
    <x v="1"/>
    <x v="2"/>
    <s v="STAFF-440"/>
    <n v="440"/>
    <x v="1"/>
    <x v="1"/>
    <x v="1"/>
    <s v="Yes"/>
    <s v="Y"/>
    <n v="4"/>
    <n v="-2"/>
    <n v="0"/>
    <n v="28"/>
    <n v="1"/>
    <n v="1"/>
    <n v="1"/>
    <n v="0"/>
    <n v="1157"/>
    <n v="2"/>
    <x v="2"/>
    <n v="1"/>
    <n v="1"/>
    <n v="84"/>
    <n v="1"/>
    <n v="1"/>
    <n v="4"/>
    <n v="3464"/>
    <n v="24737"/>
    <n v="5"/>
    <n v="13"/>
    <n v="3"/>
    <n v="4"/>
    <n v="80"/>
    <n v="0"/>
    <n v="5"/>
    <n v="2"/>
    <x v="11"/>
    <n v="2"/>
    <n v="2"/>
    <n v="2"/>
    <s v="26-35"/>
    <s v="Early Career"/>
    <x v="2"/>
    <x v="3"/>
  </r>
  <r>
    <x v="1"/>
    <s v="Travel_Rarely"/>
    <x v="2"/>
    <s v="Current Employees"/>
    <x v="1"/>
    <x v="2"/>
    <s v="STAFF-441"/>
    <n v="441"/>
    <x v="0"/>
    <x v="1"/>
    <x v="1"/>
    <s v="No"/>
    <s v="Y"/>
    <n v="2"/>
    <n v="-2"/>
    <n v="0"/>
    <n v="30"/>
    <n v="0"/>
    <m/>
    <n v="0"/>
    <n v="1"/>
    <n v="1275"/>
    <n v="28"/>
    <x v="0"/>
    <n v="1"/>
    <n v="4"/>
    <n v="64"/>
    <n v="3"/>
    <n v="2"/>
    <n v="4"/>
    <n v="5775"/>
    <n v="11934"/>
    <n v="1"/>
    <n v="13"/>
    <n v="3"/>
    <n v="4"/>
    <n v="80"/>
    <n v="2"/>
    <n v="11"/>
    <n v="3"/>
    <x v="1"/>
    <n v="8"/>
    <n v="1"/>
    <n v="9"/>
    <s v="26-35"/>
    <s v="Early Career"/>
    <x v="2"/>
    <x v="1"/>
  </r>
  <r>
    <x v="1"/>
    <s v="Travel_Frequently"/>
    <x v="2"/>
    <s v="Current Employees"/>
    <x v="1"/>
    <x v="0"/>
    <s v="STAFF-442"/>
    <n v="442"/>
    <x v="0"/>
    <x v="3"/>
    <x v="1"/>
    <s v="No"/>
    <s v="Y"/>
    <n v="2"/>
    <n v="-2"/>
    <n v="0"/>
    <n v="31"/>
    <n v="0"/>
    <m/>
    <n v="0"/>
    <n v="1"/>
    <n v="798"/>
    <n v="7"/>
    <x v="0"/>
    <n v="1"/>
    <n v="3"/>
    <n v="48"/>
    <n v="2"/>
    <n v="3"/>
    <n v="2"/>
    <n v="8943"/>
    <n v="14034"/>
    <n v="1"/>
    <n v="24"/>
    <n v="4"/>
    <n v="1"/>
    <n v="80"/>
    <n v="1"/>
    <n v="10"/>
    <n v="3"/>
    <x v="1"/>
    <n v="9"/>
    <n v="8"/>
    <n v="9"/>
    <s v="26-35"/>
    <s v="Early Career"/>
    <x v="1"/>
    <x v="1"/>
  </r>
  <r>
    <x v="1"/>
    <s v="Travel_Frequently"/>
    <x v="0"/>
    <s v="Current Employees"/>
    <x v="1"/>
    <x v="2"/>
    <s v="STAFF-444"/>
    <n v="444"/>
    <x v="1"/>
    <x v="5"/>
    <x v="1"/>
    <s v="No"/>
    <s v="Y"/>
    <n v="2"/>
    <n v="-2"/>
    <n v="0"/>
    <n v="39"/>
    <n v="0"/>
    <m/>
    <n v="0"/>
    <n v="1"/>
    <n v="672"/>
    <n v="7"/>
    <x v="0"/>
    <n v="1"/>
    <n v="3"/>
    <n v="54"/>
    <n v="2"/>
    <n v="5"/>
    <n v="4"/>
    <n v="19272"/>
    <n v="21141"/>
    <n v="1"/>
    <n v="15"/>
    <n v="3"/>
    <n v="1"/>
    <n v="80"/>
    <n v="1"/>
    <n v="21"/>
    <n v="3"/>
    <x v="17"/>
    <n v="9"/>
    <n v="13"/>
    <n v="3"/>
    <s v="36-45"/>
    <s v="Mid Career"/>
    <x v="2"/>
    <x v="4"/>
  </r>
  <r>
    <x v="0"/>
    <s v="Travel_Rarely"/>
    <x v="0"/>
    <s v="Ex-Employees"/>
    <x v="0"/>
    <x v="2"/>
    <s v="STAFF-445"/>
    <n v="445"/>
    <x v="0"/>
    <x v="0"/>
    <x v="1"/>
    <s v="Yes"/>
    <s v="Y"/>
    <n v="3"/>
    <n v="-2"/>
    <n v="0"/>
    <n v="39"/>
    <n v="1"/>
    <n v="1"/>
    <n v="1"/>
    <n v="0"/>
    <n v="1162"/>
    <n v="3"/>
    <x v="0"/>
    <n v="1"/>
    <n v="4"/>
    <n v="41"/>
    <n v="3"/>
    <n v="2"/>
    <n v="3"/>
    <n v="5238"/>
    <n v="17778"/>
    <n v="4"/>
    <n v="18"/>
    <n v="3"/>
    <n v="1"/>
    <n v="80"/>
    <n v="0"/>
    <n v="12"/>
    <n v="2"/>
    <x v="6"/>
    <n v="0"/>
    <n v="0"/>
    <n v="0"/>
    <s v="36-45"/>
    <s v="Mid Career"/>
    <x v="4"/>
    <x v="2"/>
  </r>
  <r>
    <x v="1"/>
    <s v="Travel_Frequently"/>
    <x v="2"/>
    <s v="Current Employees"/>
    <x v="0"/>
    <x v="3"/>
    <s v="STAFF-446"/>
    <n v="446"/>
    <x v="1"/>
    <x v="0"/>
    <x v="0"/>
    <s v="No"/>
    <s v="Y"/>
    <n v="6"/>
    <n v="-2"/>
    <n v="0"/>
    <n v="33"/>
    <n v="0"/>
    <m/>
    <n v="0"/>
    <n v="1"/>
    <n v="508"/>
    <n v="10"/>
    <x v="3"/>
    <n v="1"/>
    <n v="2"/>
    <n v="46"/>
    <n v="2"/>
    <n v="2"/>
    <n v="1"/>
    <n v="4682"/>
    <n v="4317"/>
    <n v="3"/>
    <n v="14"/>
    <n v="3"/>
    <n v="3"/>
    <n v="80"/>
    <n v="0"/>
    <n v="9"/>
    <n v="2"/>
    <x v="5"/>
    <n v="7"/>
    <n v="0"/>
    <n v="1"/>
    <s v="26-35"/>
    <s v="Early Career"/>
    <x v="2"/>
    <x v="0"/>
  </r>
  <r>
    <x v="1"/>
    <s v="Travel_Rarely"/>
    <x v="1"/>
    <s v="Current Employees"/>
    <x v="1"/>
    <x v="0"/>
    <s v="STAFF-447"/>
    <n v="447"/>
    <x v="1"/>
    <x v="7"/>
    <x v="1"/>
    <s v="No"/>
    <s v="Y"/>
    <n v="2"/>
    <n v="-2"/>
    <n v="0"/>
    <n v="47"/>
    <n v="0"/>
    <m/>
    <n v="0"/>
    <n v="1"/>
    <n v="1482"/>
    <n v="5"/>
    <x v="4"/>
    <n v="1"/>
    <n v="4"/>
    <n v="42"/>
    <n v="3"/>
    <n v="5"/>
    <n v="2"/>
    <n v="18300"/>
    <n v="16375"/>
    <n v="4"/>
    <n v="11"/>
    <n v="3"/>
    <n v="2"/>
    <n v="80"/>
    <n v="1"/>
    <n v="21"/>
    <n v="3"/>
    <x v="11"/>
    <n v="2"/>
    <n v="1"/>
    <n v="1"/>
    <s v="46+"/>
    <s v="Senior"/>
    <x v="0"/>
    <x v="3"/>
  </r>
  <r>
    <x v="1"/>
    <s v="Travel_Frequently"/>
    <x v="0"/>
    <s v="Current Employees"/>
    <x v="1"/>
    <x v="0"/>
    <s v="STAFF-448"/>
    <n v="448"/>
    <x v="0"/>
    <x v="2"/>
    <x v="2"/>
    <s v="No"/>
    <s v="Y"/>
    <n v="3"/>
    <n v="-2"/>
    <n v="0"/>
    <n v="43"/>
    <n v="0"/>
    <m/>
    <n v="0"/>
    <n v="1"/>
    <n v="559"/>
    <n v="10"/>
    <x v="2"/>
    <n v="1"/>
    <n v="3"/>
    <n v="82"/>
    <n v="2"/>
    <n v="2"/>
    <n v="2"/>
    <n v="5257"/>
    <n v="6227"/>
    <n v="1"/>
    <n v="11"/>
    <n v="3"/>
    <n v="2"/>
    <n v="80"/>
    <n v="1"/>
    <n v="9"/>
    <n v="4"/>
    <x v="7"/>
    <n v="7"/>
    <n v="0"/>
    <n v="0"/>
    <s v="36-45"/>
    <s v="Mid Career"/>
    <x v="0"/>
    <x v="1"/>
  </r>
  <r>
    <x v="1"/>
    <s v="Non-Travel"/>
    <x v="2"/>
    <s v="Current Employees"/>
    <x v="0"/>
    <x v="3"/>
    <s v="STAFF-449"/>
    <n v="449"/>
    <x v="1"/>
    <x v="0"/>
    <x v="1"/>
    <s v="Yes"/>
    <s v="Y"/>
    <n v="0"/>
    <n v="-2"/>
    <n v="0"/>
    <n v="27"/>
    <n v="0"/>
    <m/>
    <n v="0"/>
    <n v="1"/>
    <n v="210"/>
    <n v="1"/>
    <x v="1"/>
    <n v="1"/>
    <n v="3"/>
    <n v="73"/>
    <n v="3"/>
    <n v="2"/>
    <n v="1"/>
    <n v="6349"/>
    <n v="22107"/>
    <n v="0"/>
    <n v="13"/>
    <n v="3"/>
    <n v="4"/>
    <n v="80"/>
    <n v="1"/>
    <n v="6"/>
    <n v="3"/>
    <x v="8"/>
    <n v="4"/>
    <n v="1"/>
    <n v="4"/>
    <s v="26-35"/>
    <s v="Early Career"/>
    <x v="2"/>
    <x v="3"/>
  </r>
  <r>
    <x v="1"/>
    <s v="Travel_Frequently"/>
    <x v="1"/>
    <s v="Current Employees"/>
    <x v="1"/>
    <x v="0"/>
    <s v="STAFF-450"/>
    <n v="450"/>
    <x v="0"/>
    <x v="1"/>
    <x v="0"/>
    <s v="No"/>
    <s v="Y"/>
    <n v="4"/>
    <n v="-2"/>
    <n v="0"/>
    <n v="54"/>
    <n v="0"/>
    <m/>
    <n v="0"/>
    <n v="1"/>
    <n v="928"/>
    <n v="20"/>
    <x v="2"/>
    <n v="1"/>
    <n v="4"/>
    <n v="31"/>
    <n v="3"/>
    <n v="2"/>
    <n v="2"/>
    <n v="4869"/>
    <n v="16885"/>
    <n v="3"/>
    <n v="12"/>
    <n v="3"/>
    <n v="4"/>
    <n v="80"/>
    <n v="0"/>
    <n v="20"/>
    <n v="2"/>
    <x v="9"/>
    <n v="3"/>
    <n v="0"/>
    <n v="3"/>
    <s v="46+"/>
    <s v="Senior"/>
    <x v="0"/>
    <x v="3"/>
  </r>
  <r>
    <x v="1"/>
    <s v="Travel_Rarely"/>
    <x v="0"/>
    <s v="Current Employees"/>
    <x v="1"/>
    <x v="0"/>
    <s v="STAFF-451"/>
    <n v="451"/>
    <x v="0"/>
    <x v="4"/>
    <x v="1"/>
    <s v="No"/>
    <s v="Y"/>
    <n v="1"/>
    <n v="-2"/>
    <n v="0"/>
    <n v="43"/>
    <n v="0"/>
    <m/>
    <n v="0"/>
    <n v="1"/>
    <n v="1001"/>
    <n v="7"/>
    <x v="3"/>
    <n v="1"/>
    <n v="3"/>
    <n v="43"/>
    <n v="3"/>
    <n v="3"/>
    <n v="2"/>
    <n v="9985"/>
    <n v="9262"/>
    <n v="8"/>
    <n v="16"/>
    <n v="3"/>
    <n v="1"/>
    <n v="80"/>
    <n v="1"/>
    <n v="10"/>
    <n v="2"/>
    <x v="6"/>
    <n v="0"/>
    <n v="0"/>
    <n v="0"/>
    <s v="36-45"/>
    <s v="Mid Career"/>
    <x v="4"/>
    <x v="2"/>
  </r>
  <r>
    <x v="1"/>
    <s v="Travel_Rarely"/>
    <x v="1"/>
    <s v="Current Employees"/>
    <x v="1"/>
    <x v="1"/>
    <s v="STAFF-452"/>
    <n v="452"/>
    <x v="1"/>
    <x v="1"/>
    <x v="1"/>
    <s v="No"/>
    <s v="Y"/>
    <n v="3"/>
    <n v="-2"/>
    <n v="0"/>
    <n v="45"/>
    <n v="0"/>
    <m/>
    <n v="0"/>
    <n v="1"/>
    <n v="549"/>
    <n v="8"/>
    <x v="2"/>
    <n v="1"/>
    <n v="4"/>
    <n v="75"/>
    <n v="3"/>
    <n v="2"/>
    <n v="4"/>
    <n v="3697"/>
    <n v="9278"/>
    <n v="9"/>
    <n v="14"/>
    <n v="3"/>
    <n v="1"/>
    <n v="80"/>
    <n v="2"/>
    <n v="12"/>
    <n v="3"/>
    <x v="1"/>
    <n v="9"/>
    <n v="9"/>
    <n v="8"/>
    <s v="36-45"/>
    <s v="Mid Career"/>
    <x v="2"/>
    <x v="1"/>
  </r>
  <r>
    <x v="1"/>
    <s v="Travel_Rarely"/>
    <x v="0"/>
    <s v="Current Employees"/>
    <x v="0"/>
    <x v="2"/>
    <s v="STAFF-453"/>
    <n v="453"/>
    <x v="1"/>
    <x v="0"/>
    <x v="1"/>
    <s v="Yes"/>
    <s v="Y"/>
    <n v="2"/>
    <n v="-2"/>
    <n v="0"/>
    <n v="40"/>
    <n v="0"/>
    <m/>
    <n v="0"/>
    <n v="1"/>
    <n v="1124"/>
    <n v="1"/>
    <x v="0"/>
    <n v="1"/>
    <n v="2"/>
    <n v="57"/>
    <n v="1"/>
    <n v="2"/>
    <n v="4"/>
    <n v="7457"/>
    <n v="13273"/>
    <n v="2"/>
    <n v="22"/>
    <n v="4"/>
    <n v="3"/>
    <n v="80"/>
    <n v="3"/>
    <n v="6"/>
    <n v="2"/>
    <x v="9"/>
    <n v="3"/>
    <n v="0"/>
    <n v="2"/>
    <s v="36-45"/>
    <s v="Mid Career"/>
    <x v="1"/>
    <x v="3"/>
  </r>
  <r>
    <x v="0"/>
    <s v="Travel_Rarely"/>
    <x v="2"/>
    <s v="Ex-Employees"/>
    <x v="1"/>
    <x v="1"/>
    <s v="STAFF-454"/>
    <n v="454"/>
    <x v="1"/>
    <x v="2"/>
    <x v="1"/>
    <s v="Yes"/>
    <s v="Y"/>
    <n v="4"/>
    <n v="-2"/>
    <n v="0"/>
    <n v="29"/>
    <n v="1"/>
    <n v="1"/>
    <n v="1"/>
    <n v="0"/>
    <n v="318"/>
    <n v="8"/>
    <x v="2"/>
    <n v="1"/>
    <n v="2"/>
    <n v="77"/>
    <n v="1"/>
    <n v="1"/>
    <n v="3"/>
    <n v="2119"/>
    <n v="4759"/>
    <n v="1"/>
    <n v="11"/>
    <n v="3"/>
    <n v="4"/>
    <n v="80"/>
    <n v="0"/>
    <n v="7"/>
    <n v="2"/>
    <x v="5"/>
    <n v="7"/>
    <n v="0"/>
    <n v="7"/>
    <s v="26-35"/>
    <s v="Early Career"/>
    <x v="0"/>
    <x v="0"/>
  </r>
  <r>
    <x v="1"/>
    <s v="Travel_Rarely"/>
    <x v="2"/>
    <s v="Current Employees"/>
    <x v="1"/>
    <x v="1"/>
    <s v="STAFF-455"/>
    <n v="455"/>
    <x v="1"/>
    <x v="2"/>
    <x v="0"/>
    <s v="No"/>
    <s v="Y"/>
    <n v="2"/>
    <n v="-2"/>
    <n v="0"/>
    <n v="29"/>
    <n v="0"/>
    <m/>
    <n v="0"/>
    <n v="1"/>
    <n v="738"/>
    <n v="9"/>
    <x v="4"/>
    <n v="1"/>
    <n v="2"/>
    <n v="30"/>
    <n v="2"/>
    <n v="1"/>
    <n v="4"/>
    <n v="3983"/>
    <n v="7621"/>
    <n v="0"/>
    <n v="17"/>
    <n v="3"/>
    <n v="3"/>
    <n v="80"/>
    <n v="0"/>
    <n v="4"/>
    <n v="3"/>
    <x v="11"/>
    <n v="2"/>
    <n v="2"/>
    <n v="2"/>
    <s v="26-35"/>
    <s v="Early Career"/>
    <x v="4"/>
    <x v="3"/>
  </r>
  <r>
    <x v="1"/>
    <s v="Travel_Rarely"/>
    <x v="2"/>
    <s v="Current Employees"/>
    <x v="0"/>
    <x v="3"/>
    <s v="STAFF-456"/>
    <n v="456"/>
    <x v="0"/>
    <x v="0"/>
    <x v="2"/>
    <s v="No"/>
    <s v="Y"/>
    <n v="2"/>
    <n v="-2"/>
    <n v="0"/>
    <n v="30"/>
    <n v="0"/>
    <m/>
    <n v="0"/>
    <n v="1"/>
    <n v="570"/>
    <n v="5"/>
    <x v="3"/>
    <n v="1"/>
    <n v="4"/>
    <n v="30"/>
    <n v="2"/>
    <n v="2"/>
    <n v="1"/>
    <n v="6118"/>
    <n v="5431"/>
    <n v="1"/>
    <n v="13"/>
    <n v="3"/>
    <n v="3"/>
    <n v="80"/>
    <n v="3"/>
    <n v="10"/>
    <n v="3"/>
    <x v="1"/>
    <n v="9"/>
    <n v="1"/>
    <n v="2"/>
    <s v="26-35"/>
    <s v="Early Career"/>
    <x v="2"/>
    <x v="1"/>
  </r>
  <r>
    <x v="1"/>
    <s v="Travel_Rarely"/>
    <x v="2"/>
    <s v="Current Employees"/>
    <x v="0"/>
    <x v="3"/>
    <s v="STAFF-458"/>
    <n v="458"/>
    <x v="0"/>
    <x v="0"/>
    <x v="1"/>
    <s v="No"/>
    <s v="Y"/>
    <n v="3"/>
    <n v="-2"/>
    <n v="0"/>
    <n v="27"/>
    <n v="0"/>
    <m/>
    <n v="0"/>
    <n v="1"/>
    <n v="1130"/>
    <n v="8"/>
    <x v="2"/>
    <n v="1"/>
    <n v="2"/>
    <n v="56"/>
    <n v="3"/>
    <n v="2"/>
    <n v="1"/>
    <n v="6214"/>
    <n v="3415"/>
    <n v="1"/>
    <n v="18"/>
    <n v="3"/>
    <n v="1"/>
    <n v="80"/>
    <n v="1"/>
    <n v="8"/>
    <n v="3"/>
    <x v="3"/>
    <n v="7"/>
    <n v="0"/>
    <n v="7"/>
    <s v="26-35"/>
    <s v="Early Career"/>
    <x v="4"/>
    <x v="0"/>
  </r>
  <r>
    <x v="1"/>
    <s v="Travel_Rarely"/>
    <x v="0"/>
    <s v="Current Employees"/>
    <x v="1"/>
    <x v="2"/>
    <s v="STAFF-460"/>
    <n v="460"/>
    <x v="1"/>
    <x v="3"/>
    <x v="2"/>
    <s v="No"/>
    <s v="Y"/>
    <n v="2"/>
    <n v="-2"/>
    <n v="0"/>
    <n v="37"/>
    <n v="0"/>
    <m/>
    <n v="0"/>
    <n v="1"/>
    <n v="1192"/>
    <n v="5"/>
    <x v="0"/>
    <n v="1"/>
    <n v="4"/>
    <n v="61"/>
    <n v="3"/>
    <n v="2"/>
    <n v="4"/>
    <n v="6347"/>
    <n v="23177"/>
    <n v="7"/>
    <n v="16"/>
    <n v="3"/>
    <n v="3"/>
    <n v="80"/>
    <n v="2"/>
    <n v="8"/>
    <n v="2"/>
    <x v="0"/>
    <n v="2"/>
    <n v="0"/>
    <n v="4"/>
    <s v="36-45"/>
    <s v="Mid Career"/>
    <x v="4"/>
    <x v="0"/>
  </r>
  <r>
    <x v="1"/>
    <s v="Travel_Rarely"/>
    <x v="0"/>
    <s v="Current Employees"/>
    <x v="1"/>
    <x v="0"/>
    <s v="STAFF-461"/>
    <n v="461"/>
    <x v="1"/>
    <x v="7"/>
    <x v="2"/>
    <s v="Yes"/>
    <s v="Y"/>
    <n v="3"/>
    <n v="-2"/>
    <n v="0"/>
    <n v="38"/>
    <n v="0"/>
    <m/>
    <n v="0"/>
    <n v="1"/>
    <n v="343"/>
    <n v="15"/>
    <x v="0"/>
    <n v="1"/>
    <n v="3"/>
    <n v="92"/>
    <n v="2"/>
    <n v="3"/>
    <n v="2"/>
    <n v="11510"/>
    <n v="15682"/>
    <n v="0"/>
    <n v="14"/>
    <n v="3"/>
    <n v="2"/>
    <n v="80"/>
    <n v="1"/>
    <n v="12"/>
    <n v="3"/>
    <x v="19"/>
    <n v="10"/>
    <n v="2"/>
    <n v="9"/>
    <s v="36-45"/>
    <s v="Mid Career"/>
    <x v="2"/>
    <x v="1"/>
  </r>
  <r>
    <x v="1"/>
    <s v="Travel_Rarely"/>
    <x v="2"/>
    <s v="Current Employees"/>
    <x v="1"/>
    <x v="2"/>
    <s v="STAFF-462"/>
    <n v="462"/>
    <x v="0"/>
    <x v="3"/>
    <x v="0"/>
    <s v="Yes"/>
    <s v="Y"/>
    <n v="2"/>
    <n v="-2"/>
    <n v="0"/>
    <n v="31"/>
    <n v="0"/>
    <m/>
    <n v="0"/>
    <n v="1"/>
    <n v="1232"/>
    <n v="7"/>
    <x v="2"/>
    <n v="1"/>
    <n v="3"/>
    <n v="39"/>
    <n v="3"/>
    <n v="3"/>
    <n v="4"/>
    <n v="7143"/>
    <n v="25713"/>
    <n v="1"/>
    <n v="14"/>
    <n v="3"/>
    <n v="3"/>
    <n v="80"/>
    <n v="0"/>
    <n v="11"/>
    <n v="2"/>
    <x v="19"/>
    <n v="9"/>
    <n v="4"/>
    <n v="10"/>
    <s v="26-35"/>
    <s v="Early Career"/>
    <x v="2"/>
    <x v="1"/>
  </r>
  <r>
    <x v="1"/>
    <s v="Travel_Rarely"/>
    <x v="2"/>
    <s v="Current Employees"/>
    <x v="0"/>
    <x v="3"/>
    <s v="STAFF-463"/>
    <n v="463"/>
    <x v="0"/>
    <x v="0"/>
    <x v="2"/>
    <s v="Yes"/>
    <s v="Y"/>
    <n v="2"/>
    <n v="-2"/>
    <n v="0"/>
    <n v="29"/>
    <n v="0"/>
    <m/>
    <n v="0"/>
    <n v="1"/>
    <n v="144"/>
    <n v="10"/>
    <x v="1"/>
    <n v="1"/>
    <n v="4"/>
    <n v="39"/>
    <n v="2"/>
    <n v="2"/>
    <n v="1"/>
    <n v="8268"/>
    <n v="11866"/>
    <n v="1"/>
    <n v="14"/>
    <n v="3"/>
    <n v="1"/>
    <n v="80"/>
    <n v="2"/>
    <n v="7"/>
    <n v="3"/>
    <x v="5"/>
    <n v="7"/>
    <n v="1"/>
    <n v="7"/>
    <s v="26-35"/>
    <s v="Early Career"/>
    <x v="2"/>
    <x v="0"/>
  </r>
  <r>
    <x v="1"/>
    <s v="Travel_Rarely"/>
    <x v="0"/>
    <s v="Current Employees"/>
    <x v="1"/>
    <x v="4"/>
    <s v="STAFF-464"/>
    <n v="464"/>
    <x v="1"/>
    <x v="3"/>
    <x v="0"/>
    <s v="No"/>
    <s v="Y"/>
    <n v="5"/>
    <n v="-2"/>
    <n v="0"/>
    <n v="35"/>
    <n v="0"/>
    <m/>
    <n v="0"/>
    <n v="1"/>
    <n v="1296"/>
    <n v="5"/>
    <x v="2"/>
    <n v="1"/>
    <n v="4"/>
    <n v="62"/>
    <n v="3"/>
    <n v="3"/>
    <n v="4"/>
    <n v="8095"/>
    <n v="18264"/>
    <n v="0"/>
    <n v="13"/>
    <n v="3"/>
    <n v="4"/>
    <n v="80"/>
    <n v="0"/>
    <n v="17"/>
    <n v="3"/>
    <x v="22"/>
    <n v="6"/>
    <n v="0"/>
    <n v="13"/>
    <s v="26-35"/>
    <s v="Early Career"/>
    <x v="2"/>
    <x v="4"/>
  </r>
  <r>
    <x v="1"/>
    <s v="Travel_Rarely"/>
    <x v="4"/>
    <s v="Current Employees"/>
    <x v="1"/>
    <x v="0"/>
    <s v="STAFF-465"/>
    <n v="465"/>
    <x v="1"/>
    <x v="1"/>
    <x v="2"/>
    <s v="No"/>
    <s v="Y"/>
    <n v="2"/>
    <n v="-2"/>
    <n v="0"/>
    <n v="23"/>
    <n v="0"/>
    <m/>
    <n v="0"/>
    <n v="1"/>
    <n v="1309"/>
    <n v="26"/>
    <x v="1"/>
    <n v="1"/>
    <n v="3"/>
    <n v="83"/>
    <n v="3"/>
    <n v="1"/>
    <n v="2"/>
    <n v="2904"/>
    <n v="16092"/>
    <n v="1"/>
    <n v="12"/>
    <n v="3"/>
    <n v="3"/>
    <n v="80"/>
    <n v="2"/>
    <n v="4"/>
    <n v="2"/>
    <x v="9"/>
    <n v="2"/>
    <n v="0"/>
    <n v="2"/>
    <s v="18-25"/>
    <s v="Young"/>
    <x v="0"/>
    <x v="3"/>
  </r>
  <r>
    <x v="1"/>
    <s v="Travel_Rarely"/>
    <x v="0"/>
    <s v="Current Employees"/>
    <x v="1"/>
    <x v="2"/>
    <s v="STAFF-466"/>
    <n v="466"/>
    <x v="1"/>
    <x v="3"/>
    <x v="0"/>
    <s v="Yes"/>
    <s v="Y"/>
    <n v="3"/>
    <n v="-2"/>
    <n v="0"/>
    <n v="41"/>
    <n v="0"/>
    <m/>
    <n v="0"/>
    <n v="1"/>
    <n v="483"/>
    <n v="6"/>
    <x v="3"/>
    <n v="1"/>
    <n v="4"/>
    <n v="95"/>
    <n v="2"/>
    <n v="2"/>
    <n v="3"/>
    <n v="6032"/>
    <n v="10110"/>
    <n v="6"/>
    <n v="15"/>
    <n v="3"/>
    <n v="4"/>
    <n v="80"/>
    <n v="0"/>
    <n v="8"/>
    <n v="3"/>
    <x v="8"/>
    <n v="4"/>
    <n v="1"/>
    <n v="2"/>
    <s v="36-45"/>
    <s v="Mid Career"/>
    <x v="2"/>
    <x v="3"/>
  </r>
  <r>
    <x v="1"/>
    <s v="Travel_Frequently"/>
    <x v="1"/>
    <s v="Current Employees"/>
    <x v="0"/>
    <x v="2"/>
    <s v="STAFF-467"/>
    <n v="467"/>
    <x v="1"/>
    <x v="6"/>
    <x v="0"/>
    <s v="No"/>
    <s v="Y"/>
    <n v="3"/>
    <n v="-2"/>
    <n v="0"/>
    <n v="47"/>
    <n v="0"/>
    <m/>
    <n v="0"/>
    <n v="1"/>
    <n v="1309"/>
    <n v="4"/>
    <x v="1"/>
    <n v="1"/>
    <n v="2"/>
    <n v="99"/>
    <n v="3"/>
    <n v="2"/>
    <n v="3"/>
    <n v="2976"/>
    <n v="25751"/>
    <n v="3"/>
    <n v="19"/>
    <n v="3"/>
    <n v="1"/>
    <n v="80"/>
    <n v="0"/>
    <n v="5"/>
    <n v="3"/>
    <x v="2"/>
    <n v="0"/>
    <n v="0"/>
    <n v="0"/>
    <s v="46+"/>
    <s v="Senior"/>
    <x v="3"/>
    <x v="2"/>
  </r>
  <r>
    <x v="1"/>
    <s v="Travel_Rarely"/>
    <x v="0"/>
    <s v="Current Employees"/>
    <x v="1"/>
    <x v="0"/>
    <s v="STAFF-468"/>
    <n v="468"/>
    <x v="0"/>
    <x v="7"/>
    <x v="0"/>
    <s v="No"/>
    <s v="Y"/>
    <n v="2"/>
    <n v="-2"/>
    <n v="0"/>
    <n v="42"/>
    <n v="0"/>
    <m/>
    <n v="0"/>
    <n v="1"/>
    <n v="810"/>
    <n v="23"/>
    <x v="4"/>
    <n v="1"/>
    <n v="1"/>
    <n v="44"/>
    <n v="3"/>
    <n v="4"/>
    <n v="2"/>
    <n v="15992"/>
    <n v="15901"/>
    <n v="2"/>
    <n v="14"/>
    <n v="3"/>
    <n v="2"/>
    <n v="80"/>
    <n v="0"/>
    <n v="16"/>
    <n v="3"/>
    <x v="6"/>
    <n v="0"/>
    <n v="0"/>
    <n v="0"/>
    <s v="36-45"/>
    <s v="Mid Career"/>
    <x v="2"/>
    <x v="2"/>
  </r>
  <r>
    <x v="1"/>
    <s v="Non-Travel"/>
    <x v="2"/>
    <s v="Current Employees"/>
    <x v="0"/>
    <x v="0"/>
    <s v="STAFF-469"/>
    <n v="469"/>
    <x v="1"/>
    <x v="0"/>
    <x v="1"/>
    <s v="No"/>
    <s v="Y"/>
    <n v="3"/>
    <n v="-2"/>
    <n v="0"/>
    <n v="29"/>
    <n v="0"/>
    <m/>
    <n v="0"/>
    <n v="1"/>
    <n v="746"/>
    <n v="2"/>
    <x v="3"/>
    <n v="1"/>
    <n v="4"/>
    <n v="61"/>
    <n v="3"/>
    <n v="2"/>
    <n v="2"/>
    <n v="4649"/>
    <n v="16928"/>
    <n v="1"/>
    <n v="14"/>
    <n v="3"/>
    <n v="1"/>
    <n v="80"/>
    <n v="1"/>
    <n v="4"/>
    <n v="2"/>
    <x v="9"/>
    <n v="3"/>
    <n v="0"/>
    <n v="2"/>
    <s v="26-35"/>
    <s v="Early Career"/>
    <x v="2"/>
    <x v="3"/>
  </r>
  <r>
    <x v="1"/>
    <s v="Travel_Rarely"/>
    <x v="0"/>
    <s v="Current Employees"/>
    <x v="2"/>
    <x v="4"/>
    <s v="STAFF-470"/>
    <n v="470"/>
    <x v="1"/>
    <x v="8"/>
    <x v="2"/>
    <s v="Yes"/>
    <s v="Y"/>
    <n v="5"/>
    <n v="-2"/>
    <n v="0"/>
    <n v="42"/>
    <n v="0"/>
    <m/>
    <n v="0"/>
    <n v="1"/>
    <n v="544"/>
    <n v="2"/>
    <x v="1"/>
    <n v="1"/>
    <n v="4"/>
    <n v="52"/>
    <n v="3"/>
    <n v="1"/>
    <n v="4"/>
    <n v="2696"/>
    <n v="24017"/>
    <n v="0"/>
    <n v="11"/>
    <n v="3"/>
    <n v="3"/>
    <n v="80"/>
    <n v="1"/>
    <n v="4"/>
    <n v="3"/>
    <x v="11"/>
    <n v="2"/>
    <n v="1"/>
    <n v="0"/>
    <s v="36-45"/>
    <s v="Mid Career"/>
    <x v="0"/>
    <x v="3"/>
  </r>
  <r>
    <x v="1"/>
    <s v="Travel_Rarely"/>
    <x v="2"/>
    <s v="Current Employees"/>
    <x v="1"/>
    <x v="2"/>
    <s v="STAFF-471"/>
    <n v="471"/>
    <x v="0"/>
    <x v="2"/>
    <x v="1"/>
    <s v="No"/>
    <s v="Y"/>
    <n v="4"/>
    <n v="-2"/>
    <n v="0"/>
    <n v="32"/>
    <n v="0"/>
    <m/>
    <n v="0"/>
    <n v="1"/>
    <n v="1062"/>
    <n v="2"/>
    <x v="3"/>
    <n v="1"/>
    <n v="3"/>
    <n v="75"/>
    <n v="3"/>
    <n v="1"/>
    <n v="3"/>
    <n v="2370"/>
    <n v="3956"/>
    <n v="1"/>
    <n v="13"/>
    <n v="3"/>
    <n v="3"/>
    <n v="80"/>
    <n v="1"/>
    <n v="8"/>
    <n v="3"/>
    <x v="3"/>
    <n v="0"/>
    <n v="0"/>
    <n v="7"/>
    <s v="26-35"/>
    <s v="Early Career"/>
    <x v="2"/>
    <x v="0"/>
  </r>
  <r>
    <x v="1"/>
    <s v="Travel_Rarely"/>
    <x v="1"/>
    <s v="Current Employees"/>
    <x v="0"/>
    <x v="2"/>
    <s v="STAFF-473"/>
    <n v="473"/>
    <x v="0"/>
    <x v="5"/>
    <x v="1"/>
    <s v="No"/>
    <s v="Y"/>
    <n v="3"/>
    <n v="-2"/>
    <n v="0"/>
    <n v="48"/>
    <n v="0"/>
    <m/>
    <n v="0"/>
    <n v="1"/>
    <n v="530"/>
    <n v="29"/>
    <x v="1"/>
    <n v="1"/>
    <n v="1"/>
    <n v="91"/>
    <n v="3"/>
    <n v="3"/>
    <n v="3"/>
    <n v="12504"/>
    <n v="23978"/>
    <n v="3"/>
    <n v="21"/>
    <n v="4"/>
    <n v="2"/>
    <n v="80"/>
    <n v="1"/>
    <n v="15"/>
    <n v="1"/>
    <x v="2"/>
    <n v="0"/>
    <n v="0"/>
    <n v="0"/>
    <s v="46+"/>
    <s v="Senior"/>
    <x v="3"/>
    <x v="2"/>
  </r>
  <r>
    <x v="1"/>
    <s v="Travel_Rarely"/>
    <x v="0"/>
    <s v="Current Employees"/>
    <x v="1"/>
    <x v="2"/>
    <s v="STAFF-474"/>
    <n v="474"/>
    <x v="1"/>
    <x v="1"/>
    <x v="2"/>
    <s v="Yes"/>
    <s v="Y"/>
    <n v="2"/>
    <n v="-2"/>
    <n v="0"/>
    <n v="37"/>
    <n v="0"/>
    <m/>
    <n v="0"/>
    <n v="1"/>
    <n v="1319"/>
    <n v="6"/>
    <x v="3"/>
    <n v="1"/>
    <n v="3"/>
    <n v="51"/>
    <n v="4"/>
    <n v="2"/>
    <n v="3"/>
    <n v="5974"/>
    <n v="17001"/>
    <n v="4"/>
    <n v="13"/>
    <n v="3"/>
    <n v="1"/>
    <n v="80"/>
    <n v="2"/>
    <n v="13"/>
    <n v="3"/>
    <x v="5"/>
    <n v="7"/>
    <n v="6"/>
    <n v="7"/>
    <s v="36-45"/>
    <s v="Mid Career"/>
    <x v="2"/>
    <x v="0"/>
  </r>
  <r>
    <x v="1"/>
    <s v="Non-Travel"/>
    <x v="2"/>
    <s v="Current Employees"/>
    <x v="0"/>
    <x v="4"/>
    <s v="STAFF-475"/>
    <n v="475"/>
    <x v="0"/>
    <x v="0"/>
    <x v="1"/>
    <s v="Yes"/>
    <s v="Y"/>
    <n v="2"/>
    <n v="-2"/>
    <n v="0"/>
    <n v="30"/>
    <n v="0"/>
    <m/>
    <n v="0"/>
    <n v="1"/>
    <n v="641"/>
    <n v="25"/>
    <x v="0"/>
    <n v="1"/>
    <n v="4"/>
    <n v="85"/>
    <n v="3"/>
    <n v="2"/>
    <n v="4"/>
    <n v="4736"/>
    <n v="6069"/>
    <n v="7"/>
    <n v="12"/>
    <n v="3"/>
    <n v="2"/>
    <n v="80"/>
    <n v="1"/>
    <n v="4"/>
    <n v="4"/>
    <x v="4"/>
    <n v="2"/>
    <n v="2"/>
    <n v="2"/>
    <s v="26-35"/>
    <s v="Early Career"/>
    <x v="0"/>
    <x v="2"/>
  </r>
  <r>
    <x v="1"/>
    <s v="Travel_Rarely"/>
    <x v="2"/>
    <s v="Current Employees"/>
    <x v="0"/>
    <x v="0"/>
    <s v="STAFF-476"/>
    <n v="476"/>
    <x v="1"/>
    <x v="0"/>
    <x v="1"/>
    <s v="No"/>
    <s v="Y"/>
    <n v="3"/>
    <n v="-2"/>
    <n v="0"/>
    <n v="26"/>
    <n v="0"/>
    <m/>
    <n v="0"/>
    <n v="1"/>
    <n v="933"/>
    <n v="1"/>
    <x v="3"/>
    <n v="1"/>
    <n v="3"/>
    <n v="57"/>
    <n v="3"/>
    <n v="2"/>
    <n v="2"/>
    <n v="5296"/>
    <n v="20156"/>
    <n v="1"/>
    <n v="17"/>
    <n v="3"/>
    <n v="2"/>
    <n v="80"/>
    <n v="1"/>
    <n v="8"/>
    <n v="3"/>
    <x v="3"/>
    <n v="7"/>
    <n v="7"/>
    <n v="7"/>
    <s v="26-35"/>
    <s v="Early Career"/>
    <x v="4"/>
    <x v="0"/>
  </r>
  <r>
    <x v="1"/>
    <s v="Travel_Rarely"/>
    <x v="0"/>
    <s v="Current Employees"/>
    <x v="1"/>
    <x v="1"/>
    <s v="STAFF-477"/>
    <n v="477"/>
    <x v="1"/>
    <x v="4"/>
    <x v="0"/>
    <s v="No"/>
    <s v="Y"/>
    <n v="6"/>
    <n v="-2"/>
    <n v="0"/>
    <n v="42"/>
    <n v="0"/>
    <m/>
    <n v="0"/>
    <n v="1"/>
    <n v="1332"/>
    <n v="2"/>
    <x v="2"/>
    <n v="1"/>
    <n v="1"/>
    <n v="98"/>
    <n v="2"/>
    <n v="2"/>
    <n v="4"/>
    <n v="6781"/>
    <n v="17078"/>
    <n v="3"/>
    <n v="23"/>
    <n v="4"/>
    <n v="2"/>
    <n v="80"/>
    <n v="0"/>
    <n v="14"/>
    <n v="3"/>
    <x v="6"/>
    <n v="0"/>
    <n v="0"/>
    <n v="0"/>
    <s v="36-45"/>
    <s v="Mid Career"/>
    <x v="1"/>
    <x v="2"/>
  </r>
  <r>
    <x v="0"/>
    <s v="Travel_Frequently"/>
    <x v="4"/>
    <s v="Ex-Employees"/>
    <x v="0"/>
    <x v="4"/>
    <s v="STAFF-478"/>
    <n v="478"/>
    <x v="0"/>
    <x v="6"/>
    <x v="0"/>
    <s v="Yes"/>
    <s v="Y"/>
    <n v="3"/>
    <n v="-2"/>
    <n v="0"/>
    <n v="21"/>
    <n v="1"/>
    <n v="1"/>
    <n v="1"/>
    <n v="0"/>
    <n v="756"/>
    <n v="1"/>
    <x v="1"/>
    <n v="1"/>
    <n v="4"/>
    <n v="99"/>
    <n v="2"/>
    <n v="1"/>
    <n v="4"/>
    <n v="2174"/>
    <n v="9150"/>
    <n v="1"/>
    <n v="11"/>
    <n v="3"/>
    <n v="3"/>
    <n v="80"/>
    <n v="0"/>
    <n v="3"/>
    <n v="3"/>
    <x v="11"/>
    <n v="2"/>
    <n v="1"/>
    <n v="2"/>
    <s v="18-25"/>
    <s v="Young"/>
    <x v="0"/>
    <x v="3"/>
  </r>
  <r>
    <x v="1"/>
    <s v="Non-Travel"/>
    <x v="0"/>
    <s v="Current Employees"/>
    <x v="0"/>
    <x v="2"/>
    <s v="STAFF-479"/>
    <n v="479"/>
    <x v="0"/>
    <x v="0"/>
    <x v="0"/>
    <s v="No"/>
    <s v="Y"/>
    <n v="6"/>
    <n v="-2"/>
    <n v="0"/>
    <n v="36"/>
    <n v="0"/>
    <m/>
    <n v="0"/>
    <n v="1"/>
    <n v="845"/>
    <n v="1"/>
    <x v="4"/>
    <n v="1"/>
    <n v="4"/>
    <n v="45"/>
    <n v="3"/>
    <n v="2"/>
    <n v="4"/>
    <n v="6653"/>
    <n v="15276"/>
    <n v="4"/>
    <n v="15"/>
    <n v="3"/>
    <n v="2"/>
    <n v="80"/>
    <n v="0"/>
    <n v="7"/>
    <n v="3"/>
    <x v="6"/>
    <n v="0"/>
    <n v="0"/>
    <n v="0"/>
    <s v="36-45"/>
    <s v="Mid Career"/>
    <x v="2"/>
    <x v="2"/>
  </r>
  <r>
    <x v="1"/>
    <s v="Travel_Frequently"/>
    <x v="0"/>
    <s v="Current Employees"/>
    <x v="0"/>
    <x v="2"/>
    <s v="STAFF-481"/>
    <n v="481"/>
    <x v="1"/>
    <x v="0"/>
    <x v="1"/>
    <s v="No"/>
    <s v="Y"/>
    <n v="2"/>
    <n v="-2"/>
    <n v="0"/>
    <n v="36"/>
    <n v="0"/>
    <m/>
    <n v="0"/>
    <n v="1"/>
    <n v="541"/>
    <n v="3"/>
    <x v="2"/>
    <n v="1"/>
    <n v="1"/>
    <n v="48"/>
    <n v="2"/>
    <n v="3"/>
    <n v="4"/>
    <n v="9699"/>
    <n v="7246"/>
    <n v="4"/>
    <n v="11"/>
    <n v="3"/>
    <n v="1"/>
    <n v="80"/>
    <n v="1"/>
    <n v="16"/>
    <n v="3"/>
    <x v="20"/>
    <n v="9"/>
    <n v="1"/>
    <n v="12"/>
    <s v="36-45"/>
    <s v="Mid Career"/>
    <x v="0"/>
    <x v="4"/>
  </r>
  <r>
    <x v="1"/>
    <s v="Travel_Rarely"/>
    <x v="3"/>
    <s v="Current Employees"/>
    <x v="1"/>
    <x v="2"/>
    <s v="STAFF-482"/>
    <n v="482"/>
    <x v="1"/>
    <x v="4"/>
    <x v="1"/>
    <s v="No"/>
    <s v="Y"/>
    <n v="2"/>
    <n v="-2"/>
    <n v="0"/>
    <n v="57"/>
    <n v="0"/>
    <m/>
    <n v="0"/>
    <n v="1"/>
    <n v="593"/>
    <n v="1"/>
    <x v="2"/>
    <n v="1"/>
    <n v="4"/>
    <n v="88"/>
    <n v="3"/>
    <n v="2"/>
    <n v="3"/>
    <n v="6755"/>
    <n v="2967"/>
    <n v="2"/>
    <n v="11"/>
    <n v="3"/>
    <n v="3"/>
    <n v="80"/>
    <n v="0"/>
    <n v="15"/>
    <n v="3"/>
    <x v="11"/>
    <n v="2"/>
    <n v="1"/>
    <n v="2"/>
    <s v="46+"/>
    <s v="Senior"/>
    <x v="0"/>
    <x v="3"/>
  </r>
  <r>
    <x v="1"/>
    <s v="Travel_Rarely"/>
    <x v="0"/>
    <s v="Current Employees"/>
    <x v="1"/>
    <x v="0"/>
    <s v="STAFF-483"/>
    <n v="483"/>
    <x v="0"/>
    <x v="2"/>
    <x v="1"/>
    <s v="Yes"/>
    <s v="Y"/>
    <n v="3"/>
    <n v="-2"/>
    <n v="0"/>
    <n v="40"/>
    <n v="0"/>
    <m/>
    <n v="0"/>
    <n v="1"/>
    <n v="1171"/>
    <n v="10"/>
    <x v="2"/>
    <n v="1"/>
    <n v="4"/>
    <n v="46"/>
    <n v="4"/>
    <n v="1"/>
    <n v="2"/>
    <n v="2213"/>
    <n v="22495"/>
    <n v="3"/>
    <n v="13"/>
    <n v="3"/>
    <n v="3"/>
    <n v="80"/>
    <n v="1"/>
    <n v="10"/>
    <n v="3"/>
    <x v="5"/>
    <n v="7"/>
    <n v="1"/>
    <n v="7"/>
    <s v="36-45"/>
    <s v="Mid Career"/>
    <x v="2"/>
    <x v="0"/>
  </r>
  <r>
    <x v="1"/>
    <s v="Non-Travel"/>
    <x v="4"/>
    <s v="Current Employees"/>
    <x v="0"/>
    <x v="2"/>
    <s v="STAFF-484"/>
    <n v="484"/>
    <x v="1"/>
    <x v="6"/>
    <x v="0"/>
    <s v="No"/>
    <s v="Y"/>
    <n v="3"/>
    <n v="-2"/>
    <n v="0"/>
    <n v="21"/>
    <n v="0"/>
    <m/>
    <n v="0"/>
    <n v="1"/>
    <n v="895"/>
    <n v="9"/>
    <x v="0"/>
    <n v="1"/>
    <n v="1"/>
    <n v="39"/>
    <n v="3"/>
    <n v="1"/>
    <n v="4"/>
    <n v="2610"/>
    <n v="2851"/>
    <n v="1"/>
    <n v="24"/>
    <n v="4"/>
    <n v="3"/>
    <n v="80"/>
    <n v="0"/>
    <n v="3"/>
    <n v="2"/>
    <x v="11"/>
    <n v="2"/>
    <n v="2"/>
    <n v="2"/>
    <s v="18-25"/>
    <s v="Young"/>
    <x v="1"/>
    <x v="3"/>
  </r>
  <r>
    <x v="0"/>
    <s v="Travel_Rarely"/>
    <x v="2"/>
    <s v="Ex-Employees"/>
    <x v="0"/>
    <x v="3"/>
    <s v="STAFF-485"/>
    <n v="485"/>
    <x v="0"/>
    <x v="6"/>
    <x v="0"/>
    <s v="Yes"/>
    <s v="Y"/>
    <n v="2"/>
    <n v="-2"/>
    <n v="0"/>
    <n v="33"/>
    <n v="1"/>
    <n v="1"/>
    <n v="1"/>
    <n v="0"/>
    <n v="350"/>
    <n v="5"/>
    <x v="3"/>
    <n v="1"/>
    <n v="4"/>
    <n v="34"/>
    <n v="3"/>
    <n v="1"/>
    <n v="1"/>
    <n v="2851"/>
    <n v="9150"/>
    <n v="1"/>
    <n v="13"/>
    <n v="3"/>
    <n v="2"/>
    <n v="80"/>
    <n v="0"/>
    <n v="1"/>
    <n v="3"/>
    <x v="6"/>
    <n v="0"/>
    <n v="0"/>
    <n v="0"/>
    <s v="26-35"/>
    <s v="Early Career"/>
    <x v="2"/>
    <x v="2"/>
  </r>
  <r>
    <x v="1"/>
    <s v="Travel_Rarely"/>
    <x v="0"/>
    <s v="Current Employees"/>
    <x v="1"/>
    <x v="2"/>
    <s v="STAFF-486"/>
    <n v="486"/>
    <x v="0"/>
    <x v="2"/>
    <x v="1"/>
    <s v="No"/>
    <s v="Y"/>
    <n v="3"/>
    <n v="-2"/>
    <n v="0"/>
    <n v="37"/>
    <n v="0"/>
    <m/>
    <n v="0"/>
    <n v="1"/>
    <n v="921"/>
    <n v="10"/>
    <x v="3"/>
    <n v="1"/>
    <n v="3"/>
    <n v="98"/>
    <n v="3"/>
    <n v="1"/>
    <n v="3"/>
    <n v="3452"/>
    <n v="17663"/>
    <n v="6"/>
    <n v="20"/>
    <n v="4"/>
    <n v="2"/>
    <n v="80"/>
    <n v="1"/>
    <n v="17"/>
    <n v="3"/>
    <x v="8"/>
    <n v="4"/>
    <n v="0"/>
    <n v="3"/>
    <s v="36-45"/>
    <s v="Mid Career"/>
    <x v="3"/>
    <x v="3"/>
  </r>
  <r>
    <x v="1"/>
    <s v="Non-Travel"/>
    <x v="1"/>
    <s v="Current Employees"/>
    <x v="1"/>
    <x v="2"/>
    <s v="STAFF-487"/>
    <n v="487"/>
    <x v="0"/>
    <x v="3"/>
    <x v="1"/>
    <s v="No"/>
    <s v="Y"/>
    <n v="2"/>
    <n v="-2"/>
    <n v="0"/>
    <n v="46"/>
    <n v="0"/>
    <m/>
    <n v="0"/>
    <n v="1"/>
    <n v="1144"/>
    <n v="7"/>
    <x v="2"/>
    <n v="1"/>
    <n v="3"/>
    <n v="30"/>
    <n v="3"/>
    <n v="2"/>
    <n v="3"/>
    <n v="5258"/>
    <n v="16044"/>
    <n v="2"/>
    <n v="14"/>
    <n v="3"/>
    <n v="3"/>
    <n v="80"/>
    <n v="0"/>
    <n v="7"/>
    <n v="4"/>
    <x v="6"/>
    <n v="0"/>
    <n v="0"/>
    <n v="0"/>
    <s v="46+"/>
    <s v="Senior"/>
    <x v="2"/>
    <x v="2"/>
  </r>
  <r>
    <x v="0"/>
    <s v="Travel_Frequently"/>
    <x v="0"/>
    <s v="Ex-Employees"/>
    <x v="0"/>
    <x v="3"/>
    <s v="STAFF-488"/>
    <n v="488"/>
    <x v="1"/>
    <x v="0"/>
    <x v="0"/>
    <s v="No"/>
    <s v="Y"/>
    <n v="5"/>
    <n v="-2"/>
    <n v="0"/>
    <n v="41"/>
    <n v="1"/>
    <n v="1"/>
    <n v="1"/>
    <n v="0"/>
    <n v="143"/>
    <n v="4"/>
    <x v="3"/>
    <n v="1"/>
    <n v="1"/>
    <n v="56"/>
    <n v="3"/>
    <n v="2"/>
    <n v="1"/>
    <n v="9355"/>
    <n v="9558"/>
    <n v="1"/>
    <n v="18"/>
    <n v="3"/>
    <n v="3"/>
    <n v="80"/>
    <n v="0"/>
    <n v="8"/>
    <n v="3"/>
    <x v="3"/>
    <n v="7"/>
    <n v="7"/>
    <n v="7"/>
    <s v="36-45"/>
    <s v="Mid Career"/>
    <x v="4"/>
    <x v="0"/>
  </r>
  <r>
    <x v="1"/>
    <s v="Travel_Rarely"/>
    <x v="1"/>
    <s v="Current Employees"/>
    <x v="1"/>
    <x v="4"/>
    <s v="STAFF-491"/>
    <n v="491"/>
    <x v="1"/>
    <x v="4"/>
    <x v="0"/>
    <s v="No"/>
    <s v="Y"/>
    <n v="2"/>
    <n v="-2"/>
    <n v="0"/>
    <n v="50"/>
    <n v="0"/>
    <m/>
    <n v="0"/>
    <n v="1"/>
    <n v="1046"/>
    <n v="10"/>
    <x v="3"/>
    <n v="1"/>
    <n v="4"/>
    <n v="100"/>
    <n v="2"/>
    <n v="3"/>
    <n v="4"/>
    <n v="10496"/>
    <n v="2755"/>
    <n v="6"/>
    <n v="15"/>
    <n v="3"/>
    <n v="4"/>
    <n v="80"/>
    <n v="0"/>
    <n v="20"/>
    <n v="3"/>
    <x v="9"/>
    <n v="3"/>
    <n v="1"/>
    <n v="3"/>
    <s v="46+"/>
    <s v="Senior"/>
    <x v="2"/>
    <x v="3"/>
  </r>
  <r>
    <x v="0"/>
    <s v="Travel_Rarely"/>
    <x v="0"/>
    <s v="Ex-Employees"/>
    <x v="0"/>
    <x v="3"/>
    <s v="STAFF-492"/>
    <n v="492"/>
    <x v="1"/>
    <x v="0"/>
    <x v="1"/>
    <s v="Yes"/>
    <s v="Y"/>
    <n v="6"/>
    <n v="-2"/>
    <n v="0"/>
    <n v="40"/>
    <n v="1"/>
    <n v="1"/>
    <n v="1"/>
    <n v="0"/>
    <n v="575"/>
    <n v="22"/>
    <x v="0"/>
    <n v="1"/>
    <n v="3"/>
    <n v="68"/>
    <n v="2"/>
    <n v="2"/>
    <n v="1"/>
    <n v="6380"/>
    <n v="6110"/>
    <n v="2"/>
    <n v="12"/>
    <n v="3"/>
    <n v="1"/>
    <n v="80"/>
    <n v="2"/>
    <n v="8"/>
    <n v="3"/>
    <x v="0"/>
    <n v="4"/>
    <n v="1"/>
    <n v="0"/>
    <s v="36-45"/>
    <s v="Mid Career"/>
    <x v="0"/>
    <x v="0"/>
  </r>
  <r>
    <x v="1"/>
    <s v="Travel_Rarely"/>
    <x v="2"/>
    <s v="Current Employees"/>
    <x v="1"/>
    <x v="0"/>
    <s v="STAFF-493"/>
    <n v="493"/>
    <x v="1"/>
    <x v="1"/>
    <x v="0"/>
    <s v="Yes"/>
    <s v="Y"/>
    <n v="5"/>
    <n v="-2"/>
    <n v="0"/>
    <n v="31"/>
    <n v="0"/>
    <m/>
    <n v="0"/>
    <n v="1"/>
    <n v="408"/>
    <n v="9"/>
    <x v="2"/>
    <n v="1"/>
    <n v="3"/>
    <n v="42"/>
    <n v="2"/>
    <n v="1"/>
    <n v="2"/>
    <n v="2657"/>
    <n v="7551"/>
    <n v="0"/>
    <n v="16"/>
    <n v="3"/>
    <n v="4"/>
    <n v="80"/>
    <n v="0"/>
    <n v="3"/>
    <n v="3"/>
    <x v="4"/>
    <n v="2"/>
    <n v="2"/>
    <n v="2"/>
    <s v="26-35"/>
    <s v="Early Career"/>
    <x v="4"/>
    <x v="2"/>
  </r>
  <r>
    <x v="0"/>
    <s v="Travel_Rarely"/>
    <x v="4"/>
    <s v="Ex-Employees"/>
    <x v="0"/>
    <x v="0"/>
    <s v="STAFF-494"/>
    <n v="494"/>
    <x v="0"/>
    <x v="6"/>
    <x v="0"/>
    <s v="No"/>
    <s v="Y"/>
    <n v="0"/>
    <n v="-2"/>
    <n v="0"/>
    <n v="21"/>
    <n v="1"/>
    <n v="1"/>
    <n v="1"/>
    <n v="0"/>
    <n v="156"/>
    <n v="12"/>
    <x v="3"/>
    <n v="1"/>
    <n v="3"/>
    <n v="90"/>
    <n v="4"/>
    <n v="1"/>
    <n v="2"/>
    <n v="2716"/>
    <n v="25422"/>
    <n v="1"/>
    <n v="15"/>
    <n v="3"/>
    <n v="4"/>
    <n v="80"/>
    <n v="0"/>
    <n v="1"/>
    <n v="3"/>
    <x v="6"/>
    <n v="0"/>
    <n v="0"/>
    <n v="0"/>
    <s v="18-25"/>
    <s v="Young"/>
    <x v="2"/>
    <x v="2"/>
  </r>
  <r>
    <x v="1"/>
    <s v="Travel_Rarely"/>
    <x v="2"/>
    <s v="Current Employees"/>
    <x v="1"/>
    <x v="0"/>
    <s v="STAFF-495"/>
    <n v="495"/>
    <x v="1"/>
    <x v="1"/>
    <x v="0"/>
    <s v="No"/>
    <s v="Y"/>
    <n v="4"/>
    <n v="-2"/>
    <n v="0"/>
    <n v="29"/>
    <n v="0"/>
    <m/>
    <n v="0"/>
    <n v="1"/>
    <n v="1283"/>
    <n v="23"/>
    <x v="3"/>
    <n v="1"/>
    <n v="4"/>
    <n v="54"/>
    <n v="3"/>
    <n v="1"/>
    <n v="2"/>
    <n v="2201"/>
    <n v="18168"/>
    <n v="9"/>
    <n v="16"/>
    <n v="3"/>
    <n v="4"/>
    <n v="80"/>
    <n v="0"/>
    <n v="6"/>
    <n v="3"/>
    <x v="11"/>
    <n v="2"/>
    <n v="1"/>
    <n v="2"/>
    <s v="26-35"/>
    <s v="Early Career"/>
    <x v="4"/>
    <x v="3"/>
  </r>
  <r>
    <x v="1"/>
    <s v="Travel_Rarely"/>
    <x v="0"/>
    <s v="Current Employees"/>
    <x v="1"/>
    <x v="0"/>
    <s v="STAFF-496"/>
    <n v="496"/>
    <x v="1"/>
    <x v="4"/>
    <x v="0"/>
    <s v="No"/>
    <s v="Y"/>
    <n v="5"/>
    <n v="-2"/>
    <n v="0"/>
    <n v="35"/>
    <n v="0"/>
    <m/>
    <n v="0"/>
    <n v="1"/>
    <n v="755"/>
    <n v="9"/>
    <x v="2"/>
    <n v="1"/>
    <n v="3"/>
    <n v="97"/>
    <n v="2"/>
    <n v="2"/>
    <n v="2"/>
    <n v="6540"/>
    <n v="19394"/>
    <n v="9"/>
    <n v="19"/>
    <n v="3"/>
    <n v="3"/>
    <n v="80"/>
    <n v="0"/>
    <n v="10"/>
    <n v="3"/>
    <x v="6"/>
    <n v="1"/>
    <n v="0"/>
    <n v="0"/>
    <s v="26-35"/>
    <s v="Early Career"/>
    <x v="3"/>
    <x v="2"/>
  </r>
  <r>
    <x v="1"/>
    <s v="Travel_Rarely"/>
    <x v="2"/>
    <s v="Current Employees"/>
    <x v="1"/>
    <x v="2"/>
    <s v="STAFF-497"/>
    <n v="497"/>
    <x v="1"/>
    <x v="2"/>
    <x v="2"/>
    <s v="No"/>
    <s v="Y"/>
    <n v="2"/>
    <n v="-2"/>
    <n v="0"/>
    <n v="27"/>
    <n v="0"/>
    <m/>
    <n v="0"/>
    <n v="1"/>
    <n v="1469"/>
    <n v="1"/>
    <x v="0"/>
    <n v="1"/>
    <n v="4"/>
    <n v="82"/>
    <n v="3"/>
    <n v="1"/>
    <n v="3"/>
    <n v="3816"/>
    <n v="17881"/>
    <n v="1"/>
    <n v="11"/>
    <n v="3"/>
    <n v="2"/>
    <n v="80"/>
    <n v="1"/>
    <n v="5"/>
    <n v="3"/>
    <x v="8"/>
    <n v="2"/>
    <n v="0"/>
    <n v="4"/>
    <s v="26-35"/>
    <s v="Early Career"/>
    <x v="0"/>
    <x v="3"/>
  </r>
  <r>
    <x v="1"/>
    <s v="Travel_Rarely"/>
    <x v="2"/>
    <s v="Current Employees"/>
    <x v="0"/>
    <x v="0"/>
    <s v="STAFF-498"/>
    <n v="498"/>
    <x v="1"/>
    <x v="0"/>
    <x v="0"/>
    <s v="No"/>
    <s v="Y"/>
    <n v="1"/>
    <n v="-2"/>
    <n v="0"/>
    <n v="28"/>
    <n v="0"/>
    <m/>
    <n v="0"/>
    <n v="1"/>
    <n v="304"/>
    <n v="9"/>
    <x v="2"/>
    <n v="1"/>
    <n v="2"/>
    <n v="92"/>
    <n v="3"/>
    <n v="2"/>
    <n v="2"/>
    <n v="5253"/>
    <n v="20750"/>
    <n v="1"/>
    <n v="16"/>
    <n v="3"/>
    <n v="4"/>
    <n v="80"/>
    <n v="0"/>
    <n v="7"/>
    <n v="3"/>
    <x v="5"/>
    <n v="5"/>
    <n v="0"/>
    <n v="7"/>
    <s v="26-35"/>
    <s v="Early Career"/>
    <x v="4"/>
    <x v="0"/>
  </r>
  <r>
    <x v="1"/>
    <s v="Travel_Rarely"/>
    <x v="1"/>
    <s v="Current Employees"/>
    <x v="1"/>
    <x v="1"/>
    <s v="STAFF-499"/>
    <n v="499"/>
    <x v="1"/>
    <x v="4"/>
    <x v="0"/>
    <s v="No"/>
    <s v="Y"/>
    <n v="2"/>
    <n v="-2"/>
    <n v="0"/>
    <n v="49"/>
    <n v="0"/>
    <m/>
    <n v="0"/>
    <n v="1"/>
    <n v="1261"/>
    <n v="7"/>
    <x v="3"/>
    <n v="1"/>
    <n v="2"/>
    <n v="31"/>
    <n v="2"/>
    <n v="3"/>
    <n v="3"/>
    <n v="10965"/>
    <n v="12066"/>
    <n v="8"/>
    <n v="24"/>
    <n v="4"/>
    <n v="3"/>
    <n v="80"/>
    <n v="0"/>
    <n v="26"/>
    <n v="3"/>
    <x v="8"/>
    <n v="2"/>
    <n v="0"/>
    <n v="0"/>
    <s v="46+"/>
    <s v="Senior"/>
    <x v="1"/>
    <x v="3"/>
  </r>
  <r>
    <x v="1"/>
    <s v="Travel_Rarely"/>
    <x v="1"/>
    <s v="Current Employees"/>
    <x v="0"/>
    <x v="0"/>
    <s v="STAFF-500"/>
    <n v="500"/>
    <x v="0"/>
    <x v="0"/>
    <x v="1"/>
    <s v="No"/>
    <s v="Y"/>
    <n v="2"/>
    <n v="-2"/>
    <n v="0"/>
    <n v="51"/>
    <n v="0"/>
    <m/>
    <n v="0"/>
    <n v="1"/>
    <n v="1178"/>
    <n v="14"/>
    <x v="0"/>
    <n v="1"/>
    <n v="3"/>
    <n v="87"/>
    <n v="3"/>
    <n v="2"/>
    <n v="2"/>
    <n v="4936"/>
    <n v="14862"/>
    <n v="4"/>
    <n v="11"/>
    <n v="3"/>
    <n v="3"/>
    <n v="80"/>
    <n v="1"/>
    <n v="18"/>
    <n v="2"/>
    <x v="5"/>
    <n v="7"/>
    <n v="0"/>
    <n v="7"/>
    <s v="46+"/>
    <s v="Senior"/>
    <x v="0"/>
    <x v="0"/>
  </r>
  <r>
    <x v="1"/>
    <s v="Travel_Rarely"/>
    <x v="0"/>
    <s v="Current Employees"/>
    <x v="1"/>
    <x v="0"/>
    <s v="STAFF-501"/>
    <n v="501"/>
    <x v="0"/>
    <x v="1"/>
    <x v="1"/>
    <s v="No"/>
    <s v="Y"/>
    <n v="3"/>
    <n v="-2"/>
    <n v="0"/>
    <n v="36"/>
    <n v="0"/>
    <m/>
    <n v="0"/>
    <n v="1"/>
    <n v="329"/>
    <n v="2"/>
    <x v="3"/>
    <n v="1"/>
    <n v="4"/>
    <n v="96"/>
    <n v="3"/>
    <n v="1"/>
    <n v="2"/>
    <n v="2543"/>
    <n v="11868"/>
    <n v="4"/>
    <n v="13"/>
    <n v="3"/>
    <n v="2"/>
    <n v="80"/>
    <n v="1"/>
    <n v="6"/>
    <n v="3"/>
    <x v="4"/>
    <n v="2"/>
    <n v="2"/>
    <n v="2"/>
    <s v="36-45"/>
    <s v="Mid Career"/>
    <x v="2"/>
    <x v="2"/>
  </r>
  <r>
    <x v="0"/>
    <s v="Non-Travel"/>
    <x v="2"/>
    <s v="Ex-Employees"/>
    <x v="0"/>
    <x v="3"/>
    <s v="STAFF-502"/>
    <n v="502"/>
    <x v="1"/>
    <x v="0"/>
    <x v="0"/>
    <s v="Yes"/>
    <s v="Y"/>
    <n v="3"/>
    <n v="-2"/>
    <n v="0"/>
    <n v="34"/>
    <n v="1"/>
    <n v="1"/>
    <n v="1"/>
    <n v="0"/>
    <n v="1362"/>
    <n v="19"/>
    <x v="3"/>
    <n v="1"/>
    <n v="1"/>
    <n v="67"/>
    <n v="4"/>
    <n v="2"/>
    <n v="1"/>
    <n v="5304"/>
    <n v="4652"/>
    <n v="8"/>
    <n v="13"/>
    <n v="3"/>
    <n v="2"/>
    <n v="80"/>
    <n v="0"/>
    <n v="9"/>
    <n v="2"/>
    <x v="8"/>
    <n v="2"/>
    <n v="0"/>
    <n v="4"/>
    <s v="26-35"/>
    <s v="Early Career"/>
    <x v="2"/>
    <x v="3"/>
  </r>
  <r>
    <x v="1"/>
    <s v="Travel_Rarely"/>
    <x v="3"/>
    <s v="Current Employees"/>
    <x v="1"/>
    <x v="0"/>
    <s v="STAFF-505"/>
    <n v="505"/>
    <x v="0"/>
    <x v="5"/>
    <x v="0"/>
    <s v="Yes"/>
    <s v="Y"/>
    <n v="2"/>
    <n v="-2"/>
    <n v="0"/>
    <n v="55"/>
    <n v="0"/>
    <m/>
    <n v="0"/>
    <n v="1"/>
    <n v="1311"/>
    <n v="2"/>
    <x v="3"/>
    <n v="1"/>
    <n v="3"/>
    <n v="97"/>
    <n v="3"/>
    <n v="4"/>
    <n v="2"/>
    <n v="16659"/>
    <n v="23258"/>
    <n v="2"/>
    <n v="13"/>
    <n v="3"/>
    <n v="3"/>
    <n v="80"/>
    <n v="0"/>
    <n v="30"/>
    <n v="3"/>
    <x v="8"/>
    <n v="4"/>
    <n v="1"/>
    <n v="2"/>
    <s v="46+"/>
    <s v="Senior"/>
    <x v="2"/>
    <x v="3"/>
  </r>
  <r>
    <x v="1"/>
    <s v="Travel_Rarely"/>
    <x v="4"/>
    <s v="Current Employees"/>
    <x v="0"/>
    <x v="3"/>
    <s v="STAFF-507"/>
    <n v="507"/>
    <x v="0"/>
    <x v="0"/>
    <x v="2"/>
    <s v="Yes"/>
    <s v="Y"/>
    <n v="2"/>
    <n v="-2"/>
    <n v="0"/>
    <n v="24"/>
    <n v="0"/>
    <m/>
    <n v="0"/>
    <n v="1"/>
    <n v="1371"/>
    <n v="10"/>
    <x v="2"/>
    <n v="1"/>
    <n v="4"/>
    <n v="77"/>
    <n v="3"/>
    <n v="2"/>
    <n v="1"/>
    <n v="4260"/>
    <n v="5915"/>
    <n v="1"/>
    <n v="12"/>
    <n v="3"/>
    <n v="4"/>
    <n v="80"/>
    <n v="1"/>
    <n v="5"/>
    <n v="4"/>
    <x v="8"/>
    <n v="2"/>
    <n v="0"/>
    <n v="3"/>
    <s v="18-25"/>
    <s v="Young"/>
    <x v="0"/>
    <x v="3"/>
  </r>
  <r>
    <x v="1"/>
    <s v="Travel_Rarely"/>
    <x v="2"/>
    <s v="Current Employees"/>
    <x v="0"/>
    <x v="4"/>
    <s v="STAFF-508"/>
    <n v="508"/>
    <x v="1"/>
    <x v="6"/>
    <x v="1"/>
    <s v="No"/>
    <s v="Y"/>
    <n v="3"/>
    <n v="-2"/>
    <n v="0"/>
    <n v="30"/>
    <n v="0"/>
    <m/>
    <n v="0"/>
    <n v="1"/>
    <n v="202"/>
    <n v="2"/>
    <x v="1"/>
    <n v="1"/>
    <n v="4"/>
    <n v="72"/>
    <n v="3"/>
    <n v="1"/>
    <n v="4"/>
    <n v="2476"/>
    <n v="17434"/>
    <n v="1"/>
    <n v="18"/>
    <n v="3"/>
    <n v="1"/>
    <n v="80"/>
    <n v="1"/>
    <n v="1"/>
    <n v="3"/>
    <x v="6"/>
    <n v="0"/>
    <n v="0"/>
    <n v="0"/>
    <s v="26-35"/>
    <s v="Early Career"/>
    <x v="4"/>
    <x v="2"/>
  </r>
  <r>
    <x v="0"/>
    <s v="Travel_Frequently"/>
    <x v="2"/>
    <s v="Ex-Employees"/>
    <x v="1"/>
    <x v="4"/>
    <s v="STAFF-510"/>
    <n v="510"/>
    <x v="1"/>
    <x v="1"/>
    <x v="0"/>
    <s v="No"/>
    <s v="Y"/>
    <n v="2"/>
    <n v="-2"/>
    <n v="0"/>
    <n v="26"/>
    <n v="1"/>
    <n v="1"/>
    <n v="1"/>
    <n v="0"/>
    <n v="575"/>
    <n v="3"/>
    <x v="1"/>
    <n v="1"/>
    <n v="4"/>
    <n v="73"/>
    <n v="3"/>
    <n v="1"/>
    <n v="4"/>
    <n v="3102"/>
    <n v="6582"/>
    <n v="0"/>
    <n v="22"/>
    <n v="4"/>
    <n v="3"/>
    <n v="80"/>
    <n v="0"/>
    <n v="7"/>
    <n v="3"/>
    <x v="0"/>
    <n v="4"/>
    <n v="0"/>
    <n v="4"/>
    <s v="26-35"/>
    <s v="Early Career"/>
    <x v="1"/>
    <x v="0"/>
  </r>
  <r>
    <x v="1"/>
    <s v="Travel_Rarely"/>
    <x v="4"/>
    <s v="Current Employees"/>
    <x v="1"/>
    <x v="2"/>
    <s v="STAFF-511"/>
    <n v="511"/>
    <x v="0"/>
    <x v="1"/>
    <x v="1"/>
    <s v="No"/>
    <s v="Y"/>
    <n v="1"/>
    <n v="-2"/>
    <n v="0"/>
    <n v="22"/>
    <n v="0"/>
    <m/>
    <n v="0"/>
    <n v="1"/>
    <n v="253"/>
    <n v="11"/>
    <x v="3"/>
    <n v="1"/>
    <n v="1"/>
    <n v="43"/>
    <n v="3"/>
    <n v="1"/>
    <n v="3"/>
    <n v="2244"/>
    <n v="24440"/>
    <n v="1"/>
    <n v="13"/>
    <n v="3"/>
    <n v="4"/>
    <n v="80"/>
    <n v="1"/>
    <n v="2"/>
    <n v="3"/>
    <x v="4"/>
    <n v="1"/>
    <n v="1"/>
    <n v="2"/>
    <s v="18-25"/>
    <s v="Young"/>
    <x v="2"/>
    <x v="2"/>
  </r>
  <r>
    <x v="1"/>
    <s v="Travel_Rarely"/>
    <x v="0"/>
    <s v="Current Employees"/>
    <x v="0"/>
    <x v="2"/>
    <s v="STAFF-513"/>
    <n v="513"/>
    <x v="1"/>
    <x v="0"/>
    <x v="1"/>
    <s v="No"/>
    <s v="Y"/>
    <n v="2"/>
    <n v="-2"/>
    <n v="0"/>
    <n v="36"/>
    <n v="0"/>
    <m/>
    <n v="0"/>
    <n v="1"/>
    <n v="164"/>
    <n v="2"/>
    <x v="0"/>
    <n v="1"/>
    <n v="2"/>
    <n v="61"/>
    <n v="2"/>
    <n v="3"/>
    <n v="3"/>
    <n v="7596"/>
    <n v="3809"/>
    <n v="1"/>
    <n v="13"/>
    <n v="3"/>
    <n v="2"/>
    <n v="80"/>
    <n v="2"/>
    <n v="10"/>
    <n v="3"/>
    <x v="1"/>
    <n v="9"/>
    <n v="9"/>
    <n v="0"/>
    <s v="36-45"/>
    <s v="Mid Career"/>
    <x v="2"/>
    <x v="1"/>
  </r>
  <r>
    <x v="0"/>
    <s v="Travel_Frequently"/>
    <x v="2"/>
    <s v="Ex-Employees"/>
    <x v="1"/>
    <x v="4"/>
    <s v="STAFF-514"/>
    <n v="514"/>
    <x v="1"/>
    <x v="1"/>
    <x v="0"/>
    <s v="Yes"/>
    <s v="Y"/>
    <n v="4"/>
    <n v="-2"/>
    <n v="0"/>
    <n v="30"/>
    <n v="1"/>
    <n v="1"/>
    <n v="1"/>
    <n v="0"/>
    <n v="464"/>
    <n v="4"/>
    <x v="3"/>
    <n v="1"/>
    <n v="4"/>
    <n v="40"/>
    <n v="3"/>
    <n v="1"/>
    <n v="4"/>
    <n v="2285"/>
    <n v="3427"/>
    <n v="9"/>
    <n v="23"/>
    <n v="4"/>
    <n v="3"/>
    <n v="80"/>
    <n v="0"/>
    <n v="3"/>
    <n v="3"/>
    <x v="6"/>
    <n v="0"/>
    <n v="0"/>
    <n v="0"/>
    <s v="26-35"/>
    <s v="Early Career"/>
    <x v="1"/>
    <x v="2"/>
  </r>
  <r>
    <x v="1"/>
    <s v="Travel_Rarely"/>
    <x v="0"/>
    <s v="Current Employees"/>
    <x v="1"/>
    <x v="0"/>
    <s v="STAFF-515"/>
    <n v="515"/>
    <x v="0"/>
    <x v="2"/>
    <x v="2"/>
    <s v="No"/>
    <s v="Y"/>
    <n v="2"/>
    <n v="-2"/>
    <n v="0"/>
    <n v="37"/>
    <n v="0"/>
    <m/>
    <n v="0"/>
    <n v="1"/>
    <n v="1107"/>
    <n v="14"/>
    <x v="3"/>
    <n v="1"/>
    <n v="4"/>
    <n v="95"/>
    <n v="3"/>
    <n v="1"/>
    <n v="2"/>
    <n v="3034"/>
    <n v="26914"/>
    <n v="1"/>
    <n v="12"/>
    <n v="3"/>
    <n v="3"/>
    <n v="80"/>
    <n v="1"/>
    <n v="18"/>
    <n v="2"/>
    <x v="29"/>
    <n v="7"/>
    <n v="12"/>
    <n v="17"/>
    <s v="36-45"/>
    <s v="Mid Career"/>
    <x v="0"/>
    <x v="4"/>
  </r>
  <r>
    <x v="1"/>
    <s v="Travel_Rarely"/>
    <x v="0"/>
    <s v="Current Employees"/>
    <x v="0"/>
    <x v="3"/>
    <s v="STAFF-516"/>
    <n v="516"/>
    <x v="0"/>
    <x v="0"/>
    <x v="2"/>
    <s v="No"/>
    <s v="Y"/>
    <n v="5"/>
    <n v="-2"/>
    <n v="0"/>
    <n v="40"/>
    <n v="0"/>
    <m/>
    <n v="0"/>
    <n v="1"/>
    <n v="759"/>
    <n v="2"/>
    <x v="0"/>
    <n v="1"/>
    <n v="4"/>
    <n v="46"/>
    <n v="3"/>
    <n v="2"/>
    <n v="1"/>
    <n v="5715"/>
    <n v="22553"/>
    <n v="7"/>
    <n v="12"/>
    <n v="3"/>
    <n v="3"/>
    <n v="80"/>
    <n v="2"/>
    <n v="8"/>
    <n v="3"/>
    <x v="8"/>
    <n v="4"/>
    <n v="1"/>
    <n v="3"/>
    <s v="36-45"/>
    <s v="Mid Career"/>
    <x v="0"/>
    <x v="3"/>
  </r>
  <r>
    <x v="1"/>
    <s v="Travel_Rarely"/>
    <x v="0"/>
    <s v="Current Employees"/>
    <x v="1"/>
    <x v="0"/>
    <s v="STAFF-517"/>
    <n v="517"/>
    <x v="0"/>
    <x v="2"/>
    <x v="2"/>
    <s v="No"/>
    <s v="Y"/>
    <n v="5"/>
    <n v="-2"/>
    <n v="0"/>
    <n v="42"/>
    <n v="0"/>
    <m/>
    <n v="0"/>
    <n v="1"/>
    <n v="201"/>
    <n v="1"/>
    <x v="2"/>
    <n v="1"/>
    <n v="2"/>
    <n v="95"/>
    <n v="3"/>
    <n v="1"/>
    <n v="2"/>
    <n v="2576"/>
    <n v="20490"/>
    <n v="3"/>
    <n v="16"/>
    <n v="3"/>
    <n v="2"/>
    <n v="80"/>
    <n v="1"/>
    <n v="8"/>
    <n v="3"/>
    <x v="8"/>
    <n v="2"/>
    <n v="1"/>
    <n v="2"/>
    <s v="36-45"/>
    <s v="Mid Career"/>
    <x v="4"/>
    <x v="3"/>
  </r>
  <r>
    <x v="1"/>
    <s v="Travel_Rarely"/>
    <x v="0"/>
    <s v="Current Employees"/>
    <x v="1"/>
    <x v="0"/>
    <s v="STAFF-518"/>
    <n v="518"/>
    <x v="1"/>
    <x v="3"/>
    <x v="0"/>
    <s v="Yes"/>
    <s v="Y"/>
    <n v="2"/>
    <n v="-2"/>
    <n v="0"/>
    <n v="37"/>
    <n v="0"/>
    <m/>
    <n v="0"/>
    <n v="1"/>
    <n v="1305"/>
    <n v="10"/>
    <x v="2"/>
    <n v="1"/>
    <n v="3"/>
    <n v="49"/>
    <n v="3"/>
    <n v="2"/>
    <n v="2"/>
    <n v="4197"/>
    <n v="21123"/>
    <n v="2"/>
    <n v="12"/>
    <n v="3"/>
    <n v="4"/>
    <n v="80"/>
    <n v="0"/>
    <n v="18"/>
    <n v="2"/>
    <x v="6"/>
    <n v="0"/>
    <n v="0"/>
    <n v="1"/>
    <s v="36-45"/>
    <s v="Mid Career"/>
    <x v="0"/>
    <x v="2"/>
  </r>
  <r>
    <x v="1"/>
    <s v="Travel_Rarely"/>
    <x v="0"/>
    <s v="Current Employees"/>
    <x v="1"/>
    <x v="0"/>
    <s v="STAFF-520"/>
    <n v="520"/>
    <x v="1"/>
    <x v="7"/>
    <x v="2"/>
    <s v="No"/>
    <s v="Y"/>
    <n v="3"/>
    <n v="-2"/>
    <n v="0"/>
    <n v="43"/>
    <n v="0"/>
    <m/>
    <n v="0"/>
    <n v="1"/>
    <n v="982"/>
    <n v="12"/>
    <x v="3"/>
    <n v="1"/>
    <n v="1"/>
    <n v="59"/>
    <n v="2"/>
    <n v="4"/>
    <n v="2"/>
    <n v="14336"/>
    <n v="4345"/>
    <n v="1"/>
    <n v="11"/>
    <n v="3"/>
    <n v="3"/>
    <n v="80"/>
    <n v="1"/>
    <n v="25"/>
    <n v="3"/>
    <x v="10"/>
    <n v="10"/>
    <n v="3"/>
    <n v="9"/>
    <s v="36-45"/>
    <s v="Mid Career"/>
    <x v="0"/>
    <x v="4"/>
  </r>
  <r>
    <x v="1"/>
    <s v="Travel_Rarely"/>
    <x v="0"/>
    <s v="Current Employees"/>
    <x v="1"/>
    <x v="2"/>
    <s v="STAFF-521"/>
    <n v="521"/>
    <x v="0"/>
    <x v="2"/>
    <x v="1"/>
    <s v="No"/>
    <s v="Y"/>
    <n v="3"/>
    <n v="-2"/>
    <n v="0"/>
    <n v="40"/>
    <n v="0"/>
    <m/>
    <n v="0"/>
    <n v="1"/>
    <n v="555"/>
    <n v="2"/>
    <x v="3"/>
    <n v="1"/>
    <n v="2"/>
    <n v="78"/>
    <n v="2"/>
    <n v="2"/>
    <n v="3"/>
    <n v="3448"/>
    <n v="13436"/>
    <n v="6"/>
    <n v="22"/>
    <n v="4"/>
    <n v="2"/>
    <n v="80"/>
    <n v="1"/>
    <n v="20"/>
    <n v="3"/>
    <x v="6"/>
    <n v="0"/>
    <n v="0"/>
    <n v="0"/>
    <s v="36-45"/>
    <s v="Mid Career"/>
    <x v="1"/>
    <x v="2"/>
  </r>
  <r>
    <x v="1"/>
    <s v="Travel_Rarely"/>
    <x v="1"/>
    <s v="Current Employees"/>
    <x v="1"/>
    <x v="2"/>
    <s v="STAFF-522"/>
    <n v="522"/>
    <x v="1"/>
    <x v="7"/>
    <x v="1"/>
    <s v="No"/>
    <s v="Y"/>
    <n v="4"/>
    <n v="-2"/>
    <n v="0"/>
    <n v="54"/>
    <n v="0"/>
    <m/>
    <n v="0"/>
    <n v="1"/>
    <n v="821"/>
    <n v="5"/>
    <x v="0"/>
    <n v="1"/>
    <n v="1"/>
    <n v="86"/>
    <n v="3"/>
    <n v="5"/>
    <n v="3"/>
    <n v="19406"/>
    <n v="8509"/>
    <n v="4"/>
    <n v="11"/>
    <n v="3"/>
    <n v="3"/>
    <n v="80"/>
    <n v="1"/>
    <n v="24"/>
    <n v="2"/>
    <x v="9"/>
    <n v="2"/>
    <n v="1"/>
    <n v="2"/>
    <s v="46+"/>
    <s v="Senior"/>
    <x v="0"/>
    <x v="3"/>
  </r>
  <r>
    <x v="1"/>
    <s v="Non-Travel"/>
    <x v="2"/>
    <s v="Current Employees"/>
    <x v="0"/>
    <x v="3"/>
    <s v="STAFF-523"/>
    <n v="523"/>
    <x v="0"/>
    <x v="0"/>
    <x v="1"/>
    <s v="No"/>
    <s v="Y"/>
    <n v="3"/>
    <n v="-2"/>
    <n v="0"/>
    <n v="34"/>
    <n v="0"/>
    <m/>
    <n v="0"/>
    <n v="1"/>
    <n v="1381"/>
    <n v="4"/>
    <x v="2"/>
    <n v="1"/>
    <n v="3"/>
    <n v="72"/>
    <n v="3"/>
    <n v="2"/>
    <n v="1"/>
    <n v="6538"/>
    <n v="12740"/>
    <n v="9"/>
    <n v="15"/>
    <n v="3"/>
    <n v="1"/>
    <n v="80"/>
    <n v="1"/>
    <n v="6"/>
    <n v="3"/>
    <x v="11"/>
    <n v="2"/>
    <n v="1"/>
    <n v="2"/>
    <s v="26-35"/>
    <s v="Early Career"/>
    <x v="2"/>
    <x v="3"/>
  </r>
  <r>
    <x v="1"/>
    <s v="Travel_Rarely"/>
    <x v="2"/>
    <s v="Current Employees"/>
    <x v="1"/>
    <x v="2"/>
    <s v="STAFF-524"/>
    <n v="524"/>
    <x v="0"/>
    <x v="3"/>
    <x v="1"/>
    <s v="No"/>
    <s v="Y"/>
    <n v="5"/>
    <n v="-2"/>
    <n v="0"/>
    <n v="31"/>
    <n v="0"/>
    <m/>
    <n v="0"/>
    <n v="1"/>
    <n v="480"/>
    <n v="7"/>
    <x v="0"/>
    <n v="1"/>
    <n v="2"/>
    <n v="31"/>
    <n v="3"/>
    <n v="2"/>
    <n v="3"/>
    <n v="4306"/>
    <n v="4156"/>
    <n v="1"/>
    <n v="12"/>
    <n v="3"/>
    <n v="2"/>
    <n v="80"/>
    <n v="1"/>
    <n v="13"/>
    <n v="1"/>
    <x v="20"/>
    <n v="10"/>
    <n v="3"/>
    <n v="12"/>
    <s v="26-35"/>
    <s v="Early Career"/>
    <x v="0"/>
    <x v="4"/>
  </r>
  <r>
    <x v="1"/>
    <s v="Travel_Frequently"/>
    <x v="0"/>
    <s v="Current Employees"/>
    <x v="1"/>
    <x v="2"/>
    <s v="STAFF-525"/>
    <n v="525"/>
    <x v="1"/>
    <x v="2"/>
    <x v="1"/>
    <s v="No"/>
    <s v="Y"/>
    <n v="1"/>
    <n v="-2"/>
    <n v="0"/>
    <n v="43"/>
    <n v="0"/>
    <m/>
    <n v="0"/>
    <n v="1"/>
    <n v="313"/>
    <n v="21"/>
    <x v="3"/>
    <n v="1"/>
    <n v="4"/>
    <n v="61"/>
    <n v="3"/>
    <n v="1"/>
    <n v="4"/>
    <n v="2258"/>
    <n v="15238"/>
    <n v="7"/>
    <n v="20"/>
    <n v="4"/>
    <n v="1"/>
    <n v="80"/>
    <n v="1"/>
    <n v="8"/>
    <n v="3"/>
    <x v="11"/>
    <n v="2"/>
    <n v="1"/>
    <n v="2"/>
    <s v="36-45"/>
    <s v="Mid Career"/>
    <x v="3"/>
    <x v="3"/>
  </r>
  <r>
    <x v="1"/>
    <s v="Travel_Rarely"/>
    <x v="0"/>
    <s v="Current Employees"/>
    <x v="1"/>
    <x v="1"/>
    <s v="STAFF-526"/>
    <n v="526"/>
    <x v="0"/>
    <x v="4"/>
    <x v="2"/>
    <s v="Yes"/>
    <s v="Y"/>
    <n v="3"/>
    <n v="-2"/>
    <n v="0"/>
    <n v="43"/>
    <n v="0"/>
    <m/>
    <n v="0"/>
    <n v="1"/>
    <n v="1473"/>
    <n v="8"/>
    <x v="2"/>
    <n v="1"/>
    <n v="3"/>
    <n v="74"/>
    <n v="3"/>
    <n v="2"/>
    <n v="3"/>
    <n v="4522"/>
    <n v="2227"/>
    <n v="4"/>
    <n v="14"/>
    <n v="3"/>
    <n v="4"/>
    <n v="80"/>
    <n v="0"/>
    <n v="8"/>
    <n v="3"/>
    <x v="8"/>
    <n v="2"/>
    <n v="0"/>
    <n v="2"/>
    <s v="36-45"/>
    <s v="Mid Career"/>
    <x v="2"/>
    <x v="3"/>
  </r>
  <r>
    <x v="1"/>
    <s v="Travel_Rarely"/>
    <x v="2"/>
    <s v="Current Employees"/>
    <x v="0"/>
    <x v="0"/>
    <s v="STAFF-527"/>
    <n v="527"/>
    <x v="0"/>
    <x v="0"/>
    <x v="0"/>
    <s v="Yes"/>
    <s v="Y"/>
    <n v="3"/>
    <n v="-2"/>
    <n v="0"/>
    <n v="25"/>
    <n v="0"/>
    <m/>
    <n v="0"/>
    <n v="1"/>
    <n v="891"/>
    <n v="4"/>
    <x v="0"/>
    <n v="1"/>
    <n v="2"/>
    <n v="99"/>
    <n v="2"/>
    <n v="2"/>
    <n v="2"/>
    <n v="4487"/>
    <n v="12090"/>
    <n v="1"/>
    <n v="11"/>
    <n v="3"/>
    <n v="2"/>
    <n v="80"/>
    <n v="0"/>
    <n v="5"/>
    <n v="3"/>
    <x v="8"/>
    <n v="4"/>
    <n v="1"/>
    <n v="3"/>
    <s v="18-25"/>
    <s v="Young"/>
    <x v="0"/>
    <x v="3"/>
  </r>
  <r>
    <x v="1"/>
    <s v="Non-Travel"/>
    <x v="0"/>
    <s v="Current Employees"/>
    <x v="1"/>
    <x v="2"/>
    <s v="STAFF-529"/>
    <n v="529"/>
    <x v="0"/>
    <x v="1"/>
    <x v="1"/>
    <s v="Yes"/>
    <s v="Y"/>
    <n v="2"/>
    <n v="-2"/>
    <n v="0"/>
    <n v="37"/>
    <n v="0"/>
    <m/>
    <n v="0"/>
    <n v="1"/>
    <n v="1063"/>
    <n v="25"/>
    <x v="4"/>
    <n v="1"/>
    <n v="2"/>
    <n v="72"/>
    <n v="3"/>
    <n v="2"/>
    <n v="3"/>
    <n v="4449"/>
    <n v="23866"/>
    <n v="3"/>
    <n v="15"/>
    <n v="3"/>
    <n v="1"/>
    <n v="80"/>
    <n v="2"/>
    <n v="15"/>
    <n v="3"/>
    <x v="20"/>
    <n v="11"/>
    <n v="10"/>
    <n v="7"/>
    <s v="36-45"/>
    <s v="Mid Career"/>
    <x v="2"/>
    <x v="4"/>
  </r>
  <r>
    <x v="1"/>
    <s v="Travel_Rarely"/>
    <x v="2"/>
    <s v="Current Employees"/>
    <x v="1"/>
    <x v="0"/>
    <s v="STAFF-530"/>
    <n v="530"/>
    <x v="1"/>
    <x v="2"/>
    <x v="1"/>
    <s v="No"/>
    <s v="Y"/>
    <n v="3"/>
    <n v="-2"/>
    <n v="0"/>
    <n v="31"/>
    <n v="0"/>
    <m/>
    <n v="0"/>
    <n v="1"/>
    <n v="329"/>
    <n v="1"/>
    <x v="0"/>
    <n v="1"/>
    <n v="4"/>
    <n v="98"/>
    <n v="2"/>
    <n v="1"/>
    <n v="2"/>
    <n v="2218"/>
    <n v="16193"/>
    <n v="1"/>
    <n v="12"/>
    <n v="3"/>
    <n v="3"/>
    <n v="80"/>
    <n v="1"/>
    <n v="4"/>
    <n v="3"/>
    <x v="9"/>
    <n v="2"/>
    <n v="3"/>
    <n v="2"/>
    <s v="26-35"/>
    <s v="Early Career"/>
    <x v="0"/>
    <x v="3"/>
  </r>
  <r>
    <x v="1"/>
    <s v="Travel_Frequently"/>
    <x v="0"/>
    <s v="Current Employees"/>
    <x v="1"/>
    <x v="0"/>
    <s v="STAFF-531"/>
    <n v="531"/>
    <x v="1"/>
    <x v="5"/>
    <x v="2"/>
    <s v="Yes"/>
    <s v="Y"/>
    <n v="3"/>
    <n v="-2"/>
    <n v="0"/>
    <n v="39"/>
    <n v="0"/>
    <m/>
    <n v="0"/>
    <n v="1"/>
    <n v="1218"/>
    <n v="1"/>
    <x v="1"/>
    <n v="1"/>
    <n v="2"/>
    <n v="52"/>
    <n v="3"/>
    <n v="5"/>
    <n v="2"/>
    <n v="19197"/>
    <n v="8213"/>
    <n v="1"/>
    <n v="14"/>
    <n v="3"/>
    <n v="3"/>
    <n v="80"/>
    <n v="1"/>
    <n v="21"/>
    <n v="3"/>
    <x v="17"/>
    <n v="8"/>
    <n v="1"/>
    <n v="6"/>
    <s v="36-45"/>
    <s v="Mid Career"/>
    <x v="2"/>
    <x v="4"/>
  </r>
  <r>
    <x v="1"/>
    <s v="Travel_Frequently"/>
    <x v="3"/>
    <s v="Current Employees"/>
    <x v="0"/>
    <x v="0"/>
    <s v="STAFF-532"/>
    <n v="532"/>
    <x v="0"/>
    <x v="0"/>
    <x v="1"/>
    <s v="No"/>
    <s v="Y"/>
    <n v="0"/>
    <n v="-2"/>
    <n v="0"/>
    <n v="56"/>
    <n v="0"/>
    <m/>
    <n v="0"/>
    <n v="1"/>
    <n v="906"/>
    <n v="6"/>
    <x v="3"/>
    <n v="1"/>
    <n v="3"/>
    <n v="86"/>
    <n v="4"/>
    <n v="4"/>
    <n v="2"/>
    <n v="13212"/>
    <n v="18256"/>
    <n v="9"/>
    <n v="11"/>
    <n v="3"/>
    <n v="4"/>
    <n v="80"/>
    <n v="3"/>
    <n v="36"/>
    <n v="2"/>
    <x v="5"/>
    <n v="7"/>
    <n v="7"/>
    <n v="7"/>
    <s v="46+"/>
    <s v="Senior"/>
    <x v="0"/>
    <x v="0"/>
  </r>
  <r>
    <x v="1"/>
    <s v="Travel_Rarely"/>
    <x v="2"/>
    <s v="Current Employees"/>
    <x v="0"/>
    <x v="4"/>
    <s v="STAFF-533"/>
    <n v="533"/>
    <x v="0"/>
    <x v="0"/>
    <x v="0"/>
    <s v="No"/>
    <s v="Y"/>
    <n v="6"/>
    <n v="-2"/>
    <n v="0"/>
    <n v="30"/>
    <n v="0"/>
    <m/>
    <n v="0"/>
    <n v="1"/>
    <n v="1082"/>
    <n v="12"/>
    <x v="3"/>
    <n v="1"/>
    <n v="4"/>
    <n v="83"/>
    <n v="3"/>
    <n v="2"/>
    <n v="4"/>
    <n v="6577"/>
    <n v="19558"/>
    <n v="0"/>
    <n v="11"/>
    <n v="3"/>
    <n v="2"/>
    <n v="80"/>
    <n v="0"/>
    <n v="6"/>
    <n v="3"/>
    <x v="8"/>
    <n v="4"/>
    <n v="4"/>
    <n v="4"/>
    <s v="26-35"/>
    <s v="Early Career"/>
    <x v="0"/>
    <x v="3"/>
  </r>
  <r>
    <x v="1"/>
    <s v="Travel_Rarely"/>
    <x v="0"/>
    <s v="Current Employees"/>
    <x v="0"/>
    <x v="3"/>
    <s v="STAFF-534"/>
    <n v="534"/>
    <x v="1"/>
    <x v="0"/>
    <x v="1"/>
    <s v="No"/>
    <s v="Y"/>
    <n v="2"/>
    <n v="-2"/>
    <n v="0"/>
    <n v="41"/>
    <n v="0"/>
    <m/>
    <n v="0"/>
    <n v="1"/>
    <n v="645"/>
    <n v="1"/>
    <x v="3"/>
    <n v="1"/>
    <n v="2"/>
    <n v="49"/>
    <n v="4"/>
    <n v="3"/>
    <n v="1"/>
    <n v="8392"/>
    <n v="19566"/>
    <n v="1"/>
    <n v="16"/>
    <n v="3"/>
    <n v="3"/>
    <n v="80"/>
    <n v="1"/>
    <n v="10"/>
    <n v="3"/>
    <x v="1"/>
    <n v="7"/>
    <n v="0"/>
    <n v="7"/>
    <s v="36-45"/>
    <s v="Mid Career"/>
    <x v="4"/>
    <x v="1"/>
  </r>
  <r>
    <x v="1"/>
    <s v="Travel_Rarely"/>
    <x v="2"/>
    <s v="Current Employees"/>
    <x v="1"/>
    <x v="2"/>
    <s v="STAFF-536"/>
    <n v="536"/>
    <x v="1"/>
    <x v="2"/>
    <x v="2"/>
    <s v="No"/>
    <s v="Y"/>
    <n v="2"/>
    <n v="-2"/>
    <n v="0"/>
    <n v="28"/>
    <n v="0"/>
    <m/>
    <n v="0"/>
    <n v="1"/>
    <n v="1300"/>
    <n v="17"/>
    <x v="0"/>
    <n v="1"/>
    <n v="3"/>
    <n v="79"/>
    <n v="3"/>
    <n v="2"/>
    <n v="3"/>
    <n v="4558"/>
    <n v="13535"/>
    <n v="1"/>
    <n v="12"/>
    <n v="3"/>
    <n v="4"/>
    <n v="80"/>
    <n v="1"/>
    <n v="10"/>
    <n v="3"/>
    <x v="1"/>
    <n v="0"/>
    <n v="1"/>
    <n v="8"/>
    <s v="26-35"/>
    <s v="Early Career"/>
    <x v="0"/>
    <x v="1"/>
  </r>
  <r>
    <x v="0"/>
    <s v="Travel_Rarely"/>
    <x v="2"/>
    <s v="Ex-Employees"/>
    <x v="1"/>
    <x v="2"/>
    <s v="STAFF-538"/>
    <n v="538"/>
    <x v="1"/>
    <x v="2"/>
    <x v="1"/>
    <s v="No"/>
    <s v="Y"/>
    <n v="5"/>
    <n v="-2"/>
    <n v="0"/>
    <n v="25"/>
    <n v="1"/>
    <n v="1"/>
    <n v="1"/>
    <n v="0"/>
    <n v="688"/>
    <n v="3"/>
    <x v="3"/>
    <n v="1"/>
    <n v="1"/>
    <n v="91"/>
    <n v="3"/>
    <n v="1"/>
    <n v="3"/>
    <n v="4031"/>
    <n v="9396"/>
    <n v="5"/>
    <n v="13"/>
    <n v="3"/>
    <n v="3"/>
    <n v="80"/>
    <n v="1"/>
    <n v="6"/>
    <n v="3"/>
    <x v="4"/>
    <n v="2"/>
    <n v="0"/>
    <n v="2"/>
    <s v="18-25"/>
    <s v="Young"/>
    <x v="2"/>
    <x v="2"/>
  </r>
  <r>
    <x v="1"/>
    <s v="Travel_Rarely"/>
    <x v="1"/>
    <s v="Current Employees"/>
    <x v="1"/>
    <x v="2"/>
    <s v="STAFF-543"/>
    <n v="543"/>
    <x v="1"/>
    <x v="3"/>
    <x v="1"/>
    <s v="Yes"/>
    <s v="Y"/>
    <n v="4"/>
    <n v="-2"/>
    <n v="0"/>
    <n v="52"/>
    <n v="0"/>
    <m/>
    <n v="0"/>
    <n v="1"/>
    <n v="319"/>
    <n v="3"/>
    <x v="3"/>
    <n v="1"/>
    <n v="4"/>
    <n v="39"/>
    <n v="2"/>
    <n v="3"/>
    <n v="3"/>
    <n v="7969"/>
    <n v="19609"/>
    <n v="2"/>
    <n v="14"/>
    <n v="3"/>
    <n v="3"/>
    <n v="80"/>
    <n v="0"/>
    <n v="28"/>
    <n v="3"/>
    <x v="8"/>
    <n v="4"/>
    <n v="0"/>
    <n v="4"/>
    <s v="46+"/>
    <s v="Senior"/>
    <x v="2"/>
    <x v="3"/>
  </r>
  <r>
    <x v="1"/>
    <s v="Travel_Rarely"/>
    <x v="1"/>
    <s v="Current Employees"/>
    <x v="1"/>
    <x v="0"/>
    <s v="STAFF-544"/>
    <n v="544"/>
    <x v="1"/>
    <x v="1"/>
    <x v="1"/>
    <s v="No"/>
    <s v="Y"/>
    <n v="3"/>
    <n v="-2"/>
    <n v="0"/>
    <n v="45"/>
    <n v="0"/>
    <m/>
    <n v="0"/>
    <n v="1"/>
    <n v="192"/>
    <n v="10"/>
    <x v="0"/>
    <n v="1"/>
    <n v="1"/>
    <n v="69"/>
    <n v="3"/>
    <n v="1"/>
    <n v="2"/>
    <n v="2654"/>
    <n v="9655"/>
    <n v="3"/>
    <n v="21"/>
    <n v="4"/>
    <n v="4"/>
    <n v="80"/>
    <n v="2"/>
    <n v="8"/>
    <n v="2"/>
    <x v="4"/>
    <n v="2"/>
    <n v="0"/>
    <n v="2"/>
    <s v="36-45"/>
    <s v="Mid Career"/>
    <x v="3"/>
    <x v="2"/>
  </r>
  <r>
    <x v="1"/>
    <s v="Travel_Rarely"/>
    <x v="1"/>
    <s v="Current Employees"/>
    <x v="1"/>
    <x v="0"/>
    <s v="STAFF-546"/>
    <n v="546"/>
    <x v="0"/>
    <x v="5"/>
    <x v="1"/>
    <s v="No"/>
    <s v="Y"/>
    <n v="2"/>
    <n v="-2"/>
    <n v="0"/>
    <n v="52"/>
    <n v="0"/>
    <m/>
    <n v="0"/>
    <n v="1"/>
    <n v="1490"/>
    <n v="4"/>
    <x v="0"/>
    <n v="1"/>
    <n v="4"/>
    <n v="30"/>
    <n v="3"/>
    <n v="4"/>
    <n v="2"/>
    <n v="16555"/>
    <n v="10310"/>
    <n v="2"/>
    <n v="13"/>
    <n v="3"/>
    <n v="4"/>
    <n v="80"/>
    <n v="0"/>
    <n v="31"/>
    <n v="1"/>
    <x v="8"/>
    <n v="2"/>
    <n v="1"/>
    <n v="4"/>
    <s v="46+"/>
    <s v="Senior"/>
    <x v="2"/>
    <x v="3"/>
  </r>
  <r>
    <x v="1"/>
    <s v="Travel_Frequently"/>
    <x v="0"/>
    <s v="Current Employees"/>
    <x v="1"/>
    <x v="0"/>
    <s v="STAFF-547"/>
    <n v="547"/>
    <x v="0"/>
    <x v="1"/>
    <x v="2"/>
    <s v="No"/>
    <s v="Y"/>
    <n v="3"/>
    <n v="-2"/>
    <n v="0"/>
    <n v="42"/>
    <n v="0"/>
    <m/>
    <n v="0"/>
    <n v="1"/>
    <n v="532"/>
    <n v="29"/>
    <x v="0"/>
    <n v="1"/>
    <n v="1"/>
    <n v="92"/>
    <n v="3"/>
    <n v="2"/>
    <n v="2"/>
    <n v="4556"/>
    <n v="12932"/>
    <n v="2"/>
    <n v="11"/>
    <n v="3"/>
    <n v="2"/>
    <n v="80"/>
    <n v="1"/>
    <n v="19"/>
    <n v="3"/>
    <x v="8"/>
    <n v="4"/>
    <n v="0"/>
    <n v="2"/>
    <s v="36-45"/>
    <s v="Mid Career"/>
    <x v="0"/>
    <x v="3"/>
  </r>
  <r>
    <x v="1"/>
    <s v="Travel_Rarely"/>
    <x v="2"/>
    <s v="Current Employees"/>
    <x v="1"/>
    <x v="0"/>
    <s v="STAFF-548"/>
    <n v="548"/>
    <x v="0"/>
    <x v="3"/>
    <x v="0"/>
    <s v="No"/>
    <s v="Y"/>
    <n v="2"/>
    <n v="-2"/>
    <n v="0"/>
    <n v="30"/>
    <n v="0"/>
    <m/>
    <n v="0"/>
    <n v="1"/>
    <n v="317"/>
    <n v="2"/>
    <x v="3"/>
    <n v="1"/>
    <n v="3"/>
    <n v="43"/>
    <n v="1"/>
    <n v="2"/>
    <n v="2"/>
    <n v="6091"/>
    <n v="24793"/>
    <n v="2"/>
    <n v="20"/>
    <n v="4"/>
    <n v="3"/>
    <n v="80"/>
    <n v="0"/>
    <n v="11"/>
    <n v="3"/>
    <x v="8"/>
    <n v="4"/>
    <n v="0"/>
    <n v="2"/>
    <s v="26-35"/>
    <s v="Early Career"/>
    <x v="3"/>
    <x v="3"/>
  </r>
  <r>
    <x v="1"/>
    <s v="Travel_Rarely"/>
    <x v="3"/>
    <s v="Current Employees"/>
    <x v="1"/>
    <x v="0"/>
    <s v="STAFF-549"/>
    <n v="549"/>
    <x v="0"/>
    <x v="5"/>
    <x v="1"/>
    <s v="No"/>
    <s v="Y"/>
    <n v="5"/>
    <n v="-2"/>
    <n v="0"/>
    <n v="60"/>
    <n v="0"/>
    <m/>
    <n v="0"/>
    <n v="1"/>
    <n v="422"/>
    <n v="7"/>
    <x v="3"/>
    <n v="1"/>
    <n v="1"/>
    <n v="41"/>
    <n v="3"/>
    <n v="5"/>
    <n v="2"/>
    <n v="19566"/>
    <n v="3854"/>
    <n v="5"/>
    <n v="11"/>
    <n v="3"/>
    <n v="4"/>
    <n v="80"/>
    <n v="0"/>
    <n v="33"/>
    <n v="1"/>
    <x v="30"/>
    <n v="8"/>
    <n v="11"/>
    <n v="10"/>
    <s v="46+"/>
    <s v="Senior"/>
    <x v="0"/>
    <x v="4"/>
  </r>
  <r>
    <x v="1"/>
    <s v="Travel_Rarely"/>
    <x v="1"/>
    <s v="Current Employees"/>
    <x v="1"/>
    <x v="2"/>
    <s v="STAFF-550"/>
    <n v="550"/>
    <x v="0"/>
    <x v="3"/>
    <x v="2"/>
    <s v="No"/>
    <s v="Y"/>
    <n v="5"/>
    <n v="-2"/>
    <n v="0"/>
    <n v="46"/>
    <n v="0"/>
    <m/>
    <n v="0"/>
    <n v="1"/>
    <n v="1485"/>
    <n v="18"/>
    <x v="3"/>
    <n v="1"/>
    <n v="3"/>
    <n v="87"/>
    <n v="3"/>
    <n v="2"/>
    <n v="3"/>
    <n v="4810"/>
    <n v="26314"/>
    <n v="2"/>
    <n v="14"/>
    <n v="3"/>
    <n v="3"/>
    <n v="80"/>
    <n v="1"/>
    <n v="19"/>
    <n v="2"/>
    <x v="1"/>
    <n v="7"/>
    <n v="0"/>
    <n v="8"/>
    <s v="46+"/>
    <s v="Senior"/>
    <x v="2"/>
    <x v="1"/>
  </r>
  <r>
    <x v="1"/>
    <s v="Travel_Frequently"/>
    <x v="0"/>
    <s v="Current Employees"/>
    <x v="1"/>
    <x v="4"/>
    <s v="STAFF-551"/>
    <n v="551"/>
    <x v="0"/>
    <x v="4"/>
    <x v="1"/>
    <s v="No"/>
    <s v="Y"/>
    <n v="4"/>
    <n v="-2"/>
    <n v="0"/>
    <n v="42"/>
    <n v="0"/>
    <m/>
    <n v="0"/>
    <n v="1"/>
    <n v="1368"/>
    <n v="28"/>
    <x v="2"/>
    <n v="1"/>
    <n v="4"/>
    <n v="88"/>
    <n v="2"/>
    <n v="2"/>
    <n v="4"/>
    <n v="4523"/>
    <n v="4386"/>
    <n v="0"/>
    <n v="11"/>
    <n v="3"/>
    <n v="4"/>
    <n v="80"/>
    <n v="3"/>
    <n v="7"/>
    <n v="4"/>
    <x v="0"/>
    <n v="5"/>
    <n v="0"/>
    <n v="4"/>
    <s v="36-45"/>
    <s v="Mid Career"/>
    <x v="0"/>
    <x v="0"/>
  </r>
  <r>
    <x v="0"/>
    <s v="Travel_Rarely"/>
    <x v="4"/>
    <s v="Ex-Employees"/>
    <x v="0"/>
    <x v="4"/>
    <s v="STAFF-554"/>
    <n v="554"/>
    <x v="0"/>
    <x v="6"/>
    <x v="0"/>
    <s v="Yes"/>
    <s v="Y"/>
    <n v="4"/>
    <n v="-2"/>
    <n v="0"/>
    <n v="24"/>
    <n v="1"/>
    <n v="1"/>
    <n v="1"/>
    <n v="0"/>
    <n v="1448"/>
    <n v="1"/>
    <x v="1"/>
    <n v="1"/>
    <n v="4"/>
    <n v="62"/>
    <n v="3"/>
    <n v="1"/>
    <n v="4"/>
    <n v="3202"/>
    <n v="21972"/>
    <n v="1"/>
    <n v="16"/>
    <n v="3"/>
    <n v="2"/>
    <n v="80"/>
    <n v="0"/>
    <n v="6"/>
    <n v="3"/>
    <x v="8"/>
    <n v="3"/>
    <n v="1"/>
    <n v="4"/>
    <s v="18-25"/>
    <s v="Young"/>
    <x v="4"/>
    <x v="3"/>
  </r>
  <r>
    <x v="0"/>
    <s v="Travel_Frequently"/>
    <x v="2"/>
    <s v="Ex-Employees"/>
    <x v="0"/>
    <x v="3"/>
    <s v="STAFF-555"/>
    <n v="555"/>
    <x v="0"/>
    <x v="6"/>
    <x v="2"/>
    <s v="No"/>
    <s v="Y"/>
    <n v="3"/>
    <n v="-2"/>
    <n v="0"/>
    <n v="34"/>
    <n v="1"/>
    <n v="1"/>
    <n v="1"/>
    <n v="0"/>
    <n v="296"/>
    <n v="6"/>
    <x v="0"/>
    <n v="1"/>
    <n v="4"/>
    <n v="33"/>
    <n v="1"/>
    <n v="1"/>
    <n v="1"/>
    <n v="2351"/>
    <n v="12253"/>
    <n v="0"/>
    <n v="16"/>
    <n v="3"/>
    <n v="4"/>
    <n v="80"/>
    <n v="1"/>
    <n v="3"/>
    <n v="2"/>
    <x v="4"/>
    <n v="2"/>
    <n v="1"/>
    <n v="0"/>
    <s v="26-35"/>
    <s v="Early Career"/>
    <x v="4"/>
    <x v="2"/>
  </r>
  <r>
    <x v="1"/>
    <s v="Travel_Frequently"/>
    <x v="0"/>
    <s v="Current Employees"/>
    <x v="1"/>
    <x v="0"/>
    <s v="STAFF-556"/>
    <n v="556"/>
    <x v="1"/>
    <x v="2"/>
    <x v="1"/>
    <s v="Yes"/>
    <s v="Y"/>
    <n v="3"/>
    <n v="-2"/>
    <n v="0"/>
    <n v="38"/>
    <n v="0"/>
    <m/>
    <n v="0"/>
    <n v="1"/>
    <n v="1490"/>
    <n v="2"/>
    <x v="0"/>
    <n v="1"/>
    <n v="4"/>
    <n v="42"/>
    <n v="3"/>
    <n v="1"/>
    <n v="2"/>
    <n v="1702"/>
    <n v="12106"/>
    <n v="1"/>
    <n v="23"/>
    <n v="4"/>
    <n v="3"/>
    <n v="80"/>
    <n v="1"/>
    <n v="1"/>
    <n v="3"/>
    <x v="6"/>
    <n v="0"/>
    <n v="0"/>
    <n v="0"/>
    <s v="36-45"/>
    <s v="Mid Career"/>
    <x v="1"/>
    <x v="2"/>
  </r>
  <r>
    <x v="1"/>
    <s v="Travel_Rarely"/>
    <x v="0"/>
    <s v="Current Employees"/>
    <x v="0"/>
    <x v="0"/>
    <s v="STAFF-558"/>
    <n v="558"/>
    <x v="0"/>
    <x v="5"/>
    <x v="1"/>
    <s v="No"/>
    <s v="Y"/>
    <n v="2"/>
    <n v="-2"/>
    <n v="0"/>
    <n v="40"/>
    <n v="0"/>
    <m/>
    <n v="0"/>
    <n v="1"/>
    <n v="1398"/>
    <n v="2"/>
    <x v="2"/>
    <n v="1"/>
    <n v="3"/>
    <n v="79"/>
    <n v="3"/>
    <n v="5"/>
    <n v="2"/>
    <n v="18041"/>
    <n v="13022"/>
    <n v="0"/>
    <n v="14"/>
    <n v="3"/>
    <n v="4"/>
    <n v="80"/>
    <n v="0"/>
    <n v="21"/>
    <n v="3"/>
    <x v="23"/>
    <n v="15"/>
    <n v="1"/>
    <n v="12"/>
    <s v="36-45"/>
    <s v="Mid Career"/>
    <x v="2"/>
    <x v="4"/>
  </r>
  <r>
    <x v="1"/>
    <s v="Travel_Rarely"/>
    <x v="2"/>
    <s v="Current Employees"/>
    <x v="1"/>
    <x v="0"/>
    <s v="STAFF-560"/>
    <n v="560"/>
    <x v="0"/>
    <x v="1"/>
    <x v="2"/>
    <s v="No"/>
    <s v="Y"/>
    <n v="3"/>
    <n v="-2"/>
    <n v="0"/>
    <n v="26"/>
    <n v="0"/>
    <m/>
    <n v="0"/>
    <n v="1"/>
    <n v="1349"/>
    <n v="23"/>
    <x v="3"/>
    <n v="1"/>
    <n v="1"/>
    <n v="90"/>
    <n v="3"/>
    <n v="1"/>
    <n v="2"/>
    <n v="2886"/>
    <n v="3032"/>
    <n v="1"/>
    <n v="22"/>
    <n v="4"/>
    <n v="2"/>
    <n v="80"/>
    <n v="2"/>
    <n v="3"/>
    <n v="1"/>
    <x v="11"/>
    <n v="2"/>
    <n v="0"/>
    <n v="2"/>
    <s v="26-35"/>
    <s v="Early Career"/>
    <x v="1"/>
    <x v="3"/>
  </r>
  <r>
    <x v="1"/>
    <s v="Non-Travel"/>
    <x v="2"/>
    <s v="Current Employees"/>
    <x v="1"/>
    <x v="0"/>
    <s v="STAFF-562"/>
    <n v="562"/>
    <x v="1"/>
    <x v="2"/>
    <x v="1"/>
    <s v="No"/>
    <s v="Y"/>
    <n v="3"/>
    <n v="-2"/>
    <n v="0"/>
    <n v="30"/>
    <n v="0"/>
    <m/>
    <n v="0"/>
    <n v="1"/>
    <n v="1400"/>
    <n v="3"/>
    <x v="3"/>
    <n v="1"/>
    <n v="3"/>
    <n v="53"/>
    <n v="3"/>
    <n v="1"/>
    <n v="2"/>
    <n v="2097"/>
    <n v="16734"/>
    <n v="4"/>
    <n v="15"/>
    <n v="3"/>
    <n v="3"/>
    <n v="80"/>
    <n v="1"/>
    <n v="9"/>
    <n v="1"/>
    <x v="8"/>
    <n v="3"/>
    <n v="1"/>
    <n v="4"/>
    <s v="26-35"/>
    <s v="Early Career"/>
    <x v="2"/>
    <x v="3"/>
  </r>
  <r>
    <x v="1"/>
    <s v="Travel_Rarely"/>
    <x v="2"/>
    <s v="Current Employees"/>
    <x v="1"/>
    <x v="2"/>
    <s v="STAFF-564"/>
    <n v="564"/>
    <x v="1"/>
    <x v="7"/>
    <x v="1"/>
    <s v="No"/>
    <s v="Y"/>
    <n v="2"/>
    <n v="-2"/>
    <n v="0"/>
    <n v="29"/>
    <n v="0"/>
    <m/>
    <n v="0"/>
    <n v="1"/>
    <n v="986"/>
    <n v="3"/>
    <x v="2"/>
    <n v="1"/>
    <n v="2"/>
    <n v="93"/>
    <n v="2"/>
    <n v="3"/>
    <n v="3"/>
    <n v="11935"/>
    <n v="21526"/>
    <n v="1"/>
    <n v="18"/>
    <n v="3"/>
    <n v="3"/>
    <n v="80"/>
    <n v="0"/>
    <n v="10"/>
    <n v="3"/>
    <x v="1"/>
    <n v="2"/>
    <n v="0"/>
    <n v="7"/>
    <s v="26-35"/>
    <s v="Early Career"/>
    <x v="4"/>
    <x v="1"/>
  </r>
  <r>
    <x v="0"/>
    <s v="Travel_Rarely"/>
    <x v="2"/>
    <s v="Ex-Employees"/>
    <x v="1"/>
    <x v="4"/>
    <s v="STAFF-565"/>
    <n v="565"/>
    <x v="0"/>
    <x v="1"/>
    <x v="1"/>
    <s v="No"/>
    <s v="Y"/>
    <n v="2"/>
    <n v="-2"/>
    <n v="0"/>
    <n v="29"/>
    <n v="1"/>
    <n v="1"/>
    <n v="1"/>
    <n v="0"/>
    <n v="408"/>
    <n v="25"/>
    <x v="4"/>
    <n v="1"/>
    <n v="4"/>
    <n v="71"/>
    <n v="2"/>
    <n v="1"/>
    <n v="4"/>
    <n v="2546"/>
    <n v="18300"/>
    <n v="5"/>
    <n v="16"/>
    <n v="3"/>
    <n v="2"/>
    <n v="80"/>
    <n v="0"/>
    <n v="6"/>
    <n v="4"/>
    <x v="4"/>
    <n v="2"/>
    <n v="1"/>
    <n v="1"/>
    <s v="26-35"/>
    <s v="Early Career"/>
    <x v="4"/>
    <x v="2"/>
  </r>
  <r>
    <x v="0"/>
    <s v="Travel_Rarely"/>
    <x v="4"/>
    <s v="Ex-Employees"/>
    <x v="2"/>
    <x v="4"/>
    <s v="STAFF-566"/>
    <n v="566"/>
    <x v="1"/>
    <x v="8"/>
    <x v="0"/>
    <s v="No"/>
    <s v="Y"/>
    <n v="3"/>
    <n v="-2"/>
    <n v="0"/>
    <n v="19"/>
    <n v="1"/>
    <n v="1"/>
    <n v="1"/>
    <n v="0"/>
    <n v="489"/>
    <n v="2"/>
    <x v="0"/>
    <n v="1"/>
    <n v="4"/>
    <n v="52"/>
    <n v="2"/>
    <n v="1"/>
    <n v="4"/>
    <n v="2564"/>
    <n v="18437"/>
    <n v="1"/>
    <n v="12"/>
    <n v="3"/>
    <n v="3"/>
    <n v="80"/>
    <n v="0"/>
    <n v="1"/>
    <n v="4"/>
    <x v="6"/>
    <n v="0"/>
    <n v="0"/>
    <n v="0"/>
    <s v="18-25"/>
    <s v="Young"/>
    <x v="0"/>
    <x v="2"/>
  </r>
  <r>
    <x v="1"/>
    <s v="Non-Travel"/>
    <x v="2"/>
    <s v="Current Employees"/>
    <x v="0"/>
    <x v="1"/>
    <s v="STAFF-567"/>
    <n v="567"/>
    <x v="0"/>
    <x v="0"/>
    <x v="1"/>
    <s v="No"/>
    <s v="Y"/>
    <n v="3"/>
    <n v="-2"/>
    <n v="0"/>
    <n v="30"/>
    <n v="0"/>
    <m/>
    <n v="0"/>
    <n v="1"/>
    <n v="1398"/>
    <n v="22"/>
    <x v="2"/>
    <n v="1"/>
    <n v="3"/>
    <n v="69"/>
    <n v="3"/>
    <n v="3"/>
    <n v="3"/>
    <n v="8412"/>
    <n v="2890"/>
    <n v="0"/>
    <n v="11"/>
    <n v="3"/>
    <n v="3"/>
    <n v="80"/>
    <n v="0"/>
    <n v="10"/>
    <n v="3"/>
    <x v="7"/>
    <n v="8"/>
    <n v="7"/>
    <n v="8"/>
    <s v="26-35"/>
    <s v="Early Career"/>
    <x v="0"/>
    <x v="1"/>
  </r>
  <r>
    <x v="1"/>
    <s v="Travel_Rarely"/>
    <x v="3"/>
    <s v="Current Employees"/>
    <x v="0"/>
    <x v="3"/>
    <s v="STAFF-568"/>
    <n v="568"/>
    <x v="1"/>
    <x v="5"/>
    <x v="2"/>
    <s v="No"/>
    <s v="Y"/>
    <n v="3"/>
    <n v="-2"/>
    <n v="0"/>
    <n v="57"/>
    <n v="0"/>
    <m/>
    <n v="0"/>
    <n v="1"/>
    <n v="210"/>
    <n v="29"/>
    <x v="3"/>
    <n v="1"/>
    <n v="1"/>
    <n v="56"/>
    <n v="2"/>
    <n v="4"/>
    <n v="1"/>
    <n v="14118"/>
    <n v="22102"/>
    <n v="3"/>
    <n v="12"/>
    <n v="3"/>
    <n v="3"/>
    <n v="80"/>
    <n v="1"/>
    <n v="32"/>
    <n v="2"/>
    <x v="6"/>
    <n v="0"/>
    <n v="0"/>
    <n v="0"/>
    <s v="46+"/>
    <s v="Senior"/>
    <x v="0"/>
    <x v="2"/>
  </r>
  <r>
    <x v="1"/>
    <s v="Travel_Rarely"/>
    <x v="1"/>
    <s v="Current Employees"/>
    <x v="1"/>
    <x v="0"/>
    <s v="STAFF-569"/>
    <n v="569"/>
    <x v="1"/>
    <x v="5"/>
    <x v="1"/>
    <s v="No"/>
    <s v="Y"/>
    <n v="2"/>
    <n v="-2"/>
    <n v="0"/>
    <n v="50"/>
    <n v="0"/>
    <m/>
    <n v="0"/>
    <n v="1"/>
    <n v="1099"/>
    <n v="29"/>
    <x v="2"/>
    <n v="1"/>
    <n v="2"/>
    <n v="88"/>
    <n v="2"/>
    <n v="4"/>
    <n v="2"/>
    <n v="17046"/>
    <n v="9314"/>
    <n v="0"/>
    <n v="15"/>
    <n v="3"/>
    <n v="2"/>
    <n v="80"/>
    <n v="1"/>
    <n v="28"/>
    <n v="3"/>
    <x v="16"/>
    <n v="10"/>
    <n v="15"/>
    <n v="7"/>
    <s v="46+"/>
    <s v="Senior"/>
    <x v="2"/>
    <x v="4"/>
  </r>
  <r>
    <x v="1"/>
    <s v="Non-Travel"/>
    <x v="2"/>
    <s v="Current Employees"/>
    <x v="1"/>
    <x v="2"/>
    <s v="STAFF-571"/>
    <n v="571"/>
    <x v="0"/>
    <x v="2"/>
    <x v="0"/>
    <s v="No"/>
    <s v="Y"/>
    <n v="2"/>
    <n v="-2"/>
    <n v="0"/>
    <n v="30"/>
    <n v="0"/>
    <m/>
    <n v="0"/>
    <n v="1"/>
    <n v="1116"/>
    <n v="2"/>
    <x v="3"/>
    <n v="1"/>
    <n v="3"/>
    <n v="49"/>
    <n v="3"/>
    <n v="1"/>
    <n v="4"/>
    <n v="2564"/>
    <n v="7181"/>
    <n v="0"/>
    <n v="14"/>
    <n v="3"/>
    <n v="3"/>
    <n v="80"/>
    <n v="0"/>
    <n v="12"/>
    <n v="2"/>
    <x v="19"/>
    <n v="7"/>
    <n v="6"/>
    <n v="7"/>
    <s v="26-35"/>
    <s v="Early Career"/>
    <x v="2"/>
    <x v="1"/>
  </r>
  <r>
    <x v="1"/>
    <s v="Travel_Frequently"/>
    <x v="3"/>
    <s v="Current Employees"/>
    <x v="0"/>
    <x v="3"/>
    <s v="STAFF-573"/>
    <n v="573"/>
    <x v="0"/>
    <x v="0"/>
    <x v="1"/>
    <s v="No"/>
    <s v="Y"/>
    <n v="5"/>
    <n v="-2"/>
    <n v="0"/>
    <n v="60"/>
    <n v="0"/>
    <m/>
    <n v="0"/>
    <n v="1"/>
    <n v="1499"/>
    <n v="28"/>
    <x v="3"/>
    <n v="1"/>
    <n v="3"/>
    <n v="80"/>
    <n v="2"/>
    <n v="3"/>
    <n v="1"/>
    <n v="10266"/>
    <n v="2845"/>
    <n v="4"/>
    <n v="19"/>
    <n v="3"/>
    <n v="4"/>
    <n v="80"/>
    <n v="0"/>
    <n v="22"/>
    <n v="4"/>
    <x v="29"/>
    <n v="13"/>
    <n v="13"/>
    <n v="11"/>
    <s v="46+"/>
    <s v="Senior"/>
    <x v="3"/>
    <x v="4"/>
  </r>
  <r>
    <x v="1"/>
    <s v="Travel_Rarely"/>
    <x v="1"/>
    <s v="Current Employees"/>
    <x v="1"/>
    <x v="2"/>
    <s v="STAFF-574"/>
    <n v="574"/>
    <x v="0"/>
    <x v="3"/>
    <x v="2"/>
    <s v="No"/>
    <s v="Y"/>
    <n v="2"/>
    <n v="-2"/>
    <n v="0"/>
    <n v="47"/>
    <n v="0"/>
    <m/>
    <n v="0"/>
    <n v="1"/>
    <n v="983"/>
    <n v="2"/>
    <x v="0"/>
    <n v="1"/>
    <n v="1"/>
    <n v="65"/>
    <n v="3"/>
    <n v="2"/>
    <n v="4"/>
    <n v="5070"/>
    <n v="7389"/>
    <n v="5"/>
    <n v="13"/>
    <n v="3"/>
    <n v="3"/>
    <n v="80"/>
    <n v="3"/>
    <n v="20"/>
    <n v="3"/>
    <x v="8"/>
    <n v="0"/>
    <n v="0"/>
    <n v="4"/>
    <s v="46+"/>
    <s v="Senior"/>
    <x v="2"/>
    <x v="3"/>
  </r>
  <r>
    <x v="1"/>
    <s v="Travel_Rarely"/>
    <x v="1"/>
    <s v="Current Employees"/>
    <x v="1"/>
    <x v="0"/>
    <s v="STAFF-575"/>
    <n v="575"/>
    <x v="1"/>
    <x v="7"/>
    <x v="1"/>
    <s v="No"/>
    <s v="Y"/>
    <n v="2"/>
    <n v="-2"/>
    <n v="0"/>
    <n v="46"/>
    <n v="0"/>
    <m/>
    <n v="0"/>
    <n v="1"/>
    <n v="1009"/>
    <n v="2"/>
    <x v="3"/>
    <n v="1"/>
    <n v="1"/>
    <n v="51"/>
    <n v="3"/>
    <n v="4"/>
    <n v="2"/>
    <n v="17861"/>
    <n v="2288"/>
    <n v="6"/>
    <n v="13"/>
    <n v="3"/>
    <n v="3"/>
    <n v="80"/>
    <n v="0"/>
    <n v="26"/>
    <n v="1"/>
    <x v="11"/>
    <n v="2"/>
    <n v="0"/>
    <n v="1"/>
    <s v="46+"/>
    <s v="Senior"/>
    <x v="2"/>
    <x v="3"/>
  </r>
  <r>
    <x v="1"/>
    <s v="Travel_Rarely"/>
    <x v="0"/>
    <s v="Current Employees"/>
    <x v="1"/>
    <x v="0"/>
    <s v="STAFF-577"/>
    <n v="577"/>
    <x v="1"/>
    <x v="2"/>
    <x v="0"/>
    <s v="No"/>
    <s v="Y"/>
    <n v="2"/>
    <n v="-2"/>
    <n v="0"/>
    <n v="35"/>
    <n v="0"/>
    <m/>
    <n v="0"/>
    <n v="1"/>
    <n v="144"/>
    <n v="22"/>
    <x v="3"/>
    <n v="1"/>
    <n v="4"/>
    <n v="46"/>
    <n v="1"/>
    <n v="1"/>
    <n v="2"/>
    <n v="4230"/>
    <n v="19225"/>
    <n v="0"/>
    <n v="15"/>
    <n v="3"/>
    <n v="3"/>
    <n v="80"/>
    <n v="0"/>
    <n v="6"/>
    <n v="3"/>
    <x v="8"/>
    <n v="4"/>
    <n v="4"/>
    <n v="3"/>
    <s v="26-35"/>
    <s v="Early Career"/>
    <x v="2"/>
    <x v="3"/>
  </r>
  <r>
    <x v="1"/>
    <s v="Travel_Rarely"/>
    <x v="1"/>
    <s v="Current Employees"/>
    <x v="1"/>
    <x v="0"/>
    <s v="STAFF-578"/>
    <n v="578"/>
    <x v="0"/>
    <x v="2"/>
    <x v="0"/>
    <s v="No"/>
    <s v="Y"/>
    <n v="3"/>
    <n v="-2"/>
    <n v="0"/>
    <n v="54"/>
    <n v="0"/>
    <m/>
    <n v="0"/>
    <n v="1"/>
    <n v="548"/>
    <n v="8"/>
    <x v="2"/>
    <n v="1"/>
    <n v="3"/>
    <n v="42"/>
    <n v="3"/>
    <n v="2"/>
    <n v="2"/>
    <n v="3780"/>
    <n v="23428"/>
    <n v="7"/>
    <n v="11"/>
    <n v="3"/>
    <n v="3"/>
    <n v="80"/>
    <n v="0"/>
    <n v="19"/>
    <n v="3"/>
    <x v="6"/>
    <n v="0"/>
    <n v="0"/>
    <n v="0"/>
    <s v="46+"/>
    <s v="Senior"/>
    <x v="0"/>
    <x v="2"/>
  </r>
  <r>
    <x v="1"/>
    <s v="Travel_Rarely"/>
    <x v="2"/>
    <s v="Current Employees"/>
    <x v="1"/>
    <x v="0"/>
    <s v="STAFF-579"/>
    <n v="579"/>
    <x v="1"/>
    <x v="1"/>
    <x v="2"/>
    <s v="No"/>
    <s v="Y"/>
    <n v="3"/>
    <n v="-2"/>
    <n v="0"/>
    <n v="34"/>
    <n v="0"/>
    <m/>
    <n v="0"/>
    <n v="1"/>
    <n v="1303"/>
    <n v="2"/>
    <x v="2"/>
    <n v="1"/>
    <n v="4"/>
    <n v="62"/>
    <n v="2"/>
    <n v="1"/>
    <n v="2"/>
    <n v="2768"/>
    <n v="8416"/>
    <n v="3"/>
    <n v="12"/>
    <n v="3"/>
    <n v="3"/>
    <n v="80"/>
    <n v="1"/>
    <n v="14"/>
    <n v="3"/>
    <x v="5"/>
    <n v="3"/>
    <n v="5"/>
    <n v="7"/>
    <s v="26-35"/>
    <s v="Early Career"/>
    <x v="0"/>
    <x v="0"/>
  </r>
  <r>
    <x v="1"/>
    <s v="Travel_Rarely"/>
    <x v="1"/>
    <s v="Current Employees"/>
    <x v="0"/>
    <x v="3"/>
    <s v="STAFF-580"/>
    <n v="580"/>
    <x v="0"/>
    <x v="0"/>
    <x v="1"/>
    <s v="Yes"/>
    <s v="Y"/>
    <n v="3"/>
    <n v="-2"/>
    <n v="0"/>
    <n v="46"/>
    <n v="0"/>
    <m/>
    <n v="0"/>
    <n v="1"/>
    <n v="1125"/>
    <n v="10"/>
    <x v="3"/>
    <n v="1"/>
    <n v="3"/>
    <n v="94"/>
    <n v="2"/>
    <n v="3"/>
    <n v="1"/>
    <n v="9071"/>
    <n v="11563"/>
    <n v="2"/>
    <n v="19"/>
    <n v="3"/>
    <n v="3"/>
    <n v="80"/>
    <n v="1"/>
    <n v="15"/>
    <n v="3"/>
    <x v="11"/>
    <n v="2"/>
    <n v="1"/>
    <n v="2"/>
    <s v="46+"/>
    <s v="Senior"/>
    <x v="3"/>
    <x v="3"/>
  </r>
  <r>
    <x v="1"/>
    <s v="Travel_Rarely"/>
    <x v="2"/>
    <s v="Current Employees"/>
    <x v="1"/>
    <x v="0"/>
    <s v="STAFF-581"/>
    <n v="581"/>
    <x v="1"/>
    <x v="3"/>
    <x v="2"/>
    <s v="No"/>
    <s v="Y"/>
    <n v="6"/>
    <n v="-2"/>
    <n v="0"/>
    <n v="31"/>
    <n v="0"/>
    <m/>
    <n v="0"/>
    <n v="1"/>
    <n v="1274"/>
    <n v="9"/>
    <x v="1"/>
    <n v="1"/>
    <n v="3"/>
    <n v="33"/>
    <n v="3"/>
    <n v="3"/>
    <n v="2"/>
    <n v="10648"/>
    <n v="14394"/>
    <n v="1"/>
    <n v="25"/>
    <n v="4"/>
    <n v="4"/>
    <n v="80"/>
    <n v="1"/>
    <n v="13"/>
    <n v="4"/>
    <x v="20"/>
    <n v="8"/>
    <n v="0"/>
    <n v="8"/>
    <s v="26-35"/>
    <s v="Early Career"/>
    <x v="1"/>
    <x v="4"/>
  </r>
  <r>
    <x v="0"/>
    <s v="Travel_Rarely"/>
    <x v="2"/>
    <s v="Ex-Employees"/>
    <x v="1"/>
    <x v="2"/>
    <s v="STAFF-582"/>
    <n v="582"/>
    <x v="1"/>
    <x v="5"/>
    <x v="1"/>
    <s v="Yes"/>
    <s v="Y"/>
    <n v="2"/>
    <n v="-2"/>
    <n v="0"/>
    <n v="33"/>
    <n v="1"/>
    <n v="1"/>
    <n v="1"/>
    <n v="0"/>
    <n v="1277"/>
    <n v="15"/>
    <x v="1"/>
    <n v="1"/>
    <n v="2"/>
    <n v="56"/>
    <n v="3"/>
    <n v="3"/>
    <n v="3"/>
    <n v="13610"/>
    <n v="24619"/>
    <n v="7"/>
    <n v="12"/>
    <n v="3"/>
    <n v="4"/>
    <n v="80"/>
    <n v="0"/>
    <n v="15"/>
    <n v="4"/>
    <x v="5"/>
    <n v="6"/>
    <n v="7"/>
    <n v="7"/>
    <s v="26-35"/>
    <s v="Early Career"/>
    <x v="0"/>
    <x v="0"/>
  </r>
  <r>
    <x v="0"/>
    <s v="Travel_Rarely"/>
    <x v="2"/>
    <s v="Ex-Employees"/>
    <x v="1"/>
    <x v="2"/>
    <s v="STAFF-584"/>
    <n v="584"/>
    <x v="1"/>
    <x v="2"/>
    <x v="2"/>
    <s v="No"/>
    <s v="Y"/>
    <n v="2"/>
    <n v="-2"/>
    <n v="0"/>
    <n v="33"/>
    <n v="1"/>
    <n v="1"/>
    <n v="1"/>
    <n v="0"/>
    <n v="587"/>
    <n v="10"/>
    <x v="1"/>
    <n v="1"/>
    <n v="1"/>
    <n v="38"/>
    <n v="1"/>
    <n v="1"/>
    <n v="4"/>
    <n v="3408"/>
    <n v="6705"/>
    <n v="7"/>
    <n v="13"/>
    <n v="3"/>
    <n v="1"/>
    <n v="80"/>
    <n v="3"/>
    <n v="8"/>
    <n v="3"/>
    <x v="9"/>
    <n v="3"/>
    <n v="1"/>
    <n v="3"/>
    <s v="26-35"/>
    <s v="Early Career"/>
    <x v="2"/>
    <x v="3"/>
  </r>
  <r>
    <x v="1"/>
    <s v="Travel_Rarely"/>
    <x v="2"/>
    <s v="Current Employees"/>
    <x v="0"/>
    <x v="3"/>
    <s v="STAFF-585"/>
    <n v="585"/>
    <x v="1"/>
    <x v="6"/>
    <x v="0"/>
    <s v="No"/>
    <s v="Y"/>
    <n v="3"/>
    <n v="-2"/>
    <n v="0"/>
    <n v="30"/>
    <n v="0"/>
    <m/>
    <n v="0"/>
    <n v="1"/>
    <n v="413"/>
    <n v="7"/>
    <x v="1"/>
    <n v="1"/>
    <n v="4"/>
    <n v="57"/>
    <n v="3"/>
    <n v="1"/>
    <n v="1"/>
    <n v="2983"/>
    <n v="18398"/>
    <n v="0"/>
    <n v="14"/>
    <n v="3"/>
    <n v="1"/>
    <n v="80"/>
    <n v="0"/>
    <n v="4"/>
    <n v="3"/>
    <x v="11"/>
    <n v="2"/>
    <n v="1"/>
    <n v="2"/>
    <s v="26-35"/>
    <s v="Early Career"/>
    <x v="2"/>
    <x v="3"/>
  </r>
  <r>
    <x v="1"/>
    <s v="Travel_Rarely"/>
    <x v="0"/>
    <s v="Current Employees"/>
    <x v="1"/>
    <x v="0"/>
    <s v="STAFF-586"/>
    <n v="586"/>
    <x v="1"/>
    <x v="4"/>
    <x v="1"/>
    <s v="Yes"/>
    <s v="Y"/>
    <n v="2"/>
    <n v="-2"/>
    <n v="0"/>
    <n v="35"/>
    <n v="0"/>
    <m/>
    <n v="0"/>
    <n v="1"/>
    <n v="1276"/>
    <n v="16"/>
    <x v="3"/>
    <n v="1"/>
    <n v="4"/>
    <n v="72"/>
    <n v="3"/>
    <n v="3"/>
    <n v="2"/>
    <n v="7632"/>
    <n v="14295"/>
    <n v="4"/>
    <n v="12"/>
    <n v="3"/>
    <n v="3"/>
    <n v="80"/>
    <n v="0"/>
    <n v="10"/>
    <n v="3"/>
    <x v="3"/>
    <n v="7"/>
    <n v="0"/>
    <n v="0"/>
    <s v="26-35"/>
    <s v="Early Career"/>
    <x v="0"/>
    <x v="0"/>
  </r>
  <r>
    <x v="0"/>
    <s v="Travel_Frequently"/>
    <x v="2"/>
    <s v="Ex-Employees"/>
    <x v="1"/>
    <x v="0"/>
    <s v="STAFF-587"/>
    <n v="587"/>
    <x v="1"/>
    <x v="4"/>
    <x v="1"/>
    <s v="No"/>
    <s v="Y"/>
    <n v="2"/>
    <n v="-2"/>
    <n v="0"/>
    <n v="31"/>
    <n v="1"/>
    <n v="1"/>
    <n v="1"/>
    <n v="0"/>
    <n v="534"/>
    <n v="20"/>
    <x v="3"/>
    <n v="1"/>
    <n v="1"/>
    <n v="66"/>
    <n v="3"/>
    <n v="3"/>
    <n v="2"/>
    <n v="9824"/>
    <n v="22908"/>
    <n v="3"/>
    <n v="12"/>
    <n v="3"/>
    <n v="1"/>
    <n v="80"/>
    <n v="0"/>
    <n v="12"/>
    <n v="3"/>
    <x v="6"/>
    <n v="0"/>
    <n v="0"/>
    <n v="0"/>
    <s v="26-35"/>
    <s v="Early Career"/>
    <x v="0"/>
    <x v="2"/>
  </r>
  <r>
    <x v="0"/>
    <s v="Travel_Frequently"/>
    <x v="2"/>
    <s v="Ex-Employees"/>
    <x v="2"/>
    <x v="5"/>
    <s v="STAFF-590"/>
    <n v="590"/>
    <x v="0"/>
    <x v="8"/>
    <x v="2"/>
    <s v="Yes"/>
    <s v="Y"/>
    <n v="2"/>
    <n v="-2"/>
    <n v="0"/>
    <n v="34"/>
    <n v="1"/>
    <n v="1"/>
    <n v="1"/>
    <n v="0"/>
    <n v="988"/>
    <n v="23"/>
    <x v="3"/>
    <n v="1"/>
    <n v="2"/>
    <n v="43"/>
    <n v="3"/>
    <n v="3"/>
    <n v="3"/>
    <n v="9950"/>
    <n v="11533"/>
    <n v="9"/>
    <n v="15"/>
    <n v="3"/>
    <n v="3"/>
    <n v="80"/>
    <n v="3"/>
    <n v="11"/>
    <n v="3"/>
    <x v="11"/>
    <n v="2"/>
    <n v="0"/>
    <n v="2"/>
    <s v="26-35"/>
    <s v="Early Career"/>
    <x v="2"/>
    <x v="3"/>
  </r>
  <r>
    <x v="1"/>
    <s v="Travel_Frequently"/>
    <x v="0"/>
    <s v="Current Employees"/>
    <x v="1"/>
    <x v="1"/>
    <s v="STAFF-591"/>
    <n v="591"/>
    <x v="1"/>
    <x v="2"/>
    <x v="1"/>
    <s v="No"/>
    <s v="Y"/>
    <n v="4"/>
    <n v="-2"/>
    <n v="0"/>
    <n v="42"/>
    <n v="0"/>
    <m/>
    <n v="0"/>
    <n v="1"/>
    <n v="1474"/>
    <n v="5"/>
    <x v="0"/>
    <n v="1"/>
    <n v="2"/>
    <n v="97"/>
    <n v="3"/>
    <n v="1"/>
    <n v="3"/>
    <n v="2093"/>
    <n v="9260"/>
    <n v="4"/>
    <n v="17"/>
    <n v="3"/>
    <n v="4"/>
    <n v="80"/>
    <n v="1"/>
    <n v="8"/>
    <n v="3"/>
    <x v="4"/>
    <n v="2"/>
    <n v="2"/>
    <n v="0"/>
    <s v="36-45"/>
    <s v="Mid Career"/>
    <x v="4"/>
    <x v="2"/>
  </r>
  <r>
    <x v="1"/>
    <s v="Non-Travel"/>
    <x v="0"/>
    <s v="Current Employees"/>
    <x v="0"/>
    <x v="2"/>
    <s v="STAFF-592"/>
    <n v="592"/>
    <x v="1"/>
    <x v="0"/>
    <x v="0"/>
    <s v="No"/>
    <s v="Y"/>
    <n v="3"/>
    <n v="-2"/>
    <n v="0"/>
    <n v="36"/>
    <n v="0"/>
    <m/>
    <n v="0"/>
    <n v="1"/>
    <n v="635"/>
    <n v="10"/>
    <x v="2"/>
    <n v="1"/>
    <n v="2"/>
    <n v="32"/>
    <n v="3"/>
    <n v="3"/>
    <n v="4"/>
    <n v="9980"/>
    <n v="15318"/>
    <n v="1"/>
    <n v="14"/>
    <n v="3"/>
    <n v="4"/>
    <n v="80"/>
    <n v="0"/>
    <n v="10"/>
    <n v="2"/>
    <x v="1"/>
    <n v="3"/>
    <n v="9"/>
    <n v="7"/>
    <s v="36-45"/>
    <s v="Mid Career"/>
    <x v="2"/>
    <x v="1"/>
  </r>
  <r>
    <x v="0"/>
    <s v="Travel_Frequently"/>
    <x v="4"/>
    <s v="Ex-Employees"/>
    <x v="1"/>
    <x v="4"/>
    <s v="STAFF-593"/>
    <n v="593"/>
    <x v="1"/>
    <x v="2"/>
    <x v="0"/>
    <s v="No"/>
    <s v="Y"/>
    <n v="3"/>
    <n v="-2"/>
    <n v="0"/>
    <n v="22"/>
    <n v="1"/>
    <n v="1"/>
    <n v="1"/>
    <n v="0"/>
    <n v="1368"/>
    <n v="4"/>
    <x v="1"/>
    <n v="1"/>
    <n v="4"/>
    <n v="99"/>
    <n v="2"/>
    <n v="1"/>
    <n v="4"/>
    <n v="3894"/>
    <n v="9129"/>
    <n v="5"/>
    <n v="16"/>
    <n v="3"/>
    <n v="3"/>
    <n v="80"/>
    <n v="0"/>
    <n v="4"/>
    <n v="3"/>
    <x v="4"/>
    <n v="2"/>
    <n v="1"/>
    <n v="2"/>
    <s v="18-25"/>
    <s v="Young"/>
    <x v="4"/>
    <x v="2"/>
  </r>
  <r>
    <x v="1"/>
    <s v="Travel_Rarely"/>
    <x v="1"/>
    <s v="Current Employees"/>
    <x v="0"/>
    <x v="3"/>
    <s v="STAFF-595"/>
    <n v="595"/>
    <x v="0"/>
    <x v="0"/>
    <x v="1"/>
    <s v="No"/>
    <s v="Y"/>
    <n v="2"/>
    <n v="-2"/>
    <n v="0"/>
    <n v="48"/>
    <n v="0"/>
    <m/>
    <n v="0"/>
    <n v="1"/>
    <n v="163"/>
    <n v="2"/>
    <x v="4"/>
    <n v="1"/>
    <n v="2"/>
    <n v="37"/>
    <n v="3"/>
    <n v="2"/>
    <n v="1"/>
    <n v="4051"/>
    <n v="19658"/>
    <n v="2"/>
    <n v="14"/>
    <n v="3"/>
    <n v="1"/>
    <n v="80"/>
    <n v="1"/>
    <n v="14"/>
    <n v="3"/>
    <x v="7"/>
    <n v="7"/>
    <n v="6"/>
    <n v="7"/>
    <s v="46+"/>
    <s v="Senior"/>
    <x v="2"/>
    <x v="1"/>
  </r>
  <r>
    <x v="1"/>
    <s v="Travel_Rarely"/>
    <x v="3"/>
    <s v="Current Employees"/>
    <x v="0"/>
    <x v="0"/>
    <s v="STAFF-597"/>
    <n v="597"/>
    <x v="0"/>
    <x v="5"/>
    <x v="0"/>
    <s v="No"/>
    <s v="Y"/>
    <n v="2"/>
    <n v="-2"/>
    <n v="0"/>
    <n v="55"/>
    <n v="0"/>
    <m/>
    <n v="0"/>
    <n v="1"/>
    <n v="1117"/>
    <n v="18"/>
    <x v="4"/>
    <n v="1"/>
    <n v="1"/>
    <n v="83"/>
    <n v="3"/>
    <n v="4"/>
    <n v="2"/>
    <n v="16835"/>
    <n v="9873"/>
    <n v="3"/>
    <n v="23"/>
    <n v="4"/>
    <n v="4"/>
    <n v="80"/>
    <n v="0"/>
    <n v="37"/>
    <n v="3"/>
    <x v="1"/>
    <n v="9"/>
    <n v="7"/>
    <n v="7"/>
    <s v="46+"/>
    <s v="Senior"/>
    <x v="1"/>
    <x v="1"/>
  </r>
  <r>
    <x v="1"/>
    <s v="Non-Travel"/>
    <x v="0"/>
    <s v="Current Employees"/>
    <x v="0"/>
    <x v="0"/>
    <s v="STAFF-599"/>
    <n v="599"/>
    <x v="1"/>
    <x v="0"/>
    <x v="0"/>
    <s v="No"/>
    <s v="Y"/>
    <n v="3"/>
    <n v="-2"/>
    <n v="0"/>
    <n v="41"/>
    <n v="0"/>
    <m/>
    <n v="0"/>
    <n v="1"/>
    <n v="267"/>
    <n v="10"/>
    <x v="0"/>
    <n v="1"/>
    <n v="4"/>
    <n v="56"/>
    <n v="3"/>
    <n v="2"/>
    <n v="2"/>
    <n v="6230"/>
    <n v="13430"/>
    <n v="7"/>
    <n v="14"/>
    <n v="3"/>
    <n v="4"/>
    <n v="80"/>
    <n v="0"/>
    <n v="16"/>
    <n v="3"/>
    <x v="13"/>
    <n v="3"/>
    <n v="1"/>
    <n v="10"/>
    <s v="36-45"/>
    <s v="Mid Career"/>
    <x v="2"/>
    <x v="4"/>
  </r>
  <r>
    <x v="1"/>
    <s v="Travel_Rarely"/>
    <x v="0"/>
    <s v="Current Employees"/>
    <x v="0"/>
    <x v="3"/>
    <s v="STAFF-600"/>
    <n v="600"/>
    <x v="1"/>
    <x v="0"/>
    <x v="1"/>
    <s v="No"/>
    <s v="Y"/>
    <n v="2"/>
    <n v="-2"/>
    <n v="0"/>
    <n v="35"/>
    <n v="0"/>
    <m/>
    <n v="0"/>
    <n v="1"/>
    <n v="619"/>
    <n v="1"/>
    <x v="3"/>
    <n v="1"/>
    <n v="2"/>
    <n v="85"/>
    <n v="3"/>
    <n v="2"/>
    <n v="1"/>
    <n v="4717"/>
    <n v="18659"/>
    <n v="9"/>
    <n v="11"/>
    <n v="3"/>
    <n v="3"/>
    <n v="80"/>
    <n v="0"/>
    <n v="15"/>
    <n v="3"/>
    <x v="19"/>
    <n v="9"/>
    <n v="6"/>
    <n v="9"/>
    <s v="26-35"/>
    <s v="Early Career"/>
    <x v="0"/>
    <x v="1"/>
  </r>
  <r>
    <x v="1"/>
    <s v="Travel_Rarely"/>
    <x v="0"/>
    <s v="Current Employees"/>
    <x v="1"/>
    <x v="0"/>
    <s v="STAFF-601"/>
    <n v="601"/>
    <x v="0"/>
    <x v="3"/>
    <x v="0"/>
    <s v="No"/>
    <s v="Y"/>
    <n v="3"/>
    <n v="-2"/>
    <n v="0"/>
    <n v="40"/>
    <n v="0"/>
    <m/>
    <n v="0"/>
    <n v="1"/>
    <n v="302"/>
    <n v="6"/>
    <x v="3"/>
    <n v="1"/>
    <n v="2"/>
    <n v="75"/>
    <n v="3"/>
    <n v="4"/>
    <n v="2"/>
    <n v="13237"/>
    <n v="20364"/>
    <n v="7"/>
    <n v="15"/>
    <n v="3"/>
    <n v="3"/>
    <n v="80"/>
    <n v="0"/>
    <n v="22"/>
    <n v="3"/>
    <x v="23"/>
    <n v="6"/>
    <n v="5"/>
    <n v="13"/>
    <s v="36-45"/>
    <s v="Mid Career"/>
    <x v="2"/>
    <x v="4"/>
  </r>
  <r>
    <x v="1"/>
    <s v="Travel_Frequently"/>
    <x v="0"/>
    <s v="Current Employees"/>
    <x v="1"/>
    <x v="0"/>
    <s v="STAFF-602"/>
    <n v="602"/>
    <x v="0"/>
    <x v="2"/>
    <x v="1"/>
    <s v="No"/>
    <s v="Y"/>
    <n v="3"/>
    <n v="-2"/>
    <n v="0"/>
    <n v="39"/>
    <n v="0"/>
    <m/>
    <n v="0"/>
    <n v="1"/>
    <n v="443"/>
    <n v="8"/>
    <x v="1"/>
    <n v="1"/>
    <n v="3"/>
    <n v="48"/>
    <n v="3"/>
    <n v="1"/>
    <n v="2"/>
    <n v="3755"/>
    <n v="17872"/>
    <n v="1"/>
    <n v="11"/>
    <n v="3"/>
    <n v="1"/>
    <n v="80"/>
    <n v="1"/>
    <n v="8"/>
    <n v="3"/>
    <x v="3"/>
    <n v="3"/>
    <n v="0"/>
    <n v="7"/>
    <s v="36-45"/>
    <s v="Mid Career"/>
    <x v="0"/>
    <x v="0"/>
  </r>
  <r>
    <x v="1"/>
    <s v="Travel_Rarely"/>
    <x v="2"/>
    <s v="Current Employees"/>
    <x v="0"/>
    <x v="0"/>
    <s v="STAFF-604"/>
    <n v="604"/>
    <x v="1"/>
    <x v="0"/>
    <x v="0"/>
    <s v="Yes"/>
    <s v="Y"/>
    <n v="2"/>
    <n v="-2"/>
    <n v="0"/>
    <n v="31"/>
    <n v="0"/>
    <m/>
    <n v="0"/>
    <n v="1"/>
    <n v="828"/>
    <n v="2"/>
    <x v="1"/>
    <n v="1"/>
    <n v="2"/>
    <n v="77"/>
    <n v="3"/>
    <n v="2"/>
    <n v="2"/>
    <n v="6582"/>
    <n v="8346"/>
    <n v="4"/>
    <n v="13"/>
    <n v="3"/>
    <n v="3"/>
    <n v="80"/>
    <n v="0"/>
    <n v="10"/>
    <n v="4"/>
    <x v="0"/>
    <n v="5"/>
    <n v="0"/>
    <n v="5"/>
    <s v="26-35"/>
    <s v="Early Career"/>
    <x v="2"/>
    <x v="0"/>
  </r>
  <r>
    <x v="1"/>
    <s v="Travel_Rarely"/>
    <x v="0"/>
    <s v="Current Employees"/>
    <x v="1"/>
    <x v="2"/>
    <s v="STAFF-605"/>
    <n v="605"/>
    <x v="1"/>
    <x v="3"/>
    <x v="1"/>
    <s v="Yes"/>
    <s v="Y"/>
    <n v="5"/>
    <n v="-2"/>
    <n v="0"/>
    <n v="42"/>
    <n v="0"/>
    <m/>
    <n v="0"/>
    <n v="1"/>
    <n v="319"/>
    <n v="24"/>
    <x v="3"/>
    <n v="1"/>
    <n v="4"/>
    <n v="56"/>
    <n v="3"/>
    <n v="3"/>
    <n v="3"/>
    <n v="7406"/>
    <n v="6950"/>
    <n v="1"/>
    <n v="21"/>
    <n v="4"/>
    <n v="4"/>
    <n v="80"/>
    <n v="1"/>
    <n v="10"/>
    <n v="2"/>
    <x v="1"/>
    <n v="9"/>
    <n v="5"/>
    <n v="8"/>
    <s v="36-45"/>
    <s v="Mid Career"/>
    <x v="3"/>
    <x v="1"/>
  </r>
  <r>
    <x v="1"/>
    <s v="Travel_Rarely"/>
    <x v="1"/>
    <s v="Current Employees"/>
    <x v="0"/>
    <x v="1"/>
    <s v="STAFF-606"/>
    <n v="606"/>
    <x v="1"/>
    <x v="0"/>
    <x v="1"/>
    <s v="No"/>
    <s v="Y"/>
    <n v="3"/>
    <n v="-2"/>
    <n v="0"/>
    <n v="45"/>
    <n v="0"/>
    <m/>
    <n v="0"/>
    <n v="1"/>
    <n v="561"/>
    <n v="2"/>
    <x v="3"/>
    <n v="1"/>
    <n v="4"/>
    <n v="61"/>
    <n v="3"/>
    <n v="2"/>
    <n v="3"/>
    <n v="4805"/>
    <n v="16177"/>
    <n v="0"/>
    <n v="19"/>
    <n v="3"/>
    <n v="2"/>
    <n v="80"/>
    <n v="1"/>
    <n v="9"/>
    <n v="4"/>
    <x v="3"/>
    <n v="7"/>
    <n v="3"/>
    <n v="7"/>
    <s v="36-45"/>
    <s v="Mid Career"/>
    <x v="3"/>
    <x v="0"/>
  </r>
  <r>
    <x v="0"/>
    <s v="Travel_Frequently"/>
    <x v="2"/>
    <s v="Ex-Employees"/>
    <x v="2"/>
    <x v="0"/>
    <s v="STAFF-608"/>
    <n v="608"/>
    <x v="0"/>
    <x v="8"/>
    <x v="2"/>
    <s v="Yes"/>
    <s v="Y"/>
    <n v="2"/>
    <n v="-2"/>
    <n v="0"/>
    <n v="26"/>
    <n v="1"/>
    <n v="1"/>
    <n v="1"/>
    <n v="0"/>
    <n v="426"/>
    <n v="17"/>
    <x v="2"/>
    <n v="1"/>
    <n v="2"/>
    <n v="58"/>
    <n v="3"/>
    <n v="1"/>
    <n v="2"/>
    <n v="2741"/>
    <n v="22808"/>
    <n v="0"/>
    <n v="11"/>
    <n v="3"/>
    <n v="2"/>
    <n v="80"/>
    <n v="1"/>
    <n v="8"/>
    <n v="2"/>
    <x v="5"/>
    <n v="7"/>
    <n v="1"/>
    <n v="0"/>
    <s v="26-35"/>
    <s v="Early Career"/>
    <x v="0"/>
    <x v="0"/>
  </r>
  <r>
    <x v="1"/>
    <s v="Travel_Rarely"/>
    <x v="2"/>
    <s v="Current Employees"/>
    <x v="1"/>
    <x v="4"/>
    <s v="STAFF-611"/>
    <n v="611"/>
    <x v="1"/>
    <x v="3"/>
    <x v="2"/>
    <s v="No"/>
    <s v="Y"/>
    <n v="2"/>
    <n v="-2"/>
    <n v="0"/>
    <n v="29"/>
    <n v="0"/>
    <m/>
    <n v="0"/>
    <n v="1"/>
    <n v="232"/>
    <n v="19"/>
    <x v="3"/>
    <n v="1"/>
    <n v="4"/>
    <n v="34"/>
    <n v="3"/>
    <n v="2"/>
    <n v="4"/>
    <n v="4262"/>
    <n v="22645"/>
    <n v="4"/>
    <n v="12"/>
    <n v="3"/>
    <n v="2"/>
    <n v="80"/>
    <n v="2"/>
    <n v="8"/>
    <n v="4"/>
    <x v="11"/>
    <n v="2"/>
    <n v="1"/>
    <n v="2"/>
    <s v="26-35"/>
    <s v="Early Career"/>
    <x v="0"/>
    <x v="3"/>
  </r>
  <r>
    <x v="1"/>
    <s v="Travel_Rarely"/>
    <x v="2"/>
    <s v="Current Employees"/>
    <x v="1"/>
    <x v="2"/>
    <s v="STAFF-612"/>
    <n v="612"/>
    <x v="0"/>
    <x v="7"/>
    <x v="2"/>
    <s v="No"/>
    <s v="Y"/>
    <n v="2"/>
    <n v="-2"/>
    <n v="0"/>
    <n v="33"/>
    <n v="0"/>
    <m/>
    <n v="0"/>
    <n v="1"/>
    <n v="922"/>
    <n v="1"/>
    <x v="4"/>
    <n v="1"/>
    <n v="1"/>
    <n v="95"/>
    <n v="4"/>
    <n v="4"/>
    <n v="3"/>
    <n v="16184"/>
    <n v="22578"/>
    <n v="4"/>
    <n v="19"/>
    <n v="3"/>
    <n v="3"/>
    <n v="80"/>
    <n v="1"/>
    <n v="10"/>
    <n v="3"/>
    <x v="0"/>
    <n v="1"/>
    <n v="0"/>
    <n v="5"/>
    <s v="26-35"/>
    <s v="Early Career"/>
    <x v="3"/>
    <x v="0"/>
  </r>
  <r>
    <x v="1"/>
    <s v="Travel_Rarely"/>
    <x v="2"/>
    <s v="Current Employees"/>
    <x v="0"/>
    <x v="0"/>
    <s v="STAFF-613"/>
    <n v="613"/>
    <x v="1"/>
    <x v="5"/>
    <x v="2"/>
    <s v="No"/>
    <s v="Y"/>
    <n v="3"/>
    <n v="-2"/>
    <n v="0"/>
    <n v="31"/>
    <n v="0"/>
    <m/>
    <n v="0"/>
    <n v="1"/>
    <n v="688"/>
    <n v="7"/>
    <x v="3"/>
    <n v="1"/>
    <n v="3"/>
    <n v="44"/>
    <n v="2"/>
    <n v="3"/>
    <n v="2"/>
    <n v="11557"/>
    <n v="25291"/>
    <n v="9"/>
    <n v="21"/>
    <n v="4"/>
    <n v="3"/>
    <n v="80"/>
    <n v="1"/>
    <n v="10"/>
    <n v="2"/>
    <x v="8"/>
    <n v="4"/>
    <n v="0"/>
    <n v="1"/>
    <s v="26-35"/>
    <s v="Early Career"/>
    <x v="3"/>
    <x v="3"/>
  </r>
  <r>
    <x v="0"/>
    <s v="Travel_Frequently"/>
    <x v="4"/>
    <s v="Ex-Employees"/>
    <x v="0"/>
    <x v="3"/>
    <s v="STAFF-614"/>
    <n v="614"/>
    <x v="1"/>
    <x v="6"/>
    <x v="0"/>
    <s v="Yes"/>
    <s v="Y"/>
    <n v="3"/>
    <n v="-2"/>
    <n v="0"/>
    <n v="18"/>
    <n v="1"/>
    <n v="1"/>
    <n v="1"/>
    <n v="0"/>
    <n v="1306"/>
    <n v="5"/>
    <x v="3"/>
    <n v="1"/>
    <n v="2"/>
    <n v="69"/>
    <n v="3"/>
    <n v="1"/>
    <n v="1"/>
    <n v="1878"/>
    <n v="8059"/>
    <n v="1"/>
    <n v="14"/>
    <n v="3"/>
    <n v="4"/>
    <n v="80"/>
    <n v="0"/>
    <n v="0"/>
    <n v="3"/>
    <x v="2"/>
    <n v="0"/>
    <n v="0"/>
    <n v="0"/>
    <s v="18-25"/>
    <s v="Young"/>
    <x v="2"/>
    <x v="2"/>
  </r>
  <r>
    <x v="1"/>
    <s v="Non-Travel"/>
    <x v="0"/>
    <s v="Current Employees"/>
    <x v="0"/>
    <x v="1"/>
    <s v="STAFF-615"/>
    <n v="615"/>
    <x v="1"/>
    <x v="0"/>
    <x v="2"/>
    <s v="No"/>
    <s v="Y"/>
    <n v="2"/>
    <n v="-2"/>
    <n v="0"/>
    <n v="40"/>
    <n v="0"/>
    <m/>
    <n v="0"/>
    <n v="1"/>
    <n v="1094"/>
    <n v="28"/>
    <x v="3"/>
    <n v="1"/>
    <n v="3"/>
    <n v="58"/>
    <n v="1"/>
    <n v="3"/>
    <n v="3"/>
    <n v="10932"/>
    <n v="11373"/>
    <n v="3"/>
    <n v="15"/>
    <n v="3"/>
    <n v="3"/>
    <n v="80"/>
    <n v="1"/>
    <n v="20"/>
    <n v="3"/>
    <x v="6"/>
    <n v="0"/>
    <n v="0"/>
    <n v="1"/>
    <s v="36-45"/>
    <s v="Mid Career"/>
    <x v="2"/>
    <x v="2"/>
  </r>
  <r>
    <x v="1"/>
    <s v="Non-Travel"/>
    <x v="0"/>
    <s v="Current Employees"/>
    <x v="1"/>
    <x v="1"/>
    <s v="STAFF-616"/>
    <n v="616"/>
    <x v="0"/>
    <x v="4"/>
    <x v="0"/>
    <s v="Yes"/>
    <s v="Y"/>
    <n v="3"/>
    <n v="-2"/>
    <n v="0"/>
    <n v="41"/>
    <n v="0"/>
    <m/>
    <n v="0"/>
    <n v="1"/>
    <n v="509"/>
    <n v="2"/>
    <x v="2"/>
    <n v="1"/>
    <n v="1"/>
    <n v="62"/>
    <n v="2"/>
    <n v="2"/>
    <n v="3"/>
    <n v="6811"/>
    <n v="2112"/>
    <n v="2"/>
    <n v="17"/>
    <n v="3"/>
    <n v="1"/>
    <n v="80"/>
    <n v="0"/>
    <n v="10"/>
    <n v="3"/>
    <x v="3"/>
    <n v="7"/>
    <n v="0"/>
    <n v="7"/>
    <s v="36-45"/>
    <s v="Mid Career"/>
    <x v="4"/>
    <x v="0"/>
  </r>
  <r>
    <x v="1"/>
    <s v="Travel_Rarely"/>
    <x v="2"/>
    <s v="Current Employees"/>
    <x v="0"/>
    <x v="2"/>
    <s v="STAFF-618"/>
    <n v="618"/>
    <x v="1"/>
    <x v="0"/>
    <x v="2"/>
    <s v="No"/>
    <s v="Y"/>
    <n v="5"/>
    <n v="-2"/>
    <n v="0"/>
    <n v="26"/>
    <n v="0"/>
    <m/>
    <n v="0"/>
    <n v="1"/>
    <n v="775"/>
    <n v="29"/>
    <x v="0"/>
    <n v="1"/>
    <n v="1"/>
    <n v="45"/>
    <n v="3"/>
    <n v="2"/>
    <n v="3"/>
    <n v="4306"/>
    <n v="4267"/>
    <n v="5"/>
    <n v="12"/>
    <n v="3"/>
    <n v="1"/>
    <n v="80"/>
    <n v="2"/>
    <n v="8"/>
    <n v="3"/>
    <x v="2"/>
    <n v="0"/>
    <n v="0"/>
    <n v="0"/>
    <s v="26-35"/>
    <s v="Early Career"/>
    <x v="0"/>
    <x v="2"/>
  </r>
  <r>
    <x v="1"/>
    <s v="Travel_Rarely"/>
    <x v="0"/>
    <s v="Current Employees"/>
    <x v="0"/>
    <x v="2"/>
    <s v="STAFF-620"/>
    <n v="620"/>
    <x v="0"/>
    <x v="0"/>
    <x v="0"/>
    <s v="No"/>
    <s v="Y"/>
    <n v="3"/>
    <n v="-2"/>
    <n v="0"/>
    <n v="35"/>
    <n v="0"/>
    <m/>
    <n v="0"/>
    <n v="1"/>
    <n v="195"/>
    <n v="1"/>
    <x v="3"/>
    <n v="1"/>
    <n v="1"/>
    <n v="80"/>
    <n v="3"/>
    <n v="2"/>
    <n v="3"/>
    <n v="4859"/>
    <n v="6698"/>
    <n v="1"/>
    <n v="16"/>
    <n v="3"/>
    <n v="4"/>
    <n v="80"/>
    <n v="0"/>
    <n v="5"/>
    <n v="3"/>
    <x v="8"/>
    <n v="4"/>
    <n v="0"/>
    <n v="3"/>
    <s v="26-35"/>
    <s v="Early Career"/>
    <x v="4"/>
    <x v="3"/>
  </r>
  <r>
    <x v="1"/>
    <s v="Travel_Rarely"/>
    <x v="2"/>
    <s v="Current Employees"/>
    <x v="0"/>
    <x v="0"/>
    <s v="STAFF-621"/>
    <n v="621"/>
    <x v="1"/>
    <x v="0"/>
    <x v="0"/>
    <s v="No"/>
    <s v="Y"/>
    <n v="3"/>
    <n v="-2"/>
    <n v="0"/>
    <n v="34"/>
    <n v="0"/>
    <m/>
    <n v="0"/>
    <n v="1"/>
    <n v="258"/>
    <n v="21"/>
    <x v="2"/>
    <n v="1"/>
    <n v="4"/>
    <n v="74"/>
    <n v="4"/>
    <n v="2"/>
    <n v="2"/>
    <n v="5337"/>
    <n v="19921"/>
    <n v="1"/>
    <n v="12"/>
    <n v="3"/>
    <n v="4"/>
    <n v="80"/>
    <n v="0"/>
    <n v="10"/>
    <n v="3"/>
    <x v="1"/>
    <n v="7"/>
    <n v="5"/>
    <n v="7"/>
    <s v="26-35"/>
    <s v="Early Career"/>
    <x v="0"/>
    <x v="1"/>
  </r>
  <r>
    <x v="0"/>
    <s v="Travel_Rarely"/>
    <x v="2"/>
    <s v="Ex-Employees"/>
    <x v="1"/>
    <x v="4"/>
    <s v="STAFF-622"/>
    <n v="622"/>
    <x v="1"/>
    <x v="2"/>
    <x v="0"/>
    <s v="Yes"/>
    <s v="Y"/>
    <n v="3"/>
    <n v="-2"/>
    <n v="0"/>
    <n v="26"/>
    <n v="1"/>
    <n v="1"/>
    <n v="1"/>
    <n v="0"/>
    <n v="471"/>
    <n v="24"/>
    <x v="3"/>
    <n v="1"/>
    <n v="4"/>
    <n v="66"/>
    <n v="1"/>
    <n v="1"/>
    <n v="4"/>
    <n v="2340"/>
    <n v="23213"/>
    <n v="1"/>
    <n v="18"/>
    <n v="3"/>
    <n v="2"/>
    <n v="80"/>
    <n v="0"/>
    <n v="1"/>
    <n v="1"/>
    <x v="6"/>
    <n v="0"/>
    <n v="0"/>
    <n v="0"/>
    <s v="26-35"/>
    <s v="Early Career"/>
    <x v="4"/>
    <x v="2"/>
  </r>
  <r>
    <x v="1"/>
    <s v="Travel_Rarely"/>
    <x v="0"/>
    <s v="Current Employees"/>
    <x v="1"/>
    <x v="4"/>
    <s v="STAFF-623"/>
    <n v="623"/>
    <x v="0"/>
    <x v="3"/>
    <x v="0"/>
    <s v="No"/>
    <s v="Y"/>
    <n v="3"/>
    <n v="-2"/>
    <n v="0"/>
    <n v="37"/>
    <n v="0"/>
    <m/>
    <n v="0"/>
    <n v="1"/>
    <n v="799"/>
    <n v="1"/>
    <x v="3"/>
    <n v="1"/>
    <n v="4"/>
    <n v="59"/>
    <n v="3"/>
    <n v="3"/>
    <n v="4"/>
    <n v="7491"/>
    <n v="23848"/>
    <n v="4"/>
    <n v="17"/>
    <n v="3"/>
    <n v="4"/>
    <n v="80"/>
    <n v="0"/>
    <n v="12"/>
    <n v="4"/>
    <x v="0"/>
    <n v="5"/>
    <n v="1"/>
    <n v="2"/>
    <s v="36-45"/>
    <s v="Mid Career"/>
    <x v="4"/>
    <x v="0"/>
  </r>
  <r>
    <x v="1"/>
    <s v="Travel_Frequently"/>
    <x v="1"/>
    <s v="Current Employees"/>
    <x v="1"/>
    <x v="2"/>
    <s v="STAFF-624"/>
    <n v="624"/>
    <x v="0"/>
    <x v="4"/>
    <x v="1"/>
    <s v="No"/>
    <s v="Y"/>
    <n v="3"/>
    <n v="-2"/>
    <n v="0"/>
    <n v="46"/>
    <n v="0"/>
    <m/>
    <n v="0"/>
    <n v="1"/>
    <n v="1034"/>
    <n v="18"/>
    <x v="1"/>
    <n v="1"/>
    <n v="1"/>
    <n v="86"/>
    <n v="3"/>
    <n v="3"/>
    <n v="3"/>
    <n v="10527"/>
    <n v="8984"/>
    <n v="5"/>
    <n v="11"/>
    <n v="3"/>
    <n v="4"/>
    <n v="80"/>
    <n v="0"/>
    <n v="28"/>
    <n v="2"/>
    <x v="4"/>
    <n v="2"/>
    <n v="1"/>
    <n v="2"/>
    <s v="46+"/>
    <s v="Senior"/>
    <x v="0"/>
    <x v="2"/>
  </r>
  <r>
    <x v="1"/>
    <s v="Travel_Rarely"/>
    <x v="0"/>
    <s v="Current Employees"/>
    <x v="0"/>
    <x v="0"/>
    <s v="STAFF-625"/>
    <n v="625"/>
    <x v="0"/>
    <x v="5"/>
    <x v="1"/>
    <s v="No"/>
    <s v="Y"/>
    <n v="2"/>
    <n v="-2"/>
    <n v="0"/>
    <n v="41"/>
    <n v="0"/>
    <m/>
    <n v="0"/>
    <n v="1"/>
    <n v="1276"/>
    <n v="2"/>
    <x v="4"/>
    <n v="1"/>
    <n v="2"/>
    <n v="91"/>
    <n v="3"/>
    <n v="4"/>
    <n v="2"/>
    <n v="16595"/>
    <n v="5626"/>
    <n v="7"/>
    <n v="16"/>
    <n v="3"/>
    <n v="2"/>
    <n v="80"/>
    <n v="1"/>
    <n v="22"/>
    <n v="3"/>
    <x v="29"/>
    <n v="16"/>
    <n v="11"/>
    <n v="8"/>
    <s v="36-45"/>
    <s v="Mid Career"/>
    <x v="4"/>
    <x v="4"/>
  </r>
  <r>
    <x v="1"/>
    <s v="Non-Travel"/>
    <x v="0"/>
    <s v="Current Employees"/>
    <x v="0"/>
    <x v="2"/>
    <s v="STAFF-626"/>
    <n v="626"/>
    <x v="1"/>
    <x v="0"/>
    <x v="2"/>
    <s v="No"/>
    <s v="Y"/>
    <n v="6"/>
    <n v="-2"/>
    <n v="0"/>
    <n v="37"/>
    <n v="0"/>
    <m/>
    <n v="0"/>
    <n v="1"/>
    <n v="142"/>
    <n v="9"/>
    <x v="2"/>
    <n v="1"/>
    <n v="1"/>
    <n v="69"/>
    <n v="3"/>
    <n v="3"/>
    <n v="3"/>
    <n v="8834"/>
    <n v="24666"/>
    <n v="1"/>
    <n v="13"/>
    <n v="3"/>
    <n v="4"/>
    <n v="80"/>
    <n v="1"/>
    <n v="9"/>
    <n v="3"/>
    <x v="7"/>
    <n v="5"/>
    <n v="7"/>
    <n v="7"/>
    <s v="36-45"/>
    <s v="Mid Career"/>
    <x v="2"/>
    <x v="1"/>
  </r>
  <r>
    <x v="1"/>
    <s v="Travel_Rarely"/>
    <x v="1"/>
    <s v="Current Employees"/>
    <x v="1"/>
    <x v="4"/>
    <s v="STAFF-630"/>
    <n v="630"/>
    <x v="1"/>
    <x v="1"/>
    <x v="2"/>
    <s v="Yes"/>
    <s v="Y"/>
    <n v="3"/>
    <n v="-2"/>
    <n v="0"/>
    <n v="52"/>
    <n v="0"/>
    <m/>
    <n v="0"/>
    <n v="1"/>
    <n v="956"/>
    <n v="6"/>
    <x v="0"/>
    <n v="1"/>
    <n v="4"/>
    <n v="78"/>
    <n v="3"/>
    <n v="2"/>
    <n v="4"/>
    <n v="5577"/>
    <n v="22087"/>
    <n v="3"/>
    <n v="12"/>
    <n v="3"/>
    <n v="2"/>
    <n v="80"/>
    <n v="2"/>
    <n v="18"/>
    <n v="3"/>
    <x v="1"/>
    <n v="9"/>
    <n v="6"/>
    <n v="9"/>
    <s v="46+"/>
    <s v="Senior"/>
    <x v="0"/>
    <x v="1"/>
  </r>
  <r>
    <x v="0"/>
    <s v="Non-Travel"/>
    <x v="2"/>
    <s v="Ex-Employees"/>
    <x v="0"/>
    <x v="1"/>
    <s v="STAFF-631"/>
    <n v="631"/>
    <x v="1"/>
    <x v="0"/>
    <x v="1"/>
    <s v="No"/>
    <s v="Y"/>
    <n v="2"/>
    <n v="-2"/>
    <n v="0"/>
    <n v="32"/>
    <n v="1"/>
    <n v="1"/>
    <n v="1"/>
    <n v="0"/>
    <n v="1474"/>
    <n v="11"/>
    <x v="2"/>
    <n v="1"/>
    <n v="4"/>
    <n v="60"/>
    <n v="4"/>
    <n v="2"/>
    <n v="3"/>
    <n v="4707"/>
    <n v="23914"/>
    <n v="8"/>
    <n v="12"/>
    <n v="3"/>
    <n v="4"/>
    <n v="80"/>
    <n v="0"/>
    <n v="6"/>
    <n v="3"/>
    <x v="9"/>
    <n v="2"/>
    <n v="1"/>
    <n v="2"/>
    <s v="26-35"/>
    <s v="Early Career"/>
    <x v="0"/>
    <x v="3"/>
  </r>
  <r>
    <x v="1"/>
    <s v="Travel_Frequently"/>
    <x v="4"/>
    <s v="Current Employees"/>
    <x v="0"/>
    <x v="2"/>
    <s v="STAFF-632"/>
    <n v="632"/>
    <x v="1"/>
    <x v="6"/>
    <x v="1"/>
    <s v="No"/>
    <s v="Y"/>
    <n v="3"/>
    <n v="-2"/>
    <n v="0"/>
    <n v="24"/>
    <n v="0"/>
    <m/>
    <n v="0"/>
    <n v="1"/>
    <n v="535"/>
    <n v="24"/>
    <x v="3"/>
    <n v="1"/>
    <n v="4"/>
    <n v="38"/>
    <n v="3"/>
    <n v="1"/>
    <n v="4"/>
    <n v="2400"/>
    <n v="5530"/>
    <n v="0"/>
    <n v="13"/>
    <n v="3"/>
    <n v="3"/>
    <n v="80"/>
    <n v="2"/>
    <n v="3"/>
    <n v="3"/>
    <x v="4"/>
    <n v="2"/>
    <n v="2"/>
    <n v="1"/>
    <s v="18-25"/>
    <s v="Young"/>
    <x v="2"/>
    <x v="2"/>
  </r>
  <r>
    <x v="1"/>
    <s v="Travel_Rarely"/>
    <x v="0"/>
    <s v="Current Employees"/>
    <x v="1"/>
    <x v="2"/>
    <s v="STAFF-634"/>
    <n v="634"/>
    <x v="0"/>
    <x v="4"/>
    <x v="1"/>
    <s v="No"/>
    <s v="Y"/>
    <n v="4"/>
    <n v="-2"/>
    <n v="0"/>
    <n v="38"/>
    <n v="0"/>
    <m/>
    <n v="0"/>
    <n v="1"/>
    <n v="1495"/>
    <n v="10"/>
    <x v="3"/>
    <n v="1"/>
    <n v="3"/>
    <n v="76"/>
    <n v="3"/>
    <n v="2"/>
    <n v="3"/>
    <n v="9824"/>
    <n v="22174"/>
    <n v="3"/>
    <n v="19"/>
    <n v="3"/>
    <n v="3"/>
    <n v="80"/>
    <n v="1"/>
    <n v="18"/>
    <n v="3"/>
    <x v="6"/>
    <n v="0"/>
    <n v="0"/>
    <n v="0"/>
    <s v="36-45"/>
    <s v="Mid Career"/>
    <x v="3"/>
    <x v="2"/>
  </r>
  <r>
    <x v="1"/>
    <s v="Travel_Rarely"/>
    <x v="0"/>
    <s v="Current Employees"/>
    <x v="1"/>
    <x v="0"/>
    <s v="STAFF-635"/>
    <n v="635"/>
    <x v="0"/>
    <x v="3"/>
    <x v="1"/>
    <s v="No"/>
    <s v="Y"/>
    <n v="2"/>
    <n v="-2"/>
    <n v="0"/>
    <n v="37"/>
    <n v="0"/>
    <m/>
    <n v="0"/>
    <n v="1"/>
    <n v="446"/>
    <n v="1"/>
    <x v="2"/>
    <n v="1"/>
    <n v="2"/>
    <n v="65"/>
    <n v="3"/>
    <n v="2"/>
    <n v="2"/>
    <n v="6447"/>
    <n v="15701"/>
    <n v="6"/>
    <n v="12"/>
    <n v="3"/>
    <n v="2"/>
    <n v="80"/>
    <n v="1"/>
    <n v="8"/>
    <n v="2"/>
    <x v="0"/>
    <n v="5"/>
    <n v="4"/>
    <n v="3"/>
    <s v="36-45"/>
    <s v="Mid Career"/>
    <x v="0"/>
    <x v="0"/>
  </r>
  <r>
    <x v="1"/>
    <s v="Travel_Rarely"/>
    <x v="1"/>
    <s v="Current Employees"/>
    <x v="1"/>
    <x v="0"/>
    <s v="STAFF-638"/>
    <n v="638"/>
    <x v="1"/>
    <x v="7"/>
    <x v="2"/>
    <s v="Yes"/>
    <s v="Y"/>
    <n v="5"/>
    <n v="-2"/>
    <n v="0"/>
    <n v="49"/>
    <n v="0"/>
    <m/>
    <n v="0"/>
    <n v="1"/>
    <n v="1245"/>
    <n v="18"/>
    <x v="2"/>
    <n v="1"/>
    <n v="4"/>
    <n v="58"/>
    <n v="2"/>
    <n v="5"/>
    <n v="2"/>
    <n v="19502"/>
    <n v="2125"/>
    <n v="1"/>
    <n v="17"/>
    <n v="3"/>
    <n v="3"/>
    <n v="80"/>
    <n v="1"/>
    <n v="31"/>
    <n v="3"/>
    <x v="31"/>
    <n v="9"/>
    <n v="0"/>
    <n v="9"/>
    <s v="46+"/>
    <s v="Senior"/>
    <x v="4"/>
    <x v="4"/>
  </r>
  <r>
    <x v="1"/>
    <s v="Travel_Rarely"/>
    <x v="4"/>
    <s v="Current Employees"/>
    <x v="1"/>
    <x v="2"/>
    <s v="STAFF-639"/>
    <n v="639"/>
    <x v="1"/>
    <x v="1"/>
    <x v="1"/>
    <s v="Yes"/>
    <s v="Y"/>
    <n v="3"/>
    <n v="-2"/>
    <n v="0"/>
    <n v="24"/>
    <n v="0"/>
    <m/>
    <n v="0"/>
    <n v="1"/>
    <n v="691"/>
    <n v="23"/>
    <x v="3"/>
    <n v="1"/>
    <n v="2"/>
    <n v="89"/>
    <n v="4"/>
    <n v="1"/>
    <n v="4"/>
    <n v="2725"/>
    <n v="21630"/>
    <n v="1"/>
    <n v="11"/>
    <n v="3"/>
    <n v="2"/>
    <n v="80"/>
    <n v="2"/>
    <n v="6"/>
    <n v="3"/>
    <x v="0"/>
    <n v="5"/>
    <n v="1"/>
    <n v="4"/>
    <s v="18-25"/>
    <s v="Young"/>
    <x v="0"/>
    <x v="0"/>
  </r>
  <r>
    <x v="1"/>
    <s v="Travel_Rarely"/>
    <x v="2"/>
    <s v="Current Employees"/>
    <x v="0"/>
    <x v="3"/>
    <s v="STAFF-641"/>
    <n v="641"/>
    <x v="1"/>
    <x v="0"/>
    <x v="1"/>
    <s v="No"/>
    <s v="Y"/>
    <n v="5"/>
    <n v="-2"/>
    <n v="0"/>
    <n v="26"/>
    <n v="0"/>
    <m/>
    <n v="0"/>
    <n v="1"/>
    <n v="703"/>
    <n v="28"/>
    <x v="0"/>
    <n v="1"/>
    <n v="1"/>
    <n v="66"/>
    <n v="3"/>
    <n v="2"/>
    <n v="1"/>
    <n v="6272"/>
    <n v="7428"/>
    <n v="1"/>
    <n v="20"/>
    <n v="4"/>
    <n v="4"/>
    <n v="80"/>
    <n v="2"/>
    <n v="6"/>
    <n v="4"/>
    <x v="8"/>
    <n v="3"/>
    <n v="1"/>
    <n v="4"/>
    <s v="26-35"/>
    <s v="Early Career"/>
    <x v="3"/>
    <x v="3"/>
  </r>
  <r>
    <x v="1"/>
    <s v="Travel_Rarely"/>
    <x v="4"/>
    <s v="Current Employees"/>
    <x v="1"/>
    <x v="1"/>
    <s v="STAFF-643"/>
    <n v="643"/>
    <x v="1"/>
    <x v="2"/>
    <x v="1"/>
    <s v="No"/>
    <s v="Y"/>
    <n v="2"/>
    <n v="-2"/>
    <n v="0"/>
    <n v="24"/>
    <n v="0"/>
    <m/>
    <n v="0"/>
    <n v="1"/>
    <n v="823"/>
    <n v="17"/>
    <x v="0"/>
    <n v="1"/>
    <n v="4"/>
    <n v="94"/>
    <n v="2"/>
    <n v="1"/>
    <n v="3"/>
    <n v="2127"/>
    <n v="9100"/>
    <n v="1"/>
    <n v="21"/>
    <n v="4"/>
    <n v="4"/>
    <n v="80"/>
    <n v="1"/>
    <n v="1"/>
    <n v="3"/>
    <x v="6"/>
    <n v="0"/>
    <n v="0"/>
    <n v="0"/>
    <s v="18-25"/>
    <s v="Young"/>
    <x v="3"/>
    <x v="2"/>
  </r>
  <r>
    <x v="1"/>
    <s v="Travel_Frequently"/>
    <x v="1"/>
    <s v="Current Employees"/>
    <x v="2"/>
    <x v="2"/>
    <s v="STAFF-644"/>
    <n v="644"/>
    <x v="1"/>
    <x v="5"/>
    <x v="1"/>
    <s v="No"/>
    <s v="Y"/>
    <n v="2"/>
    <n v="-2"/>
    <n v="0"/>
    <n v="50"/>
    <n v="0"/>
    <m/>
    <n v="0"/>
    <n v="1"/>
    <n v="1246"/>
    <n v="3"/>
    <x v="3"/>
    <n v="1"/>
    <n v="1"/>
    <n v="99"/>
    <n v="3"/>
    <n v="5"/>
    <n v="3"/>
    <n v="18200"/>
    <n v="7999"/>
    <n v="1"/>
    <n v="11"/>
    <n v="3"/>
    <n v="3"/>
    <n v="80"/>
    <n v="1"/>
    <n v="32"/>
    <n v="3"/>
    <x v="32"/>
    <n v="5"/>
    <n v="10"/>
    <n v="7"/>
    <s v="46+"/>
    <s v="Senior"/>
    <x v="0"/>
    <x v="4"/>
  </r>
  <r>
    <x v="1"/>
    <s v="Travel_Rarely"/>
    <x v="2"/>
    <s v="Current Employees"/>
    <x v="0"/>
    <x v="2"/>
    <s v="STAFF-645"/>
    <n v="645"/>
    <x v="1"/>
    <x v="6"/>
    <x v="1"/>
    <s v="No"/>
    <s v="Y"/>
    <n v="1"/>
    <n v="-2"/>
    <n v="0"/>
    <n v="25"/>
    <n v="0"/>
    <m/>
    <n v="0"/>
    <n v="1"/>
    <n v="622"/>
    <n v="13"/>
    <x v="1"/>
    <n v="1"/>
    <n v="2"/>
    <n v="40"/>
    <n v="3"/>
    <n v="1"/>
    <n v="3"/>
    <n v="2096"/>
    <n v="26376"/>
    <n v="1"/>
    <n v="11"/>
    <n v="3"/>
    <n v="3"/>
    <n v="80"/>
    <n v="0"/>
    <n v="7"/>
    <n v="3"/>
    <x v="5"/>
    <n v="4"/>
    <n v="0"/>
    <n v="6"/>
    <s v="18-25"/>
    <s v="Young"/>
    <x v="0"/>
    <x v="0"/>
  </r>
  <r>
    <x v="0"/>
    <s v="Travel_Frequently"/>
    <x v="4"/>
    <s v="Ex-Employees"/>
    <x v="1"/>
    <x v="0"/>
    <s v="STAFF-647"/>
    <n v="647"/>
    <x v="0"/>
    <x v="2"/>
    <x v="1"/>
    <s v="Yes"/>
    <s v="Y"/>
    <n v="4"/>
    <n v="-2"/>
    <n v="0"/>
    <n v="24"/>
    <n v="1"/>
    <n v="1"/>
    <n v="1"/>
    <n v="0"/>
    <n v="1287"/>
    <n v="7"/>
    <x v="3"/>
    <n v="1"/>
    <n v="1"/>
    <n v="55"/>
    <n v="3"/>
    <n v="1"/>
    <n v="2"/>
    <n v="2886"/>
    <n v="14168"/>
    <n v="1"/>
    <n v="16"/>
    <n v="3"/>
    <n v="4"/>
    <n v="80"/>
    <n v="1"/>
    <n v="6"/>
    <n v="3"/>
    <x v="0"/>
    <n v="3"/>
    <n v="1"/>
    <n v="2"/>
    <s v="18-25"/>
    <s v="Young"/>
    <x v="4"/>
    <x v="0"/>
  </r>
  <r>
    <x v="0"/>
    <s v="Travel_Frequently"/>
    <x v="2"/>
    <s v="Ex-Employees"/>
    <x v="0"/>
    <x v="0"/>
    <s v="STAFF-648"/>
    <n v="648"/>
    <x v="1"/>
    <x v="6"/>
    <x v="1"/>
    <s v="No"/>
    <s v="Y"/>
    <n v="2"/>
    <n v="-2"/>
    <n v="0"/>
    <n v="30"/>
    <n v="1"/>
    <n v="1"/>
    <n v="1"/>
    <n v="0"/>
    <n v="448"/>
    <n v="12"/>
    <x v="2"/>
    <n v="1"/>
    <n v="2"/>
    <n v="74"/>
    <n v="2"/>
    <n v="1"/>
    <n v="2"/>
    <n v="2033"/>
    <n v="14470"/>
    <n v="1"/>
    <n v="18"/>
    <n v="3"/>
    <n v="3"/>
    <n v="80"/>
    <n v="1"/>
    <n v="1"/>
    <n v="4"/>
    <x v="6"/>
    <n v="0"/>
    <n v="0"/>
    <n v="0"/>
    <s v="26-35"/>
    <s v="Early Career"/>
    <x v="4"/>
    <x v="2"/>
  </r>
  <r>
    <x v="1"/>
    <s v="Travel_Rarely"/>
    <x v="2"/>
    <s v="Current Employees"/>
    <x v="1"/>
    <x v="0"/>
    <s v="STAFF-649"/>
    <n v="649"/>
    <x v="1"/>
    <x v="1"/>
    <x v="1"/>
    <s v="Yes"/>
    <s v="Y"/>
    <n v="3"/>
    <n v="-2"/>
    <n v="0"/>
    <n v="34"/>
    <n v="0"/>
    <m/>
    <n v="0"/>
    <n v="1"/>
    <n v="254"/>
    <n v="1"/>
    <x v="0"/>
    <n v="1"/>
    <n v="2"/>
    <n v="83"/>
    <n v="2"/>
    <n v="1"/>
    <n v="2"/>
    <n v="3622"/>
    <n v="22794"/>
    <n v="1"/>
    <n v="13"/>
    <n v="3"/>
    <n v="4"/>
    <n v="80"/>
    <n v="1"/>
    <n v="6"/>
    <n v="3"/>
    <x v="0"/>
    <n v="5"/>
    <n v="1"/>
    <n v="3"/>
    <s v="26-35"/>
    <s v="Early Career"/>
    <x v="2"/>
    <x v="0"/>
  </r>
  <r>
    <x v="0"/>
    <s v="Travel_Rarely"/>
    <x v="2"/>
    <s v="Ex-Employees"/>
    <x v="0"/>
    <x v="2"/>
    <s v="STAFF-650"/>
    <n v="650"/>
    <x v="1"/>
    <x v="0"/>
    <x v="2"/>
    <s v="No"/>
    <s v="Y"/>
    <n v="2"/>
    <n v="-2"/>
    <n v="0"/>
    <n v="31"/>
    <n v="1"/>
    <n v="1"/>
    <n v="1"/>
    <n v="0"/>
    <n v="1365"/>
    <n v="13"/>
    <x v="2"/>
    <n v="1"/>
    <n v="2"/>
    <n v="46"/>
    <n v="3"/>
    <n v="2"/>
    <n v="3"/>
    <n v="4233"/>
    <n v="11512"/>
    <n v="2"/>
    <n v="17"/>
    <n v="3"/>
    <n v="3"/>
    <n v="80"/>
    <n v="0"/>
    <n v="9"/>
    <n v="1"/>
    <x v="11"/>
    <n v="1"/>
    <n v="1"/>
    <n v="2"/>
    <s v="26-35"/>
    <s v="Early Career"/>
    <x v="4"/>
    <x v="3"/>
  </r>
  <r>
    <x v="1"/>
    <s v="Travel_Rarely"/>
    <x v="0"/>
    <s v="Current Employees"/>
    <x v="1"/>
    <x v="1"/>
    <s v="STAFF-652"/>
    <n v="652"/>
    <x v="1"/>
    <x v="2"/>
    <x v="0"/>
    <s v="No"/>
    <s v="Y"/>
    <n v="3"/>
    <n v="-2"/>
    <n v="0"/>
    <n v="35"/>
    <n v="0"/>
    <m/>
    <n v="0"/>
    <n v="1"/>
    <n v="538"/>
    <n v="25"/>
    <x v="0"/>
    <n v="1"/>
    <n v="1"/>
    <n v="54"/>
    <n v="2"/>
    <n v="2"/>
    <n v="4"/>
    <n v="3681"/>
    <n v="14004"/>
    <n v="4"/>
    <n v="14"/>
    <n v="3"/>
    <n v="4"/>
    <n v="80"/>
    <n v="0"/>
    <n v="9"/>
    <n v="3"/>
    <x v="11"/>
    <n v="2"/>
    <n v="0"/>
    <n v="2"/>
    <s v="26-35"/>
    <s v="Early Career"/>
    <x v="2"/>
    <x v="3"/>
  </r>
  <r>
    <x v="1"/>
    <s v="Travel_Rarely"/>
    <x v="2"/>
    <s v="Current Employees"/>
    <x v="0"/>
    <x v="2"/>
    <s v="STAFF-653"/>
    <n v="653"/>
    <x v="1"/>
    <x v="0"/>
    <x v="2"/>
    <s v="No"/>
    <s v="Y"/>
    <n v="4"/>
    <n v="-2"/>
    <n v="0"/>
    <n v="31"/>
    <n v="0"/>
    <m/>
    <n v="0"/>
    <n v="1"/>
    <n v="525"/>
    <n v="6"/>
    <x v="2"/>
    <n v="1"/>
    <n v="1"/>
    <n v="66"/>
    <n v="4"/>
    <n v="2"/>
    <n v="4"/>
    <n v="5460"/>
    <n v="6219"/>
    <n v="4"/>
    <n v="22"/>
    <n v="4"/>
    <n v="4"/>
    <n v="80"/>
    <n v="2"/>
    <n v="13"/>
    <n v="4"/>
    <x v="5"/>
    <n v="7"/>
    <n v="5"/>
    <n v="7"/>
    <s v="26-35"/>
    <s v="Early Career"/>
    <x v="1"/>
    <x v="0"/>
  </r>
  <r>
    <x v="1"/>
    <s v="Travel_Rarely"/>
    <x v="2"/>
    <s v="Current Employees"/>
    <x v="1"/>
    <x v="2"/>
    <s v="STAFF-655"/>
    <n v="655"/>
    <x v="0"/>
    <x v="1"/>
    <x v="2"/>
    <s v="No"/>
    <s v="Y"/>
    <n v="5"/>
    <n v="-2"/>
    <n v="0"/>
    <n v="27"/>
    <n v="0"/>
    <m/>
    <n v="0"/>
    <n v="1"/>
    <n v="798"/>
    <n v="6"/>
    <x v="2"/>
    <n v="1"/>
    <n v="1"/>
    <n v="66"/>
    <n v="2"/>
    <n v="1"/>
    <n v="3"/>
    <n v="2187"/>
    <n v="5013"/>
    <n v="0"/>
    <n v="12"/>
    <n v="3"/>
    <n v="3"/>
    <n v="80"/>
    <n v="2"/>
    <n v="6"/>
    <n v="2"/>
    <x v="8"/>
    <n v="3"/>
    <n v="0"/>
    <n v="3"/>
    <s v="26-35"/>
    <s v="Early Career"/>
    <x v="0"/>
    <x v="3"/>
  </r>
  <r>
    <x v="1"/>
    <s v="Travel_Rarely"/>
    <x v="0"/>
    <s v="Current Employees"/>
    <x v="0"/>
    <x v="3"/>
    <s v="STAFF-656"/>
    <n v="656"/>
    <x v="1"/>
    <x v="0"/>
    <x v="1"/>
    <s v="Yes"/>
    <s v="Y"/>
    <n v="3"/>
    <n v="-2"/>
    <n v="0"/>
    <n v="37"/>
    <n v="0"/>
    <m/>
    <n v="0"/>
    <n v="1"/>
    <n v="558"/>
    <n v="2"/>
    <x v="3"/>
    <n v="1"/>
    <n v="4"/>
    <n v="75"/>
    <n v="3"/>
    <n v="2"/>
    <n v="1"/>
    <n v="9602"/>
    <n v="3010"/>
    <n v="4"/>
    <n v="11"/>
    <n v="3"/>
    <n v="3"/>
    <n v="80"/>
    <n v="1"/>
    <n v="17"/>
    <n v="2"/>
    <x v="11"/>
    <n v="0"/>
    <n v="1"/>
    <n v="0"/>
    <s v="36-45"/>
    <s v="Mid Career"/>
    <x v="0"/>
    <x v="3"/>
  </r>
  <r>
    <x v="1"/>
    <s v="Travel_Rarely"/>
    <x v="4"/>
    <s v="Current Employees"/>
    <x v="1"/>
    <x v="0"/>
    <s v="STAFF-657"/>
    <n v="657"/>
    <x v="0"/>
    <x v="1"/>
    <x v="0"/>
    <s v="No"/>
    <s v="Y"/>
    <n v="0"/>
    <n v="-2"/>
    <n v="0"/>
    <n v="20"/>
    <n v="0"/>
    <m/>
    <n v="0"/>
    <n v="1"/>
    <n v="959"/>
    <n v="1"/>
    <x v="3"/>
    <n v="1"/>
    <n v="4"/>
    <n v="83"/>
    <n v="2"/>
    <n v="1"/>
    <n v="2"/>
    <n v="2836"/>
    <n v="11757"/>
    <n v="1"/>
    <n v="13"/>
    <n v="3"/>
    <n v="4"/>
    <n v="80"/>
    <n v="0"/>
    <n v="1"/>
    <n v="4"/>
    <x v="6"/>
    <n v="0"/>
    <n v="0"/>
    <n v="0"/>
    <s v="18-25"/>
    <s v="Young"/>
    <x v="2"/>
    <x v="2"/>
  </r>
  <r>
    <x v="1"/>
    <s v="Travel_Rarely"/>
    <x v="0"/>
    <s v="Current Employees"/>
    <x v="1"/>
    <x v="0"/>
    <s v="STAFF-659"/>
    <n v="659"/>
    <x v="0"/>
    <x v="4"/>
    <x v="1"/>
    <s v="No"/>
    <s v="Y"/>
    <n v="4"/>
    <n v="-2"/>
    <n v="0"/>
    <n v="42"/>
    <n v="0"/>
    <m/>
    <n v="0"/>
    <n v="1"/>
    <n v="622"/>
    <n v="2"/>
    <x v="2"/>
    <n v="1"/>
    <n v="3"/>
    <n v="81"/>
    <n v="3"/>
    <n v="2"/>
    <n v="2"/>
    <n v="4089"/>
    <n v="5718"/>
    <n v="1"/>
    <n v="13"/>
    <n v="3"/>
    <n v="2"/>
    <n v="80"/>
    <n v="2"/>
    <n v="10"/>
    <n v="3"/>
    <x v="1"/>
    <n v="2"/>
    <n v="2"/>
    <n v="2"/>
    <s v="36-45"/>
    <s v="Mid Career"/>
    <x v="2"/>
    <x v="1"/>
  </r>
  <r>
    <x v="1"/>
    <s v="Travel_Rarely"/>
    <x v="0"/>
    <s v="Current Employees"/>
    <x v="1"/>
    <x v="1"/>
    <s v="STAFF-661"/>
    <n v="661"/>
    <x v="1"/>
    <x v="7"/>
    <x v="2"/>
    <s v="Yes"/>
    <s v="Y"/>
    <n v="3"/>
    <n v="-2"/>
    <n v="0"/>
    <n v="43"/>
    <n v="0"/>
    <m/>
    <n v="0"/>
    <n v="1"/>
    <n v="782"/>
    <n v="6"/>
    <x v="2"/>
    <n v="1"/>
    <n v="2"/>
    <n v="50"/>
    <n v="2"/>
    <n v="4"/>
    <n v="4"/>
    <n v="16627"/>
    <n v="2671"/>
    <n v="4"/>
    <n v="14"/>
    <n v="3"/>
    <n v="3"/>
    <n v="80"/>
    <n v="1"/>
    <n v="21"/>
    <n v="2"/>
    <x v="6"/>
    <n v="0"/>
    <n v="0"/>
    <n v="0"/>
    <s v="36-45"/>
    <s v="Mid Career"/>
    <x v="2"/>
    <x v="2"/>
  </r>
  <r>
    <x v="1"/>
    <s v="Travel_Rarely"/>
    <x v="0"/>
    <s v="Current Employees"/>
    <x v="1"/>
    <x v="0"/>
    <s v="STAFF-662"/>
    <n v="662"/>
    <x v="0"/>
    <x v="1"/>
    <x v="0"/>
    <s v="No"/>
    <s v="Y"/>
    <n v="3"/>
    <n v="-2"/>
    <n v="0"/>
    <n v="38"/>
    <n v="0"/>
    <m/>
    <n v="0"/>
    <n v="1"/>
    <n v="362"/>
    <n v="1"/>
    <x v="1"/>
    <n v="1"/>
    <n v="3"/>
    <n v="43"/>
    <n v="3"/>
    <n v="1"/>
    <n v="2"/>
    <n v="2619"/>
    <n v="14561"/>
    <n v="3"/>
    <n v="17"/>
    <n v="3"/>
    <n v="4"/>
    <n v="80"/>
    <n v="0"/>
    <n v="8"/>
    <n v="2"/>
    <x v="2"/>
    <n v="0"/>
    <n v="0"/>
    <n v="0"/>
    <s v="36-45"/>
    <s v="Mid Career"/>
    <x v="4"/>
    <x v="2"/>
  </r>
  <r>
    <x v="1"/>
    <s v="Travel_Frequently"/>
    <x v="0"/>
    <s v="Current Employees"/>
    <x v="1"/>
    <x v="2"/>
    <s v="STAFF-663"/>
    <n v="663"/>
    <x v="1"/>
    <x v="2"/>
    <x v="2"/>
    <s v="Yes"/>
    <s v="Y"/>
    <n v="3"/>
    <n v="-2"/>
    <n v="0"/>
    <n v="43"/>
    <n v="0"/>
    <m/>
    <n v="0"/>
    <n v="1"/>
    <n v="1001"/>
    <n v="9"/>
    <x v="4"/>
    <n v="1"/>
    <n v="4"/>
    <n v="72"/>
    <n v="3"/>
    <n v="2"/>
    <n v="3"/>
    <n v="5679"/>
    <n v="19627"/>
    <n v="3"/>
    <n v="13"/>
    <n v="3"/>
    <n v="2"/>
    <n v="80"/>
    <n v="1"/>
    <n v="10"/>
    <n v="3"/>
    <x v="3"/>
    <n v="7"/>
    <n v="4"/>
    <n v="7"/>
    <s v="36-45"/>
    <s v="Mid Career"/>
    <x v="2"/>
    <x v="0"/>
  </r>
  <r>
    <x v="1"/>
    <s v="Travel_Rarely"/>
    <x v="1"/>
    <s v="Current Employees"/>
    <x v="1"/>
    <x v="0"/>
    <s v="STAFF-664"/>
    <n v="664"/>
    <x v="0"/>
    <x v="5"/>
    <x v="1"/>
    <s v="No"/>
    <s v="Y"/>
    <n v="3"/>
    <n v="-2"/>
    <n v="0"/>
    <n v="48"/>
    <n v="0"/>
    <m/>
    <n v="0"/>
    <n v="1"/>
    <n v="1236"/>
    <n v="1"/>
    <x v="2"/>
    <n v="1"/>
    <n v="4"/>
    <n v="40"/>
    <n v="2"/>
    <n v="4"/>
    <n v="2"/>
    <n v="15402"/>
    <n v="17997"/>
    <n v="7"/>
    <n v="11"/>
    <n v="3"/>
    <n v="1"/>
    <n v="80"/>
    <n v="1"/>
    <n v="21"/>
    <n v="1"/>
    <x v="11"/>
    <n v="2"/>
    <n v="0"/>
    <n v="2"/>
    <s v="46+"/>
    <s v="Senior"/>
    <x v="0"/>
    <x v="3"/>
  </r>
  <r>
    <x v="1"/>
    <s v="Travel_Rarely"/>
    <x v="0"/>
    <s v="Current Employees"/>
    <x v="2"/>
    <x v="0"/>
    <s v="STAFF-665"/>
    <n v="665"/>
    <x v="0"/>
    <x v="8"/>
    <x v="0"/>
    <s v="No"/>
    <s v="Y"/>
    <n v="1"/>
    <n v="-2"/>
    <n v="0"/>
    <n v="44"/>
    <n v="0"/>
    <m/>
    <n v="0"/>
    <n v="1"/>
    <n v="1112"/>
    <n v="1"/>
    <x v="2"/>
    <n v="1"/>
    <n v="1"/>
    <n v="50"/>
    <n v="2"/>
    <n v="2"/>
    <n v="2"/>
    <n v="5985"/>
    <n v="26894"/>
    <n v="4"/>
    <n v="11"/>
    <n v="3"/>
    <n v="2"/>
    <n v="80"/>
    <n v="0"/>
    <n v="10"/>
    <n v="4"/>
    <x v="4"/>
    <n v="2"/>
    <n v="0"/>
    <n v="2"/>
    <s v="36-45"/>
    <s v="Mid Career"/>
    <x v="0"/>
    <x v="2"/>
  </r>
  <r>
    <x v="1"/>
    <s v="Travel_Rarely"/>
    <x v="2"/>
    <s v="Current Employees"/>
    <x v="0"/>
    <x v="4"/>
    <s v="STAFF-666"/>
    <n v="666"/>
    <x v="0"/>
    <x v="6"/>
    <x v="2"/>
    <s v="Yes"/>
    <s v="Y"/>
    <n v="3"/>
    <n v="-2"/>
    <n v="0"/>
    <n v="34"/>
    <n v="0"/>
    <m/>
    <n v="0"/>
    <n v="1"/>
    <n v="204"/>
    <n v="14"/>
    <x v="3"/>
    <n v="1"/>
    <n v="4"/>
    <n v="31"/>
    <n v="3"/>
    <n v="1"/>
    <n v="4"/>
    <n v="2579"/>
    <n v="2912"/>
    <n v="1"/>
    <n v="18"/>
    <n v="3"/>
    <n v="4"/>
    <n v="80"/>
    <n v="2"/>
    <n v="8"/>
    <n v="3"/>
    <x v="3"/>
    <n v="2"/>
    <n v="0"/>
    <n v="6"/>
    <s v="26-35"/>
    <s v="Early Career"/>
    <x v="4"/>
    <x v="0"/>
  </r>
  <r>
    <x v="0"/>
    <s v="Travel_Rarely"/>
    <x v="2"/>
    <s v="Ex-Employees"/>
    <x v="0"/>
    <x v="3"/>
    <s v="STAFF-667"/>
    <n v="667"/>
    <x v="1"/>
    <x v="6"/>
    <x v="2"/>
    <s v="No"/>
    <s v="Y"/>
    <n v="3"/>
    <n v="-2"/>
    <n v="0"/>
    <n v="27"/>
    <n v="1"/>
    <n v="1"/>
    <n v="1"/>
    <n v="0"/>
    <n v="1420"/>
    <n v="2"/>
    <x v="1"/>
    <n v="1"/>
    <n v="3"/>
    <n v="85"/>
    <n v="3"/>
    <n v="1"/>
    <n v="1"/>
    <n v="3041"/>
    <n v="16346"/>
    <n v="0"/>
    <n v="11"/>
    <n v="3"/>
    <n v="2"/>
    <n v="80"/>
    <n v="1"/>
    <n v="5"/>
    <n v="3"/>
    <x v="9"/>
    <n v="3"/>
    <n v="0"/>
    <n v="2"/>
    <s v="26-35"/>
    <s v="Early Career"/>
    <x v="0"/>
    <x v="3"/>
  </r>
  <r>
    <x v="1"/>
    <s v="Travel_Rarely"/>
    <x v="4"/>
    <s v="Current Employees"/>
    <x v="0"/>
    <x v="4"/>
    <s v="STAFF-669"/>
    <n v="669"/>
    <x v="1"/>
    <x v="6"/>
    <x v="0"/>
    <s v="No"/>
    <s v="Y"/>
    <n v="2"/>
    <n v="-2"/>
    <n v="0"/>
    <n v="21"/>
    <n v="0"/>
    <m/>
    <n v="0"/>
    <n v="1"/>
    <n v="1343"/>
    <n v="22"/>
    <x v="1"/>
    <n v="1"/>
    <n v="4"/>
    <n v="49"/>
    <n v="3"/>
    <n v="1"/>
    <n v="4"/>
    <n v="3447"/>
    <n v="24444"/>
    <n v="1"/>
    <n v="11"/>
    <n v="3"/>
    <n v="3"/>
    <n v="80"/>
    <n v="0"/>
    <n v="3"/>
    <n v="3"/>
    <x v="11"/>
    <n v="2"/>
    <n v="1"/>
    <n v="2"/>
    <s v="18-25"/>
    <s v="Young"/>
    <x v="0"/>
    <x v="3"/>
  </r>
  <r>
    <x v="1"/>
    <s v="Travel_Rarely"/>
    <x v="0"/>
    <s v="Current Employees"/>
    <x v="1"/>
    <x v="1"/>
    <s v="STAFF-671"/>
    <n v="671"/>
    <x v="1"/>
    <x v="5"/>
    <x v="1"/>
    <s v="Yes"/>
    <s v="Y"/>
    <n v="2"/>
    <n v="-2"/>
    <n v="0"/>
    <n v="44"/>
    <n v="0"/>
    <m/>
    <n v="0"/>
    <n v="1"/>
    <n v="1315"/>
    <n v="3"/>
    <x v="2"/>
    <n v="1"/>
    <n v="4"/>
    <n v="35"/>
    <n v="3"/>
    <n v="5"/>
    <n v="4"/>
    <n v="19513"/>
    <n v="9358"/>
    <n v="4"/>
    <n v="12"/>
    <n v="3"/>
    <n v="1"/>
    <n v="80"/>
    <n v="1"/>
    <n v="26"/>
    <n v="4"/>
    <x v="4"/>
    <n v="2"/>
    <n v="0"/>
    <n v="1"/>
    <s v="36-45"/>
    <s v="Mid Career"/>
    <x v="0"/>
    <x v="2"/>
  </r>
  <r>
    <x v="1"/>
    <s v="Travel_Rarely"/>
    <x v="4"/>
    <s v="Current Employees"/>
    <x v="1"/>
    <x v="2"/>
    <s v="STAFF-675"/>
    <n v="675"/>
    <x v="1"/>
    <x v="1"/>
    <x v="1"/>
    <s v="No"/>
    <s v="Y"/>
    <n v="3"/>
    <n v="-2"/>
    <n v="0"/>
    <n v="22"/>
    <n v="0"/>
    <m/>
    <n v="0"/>
    <n v="1"/>
    <n v="604"/>
    <n v="6"/>
    <x v="1"/>
    <n v="1"/>
    <n v="1"/>
    <n v="69"/>
    <n v="3"/>
    <n v="1"/>
    <n v="3"/>
    <n v="2773"/>
    <n v="12145"/>
    <n v="0"/>
    <n v="20"/>
    <n v="4"/>
    <n v="4"/>
    <n v="80"/>
    <n v="0"/>
    <n v="3"/>
    <n v="3"/>
    <x v="4"/>
    <n v="2"/>
    <n v="2"/>
    <n v="2"/>
    <s v="18-25"/>
    <s v="Young"/>
    <x v="3"/>
    <x v="2"/>
  </r>
  <r>
    <x v="1"/>
    <s v="Travel_Rarely"/>
    <x v="2"/>
    <s v="Current Employees"/>
    <x v="0"/>
    <x v="3"/>
    <s v="STAFF-677"/>
    <n v="677"/>
    <x v="1"/>
    <x v="0"/>
    <x v="2"/>
    <s v="No"/>
    <s v="Y"/>
    <n v="3"/>
    <n v="-2"/>
    <n v="0"/>
    <n v="33"/>
    <n v="0"/>
    <m/>
    <n v="0"/>
    <n v="1"/>
    <n v="1216"/>
    <n v="8"/>
    <x v="2"/>
    <n v="1"/>
    <n v="3"/>
    <n v="39"/>
    <n v="3"/>
    <n v="2"/>
    <n v="1"/>
    <n v="7104"/>
    <n v="20431"/>
    <n v="0"/>
    <n v="12"/>
    <n v="3"/>
    <n v="4"/>
    <n v="80"/>
    <n v="0"/>
    <n v="6"/>
    <n v="3"/>
    <x v="8"/>
    <n v="0"/>
    <n v="1"/>
    <n v="2"/>
    <s v="26-35"/>
    <s v="Early Career"/>
    <x v="0"/>
    <x v="3"/>
  </r>
  <r>
    <x v="1"/>
    <s v="Travel_Rarely"/>
    <x v="2"/>
    <s v="Current Employees"/>
    <x v="1"/>
    <x v="0"/>
    <s v="STAFF-679"/>
    <n v="679"/>
    <x v="0"/>
    <x v="1"/>
    <x v="1"/>
    <s v="Yes"/>
    <s v="Y"/>
    <n v="2"/>
    <n v="-2"/>
    <n v="0"/>
    <n v="32"/>
    <n v="0"/>
    <m/>
    <n v="0"/>
    <n v="1"/>
    <n v="646"/>
    <n v="9"/>
    <x v="2"/>
    <n v="1"/>
    <n v="1"/>
    <n v="92"/>
    <n v="3"/>
    <n v="2"/>
    <n v="2"/>
    <n v="6322"/>
    <n v="18089"/>
    <n v="1"/>
    <n v="12"/>
    <n v="3"/>
    <n v="4"/>
    <n v="80"/>
    <n v="1"/>
    <n v="6"/>
    <n v="2"/>
    <x v="0"/>
    <n v="4"/>
    <n v="0"/>
    <n v="5"/>
    <s v="26-35"/>
    <s v="Early Career"/>
    <x v="0"/>
    <x v="0"/>
  </r>
  <r>
    <x v="1"/>
    <s v="Travel_Frequently"/>
    <x v="2"/>
    <s v="Current Employees"/>
    <x v="1"/>
    <x v="2"/>
    <s v="STAFF-680"/>
    <n v="680"/>
    <x v="0"/>
    <x v="1"/>
    <x v="2"/>
    <s v="No"/>
    <s v="Y"/>
    <n v="2"/>
    <n v="-2"/>
    <n v="0"/>
    <n v="30"/>
    <n v="0"/>
    <m/>
    <n v="0"/>
    <n v="1"/>
    <n v="160"/>
    <n v="3"/>
    <x v="3"/>
    <n v="1"/>
    <n v="3"/>
    <n v="71"/>
    <n v="3"/>
    <n v="1"/>
    <n v="3"/>
    <n v="2083"/>
    <n v="22653"/>
    <n v="1"/>
    <n v="20"/>
    <n v="4"/>
    <n v="3"/>
    <n v="80"/>
    <n v="1"/>
    <n v="1"/>
    <n v="3"/>
    <x v="6"/>
    <n v="0"/>
    <n v="0"/>
    <n v="0"/>
    <s v="26-35"/>
    <s v="Early Career"/>
    <x v="3"/>
    <x v="2"/>
  </r>
  <r>
    <x v="1"/>
    <s v="Travel_Rarely"/>
    <x v="1"/>
    <s v="Current Employees"/>
    <x v="0"/>
    <x v="2"/>
    <s v="STAFF-682"/>
    <n v="682"/>
    <x v="0"/>
    <x v="0"/>
    <x v="0"/>
    <s v="No"/>
    <s v="Y"/>
    <n v="2"/>
    <n v="-2"/>
    <n v="0"/>
    <n v="53"/>
    <n v="0"/>
    <m/>
    <n v="0"/>
    <n v="1"/>
    <n v="238"/>
    <n v="1"/>
    <x v="1"/>
    <n v="1"/>
    <n v="4"/>
    <n v="34"/>
    <n v="3"/>
    <n v="2"/>
    <n v="3"/>
    <n v="8381"/>
    <n v="7507"/>
    <n v="7"/>
    <n v="20"/>
    <n v="4"/>
    <n v="4"/>
    <n v="80"/>
    <n v="0"/>
    <n v="18"/>
    <n v="4"/>
    <x v="13"/>
    <n v="7"/>
    <n v="8"/>
    <n v="10"/>
    <s v="46+"/>
    <s v="Senior"/>
    <x v="3"/>
    <x v="4"/>
  </r>
  <r>
    <x v="1"/>
    <s v="Travel_Rarely"/>
    <x v="2"/>
    <s v="Current Employees"/>
    <x v="1"/>
    <x v="0"/>
    <s v="STAFF-683"/>
    <n v="683"/>
    <x v="1"/>
    <x v="1"/>
    <x v="1"/>
    <s v="No"/>
    <s v="Y"/>
    <n v="4"/>
    <n v="-2"/>
    <n v="0"/>
    <n v="34"/>
    <n v="0"/>
    <m/>
    <n v="0"/>
    <n v="1"/>
    <n v="1397"/>
    <n v="1"/>
    <x v="4"/>
    <n v="1"/>
    <n v="2"/>
    <n v="42"/>
    <n v="3"/>
    <n v="1"/>
    <n v="2"/>
    <n v="2691"/>
    <n v="7660"/>
    <n v="1"/>
    <n v="12"/>
    <n v="3"/>
    <n v="4"/>
    <n v="80"/>
    <n v="1"/>
    <n v="10"/>
    <n v="2"/>
    <x v="1"/>
    <n v="9"/>
    <n v="8"/>
    <n v="8"/>
    <s v="26-35"/>
    <s v="Early Career"/>
    <x v="0"/>
    <x v="1"/>
  </r>
  <r>
    <x v="0"/>
    <s v="Travel_Frequently"/>
    <x v="1"/>
    <s v="Ex-Employees"/>
    <x v="0"/>
    <x v="0"/>
    <s v="STAFF-684"/>
    <n v="684"/>
    <x v="0"/>
    <x v="0"/>
    <x v="1"/>
    <s v="No"/>
    <s v="Y"/>
    <n v="4"/>
    <n v="-2"/>
    <n v="0"/>
    <n v="45"/>
    <n v="1"/>
    <n v="1"/>
    <n v="1"/>
    <n v="0"/>
    <n v="306"/>
    <n v="26"/>
    <x v="2"/>
    <n v="1"/>
    <n v="1"/>
    <n v="100"/>
    <n v="3"/>
    <n v="2"/>
    <n v="2"/>
    <n v="4286"/>
    <n v="5630"/>
    <n v="2"/>
    <n v="14"/>
    <n v="3"/>
    <n v="4"/>
    <n v="80"/>
    <n v="2"/>
    <n v="5"/>
    <n v="3"/>
    <x v="6"/>
    <n v="1"/>
    <n v="0"/>
    <n v="0"/>
    <s v="36-45"/>
    <s v="Mid Career"/>
    <x v="2"/>
    <x v="2"/>
  </r>
  <r>
    <x v="1"/>
    <s v="Travel_Rarely"/>
    <x v="2"/>
    <s v="Current Employees"/>
    <x v="1"/>
    <x v="0"/>
    <s v="STAFF-686"/>
    <n v="686"/>
    <x v="0"/>
    <x v="2"/>
    <x v="1"/>
    <s v="Yes"/>
    <s v="Y"/>
    <n v="2"/>
    <n v="-2"/>
    <n v="0"/>
    <n v="26"/>
    <n v="0"/>
    <m/>
    <n v="0"/>
    <n v="1"/>
    <n v="991"/>
    <n v="6"/>
    <x v="3"/>
    <n v="1"/>
    <n v="3"/>
    <n v="71"/>
    <n v="3"/>
    <n v="1"/>
    <n v="2"/>
    <n v="2659"/>
    <n v="17759"/>
    <n v="1"/>
    <n v="13"/>
    <n v="3"/>
    <n v="3"/>
    <n v="80"/>
    <n v="1"/>
    <n v="3"/>
    <n v="3"/>
    <x v="11"/>
    <n v="2"/>
    <n v="0"/>
    <n v="2"/>
    <s v="26-35"/>
    <s v="Early Career"/>
    <x v="2"/>
    <x v="3"/>
  </r>
  <r>
    <x v="1"/>
    <s v="Travel_Rarely"/>
    <x v="0"/>
    <s v="Current Employees"/>
    <x v="1"/>
    <x v="1"/>
    <s v="STAFF-689"/>
    <n v="689"/>
    <x v="1"/>
    <x v="3"/>
    <x v="1"/>
    <s v="No"/>
    <s v="Y"/>
    <n v="2"/>
    <n v="-2"/>
    <n v="0"/>
    <n v="37"/>
    <n v="0"/>
    <m/>
    <n v="0"/>
    <n v="1"/>
    <n v="482"/>
    <n v="3"/>
    <x v="3"/>
    <n v="1"/>
    <n v="3"/>
    <n v="36"/>
    <n v="3"/>
    <n v="3"/>
    <n v="3"/>
    <n v="9434"/>
    <n v="9606"/>
    <n v="1"/>
    <n v="15"/>
    <n v="3"/>
    <n v="3"/>
    <n v="80"/>
    <n v="1"/>
    <n v="10"/>
    <n v="3"/>
    <x v="1"/>
    <n v="7"/>
    <n v="7"/>
    <n v="8"/>
    <s v="36-45"/>
    <s v="Mid Career"/>
    <x v="2"/>
    <x v="1"/>
  </r>
  <r>
    <x v="1"/>
    <s v="Travel_Rarely"/>
    <x v="2"/>
    <s v="Current Employees"/>
    <x v="0"/>
    <x v="2"/>
    <s v="STAFF-690"/>
    <n v="690"/>
    <x v="0"/>
    <x v="0"/>
    <x v="1"/>
    <s v="No"/>
    <s v="Y"/>
    <n v="5"/>
    <n v="-2"/>
    <n v="0"/>
    <n v="29"/>
    <n v="0"/>
    <m/>
    <n v="0"/>
    <n v="1"/>
    <n v="1176"/>
    <n v="3"/>
    <x v="0"/>
    <n v="1"/>
    <n v="2"/>
    <n v="62"/>
    <n v="3"/>
    <n v="2"/>
    <n v="3"/>
    <n v="5561"/>
    <n v="3487"/>
    <n v="1"/>
    <n v="14"/>
    <n v="3"/>
    <n v="1"/>
    <n v="80"/>
    <n v="1"/>
    <n v="6"/>
    <n v="2"/>
    <x v="0"/>
    <n v="0"/>
    <n v="1"/>
    <n v="2"/>
    <s v="26-35"/>
    <s v="Early Career"/>
    <x v="2"/>
    <x v="0"/>
  </r>
  <r>
    <x v="1"/>
    <s v="Travel_Rarely"/>
    <x v="0"/>
    <s v="Current Employees"/>
    <x v="1"/>
    <x v="0"/>
    <s v="STAFF-691"/>
    <n v="691"/>
    <x v="1"/>
    <x v="1"/>
    <x v="0"/>
    <s v="No"/>
    <s v="Y"/>
    <n v="3"/>
    <n v="-2"/>
    <n v="0"/>
    <n v="35"/>
    <n v="0"/>
    <m/>
    <n v="0"/>
    <n v="1"/>
    <n v="1017"/>
    <n v="6"/>
    <x v="2"/>
    <n v="1"/>
    <n v="2"/>
    <n v="82"/>
    <n v="1"/>
    <n v="2"/>
    <n v="2"/>
    <n v="6646"/>
    <n v="19368"/>
    <n v="1"/>
    <n v="13"/>
    <n v="3"/>
    <n v="2"/>
    <n v="80"/>
    <n v="0"/>
    <n v="17"/>
    <n v="3"/>
    <x v="18"/>
    <n v="11"/>
    <n v="11"/>
    <n v="8"/>
    <s v="26-35"/>
    <s v="Early Career"/>
    <x v="2"/>
    <x v="4"/>
  </r>
  <r>
    <x v="1"/>
    <s v="Travel_Frequently"/>
    <x v="2"/>
    <s v="Current Employees"/>
    <x v="1"/>
    <x v="0"/>
    <s v="STAFF-692"/>
    <n v="692"/>
    <x v="1"/>
    <x v="4"/>
    <x v="2"/>
    <s v="No"/>
    <s v="Y"/>
    <n v="2"/>
    <n v="-2"/>
    <n v="0"/>
    <n v="33"/>
    <n v="0"/>
    <m/>
    <n v="0"/>
    <n v="1"/>
    <n v="1296"/>
    <n v="6"/>
    <x v="3"/>
    <n v="1"/>
    <n v="3"/>
    <n v="30"/>
    <n v="3"/>
    <n v="2"/>
    <n v="2"/>
    <n v="7725"/>
    <n v="5335"/>
    <n v="3"/>
    <n v="23"/>
    <n v="4"/>
    <n v="3"/>
    <n v="80"/>
    <n v="1"/>
    <n v="15"/>
    <n v="1"/>
    <x v="20"/>
    <n v="11"/>
    <n v="4"/>
    <n v="7"/>
    <s v="26-35"/>
    <s v="Early Career"/>
    <x v="1"/>
    <x v="4"/>
  </r>
  <r>
    <x v="1"/>
    <s v="Travel_Rarely"/>
    <x v="1"/>
    <s v="Current Employees"/>
    <x v="2"/>
    <x v="2"/>
    <s v="STAFF-698"/>
    <n v="698"/>
    <x v="1"/>
    <x v="8"/>
    <x v="1"/>
    <s v="No"/>
    <s v="Y"/>
    <n v="1"/>
    <n v="-2"/>
    <n v="0"/>
    <n v="54"/>
    <n v="0"/>
    <m/>
    <n v="0"/>
    <n v="1"/>
    <n v="397"/>
    <n v="19"/>
    <x v="2"/>
    <n v="1"/>
    <n v="3"/>
    <n v="88"/>
    <n v="3"/>
    <n v="3"/>
    <n v="3"/>
    <n v="10725"/>
    <n v="6729"/>
    <n v="2"/>
    <n v="15"/>
    <n v="3"/>
    <n v="3"/>
    <n v="80"/>
    <n v="1"/>
    <n v="16"/>
    <n v="4"/>
    <x v="7"/>
    <n v="7"/>
    <n v="7"/>
    <n v="1"/>
    <s v="46+"/>
    <s v="Senior"/>
    <x v="2"/>
    <x v="1"/>
  </r>
  <r>
    <x v="1"/>
    <s v="Travel_Rarely"/>
    <x v="0"/>
    <s v="Current Employees"/>
    <x v="1"/>
    <x v="2"/>
    <s v="STAFF-699"/>
    <n v="699"/>
    <x v="1"/>
    <x v="3"/>
    <x v="2"/>
    <s v="Yes"/>
    <s v="Y"/>
    <n v="2"/>
    <n v="-2"/>
    <n v="0"/>
    <n v="36"/>
    <n v="0"/>
    <m/>
    <n v="0"/>
    <n v="1"/>
    <n v="913"/>
    <n v="9"/>
    <x v="0"/>
    <n v="1"/>
    <n v="2"/>
    <n v="48"/>
    <n v="2"/>
    <n v="2"/>
    <n v="3"/>
    <n v="8847"/>
    <n v="13934"/>
    <n v="2"/>
    <n v="11"/>
    <n v="3"/>
    <n v="3"/>
    <n v="80"/>
    <n v="1"/>
    <n v="13"/>
    <n v="3"/>
    <x v="11"/>
    <n v="2"/>
    <n v="0"/>
    <n v="2"/>
    <s v="36-45"/>
    <s v="Mid Career"/>
    <x v="0"/>
    <x v="3"/>
  </r>
  <r>
    <x v="1"/>
    <s v="Travel_Rarely"/>
    <x v="2"/>
    <s v="Current Employees"/>
    <x v="1"/>
    <x v="2"/>
    <s v="STAFF-700"/>
    <n v="700"/>
    <x v="1"/>
    <x v="1"/>
    <x v="0"/>
    <s v="No"/>
    <s v="Y"/>
    <n v="0"/>
    <n v="-2"/>
    <n v="0"/>
    <n v="27"/>
    <n v="0"/>
    <m/>
    <n v="0"/>
    <n v="1"/>
    <n v="1115"/>
    <n v="3"/>
    <x v="2"/>
    <n v="1"/>
    <n v="1"/>
    <n v="54"/>
    <n v="2"/>
    <n v="1"/>
    <n v="4"/>
    <n v="2045"/>
    <n v="15174"/>
    <n v="0"/>
    <n v="13"/>
    <n v="3"/>
    <n v="4"/>
    <n v="80"/>
    <n v="0"/>
    <n v="5"/>
    <n v="3"/>
    <x v="9"/>
    <n v="2"/>
    <n v="1"/>
    <n v="1"/>
    <s v="26-35"/>
    <s v="Early Career"/>
    <x v="2"/>
    <x v="3"/>
  </r>
  <r>
    <x v="0"/>
    <s v="Travel_Rarely"/>
    <x v="4"/>
    <s v="Ex-Employees"/>
    <x v="1"/>
    <x v="2"/>
    <s v="STAFF-701"/>
    <n v="701"/>
    <x v="1"/>
    <x v="1"/>
    <x v="0"/>
    <s v="Yes"/>
    <s v="Y"/>
    <n v="5"/>
    <n v="-2"/>
    <n v="0"/>
    <n v="20"/>
    <n v="1"/>
    <n v="1"/>
    <n v="1"/>
    <n v="0"/>
    <n v="1362"/>
    <n v="10"/>
    <x v="1"/>
    <n v="1"/>
    <n v="4"/>
    <n v="32"/>
    <n v="3"/>
    <n v="1"/>
    <n v="3"/>
    <n v="1009"/>
    <n v="26999"/>
    <n v="1"/>
    <n v="11"/>
    <n v="3"/>
    <n v="4"/>
    <n v="80"/>
    <n v="0"/>
    <n v="1"/>
    <n v="3"/>
    <x v="6"/>
    <n v="0"/>
    <n v="1"/>
    <n v="1"/>
    <s v="18-25"/>
    <s v="Young"/>
    <x v="0"/>
    <x v="2"/>
  </r>
  <r>
    <x v="0"/>
    <s v="Travel_Frequently"/>
    <x v="2"/>
    <s v="Ex-Employees"/>
    <x v="1"/>
    <x v="0"/>
    <s v="STAFF-702"/>
    <n v="702"/>
    <x v="1"/>
    <x v="1"/>
    <x v="0"/>
    <s v="Yes"/>
    <s v="Y"/>
    <n v="3"/>
    <n v="-2"/>
    <n v="0"/>
    <n v="33"/>
    <n v="1"/>
    <n v="1"/>
    <n v="1"/>
    <n v="0"/>
    <n v="1076"/>
    <n v="3"/>
    <x v="3"/>
    <n v="1"/>
    <n v="1"/>
    <n v="70"/>
    <n v="3"/>
    <n v="1"/>
    <n v="2"/>
    <n v="3348"/>
    <n v="3164"/>
    <n v="1"/>
    <n v="11"/>
    <n v="3"/>
    <n v="1"/>
    <n v="80"/>
    <n v="0"/>
    <n v="10"/>
    <n v="3"/>
    <x v="1"/>
    <n v="8"/>
    <n v="9"/>
    <n v="7"/>
    <s v="26-35"/>
    <s v="Early Career"/>
    <x v="0"/>
    <x v="1"/>
  </r>
  <r>
    <x v="1"/>
    <s v="Non-Travel"/>
    <x v="0"/>
    <s v="Current Employees"/>
    <x v="1"/>
    <x v="0"/>
    <s v="STAFF-704"/>
    <n v="704"/>
    <x v="1"/>
    <x v="2"/>
    <x v="1"/>
    <s v="No"/>
    <s v="Y"/>
    <n v="3"/>
    <n v="-2"/>
    <n v="0"/>
    <n v="35"/>
    <n v="0"/>
    <m/>
    <n v="0"/>
    <n v="1"/>
    <n v="727"/>
    <n v="3"/>
    <x v="3"/>
    <n v="1"/>
    <n v="3"/>
    <n v="41"/>
    <n v="2"/>
    <n v="1"/>
    <n v="2"/>
    <n v="1281"/>
    <n v="16900"/>
    <n v="1"/>
    <n v="18"/>
    <n v="3"/>
    <n v="3"/>
    <n v="80"/>
    <n v="2"/>
    <n v="1"/>
    <n v="3"/>
    <x v="6"/>
    <n v="0"/>
    <n v="0"/>
    <n v="0"/>
    <s v="26-35"/>
    <s v="Early Career"/>
    <x v="4"/>
    <x v="2"/>
  </r>
  <r>
    <x v="1"/>
    <s v="Travel_Rarely"/>
    <x v="4"/>
    <s v="Current Employees"/>
    <x v="1"/>
    <x v="2"/>
    <s v="STAFF-705"/>
    <n v="705"/>
    <x v="1"/>
    <x v="1"/>
    <x v="1"/>
    <s v="No"/>
    <s v="Y"/>
    <n v="3"/>
    <n v="-2"/>
    <n v="0"/>
    <n v="23"/>
    <n v="0"/>
    <m/>
    <n v="0"/>
    <n v="1"/>
    <n v="885"/>
    <n v="4"/>
    <x v="3"/>
    <n v="1"/>
    <n v="1"/>
    <n v="58"/>
    <n v="4"/>
    <n v="1"/>
    <n v="3"/>
    <n v="2819"/>
    <n v="8544"/>
    <n v="2"/>
    <n v="16"/>
    <n v="3"/>
    <n v="1"/>
    <n v="80"/>
    <n v="1"/>
    <n v="5"/>
    <n v="4"/>
    <x v="11"/>
    <n v="2"/>
    <n v="0"/>
    <n v="2"/>
    <s v="18-25"/>
    <s v="Young"/>
    <x v="4"/>
    <x v="3"/>
  </r>
  <r>
    <x v="1"/>
    <s v="Travel_Rarely"/>
    <x v="2"/>
    <s v="Current Employees"/>
    <x v="0"/>
    <x v="0"/>
    <s v="STAFF-707"/>
    <n v="707"/>
    <x v="1"/>
    <x v="0"/>
    <x v="1"/>
    <s v="No"/>
    <s v="Y"/>
    <n v="4"/>
    <n v="-2"/>
    <n v="0"/>
    <n v="25"/>
    <n v="0"/>
    <m/>
    <n v="0"/>
    <n v="1"/>
    <n v="810"/>
    <n v="8"/>
    <x v="3"/>
    <n v="1"/>
    <n v="4"/>
    <n v="57"/>
    <n v="4"/>
    <n v="2"/>
    <n v="2"/>
    <n v="4851"/>
    <n v="15678"/>
    <n v="0"/>
    <n v="22"/>
    <n v="4"/>
    <n v="3"/>
    <n v="80"/>
    <n v="1"/>
    <n v="4"/>
    <n v="3"/>
    <x v="11"/>
    <n v="2"/>
    <n v="1"/>
    <n v="2"/>
    <s v="18-25"/>
    <s v="Young"/>
    <x v="1"/>
    <x v="3"/>
  </r>
  <r>
    <x v="1"/>
    <s v="Travel_Rarely"/>
    <x v="0"/>
    <s v="Current Employees"/>
    <x v="0"/>
    <x v="3"/>
    <s v="STAFF-709"/>
    <n v="709"/>
    <x v="0"/>
    <x v="0"/>
    <x v="0"/>
    <s v="No"/>
    <s v="Y"/>
    <n v="2"/>
    <n v="-2"/>
    <n v="0"/>
    <n v="38"/>
    <n v="0"/>
    <m/>
    <n v="0"/>
    <n v="1"/>
    <n v="243"/>
    <n v="7"/>
    <x v="2"/>
    <n v="1"/>
    <n v="4"/>
    <n v="46"/>
    <n v="2"/>
    <n v="2"/>
    <n v="1"/>
    <n v="4028"/>
    <n v="7791"/>
    <n v="0"/>
    <n v="20"/>
    <n v="4"/>
    <n v="1"/>
    <n v="80"/>
    <n v="0"/>
    <n v="8"/>
    <n v="3"/>
    <x v="5"/>
    <n v="7"/>
    <n v="0"/>
    <n v="5"/>
    <s v="36-45"/>
    <s v="Mid Career"/>
    <x v="3"/>
    <x v="0"/>
  </r>
  <r>
    <x v="1"/>
    <s v="Travel_Frequently"/>
    <x v="2"/>
    <s v="Current Employees"/>
    <x v="1"/>
    <x v="0"/>
    <s v="STAFF-710"/>
    <n v="710"/>
    <x v="1"/>
    <x v="1"/>
    <x v="2"/>
    <s v="No"/>
    <s v="Y"/>
    <n v="5"/>
    <n v="-2"/>
    <n v="0"/>
    <n v="29"/>
    <n v="0"/>
    <m/>
    <n v="0"/>
    <n v="1"/>
    <n v="806"/>
    <n v="1"/>
    <x v="2"/>
    <n v="1"/>
    <n v="2"/>
    <n v="76"/>
    <n v="1"/>
    <n v="1"/>
    <n v="4"/>
    <n v="2720"/>
    <n v="18959"/>
    <n v="1"/>
    <n v="18"/>
    <n v="3"/>
    <n v="4"/>
    <n v="80"/>
    <n v="1"/>
    <n v="10"/>
    <n v="3"/>
    <x v="1"/>
    <n v="7"/>
    <n v="2"/>
    <n v="8"/>
    <s v="26-35"/>
    <s v="Early Career"/>
    <x v="4"/>
    <x v="1"/>
  </r>
  <r>
    <x v="1"/>
    <s v="Travel_Rarely"/>
    <x v="1"/>
    <s v="Current Employees"/>
    <x v="0"/>
    <x v="3"/>
    <s v="STAFF-712"/>
    <n v="712"/>
    <x v="1"/>
    <x v="0"/>
    <x v="1"/>
    <s v="No"/>
    <s v="Y"/>
    <n v="3"/>
    <n v="-2"/>
    <n v="0"/>
    <n v="48"/>
    <n v="0"/>
    <m/>
    <n v="0"/>
    <n v="1"/>
    <n v="817"/>
    <n v="2"/>
    <x v="1"/>
    <n v="1"/>
    <n v="2"/>
    <n v="56"/>
    <n v="4"/>
    <n v="2"/>
    <n v="1"/>
    <n v="8120"/>
    <n v="18597"/>
    <n v="3"/>
    <n v="12"/>
    <n v="3"/>
    <n v="4"/>
    <n v="80"/>
    <n v="0"/>
    <n v="12"/>
    <n v="3"/>
    <x v="4"/>
    <n v="2"/>
    <n v="2"/>
    <n v="2"/>
    <s v="46+"/>
    <s v="Senior"/>
    <x v="0"/>
    <x v="2"/>
  </r>
  <r>
    <x v="1"/>
    <s v="Travel_Frequently"/>
    <x v="2"/>
    <s v="Current Employees"/>
    <x v="0"/>
    <x v="2"/>
    <s v="STAFF-714"/>
    <n v="714"/>
    <x v="0"/>
    <x v="0"/>
    <x v="2"/>
    <s v="Yes"/>
    <s v="Y"/>
    <n v="3"/>
    <n v="-2"/>
    <n v="0"/>
    <n v="27"/>
    <n v="0"/>
    <m/>
    <n v="0"/>
    <n v="1"/>
    <n v="1410"/>
    <n v="3"/>
    <x v="1"/>
    <n v="1"/>
    <n v="4"/>
    <n v="71"/>
    <n v="4"/>
    <n v="2"/>
    <n v="4"/>
    <n v="4647"/>
    <n v="16673"/>
    <n v="1"/>
    <n v="20"/>
    <n v="4"/>
    <n v="2"/>
    <n v="80"/>
    <n v="2"/>
    <n v="6"/>
    <n v="3"/>
    <x v="0"/>
    <n v="5"/>
    <n v="0"/>
    <n v="4"/>
    <s v="26-35"/>
    <s v="Early Career"/>
    <x v="3"/>
    <x v="0"/>
  </r>
  <r>
    <x v="1"/>
    <s v="Travel_Rarely"/>
    <x v="0"/>
    <s v="Current Employees"/>
    <x v="1"/>
    <x v="0"/>
    <s v="STAFF-715"/>
    <n v="715"/>
    <x v="1"/>
    <x v="1"/>
    <x v="0"/>
    <s v="No"/>
    <s v="Y"/>
    <n v="2"/>
    <n v="-2"/>
    <n v="0"/>
    <n v="37"/>
    <n v="0"/>
    <m/>
    <n v="0"/>
    <n v="1"/>
    <n v="1225"/>
    <n v="10"/>
    <x v="0"/>
    <n v="1"/>
    <n v="4"/>
    <n v="80"/>
    <n v="4"/>
    <n v="1"/>
    <n v="4"/>
    <n v="4680"/>
    <n v="15232"/>
    <n v="3"/>
    <n v="17"/>
    <n v="3"/>
    <n v="1"/>
    <n v="80"/>
    <n v="0"/>
    <n v="4"/>
    <n v="3"/>
    <x v="6"/>
    <n v="0"/>
    <n v="0"/>
    <n v="0"/>
    <s v="36-45"/>
    <s v="Mid Career"/>
    <x v="4"/>
    <x v="2"/>
  </r>
  <r>
    <x v="1"/>
    <s v="Travel_Rarely"/>
    <x v="1"/>
    <s v="Current Employees"/>
    <x v="1"/>
    <x v="2"/>
    <s v="STAFF-716"/>
    <n v="716"/>
    <x v="1"/>
    <x v="2"/>
    <x v="1"/>
    <s v="Yes"/>
    <s v="Y"/>
    <n v="3"/>
    <n v="-2"/>
    <n v="0"/>
    <n v="50"/>
    <n v="0"/>
    <m/>
    <n v="0"/>
    <n v="1"/>
    <n v="1207"/>
    <n v="28"/>
    <x v="1"/>
    <n v="1"/>
    <n v="4"/>
    <n v="74"/>
    <n v="4"/>
    <n v="1"/>
    <n v="3"/>
    <n v="3221"/>
    <n v="3297"/>
    <n v="1"/>
    <n v="11"/>
    <n v="3"/>
    <n v="3"/>
    <n v="80"/>
    <n v="3"/>
    <n v="20"/>
    <n v="3"/>
    <x v="23"/>
    <n v="8"/>
    <n v="3"/>
    <n v="8"/>
    <s v="46+"/>
    <s v="Senior"/>
    <x v="0"/>
    <x v="4"/>
  </r>
  <r>
    <x v="1"/>
    <s v="Travel_Rarely"/>
    <x v="2"/>
    <s v="Current Employees"/>
    <x v="1"/>
    <x v="2"/>
    <s v="STAFF-717"/>
    <n v="717"/>
    <x v="0"/>
    <x v="4"/>
    <x v="0"/>
    <s v="No"/>
    <s v="Y"/>
    <n v="3"/>
    <n v="-2"/>
    <n v="0"/>
    <n v="34"/>
    <n v="0"/>
    <m/>
    <n v="0"/>
    <n v="1"/>
    <n v="1442"/>
    <n v="9"/>
    <x v="3"/>
    <n v="1"/>
    <n v="4"/>
    <n v="46"/>
    <n v="2"/>
    <n v="3"/>
    <n v="3"/>
    <n v="8621"/>
    <n v="17654"/>
    <n v="1"/>
    <n v="14"/>
    <n v="3"/>
    <n v="2"/>
    <n v="80"/>
    <n v="0"/>
    <n v="9"/>
    <n v="4"/>
    <x v="3"/>
    <n v="7"/>
    <n v="7"/>
    <n v="7"/>
    <s v="26-35"/>
    <s v="Early Career"/>
    <x v="2"/>
    <x v="0"/>
  </r>
  <r>
    <x v="0"/>
    <s v="Travel_Rarely"/>
    <x v="4"/>
    <s v="Ex-Employees"/>
    <x v="0"/>
    <x v="0"/>
    <s v="STAFF-720"/>
    <n v="720"/>
    <x v="0"/>
    <x v="0"/>
    <x v="0"/>
    <s v="No"/>
    <s v="Y"/>
    <n v="3"/>
    <n v="-2"/>
    <n v="0"/>
    <n v="24"/>
    <n v="1"/>
    <n v="1"/>
    <n v="1"/>
    <n v="0"/>
    <n v="693"/>
    <n v="3"/>
    <x v="0"/>
    <n v="1"/>
    <n v="1"/>
    <n v="65"/>
    <n v="3"/>
    <n v="2"/>
    <n v="3"/>
    <n v="4577"/>
    <n v="24785"/>
    <n v="9"/>
    <n v="14"/>
    <n v="3"/>
    <n v="1"/>
    <n v="80"/>
    <n v="0"/>
    <n v="4"/>
    <n v="3"/>
    <x v="4"/>
    <n v="2"/>
    <n v="2"/>
    <n v="0"/>
    <s v="18-25"/>
    <s v="Young"/>
    <x v="2"/>
    <x v="2"/>
  </r>
  <r>
    <x v="1"/>
    <s v="Travel_Rarely"/>
    <x v="0"/>
    <s v="Current Employees"/>
    <x v="1"/>
    <x v="4"/>
    <s v="STAFF-721"/>
    <n v="721"/>
    <x v="0"/>
    <x v="4"/>
    <x v="0"/>
    <s v="No"/>
    <s v="Y"/>
    <n v="4"/>
    <n v="-2"/>
    <n v="0"/>
    <n v="39"/>
    <n v="0"/>
    <m/>
    <n v="0"/>
    <n v="1"/>
    <n v="408"/>
    <n v="2"/>
    <x v="2"/>
    <n v="1"/>
    <n v="4"/>
    <n v="80"/>
    <n v="2"/>
    <n v="2"/>
    <n v="4"/>
    <n v="4553"/>
    <n v="20978"/>
    <n v="1"/>
    <n v="11"/>
    <n v="3"/>
    <n v="1"/>
    <n v="80"/>
    <n v="0"/>
    <n v="20"/>
    <n v="3"/>
    <x v="23"/>
    <n v="7"/>
    <n v="11"/>
    <n v="10"/>
    <s v="36-45"/>
    <s v="Mid Career"/>
    <x v="0"/>
    <x v="4"/>
  </r>
  <r>
    <x v="1"/>
    <s v="Travel_Rarely"/>
    <x v="2"/>
    <s v="Current Employees"/>
    <x v="0"/>
    <x v="3"/>
    <s v="STAFF-722"/>
    <n v="722"/>
    <x v="1"/>
    <x v="0"/>
    <x v="0"/>
    <s v="No"/>
    <s v="Y"/>
    <n v="2"/>
    <n v="-2"/>
    <n v="0"/>
    <n v="32"/>
    <n v="0"/>
    <m/>
    <n v="0"/>
    <n v="1"/>
    <n v="929"/>
    <n v="10"/>
    <x v="3"/>
    <n v="1"/>
    <n v="4"/>
    <n v="55"/>
    <n v="3"/>
    <n v="2"/>
    <n v="1"/>
    <n v="5396"/>
    <n v="21703"/>
    <n v="1"/>
    <n v="12"/>
    <n v="3"/>
    <n v="4"/>
    <n v="80"/>
    <n v="0"/>
    <n v="10"/>
    <n v="2"/>
    <x v="1"/>
    <n v="7"/>
    <n v="0"/>
    <n v="8"/>
    <s v="26-35"/>
    <s v="Early Career"/>
    <x v="0"/>
    <x v="1"/>
  </r>
  <r>
    <x v="0"/>
    <s v="Travel_Frequently"/>
    <x v="1"/>
    <s v="Ex-Employees"/>
    <x v="0"/>
    <x v="4"/>
    <s v="STAFF-723"/>
    <n v="723"/>
    <x v="1"/>
    <x v="0"/>
    <x v="1"/>
    <s v="Yes"/>
    <s v="Y"/>
    <n v="4"/>
    <n v="-2"/>
    <n v="0"/>
    <n v="50"/>
    <n v="1"/>
    <n v="1"/>
    <n v="1"/>
    <n v="0"/>
    <n v="562"/>
    <n v="8"/>
    <x v="0"/>
    <n v="1"/>
    <n v="4"/>
    <n v="50"/>
    <n v="3"/>
    <n v="2"/>
    <n v="4"/>
    <n v="6796"/>
    <n v="23452"/>
    <n v="3"/>
    <n v="14"/>
    <n v="3"/>
    <n v="1"/>
    <n v="80"/>
    <n v="1"/>
    <n v="18"/>
    <n v="3"/>
    <x v="9"/>
    <n v="3"/>
    <n v="1"/>
    <n v="3"/>
    <s v="46+"/>
    <s v="Senior"/>
    <x v="2"/>
    <x v="3"/>
  </r>
  <r>
    <x v="1"/>
    <s v="Travel_Rarely"/>
    <x v="0"/>
    <s v="Current Employees"/>
    <x v="1"/>
    <x v="0"/>
    <s v="STAFF-724"/>
    <n v="724"/>
    <x v="0"/>
    <x v="4"/>
    <x v="0"/>
    <s v="No"/>
    <s v="Y"/>
    <n v="4"/>
    <n v="-2"/>
    <n v="0"/>
    <n v="38"/>
    <n v="0"/>
    <m/>
    <n v="0"/>
    <n v="1"/>
    <n v="827"/>
    <n v="1"/>
    <x v="2"/>
    <n v="1"/>
    <n v="2"/>
    <n v="33"/>
    <n v="4"/>
    <n v="2"/>
    <n v="4"/>
    <n v="7625"/>
    <n v="19383"/>
    <n v="0"/>
    <n v="13"/>
    <n v="3"/>
    <n v="3"/>
    <n v="80"/>
    <n v="0"/>
    <n v="10"/>
    <n v="2"/>
    <x v="7"/>
    <n v="7"/>
    <n v="1"/>
    <n v="8"/>
    <s v="36-45"/>
    <s v="Mid Career"/>
    <x v="2"/>
    <x v="1"/>
  </r>
  <r>
    <x v="1"/>
    <s v="Travel_Rarely"/>
    <x v="2"/>
    <s v="Current Employees"/>
    <x v="1"/>
    <x v="0"/>
    <s v="STAFF-725"/>
    <n v="725"/>
    <x v="0"/>
    <x v="3"/>
    <x v="1"/>
    <s v="No"/>
    <s v="Y"/>
    <n v="3"/>
    <n v="-2"/>
    <n v="0"/>
    <n v="27"/>
    <n v="0"/>
    <m/>
    <n v="0"/>
    <n v="1"/>
    <n v="608"/>
    <n v="1"/>
    <x v="0"/>
    <n v="1"/>
    <n v="3"/>
    <n v="68"/>
    <n v="3"/>
    <n v="3"/>
    <n v="3"/>
    <n v="7412"/>
    <n v="6009"/>
    <n v="1"/>
    <n v="11"/>
    <n v="3"/>
    <n v="4"/>
    <n v="80"/>
    <n v="0"/>
    <n v="9"/>
    <n v="3"/>
    <x v="7"/>
    <n v="7"/>
    <n v="0"/>
    <n v="7"/>
    <s v="26-35"/>
    <s v="Early Career"/>
    <x v="0"/>
    <x v="1"/>
  </r>
  <r>
    <x v="1"/>
    <s v="Travel_Rarely"/>
    <x v="2"/>
    <s v="Current Employees"/>
    <x v="1"/>
    <x v="0"/>
    <s v="STAFF-727"/>
    <n v="727"/>
    <x v="0"/>
    <x v="7"/>
    <x v="0"/>
    <s v="No"/>
    <s v="Y"/>
    <n v="6"/>
    <n v="-2"/>
    <n v="0"/>
    <n v="32"/>
    <n v="0"/>
    <m/>
    <n v="0"/>
    <n v="1"/>
    <n v="1018"/>
    <n v="3"/>
    <x v="0"/>
    <n v="1"/>
    <n v="3"/>
    <n v="39"/>
    <n v="3"/>
    <n v="3"/>
    <n v="4"/>
    <n v="11159"/>
    <n v="19373"/>
    <n v="3"/>
    <n v="15"/>
    <n v="3"/>
    <n v="4"/>
    <n v="80"/>
    <n v="0"/>
    <n v="10"/>
    <n v="3"/>
    <x v="5"/>
    <n v="7"/>
    <n v="7"/>
    <n v="7"/>
    <s v="26-35"/>
    <s v="Early Career"/>
    <x v="2"/>
    <x v="0"/>
  </r>
  <r>
    <x v="1"/>
    <s v="Travel_Rarely"/>
    <x v="1"/>
    <s v="Current Employees"/>
    <x v="0"/>
    <x v="3"/>
    <s v="STAFF-728"/>
    <n v="728"/>
    <x v="1"/>
    <x v="0"/>
    <x v="0"/>
    <s v="No"/>
    <s v="Y"/>
    <n v="2"/>
    <n v="-2"/>
    <n v="0"/>
    <n v="47"/>
    <n v="0"/>
    <m/>
    <n v="0"/>
    <n v="1"/>
    <n v="703"/>
    <n v="14"/>
    <x v="2"/>
    <n v="1"/>
    <n v="4"/>
    <n v="42"/>
    <n v="3"/>
    <n v="2"/>
    <n v="1"/>
    <n v="4960"/>
    <n v="11825"/>
    <n v="2"/>
    <n v="12"/>
    <n v="3"/>
    <n v="4"/>
    <n v="80"/>
    <n v="0"/>
    <n v="20"/>
    <n v="3"/>
    <x v="5"/>
    <n v="7"/>
    <n v="1"/>
    <n v="7"/>
    <s v="46+"/>
    <s v="Senior"/>
    <x v="0"/>
    <x v="0"/>
  </r>
  <r>
    <x v="1"/>
    <s v="Travel_Frequently"/>
    <x v="0"/>
    <s v="Current Employees"/>
    <x v="0"/>
    <x v="0"/>
    <s v="STAFF-729"/>
    <n v="729"/>
    <x v="1"/>
    <x v="0"/>
    <x v="1"/>
    <s v="Yes"/>
    <s v="Y"/>
    <n v="2"/>
    <n v="-2"/>
    <n v="0"/>
    <n v="40"/>
    <n v="0"/>
    <m/>
    <n v="0"/>
    <n v="1"/>
    <n v="580"/>
    <n v="5"/>
    <x v="2"/>
    <n v="1"/>
    <n v="4"/>
    <n v="48"/>
    <n v="2"/>
    <n v="3"/>
    <n v="3"/>
    <n v="10475"/>
    <n v="23772"/>
    <n v="5"/>
    <n v="21"/>
    <n v="4"/>
    <n v="3"/>
    <n v="80"/>
    <n v="1"/>
    <n v="20"/>
    <n v="3"/>
    <x v="29"/>
    <n v="13"/>
    <n v="1"/>
    <n v="12"/>
    <s v="36-45"/>
    <s v="Mid Career"/>
    <x v="3"/>
    <x v="4"/>
  </r>
  <r>
    <x v="1"/>
    <s v="Travel_Rarely"/>
    <x v="1"/>
    <s v="Current Employees"/>
    <x v="1"/>
    <x v="0"/>
    <s v="STAFF-730"/>
    <n v="730"/>
    <x v="1"/>
    <x v="7"/>
    <x v="1"/>
    <s v="No"/>
    <s v="Y"/>
    <n v="3"/>
    <n v="-2"/>
    <n v="0"/>
    <n v="53"/>
    <n v="0"/>
    <m/>
    <n v="0"/>
    <n v="1"/>
    <n v="970"/>
    <n v="7"/>
    <x v="3"/>
    <n v="1"/>
    <n v="3"/>
    <n v="59"/>
    <n v="4"/>
    <n v="4"/>
    <n v="3"/>
    <n v="14814"/>
    <n v="13514"/>
    <n v="3"/>
    <n v="19"/>
    <n v="3"/>
    <n v="3"/>
    <n v="80"/>
    <n v="0"/>
    <n v="32"/>
    <n v="3"/>
    <x v="8"/>
    <n v="1"/>
    <n v="1"/>
    <n v="3"/>
    <s v="46+"/>
    <s v="Senior"/>
    <x v="3"/>
    <x v="3"/>
  </r>
  <r>
    <x v="1"/>
    <s v="Travel_Rarely"/>
    <x v="0"/>
    <s v="Current Employees"/>
    <x v="2"/>
    <x v="5"/>
    <s v="STAFF-731"/>
    <n v="731"/>
    <x v="1"/>
    <x v="5"/>
    <x v="2"/>
    <s v="No"/>
    <s v="Y"/>
    <n v="2"/>
    <n v="-2"/>
    <n v="0"/>
    <n v="41"/>
    <n v="0"/>
    <m/>
    <n v="0"/>
    <n v="1"/>
    <n v="427"/>
    <n v="10"/>
    <x v="2"/>
    <n v="1"/>
    <n v="2"/>
    <n v="73"/>
    <n v="2"/>
    <n v="5"/>
    <n v="4"/>
    <n v="19141"/>
    <n v="8861"/>
    <n v="3"/>
    <n v="15"/>
    <n v="3"/>
    <n v="2"/>
    <n v="80"/>
    <n v="3"/>
    <n v="23"/>
    <n v="2"/>
    <x v="17"/>
    <n v="6"/>
    <n v="12"/>
    <n v="6"/>
    <s v="36-45"/>
    <s v="Mid Career"/>
    <x v="2"/>
    <x v="4"/>
  </r>
  <r>
    <x v="1"/>
    <s v="Travel_Rarely"/>
    <x v="3"/>
    <s v="Current Employees"/>
    <x v="0"/>
    <x v="3"/>
    <s v="STAFF-732"/>
    <n v="732"/>
    <x v="1"/>
    <x v="0"/>
    <x v="0"/>
    <s v="No"/>
    <s v="Y"/>
    <n v="1"/>
    <n v="-2"/>
    <n v="0"/>
    <n v="60"/>
    <n v="0"/>
    <m/>
    <n v="0"/>
    <n v="1"/>
    <n v="1179"/>
    <n v="16"/>
    <x v="2"/>
    <n v="1"/>
    <n v="1"/>
    <n v="84"/>
    <n v="3"/>
    <n v="2"/>
    <n v="1"/>
    <n v="5405"/>
    <n v="11924"/>
    <n v="8"/>
    <n v="14"/>
    <n v="3"/>
    <n v="4"/>
    <n v="80"/>
    <n v="0"/>
    <n v="10"/>
    <n v="3"/>
    <x v="4"/>
    <n v="2"/>
    <n v="2"/>
    <n v="2"/>
    <s v="46+"/>
    <s v="Senior"/>
    <x v="2"/>
    <x v="2"/>
  </r>
  <r>
    <x v="1"/>
    <s v="Travel_Frequently"/>
    <x v="2"/>
    <s v="Current Employees"/>
    <x v="1"/>
    <x v="0"/>
    <s v="STAFF-733"/>
    <n v="733"/>
    <x v="1"/>
    <x v="3"/>
    <x v="2"/>
    <s v="No"/>
    <s v="Y"/>
    <n v="4"/>
    <n v="-2"/>
    <n v="0"/>
    <n v="27"/>
    <n v="0"/>
    <m/>
    <n v="0"/>
    <n v="1"/>
    <n v="294"/>
    <n v="10"/>
    <x v="0"/>
    <n v="1"/>
    <n v="4"/>
    <n v="32"/>
    <n v="3"/>
    <n v="3"/>
    <n v="3"/>
    <n v="8793"/>
    <n v="4809"/>
    <n v="1"/>
    <n v="21"/>
    <n v="4"/>
    <n v="3"/>
    <n v="80"/>
    <n v="2"/>
    <n v="9"/>
    <n v="2"/>
    <x v="7"/>
    <n v="7"/>
    <n v="1"/>
    <n v="7"/>
    <s v="26-35"/>
    <s v="Early Career"/>
    <x v="3"/>
    <x v="1"/>
  </r>
  <r>
    <x v="1"/>
    <s v="Travel_Rarely"/>
    <x v="0"/>
    <s v="Current Employees"/>
    <x v="2"/>
    <x v="5"/>
    <s v="STAFF-734"/>
    <n v="734"/>
    <x v="1"/>
    <x v="5"/>
    <x v="1"/>
    <s v="No"/>
    <s v="Y"/>
    <n v="3"/>
    <n v="-2"/>
    <n v="0"/>
    <n v="41"/>
    <n v="0"/>
    <m/>
    <n v="0"/>
    <n v="1"/>
    <n v="314"/>
    <n v="1"/>
    <x v="3"/>
    <n v="1"/>
    <n v="4"/>
    <n v="59"/>
    <n v="2"/>
    <n v="5"/>
    <n v="3"/>
    <n v="19189"/>
    <n v="19562"/>
    <n v="1"/>
    <n v="12"/>
    <n v="3"/>
    <n v="2"/>
    <n v="80"/>
    <n v="1"/>
    <n v="22"/>
    <n v="3"/>
    <x v="14"/>
    <n v="7"/>
    <n v="2"/>
    <n v="10"/>
    <s v="36-45"/>
    <s v="Mid Career"/>
    <x v="0"/>
    <x v="4"/>
  </r>
  <r>
    <x v="1"/>
    <s v="Travel_Rarely"/>
    <x v="1"/>
    <s v="Current Employees"/>
    <x v="0"/>
    <x v="3"/>
    <s v="STAFF-738"/>
    <n v="738"/>
    <x v="1"/>
    <x v="6"/>
    <x v="1"/>
    <s v="No"/>
    <s v="Y"/>
    <n v="2"/>
    <n v="-2"/>
    <n v="0"/>
    <n v="50"/>
    <n v="0"/>
    <m/>
    <n v="0"/>
    <n v="1"/>
    <n v="316"/>
    <n v="8"/>
    <x v="2"/>
    <n v="1"/>
    <n v="4"/>
    <n v="54"/>
    <n v="3"/>
    <n v="1"/>
    <n v="1"/>
    <n v="3875"/>
    <n v="9983"/>
    <n v="7"/>
    <n v="15"/>
    <n v="3"/>
    <n v="4"/>
    <n v="80"/>
    <n v="1"/>
    <n v="4"/>
    <n v="3"/>
    <x v="4"/>
    <n v="2"/>
    <n v="2"/>
    <n v="2"/>
    <s v="46+"/>
    <s v="Senior"/>
    <x v="2"/>
    <x v="2"/>
  </r>
  <r>
    <x v="0"/>
    <s v="Travel_Rarely"/>
    <x v="2"/>
    <s v="Ex-Employees"/>
    <x v="1"/>
    <x v="0"/>
    <s v="STAFF-741"/>
    <n v="741"/>
    <x v="0"/>
    <x v="1"/>
    <x v="0"/>
    <s v="Yes"/>
    <s v="Y"/>
    <n v="4"/>
    <n v="-2"/>
    <n v="0"/>
    <n v="28"/>
    <n v="1"/>
    <n v="1"/>
    <n v="1"/>
    <n v="0"/>
    <n v="654"/>
    <n v="1"/>
    <x v="0"/>
    <n v="1"/>
    <n v="1"/>
    <n v="67"/>
    <n v="1"/>
    <n v="1"/>
    <n v="3"/>
    <n v="2216"/>
    <n v="3872"/>
    <n v="7"/>
    <n v="13"/>
    <n v="3"/>
    <n v="4"/>
    <n v="80"/>
    <n v="0"/>
    <n v="10"/>
    <n v="3"/>
    <x v="5"/>
    <n v="7"/>
    <n v="3"/>
    <n v="7"/>
    <s v="26-35"/>
    <s v="Early Career"/>
    <x v="2"/>
    <x v="0"/>
  </r>
  <r>
    <x v="1"/>
    <s v="Non-Travel"/>
    <x v="0"/>
    <s v="Current Employees"/>
    <x v="1"/>
    <x v="0"/>
    <s v="STAFF-742"/>
    <n v="742"/>
    <x v="0"/>
    <x v="7"/>
    <x v="1"/>
    <s v="No"/>
    <s v="Y"/>
    <n v="2"/>
    <n v="-2"/>
    <n v="0"/>
    <n v="36"/>
    <n v="0"/>
    <m/>
    <n v="0"/>
    <n v="1"/>
    <n v="427"/>
    <n v="8"/>
    <x v="3"/>
    <n v="1"/>
    <n v="1"/>
    <n v="63"/>
    <n v="4"/>
    <n v="3"/>
    <n v="3"/>
    <n v="11713"/>
    <n v="20335"/>
    <n v="9"/>
    <n v="14"/>
    <n v="3"/>
    <n v="1"/>
    <n v="80"/>
    <n v="1"/>
    <n v="10"/>
    <n v="3"/>
    <x v="3"/>
    <n v="7"/>
    <n v="0"/>
    <n v="5"/>
    <s v="36-45"/>
    <s v="Mid Career"/>
    <x v="2"/>
    <x v="0"/>
  </r>
  <r>
    <x v="1"/>
    <s v="Travel_Rarely"/>
    <x v="0"/>
    <s v="Current Employees"/>
    <x v="1"/>
    <x v="0"/>
    <s v="STAFF-743"/>
    <n v="743"/>
    <x v="0"/>
    <x v="3"/>
    <x v="0"/>
    <s v="Yes"/>
    <s v="Y"/>
    <n v="4"/>
    <n v="-2"/>
    <n v="0"/>
    <n v="38"/>
    <n v="0"/>
    <m/>
    <n v="0"/>
    <n v="1"/>
    <n v="168"/>
    <n v="1"/>
    <x v="3"/>
    <n v="1"/>
    <n v="3"/>
    <n v="81"/>
    <n v="3"/>
    <n v="3"/>
    <n v="3"/>
    <n v="7861"/>
    <n v="15397"/>
    <n v="4"/>
    <n v="14"/>
    <n v="3"/>
    <n v="4"/>
    <n v="80"/>
    <n v="0"/>
    <n v="10"/>
    <n v="4"/>
    <x v="6"/>
    <n v="0"/>
    <n v="0"/>
    <n v="0"/>
    <s v="36-45"/>
    <s v="Mid Career"/>
    <x v="2"/>
    <x v="2"/>
  </r>
  <r>
    <x v="1"/>
    <s v="Non-Travel"/>
    <x v="0"/>
    <s v="Current Employees"/>
    <x v="1"/>
    <x v="2"/>
    <s v="STAFF-744"/>
    <n v="744"/>
    <x v="1"/>
    <x v="2"/>
    <x v="0"/>
    <s v="No"/>
    <s v="Y"/>
    <n v="5"/>
    <n v="-2"/>
    <n v="0"/>
    <n v="44"/>
    <n v="0"/>
    <m/>
    <n v="0"/>
    <n v="1"/>
    <n v="381"/>
    <n v="24"/>
    <x v="3"/>
    <n v="1"/>
    <n v="1"/>
    <n v="49"/>
    <n v="1"/>
    <n v="1"/>
    <n v="3"/>
    <n v="3708"/>
    <n v="2104"/>
    <n v="2"/>
    <n v="14"/>
    <n v="3"/>
    <n v="3"/>
    <n v="80"/>
    <n v="0"/>
    <n v="9"/>
    <n v="3"/>
    <x v="8"/>
    <n v="2"/>
    <n v="1"/>
    <n v="4"/>
    <s v="36-45"/>
    <s v="Mid Career"/>
    <x v="2"/>
    <x v="3"/>
  </r>
  <r>
    <x v="1"/>
    <s v="Travel_Frequently"/>
    <x v="1"/>
    <s v="Current Employees"/>
    <x v="0"/>
    <x v="2"/>
    <s v="STAFF-746"/>
    <n v="746"/>
    <x v="0"/>
    <x v="0"/>
    <x v="2"/>
    <s v="Yes"/>
    <s v="Y"/>
    <n v="2"/>
    <n v="-2"/>
    <n v="0"/>
    <n v="47"/>
    <n v="0"/>
    <m/>
    <n v="0"/>
    <n v="1"/>
    <n v="217"/>
    <n v="3"/>
    <x v="3"/>
    <n v="1"/>
    <n v="4"/>
    <n v="49"/>
    <n v="3"/>
    <n v="4"/>
    <n v="3"/>
    <n v="13770"/>
    <n v="10225"/>
    <n v="9"/>
    <n v="12"/>
    <n v="3"/>
    <n v="4"/>
    <n v="80"/>
    <n v="2"/>
    <n v="28"/>
    <n v="2"/>
    <x v="14"/>
    <n v="2"/>
    <n v="11"/>
    <n v="13"/>
    <s v="46+"/>
    <s v="Senior"/>
    <x v="0"/>
    <x v="4"/>
  </r>
  <r>
    <x v="1"/>
    <s v="Travel_Rarely"/>
    <x v="2"/>
    <s v="Current Employees"/>
    <x v="0"/>
    <x v="3"/>
    <s v="STAFF-747"/>
    <n v="747"/>
    <x v="1"/>
    <x v="0"/>
    <x v="2"/>
    <s v="No"/>
    <s v="Y"/>
    <n v="2"/>
    <n v="-2"/>
    <n v="0"/>
    <n v="30"/>
    <n v="0"/>
    <m/>
    <n v="0"/>
    <n v="1"/>
    <n v="501"/>
    <n v="27"/>
    <x v="4"/>
    <n v="1"/>
    <n v="3"/>
    <n v="99"/>
    <n v="3"/>
    <n v="2"/>
    <n v="1"/>
    <n v="5304"/>
    <n v="25275"/>
    <n v="7"/>
    <n v="23"/>
    <n v="4"/>
    <n v="4"/>
    <n v="80"/>
    <n v="1"/>
    <n v="10"/>
    <n v="2"/>
    <x v="3"/>
    <n v="7"/>
    <n v="7"/>
    <n v="7"/>
    <s v="26-35"/>
    <s v="Early Career"/>
    <x v="1"/>
    <x v="0"/>
  </r>
  <r>
    <x v="1"/>
    <s v="Travel_Rarely"/>
    <x v="2"/>
    <s v="Current Employees"/>
    <x v="0"/>
    <x v="0"/>
    <s v="STAFF-749"/>
    <n v="749"/>
    <x v="1"/>
    <x v="6"/>
    <x v="0"/>
    <s v="No"/>
    <s v="Y"/>
    <n v="6"/>
    <n v="-2"/>
    <n v="0"/>
    <n v="29"/>
    <n v="0"/>
    <m/>
    <n v="0"/>
    <n v="1"/>
    <n v="1396"/>
    <n v="10"/>
    <x v="3"/>
    <n v="1"/>
    <n v="3"/>
    <n v="99"/>
    <n v="3"/>
    <n v="1"/>
    <n v="3"/>
    <n v="2642"/>
    <n v="2755"/>
    <n v="1"/>
    <n v="11"/>
    <n v="3"/>
    <n v="3"/>
    <n v="80"/>
    <n v="0"/>
    <n v="1"/>
    <n v="3"/>
    <x v="6"/>
    <n v="0"/>
    <n v="0"/>
    <n v="0"/>
    <s v="26-35"/>
    <s v="Early Career"/>
    <x v="0"/>
    <x v="2"/>
  </r>
  <r>
    <x v="0"/>
    <s v="Travel_Frequently"/>
    <x v="0"/>
    <s v="Ex-Employees"/>
    <x v="1"/>
    <x v="2"/>
    <s v="STAFF-752"/>
    <n v="752"/>
    <x v="1"/>
    <x v="1"/>
    <x v="2"/>
    <s v="Yes"/>
    <s v="Y"/>
    <n v="2"/>
    <n v="-2"/>
    <n v="0"/>
    <n v="42"/>
    <n v="1"/>
    <n v="1"/>
    <n v="1"/>
    <n v="0"/>
    <n v="933"/>
    <n v="19"/>
    <x v="3"/>
    <n v="1"/>
    <n v="3"/>
    <n v="57"/>
    <n v="4"/>
    <n v="1"/>
    <n v="3"/>
    <n v="2759"/>
    <n v="20366"/>
    <n v="6"/>
    <n v="12"/>
    <n v="3"/>
    <n v="4"/>
    <n v="80"/>
    <n v="0"/>
    <n v="7"/>
    <n v="3"/>
    <x v="4"/>
    <n v="2"/>
    <n v="2"/>
    <n v="2"/>
    <s v="36-45"/>
    <s v="Mid Career"/>
    <x v="0"/>
    <x v="2"/>
  </r>
  <r>
    <x v="1"/>
    <s v="Travel_Frequently"/>
    <x v="0"/>
    <s v="Current Employees"/>
    <x v="0"/>
    <x v="0"/>
    <s v="STAFF-754"/>
    <n v="754"/>
    <x v="1"/>
    <x v="0"/>
    <x v="1"/>
    <s v="No"/>
    <s v="Y"/>
    <n v="5"/>
    <n v="-2"/>
    <n v="0"/>
    <n v="43"/>
    <n v="0"/>
    <m/>
    <n v="0"/>
    <n v="1"/>
    <n v="775"/>
    <n v="15"/>
    <x v="3"/>
    <n v="1"/>
    <n v="4"/>
    <n v="47"/>
    <n v="2"/>
    <n v="2"/>
    <n v="4"/>
    <n v="6804"/>
    <n v="23683"/>
    <n v="3"/>
    <n v="18"/>
    <n v="3"/>
    <n v="3"/>
    <n v="80"/>
    <n v="1"/>
    <n v="7"/>
    <n v="3"/>
    <x v="4"/>
    <n v="2"/>
    <n v="2"/>
    <n v="2"/>
    <s v="36-45"/>
    <s v="Mid Career"/>
    <x v="4"/>
    <x v="2"/>
  </r>
  <r>
    <x v="1"/>
    <s v="Travel_Rarely"/>
    <x v="2"/>
    <s v="Current Employees"/>
    <x v="1"/>
    <x v="2"/>
    <s v="STAFF-757"/>
    <n v="757"/>
    <x v="0"/>
    <x v="4"/>
    <x v="0"/>
    <s v="No"/>
    <s v="Y"/>
    <n v="2"/>
    <n v="-2"/>
    <n v="0"/>
    <n v="34"/>
    <n v="0"/>
    <m/>
    <n v="0"/>
    <n v="1"/>
    <n v="970"/>
    <n v="8"/>
    <x v="0"/>
    <n v="1"/>
    <n v="2"/>
    <n v="96"/>
    <n v="3"/>
    <n v="2"/>
    <n v="3"/>
    <n v="6142"/>
    <n v="7360"/>
    <n v="3"/>
    <n v="11"/>
    <n v="3"/>
    <n v="4"/>
    <n v="80"/>
    <n v="0"/>
    <n v="10"/>
    <n v="3"/>
    <x v="8"/>
    <n v="1"/>
    <n v="4"/>
    <n v="3"/>
    <s v="26-35"/>
    <s v="Early Career"/>
    <x v="0"/>
    <x v="3"/>
  </r>
  <r>
    <x v="1"/>
    <s v="Travel_Rarely"/>
    <x v="4"/>
    <s v="Current Employees"/>
    <x v="1"/>
    <x v="2"/>
    <s v="STAFF-758"/>
    <n v="758"/>
    <x v="1"/>
    <x v="2"/>
    <x v="1"/>
    <s v="No"/>
    <s v="Y"/>
    <n v="2"/>
    <n v="-2"/>
    <n v="0"/>
    <n v="23"/>
    <n v="0"/>
    <m/>
    <n v="0"/>
    <n v="1"/>
    <n v="650"/>
    <n v="9"/>
    <x v="1"/>
    <n v="1"/>
    <n v="2"/>
    <n v="37"/>
    <n v="3"/>
    <n v="1"/>
    <n v="3"/>
    <n v="2500"/>
    <n v="4344"/>
    <n v="1"/>
    <n v="14"/>
    <n v="3"/>
    <n v="4"/>
    <n v="80"/>
    <n v="1"/>
    <n v="5"/>
    <n v="4"/>
    <x v="9"/>
    <n v="3"/>
    <n v="0"/>
    <n v="2"/>
    <s v="18-25"/>
    <s v="Young"/>
    <x v="2"/>
    <x v="3"/>
  </r>
  <r>
    <x v="1"/>
    <s v="Travel_Rarely"/>
    <x v="0"/>
    <s v="Current Employees"/>
    <x v="2"/>
    <x v="5"/>
    <s v="STAFF-760"/>
    <n v="760"/>
    <x v="0"/>
    <x v="8"/>
    <x v="1"/>
    <s v="No"/>
    <s v="Y"/>
    <n v="3"/>
    <n v="-2"/>
    <n v="0"/>
    <n v="39"/>
    <n v="0"/>
    <m/>
    <n v="0"/>
    <n v="1"/>
    <n v="141"/>
    <n v="3"/>
    <x v="3"/>
    <n v="1"/>
    <n v="3"/>
    <n v="44"/>
    <n v="4"/>
    <n v="2"/>
    <n v="3"/>
    <n v="6389"/>
    <n v="18767"/>
    <n v="9"/>
    <n v="15"/>
    <n v="3"/>
    <n v="3"/>
    <n v="80"/>
    <n v="1"/>
    <n v="12"/>
    <n v="1"/>
    <x v="3"/>
    <n v="3"/>
    <n v="3"/>
    <n v="6"/>
    <s v="36-45"/>
    <s v="Mid Career"/>
    <x v="2"/>
    <x v="0"/>
  </r>
  <r>
    <x v="1"/>
    <s v="Travel_Rarely"/>
    <x v="3"/>
    <s v="Current Employees"/>
    <x v="1"/>
    <x v="2"/>
    <s v="STAFF-762"/>
    <n v="762"/>
    <x v="1"/>
    <x v="4"/>
    <x v="1"/>
    <s v="No"/>
    <s v="Y"/>
    <n v="1"/>
    <n v="-2"/>
    <n v="0"/>
    <n v="56"/>
    <n v="0"/>
    <m/>
    <n v="0"/>
    <n v="1"/>
    <n v="832"/>
    <n v="9"/>
    <x v="3"/>
    <n v="1"/>
    <n v="3"/>
    <n v="81"/>
    <n v="3"/>
    <n v="4"/>
    <n v="4"/>
    <n v="11103"/>
    <n v="20420"/>
    <n v="7"/>
    <n v="11"/>
    <n v="3"/>
    <n v="3"/>
    <n v="80"/>
    <n v="0"/>
    <n v="30"/>
    <n v="2"/>
    <x v="1"/>
    <n v="7"/>
    <n v="1"/>
    <n v="1"/>
    <s v="46+"/>
    <s v="Senior"/>
    <x v="0"/>
    <x v="1"/>
  </r>
  <r>
    <x v="1"/>
    <s v="Travel_Rarely"/>
    <x v="0"/>
    <s v="Current Employees"/>
    <x v="1"/>
    <x v="2"/>
    <s v="STAFF-763"/>
    <n v="763"/>
    <x v="0"/>
    <x v="1"/>
    <x v="0"/>
    <s v="Yes"/>
    <s v="Y"/>
    <n v="2"/>
    <n v="-2"/>
    <n v="0"/>
    <n v="40"/>
    <n v="0"/>
    <m/>
    <n v="0"/>
    <n v="1"/>
    <n v="804"/>
    <n v="2"/>
    <x v="1"/>
    <n v="1"/>
    <n v="4"/>
    <n v="86"/>
    <n v="2"/>
    <n v="1"/>
    <n v="4"/>
    <n v="2342"/>
    <n v="22929"/>
    <n v="0"/>
    <n v="20"/>
    <n v="4"/>
    <n v="4"/>
    <n v="80"/>
    <n v="0"/>
    <n v="5"/>
    <n v="2"/>
    <x v="9"/>
    <n v="2"/>
    <n v="2"/>
    <n v="3"/>
    <s v="36-45"/>
    <s v="Mid Career"/>
    <x v="3"/>
    <x v="3"/>
  </r>
  <r>
    <x v="1"/>
    <s v="Travel_Rarely"/>
    <x v="2"/>
    <s v="Current Employees"/>
    <x v="1"/>
    <x v="2"/>
    <s v="STAFF-764"/>
    <n v="764"/>
    <x v="0"/>
    <x v="4"/>
    <x v="0"/>
    <s v="No"/>
    <s v="Y"/>
    <n v="2"/>
    <n v="-2"/>
    <n v="0"/>
    <n v="27"/>
    <n v="0"/>
    <m/>
    <n v="0"/>
    <n v="1"/>
    <n v="975"/>
    <n v="7"/>
    <x v="3"/>
    <n v="1"/>
    <n v="4"/>
    <n v="55"/>
    <n v="2"/>
    <n v="2"/>
    <n v="3"/>
    <n v="6811"/>
    <n v="23398"/>
    <n v="8"/>
    <n v="19"/>
    <n v="3"/>
    <n v="1"/>
    <n v="80"/>
    <n v="0"/>
    <n v="9"/>
    <n v="1"/>
    <x v="5"/>
    <n v="6"/>
    <n v="0"/>
    <n v="7"/>
    <s v="26-35"/>
    <s v="Early Career"/>
    <x v="3"/>
    <x v="0"/>
  </r>
  <r>
    <x v="1"/>
    <s v="Travel_Rarely"/>
    <x v="2"/>
    <s v="Current Employees"/>
    <x v="0"/>
    <x v="3"/>
    <s v="STAFF-766"/>
    <n v="766"/>
    <x v="1"/>
    <x v="6"/>
    <x v="2"/>
    <s v="No"/>
    <s v="Y"/>
    <n v="2"/>
    <n v="-2"/>
    <n v="0"/>
    <n v="29"/>
    <n v="0"/>
    <m/>
    <n v="0"/>
    <n v="1"/>
    <n v="1090"/>
    <n v="10"/>
    <x v="3"/>
    <n v="1"/>
    <n v="4"/>
    <n v="83"/>
    <n v="3"/>
    <n v="1"/>
    <n v="2"/>
    <n v="2297"/>
    <n v="17967"/>
    <n v="1"/>
    <n v="14"/>
    <n v="3"/>
    <n v="4"/>
    <n v="80"/>
    <n v="2"/>
    <n v="2"/>
    <n v="3"/>
    <x v="4"/>
    <n v="2"/>
    <n v="2"/>
    <n v="2"/>
    <s v="26-35"/>
    <s v="Early Career"/>
    <x v="2"/>
    <x v="2"/>
  </r>
  <r>
    <x v="1"/>
    <s v="Travel_Rarely"/>
    <x v="1"/>
    <s v="Current Employees"/>
    <x v="1"/>
    <x v="0"/>
    <s v="STAFF-769"/>
    <n v="769"/>
    <x v="1"/>
    <x v="2"/>
    <x v="0"/>
    <s v="No"/>
    <s v="Y"/>
    <n v="4"/>
    <n v="-2"/>
    <n v="0"/>
    <n v="53"/>
    <n v="0"/>
    <m/>
    <n v="0"/>
    <n v="1"/>
    <n v="346"/>
    <n v="6"/>
    <x v="3"/>
    <n v="1"/>
    <n v="4"/>
    <n v="86"/>
    <n v="3"/>
    <n v="2"/>
    <n v="4"/>
    <n v="2450"/>
    <n v="10919"/>
    <n v="2"/>
    <n v="17"/>
    <n v="3"/>
    <n v="4"/>
    <n v="80"/>
    <n v="0"/>
    <n v="19"/>
    <n v="3"/>
    <x v="4"/>
    <n v="2"/>
    <n v="2"/>
    <n v="2"/>
    <s v="46+"/>
    <s v="Senior"/>
    <x v="4"/>
    <x v="2"/>
  </r>
  <r>
    <x v="1"/>
    <s v="Non-Travel"/>
    <x v="0"/>
    <s v="Current Employees"/>
    <x v="1"/>
    <x v="0"/>
    <s v="STAFF-771"/>
    <n v="771"/>
    <x v="0"/>
    <x v="4"/>
    <x v="2"/>
    <s v="No"/>
    <s v="Y"/>
    <n v="2"/>
    <n v="-2"/>
    <n v="0"/>
    <n v="35"/>
    <n v="0"/>
    <m/>
    <n v="0"/>
    <n v="1"/>
    <n v="1225"/>
    <n v="2"/>
    <x v="2"/>
    <n v="1"/>
    <n v="4"/>
    <n v="61"/>
    <n v="3"/>
    <n v="2"/>
    <n v="1"/>
    <n v="5093"/>
    <n v="4761"/>
    <n v="2"/>
    <n v="11"/>
    <n v="3"/>
    <n v="1"/>
    <n v="80"/>
    <n v="1"/>
    <n v="16"/>
    <n v="4"/>
    <x v="6"/>
    <n v="0"/>
    <n v="0"/>
    <n v="0"/>
    <s v="26-35"/>
    <s v="Early Career"/>
    <x v="0"/>
    <x v="2"/>
  </r>
  <r>
    <x v="1"/>
    <s v="Travel_Frequently"/>
    <x v="2"/>
    <s v="Current Employees"/>
    <x v="1"/>
    <x v="0"/>
    <s v="STAFF-772"/>
    <n v="772"/>
    <x v="1"/>
    <x v="2"/>
    <x v="1"/>
    <s v="No"/>
    <s v="Y"/>
    <n v="2"/>
    <n v="-2"/>
    <n v="0"/>
    <n v="32"/>
    <n v="0"/>
    <m/>
    <n v="0"/>
    <n v="1"/>
    <n v="430"/>
    <n v="24"/>
    <x v="2"/>
    <n v="1"/>
    <n v="1"/>
    <n v="80"/>
    <n v="3"/>
    <n v="2"/>
    <n v="1"/>
    <n v="5309"/>
    <n v="21146"/>
    <n v="1"/>
    <n v="15"/>
    <n v="3"/>
    <n v="4"/>
    <n v="80"/>
    <n v="2"/>
    <n v="10"/>
    <n v="3"/>
    <x v="1"/>
    <n v="8"/>
    <n v="4"/>
    <n v="7"/>
    <s v="26-35"/>
    <s v="Early Career"/>
    <x v="2"/>
    <x v="1"/>
  </r>
  <r>
    <x v="1"/>
    <s v="Travel_Rarely"/>
    <x v="0"/>
    <s v="Current Employees"/>
    <x v="1"/>
    <x v="2"/>
    <s v="STAFF-773"/>
    <n v="773"/>
    <x v="1"/>
    <x v="1"/>
    <x v="1"/>
    <s v="Yes"/>
    <s v="Y"/>
    <n v="0"/>
    <n v="-2"/>
    <n v="0"/>
    <n v="38"/>
    <n v="0"/>
    <m/>
    <n v="0"/>
    <n v="1"/>
    <n v="268"/>
    <n v="2"/>
    <x v="4"/>
    <n v="1"/>
    <n v="4"/>
    <n v="92"/>
    <n v="3"/>
    <n v="1"/>
    <n v="3"/>
    <n v="3057"/>
    <n v="20471"/>
    <n v="6"/>
    <n v="13"/>
    <n v="3"/>
    <n v="2"/>
    <n v="80"/>
    <n v="1"/>
    <n v="6"/>
    <n v="1"/>
    <x v="6"/>
    <n v="0"/>
    <n v="0"/>
    <n v="1"/>
    <s v="36-45"/>
    <s v="Mid Career"/>
    <x v="2"/>
    <x v="2"/>
  </r>
  <r>
    <x v="1"/>
    <s v="Travel_Rarely"/>
    <x v="2"/>
    <s v="Current Employees"/>
    <x v="1"/>
    <x v="0"/>
    <s v="STAFF-775"/>
    <n v="775"/>
    <x v="0"/>
    <x v="3"/>
    <x v="2"/>
    <s v="No"/>
    <s v="Y"/>
    <n v="3"/>
    <n v="-2"/>
    <n v="0"/>
    <n v="34"/>
    <n v="0"/>
    <m/>
    <n v="0"/>
    <n v="1"/>
    <n v="167"/>
    <n v="8"/>
    <x v="4"/>
    <n v="1"/>
    <n v="2"/>
    <n v="32"/>
    <n v="3"/>
    <n v="2"/>
    <n v="1"/>
    <n v="5121"/>
    <n v="4187"/>
    <n v="3"/>
    <n v="14"/>
    <n v="3"/>
    <n v="3"/>
    <n v="80"/>
    <n v="1"/>
    <n v="7"/>
    <n v="3"/>
    <x v="2"/>
    <n v="0"/>
    <n v="0"/>
    <n v="0"/>
    <s v="26-35"/>
    <s v="Early Career"/>
    <x v="2"/>
    <x v="2"/>
  </r>
  <r>
    <x v="1"/>
    <s v="Travel_Rarely"/>
    <x v="1"/>
    <s v="Current Employees"/>
    <x v="0"/>
    <x v="3"/>
    <s v="STAFF-776"/>
    <n v="776"/>
    <x v="1"/>
    <x v="5"/>
    <x v="1"/>
    <s v="No"/>
    <s v="Y"/>
    <n v="3"/>
    <n v="-2"/>
    <n v="0"/>
    <n v="52"/>
    <n v="0"/>
    <m/>
    <n v="0"/>
    <n v="1"/>
    <n v="621"/>
    <n v="3"/>
    <x v="2"/>
    <n v="1"/>
    <n v="3"/>
    <n v="31"/>
    <n v="2"/>
    <n v="4"/>
    <n v="2"/>
    <n v="16856"/>
    <n v="10084"/>
    <n v="1"/>
    <n v="11"/>
    <n v="3"/>
    <n v="1"/>
    <n v="80"/>
    <n v="0"/>
    <n v="34"/>
    <n v="4"/>
    <x v="33"/>
    <n v="6"/>
    <n v="1"/>
    <n v="16"/>
    <s v="46+"/>
    <s v="Senior"/>
    <x v="0"/>
    <x v="4"/>
  </r>
  <r>
    <x v="0"/>
    <s v="Travel_Rarely"/>
    <x v="2"/>
    <s v="Ex-Employees"/>
    <x v="1"/>
    <x v="1"/>
    <s v="STAFF-780"/>
    <n v="780"/>
    <x v="1"/>
    <x v="1"/>
    <x v="0"/>
    <s v="Yes"/>
    <s v="Y"/>
    <n v="2"/>
    <n v="-2"/>
    <n v="0"/>
    <n v="33"/>
    <n v="1"/>
    <n v="1"/>
    <n v="1"/>
    <n v="0"/>
    <n v="527"/>
    <n v="1"/>
    <x v="2"/>
    <n v="1"/>
    <n v="4"/>
    <n v="63"/>
    <n v="3"/>
    <n v="1"/>
    <n v="4"/>
    <n v="2686"/>
    <n v="5207"/>
    <n v="1"/>
    <n v="13"/>
    <n v="3"/>
    <n v="3"/>
    <n v="80"/>
    <n v="0"/>
    <n v="10"/>
    <n v="2"/>
    <x v="1"/>
    <n v="9"/>
    <n v="7"/>
    <n v="8"/>
    <s v="26-35"/>
    <s v="Early Career"/>
    <x v="2"/>
    <x v="1"/>
  </r>
  <r>
    <x v="1"/>
    <s v="Travel_Rarely"/>
    <x v="2"/>
    <s v="Current Employees"/>
    <x v="0"/>
    <x v="2"/>
    <s v="STAFF-781"/>
    <n v="781"/>
    <x v="0"/>
    <x v="0"/>
    <x v="0"/>
    <s v="No"/>
    <s v="Y"/>
    <n v="5"/>
    <n v="-2"/>
    <n v="0"/>
    <n v="25"/>
    <n v="0"/>
    <m/>
    <n v="0"/>
    <n v="1"/>
    <n v="883"/>
    <n v="26"/>
    <x v="1"/>
    <n v="1"/>
    <n v="3"/>
    <n v="32"/>
    <n v="3"/>
    <n v="2"/>
    <n v="4"/>
    <n v="6180"/>
    <n v="22807"/>
    <n v="1"/>
    <n v="23"/>
    <n v="4"/>
    <n v="2"/>
    <n v="80"/>
    <n v="0"/>
    <n v="6"/>
    <n v="2"/>
    <x v="0"/>
    <n v="5"/>
    <n v="1"/>
    <n v="4"/>
    <s v="18-25"/>
    <s v="Young"/>
    <x v="1"/>
    <x v="0"/>
  </r>
  <r>
    <x v="1"/>
    <s v="Travel_Rarely"/>
    <x v="1"/>
    <s v="Current Employees"/>
    <x v="0"/>
    <x v="4"/>
    <s v="STAFF-783"/>
    <n v="783"/>
    <x v="1"/>
    <x v="6"/>
    <x v="0"/>
    <s v="No"/>
    <s v="Y"/>
    <n v="3"/>
    <n v="-2"/>
    <n v="0"/>
    <n v="45"/>
    <n v="0"/>
    <m/>
    <n v="0"/>
    <n v="1"/>
    <n v="954"/>
    <n v="2"/>
    <x v="0"/>
    <n v="1"/>
    <n v="4"/>
    <n v="46"/>
    <n v="1"/>
    <n v="2"/>
    <n v="4"/>
    <n v="6632"/>
    <n v="12388"/>
    <n v="0"/>
    <n v="13"/>
    <n v="3"/>
    <n v="1"/>
    <n v="80"/>
    <n v="0"/>
    <n v="9"/>
    <n v="3"/>
    <x v="3"/>
    <n v="7"/>
    <n v="3"/>
    <n v="1"/>
    <s v="36-45"/>
    <s v="Mid Career"/>
    <x v="2"/>
    <x v="0"/>
  </r>
  <r>
    <x v="1"/>
    <s v="Travel_Rarely"/>
    <x v="4"/>
    <s v="Current Employees"/>
    <x v="1"/>
    <x v="2"/>
    <s v="STAFF-784"/>
    <n v="784"/>
    <x v="1"/>
    <x v="1"/>
    <x v="0"/>
    <s v="No"/>
    <s v="Y"/>
    <n v="3"/>
    <n v="-2"/>
    <n v="0"/>
    <n v="23"/>
    <n v="0"/>
    <m/>
    <n v="0"/>
    <n v="1"/>
    <n v="310"/>
    <n v="10"/>
    <x v="1"/>
    <n v="1"/>
    <n v="1"/>
    <n v="79"/>
    <n v="4"/>
    <n v="1"/>
    <n v="3"/>
    <n v="3505"/>
    <n v="19630"/>
    <n v="1"/>
    <n v="18"/>
    <n v="3"/>
    <n v="4"/>
    <n v="80"/>
    <n v="0"/>
    <n v="2"/>
    <n v="3"/>
    <x v="4"/>
    <n v="2"/>
    <n v="0"/>
    <n v="2"/>
    <s v="18-25"/>
    <s v="Young"/>
    <x v="4"/>
    <x v="2"/>
  </r>
  <r>
    <x v="0"/>
    <s v="Travel_Frequently"/>
    <x v="1"/>
    <s v="Ex-Employees"/>
    <x v="0"/>
    <x v="0"/>
    <s v="STAFF-785"/>
    <n v="785"/>
    <x v="0"/>
    <x v="0"/>
    <x v="0"/>
    <s v="Yes"/>
    <s v="Y"/>
    <n v="2"/>
    <n v="-2"/>
    <n v="0"/>
    <n v="47"/>
    <n v="1"/>
    <n v="1"/>
    <n v="1"/>
    <n v="0"/>
    <n v="719"/>
    <n v="27"/>
    <x v="0"/>
    <n v="1"/>
    <n v="2"/>
    <n v="77"/>
    <n v="4"/>
    <n v="2"/>
    <n v="1"/>
    <n v="6397"/>
    <n v="10339"/>
    <n v="4"/>
    <n v="12"/>
    <n v="3"/>
    <n v="4"/>
    <n v="80"/>
    <n v="0"/>
    <n v="8"/>
    <n v="3"/>
    <x v="8"/>
    <n v="4"/>
    <n v="1"/>
    <n v="3"/>
    <s v="46+"/>
    <s v="Senior"/>
    <x v="0"/>
    <x v="3"/>
  </r>
  <r>
    <x v="1"/>
    <s v="Travel_Rarely"/>
    <x v="2"/>
    <s v="Current Employees"/>
    <x v="0"/>
    <x v="1"/>
    <s v="STAFF-786"/>
    <n v="786"/>
    <x v="1"/>
    <x v="0"/>
    <x v="0"/>
    <s v="No"/>
    <s v="Y"/>
    <n v="5"/>
    <n v="-2"/>
    <n v="0"/>
    <n v="34"/>
    <n v="0"/>
    <m/>
    <n v="0"/>
    <n v="1"/>
    <n v="304"/>
    <n v="2"/>
    <x v="3"/>
    <n v="1"/>
    <n v="4"/>
    <n v="60"/>
    <n v="3"/>
    <n v="2"/>
    <n v="4"/>
    <n v="6274"/>
    <n v="18686"/>
    <n v="1"/>
    <n v="22"/>
    <n v="4"/>
    <n v="3"/>
    <n v="80"/>
    <n v="0"/>
    <n v="6"/>
    <n v="3"/>
    <x v="0"/>
    <n v="5"/>
    <n v="1"/>
    <n v="4"/>
    <s v="26-35"/>
    <s v="Early Career"/>
    <x v="1"/>
    <x v="0"/>
  </r>
  <r>
    <x v="0"/>
    <s v="Travel_Rarely"/>
    <x v="3"/>
    <s v="Ex-Employees"/>
    <x v="1"/>
    <x v="2"/>
    <s v="STAFF-787"/>
    <n v="787"/>
    <x v="1"/>
    <x v="5"/>
    <x v="1"/>
    <s v="Yes"/>
    <s v="Y"/>
    <n v="2"/>
    <n v="-2"/>
    <n v="0"/>
    <n v="55"/>
    <n v="1"/>
    <n v="1"/>
    <n v="1"/>
    <n v="0"/>
    <n v="725"/>
    <n v="2"/>
    <x v="3"/>
    <n v="1"/>
    <n v="4"/>
    <n v="78"/>
    <n v="3"/>
    <n v="5"/>
    <n v="3"/>
    <n v="19859"/>
    <n v="21199"/>
    <n v="5"/>
    <n v="13"/>
    <n v="3"/>
    <n v="4"/>
    <n v="80"/>
    <n v="1"/>
    <n v="24"/>
    <n v="3"/>
    <x v="8"/>
    <n v="2"/>
    <n v="1"/>
    <n v="4"/>
    <s v="46+"/>
    <s v="Senior"/>
    <x v="2"/>
    <x v="3"/>
  </r>
  <r>
    <x v="1"/>
    <s v="Non-Travel"/>
    <x v="0"/>
    <s v="Current Employees"/>
    <x v="0"/>
    <x v="0"/>
    <s v="STAFF-789"/>
    <n v="789"/>
    <x v="1"/>
    <x v="0"/>
    <x v="0"/>
    <s v="No"/>
    <s v="Y"/>
    <n v="1"/>
    <n v="-2"/>
    <n v="0"/>
    <n v="36"/>
    <n v="0"/>
    <m/>
    <n v="0"/>
    <n v="1"/>
    <n v="1434"/>
    <n v="8"/>
    <x v="2"/>
    <n v="1"/>
    <n v="1"/>
    <n v="76"/>
    <n v="2"/>
    <n v="3"/>
    <n v="1"/>
    <n v="7587"/>
    <n v="14229"/>
    <n v="1"/>
    <n v="15"/>
    <n v="3"/>
    <n v="2"/>
    <n v="80"/>
    <n v="0"/>
    <n v="10"/>
    <n v="3"/>
    <x v="1"/>
    <n v="7"/>
    <n v="0"/>
    <n v="9"/>
    <s v="36-45"/>
    <s v="Mid Career"/>
    <x v="2"/>
    <x v="1"/>
  </r>
  <r>
    <x v="1"/>
    <s v="Non-Travel"/>
    <x v="1"/>
    <s v="Current Employees"/>
    <x v="1"/>
    <x v="2"/>
    <s v="STAFF-791"/>
    <n v="791"/>
    <x v="1"/>
    <x v="1"/>
    <x v="1"/>
    <s v="No"/>
    <s v="Y"/>
    <n v="3"/>
    <n v="-2"/>
    <n v="0"/>
    <n v="52"/>
    <n v="0"/>
    <m/>
    <n v="0"/>
    <n v="1"/>
    <n v="715"/>
    <n v="19"/>
    <x v="2"/>
    <n v="1"/>
    <n v="4"/>
    <n v="41"/>
    <n v="3"/>
    <n v="1"/>
    <n v="4"/>
    <n v="4258"/>
    <n v="26589"/>
    <n v="0"/>
    <n v="18"/>
    <n v="3"/>
    <n v="1"/>
    <n v="80"/>
    <n v="1"/>
    <n v="5"/>
    <n v="3"/>
    <x v="9"/>
    <n v="3"/>
    <n v="1"/>
    <n v="2"/>
    <s v="46+"/>
    <s v="Senior"/>
    <x v="4"/>
    <x v="3"/>
  </r>
  <r>
    <x v="1"/>
    <s v="Travel_Frequently"/>
    <x v="2"/>
    <s v="Current Employees"/>
    <x v="1"/>
    <x v="0"/>
    <s v="STAFF-792"/>
    <n v="792"/>
    <x v="0"/>
    <x v="2"/>
    <x v="2"/>
    <s v="No"/>
    <s v="Y"/>
    <n v="2"/>
    <n v="-2"/>
    <n v="0"/>
    <n v="26"/>
    <n v="0"/>
    <m/>
    <n v="0"/>
    <n v="1"/>
    <n v="575"/>
    <n v="1"/>
    <x v="0"/>
    <n v="1"/>
    <n v="1"/>
    <n v="71"/>
    <n v="1"/>
    <n v="1"/>
    <n v="1"/>
    <n v="4364"/>
    <n v="5288"/>
    <n v="3"/>
    <n v="14"/>
    <n v="3"/>
    <n v="1"/>
    <n v="80"/>
    <n v="1"/>
    <n v="5"/>
    <n v="3"/>
    <x v="4"/>
    <n v="2"/>
    <n v="2"/>
    <n v="0"/>
    <s v="26-35"/>
    <s v="Early Career"/>
    <x v="2"/>
    <x v="2"/>
  </r>
  <r>
    <x v="1"/>
    <s v="Travel_Rarely"/>
    <x v="2"/>
    <s v="Current Employees"/>
    <x v="1"/>
    <x v="2"/>
    <s v="STAFF-793"/>
    <n v="793"/>
    <x v="0"/>
    <x v="4"/>
    <x v="1"/>
    <s v="No"/>
    <s v="Y"/>
    <n v="3"/>
    <n v="-2"/>
    <n v="0"/>
    <n v="29"/>
    <n v="0"/>
    <m/>
    <n v="0"/>
    <n v="1"/>
    <n v="657"/>
    <n v="27"/>
    <x v="3"/>
    <n v="1"/>
    <n v="2"/>
    <n v="66"/>
    <n v="3"/>
    <n v="2"/>
    <n v="3"/>
    <n v="4335"/>
    <n v="25549"/>
    <n v="4"/>
    <n v="12"/>
    <n v="3"/>
    <n v="1"/>
    <n v="80"/>
    <n v="1"/>
    <n v="11"/>
    <n v="2"/>
    <x v="3"/>
    <n v="7"/>
    <n v="1"/>
    <n v="1"/>
    <s v="26-35"/>
    <s v="Early Career"/>
    <x v="0"/>
    <x v="0"/>
  </r>
  <r>
    <x v="0"/>
    <s v="Travel_Rarely"/>
    <x v="2"/>
    <s v="Ex-Employees"/>
    <x v="0"/>
    <x v="4"/>
    <s v="STAFF-796"/>
    <n v="796"/>
    <x v="1"/>
    <x v="0"/>
    <x v="0"/>
    <s v="No"/>
    <s v="Y"/>
    <n v="2"/>
    <n v="-2"/>
    <n v="0"/>
    <n v="26"/>
    <n v="1"/>
    <n v="1"/>
    <n v="1"/>
    <n v="0"/>
    <n v="1146"/>
    <n v="8"/>
    <x v="3"/>
    <n v="1"/>
    <n v="4"/>
    <n v="38"/>
    <n v="2"/>
    <n v="2"/>
    <n v="4"/>
    <n v="5326"/>
    <n v="3064"/>
    <n v="6"/>
    <n v="17"/>
    <n v="3"/>
    <n v="3"/>
    <n v="80"/>
    <n v="0"/>
    <n v="6"/>
    <n v="2"/>
    <x v="9"/>
    <n v="3"/>
    <n v="1"/>
    <n v="2"/>
    <s v="26-35"/>
    <s v="Early Career"/>
    <x v="4"/>
    <x v="3"/>
  </r>
  <r>
    <x v="1"/>
    <s v="Travel_Rarely"/>
    <x v="2"/>
    <s v="Current Employees"/>
    <x v="1"/>
    <x v="0"/>
    <s v="STAFF-797"/>
    <n v="797"/>
    <x v="0"/>
    <x v="1"/>
    <x v="0"/>
    <s v="No"/>
    <s v="Y"/>
    <n v="2"/>
    <n v="-2"/>
    <n v="0"/>
    <n v="34"/>
    <n v="0"/>
    <m/>
    <n v="0"/>
    <n v="1"/>
    <n v="182"/>
    <n v="1"/>
    <x v="2"/>
    <n v="1"/>
    <n v="2"/>
    <n v="72"/>
    <n v="4"/>
    <n v="1"/>
    <n v="1"/>
    <n v="3280"/>
    <n v="13551"/>
    <n v="2"/>
    <n v="16"/>
    <n v="3"/>
    <n v="3"/>
    <n v="80"/>
    <n v="0"/>
    <n v="10"/>
    <n v="3"/>
    <x v="9"/>
    <n v="2"/>
    <n v="1"/>
    <n v="3"/>
    <s v="26-35"/>
    <s v="Early Career"/>
    <x v="4"/>
    <x v="3"/>
  </r>
  <r>
    <x v="1"/>
    <s v="Travel_Rarely"/>
    <x v="1"/>
    <s v="Current Employees"/>
    <x v="1"/>
    <x v="2"/>
    <s v="STAFF-799"/>
    <n v="799"/>
    <x v="0"/>
    <x v="3"/>
    <x v="2"/>
    <s v="Yes"/>
    <s v="Y"/>
    <n v="4"/>
    <n v="-2"/>
    <n v="0"/>
    <n v="54"/>
    <n v="0"/>
    <m/>
    <n v="0"/>
    <n v="1"/>
    <n v="376"/>
    <n v="19"/>
    <x v="2"/>
    <n v="1"/>
    <n v="4"/>
    <n v="95"/>
    <n v="3"/>
    <n v="2"/>
    <n v="3"/>
    <n v="5485"/>
    <n v="22670"/>
    <n v="9"/>
    <n v="11"/>
    <n v="3"/>
    <n v="2"/>
    <n v="80"/>
    <n v="2"/>
    <n v="9"/>
    <n v="3"/>
    <x v="8"/>
    <n v="3"/>
    <n v="1"/>
    <n v="4"/>
    <s v="46+"/>
    <s v="Senior"/>
    <x v="0"/>
    <x v="3"/>
  </r>
  <r>
    <x v="1"/>
    <s v="Travel_Frequently"/>
    <x v="2"/>
    <s v="Current Employees"/>
    <x v="0"/>
    <x v="3"/>
    <s v="STAFF-800"/>
    <n v="800"/>
    <x v="1"/>
    <x v="0"/>
    <x v="1"/>
    <s v="No"/>
    <s v="Y"/>
    <n v="3"/>
    <n v="-2"/>
    <n v="0"/>
    <n v="27"/>
    <n v="0"/>
    <m/>
    <n v="0"/>
    <n v="1"/>
    <n v="829"/>
    <n v="8"/>
    <x v="1"/>
    <n v="1"/>
    <n v="3"/>
    <n v="84"/>
    <n v="3"/>
    <n v="2"/>
    <n v="2"/>
    <n v="4342"/>
    <n v="24008"/>
    <n v="0"/>
    <n v="19"/>
    <n v="3"/>
    <n v="2"/>
    <n v="80"/>
    <n v="1"/>
    <n v="5"/>
    <n v="3"/>
    <x v="9"/>
    <n v="2"/>
    <n v="1"/>
    <n v="1"/>
    <s v="26-35"/>
    <s v="Early Career"/>
    <x v="3"/>
    <x v="3"/>
  </r>
  <r>
    <x v="1"/>
    <s v="Travel_Rarely"/>
    <x v="0"/>
    <s v="Current Employees"/>
    <x v="1"/>
    <x v="0"/>
    <s v="STAFF-802"/>
    <n v="802"/>
    <x v="0"/>
    <x v="1"/>
    <x v="2"/>
    <s v="Yes"/>
    <s v="Y"/>
    <n v="3"/>
    <n v="-2"/>
    <n v="0"/>
    <n v="37"/>
    <n v="0"/>
    <m/>
    <n v="0"/>
    <n v="1"/>
    <n v="571"/>
    <n v="10"/>
    <x v="1"/>
    <n v="1"/>
    <n v="4"/>
    <n v="82"/>
    <n v="3"/>
    <n v="1"/>
    <n v="1"/>
    <n v="2782"/>
    <n v="19905"/>
    <n v="0"/>
    <n v="13"/>
    <n v="3"/>
    <n v="2"/>
    <n v="80"/>
    <n v="2"/>
    <n v="6"/>
    <n v="2"/>
    <x v="8"/>
    <n v="3"/>
    <n v="4"/>
    <n v="3"/>
    <s v="36-45"/>
    <s v="Mid Career"/>
    <x v="2"/>
    <x v="3"/>
  </r>
  <r>
    <x v="1"/>
    <s v="Travel_Frequently"/>
    <x v="0"/>
    <s v="Current Employees"/>
    <x v="1"/>
    <x v="0"/>
    <s v="STAFF-803"/>
    <n v="803"/>
    <x v="0"/>
    <x v="3"/>
    <x v="0"/>
    <s v="Yes"/>
    <s v="Y"/>
    <n v="2"/>
    <n v="-2"/>
    <n v="0"/>
    <n v="38"/>
    <n v="0"/>
    <m/>
    <n v="0"/>
    <n v="1"/>
    <n v="240"/>
    <n v="2"/>
    <x v="2"/>
    <n v="1"/>
    <n v="1"/>
    <n v="75"/>
    <n v="4"/>
    <n v="2"/>
    <n v="1"/>
    <n v="5980"/>
    <n v="26085"/>
    <n v="6"/>
    <n v="12"/>
    <n v="3"/>
    <n v="4"/>
    <n v="80"/>
    <n v="0"/>
    <n v="17"/>
    <n v="3"/>
    <x v="15"/>
    <n v="7"/>
    <n v="4"/>
    <n v="12"/>
    <s v="36-45"/>
    <s v="Mid Career"/>
    <x v="0"/>
    <x v="4"/>
  </r>
  <r>
    <x v="1"/>
    <s v="Travel_Rarely"/>
    <x v="2"/>
    <s v="Current Employees"/>
    <x v="1"/>
    <x v="2"/>
    <s v="STAFF-804"/>
    <n v="804"/>
    <x v="0"/>
    <x v="1"/>
    <x v="0"/>
    <s v="No"/>
    <s v="Y"/>
    <n v="3"/>
    <n v="-2"/>
    <n v="0"/>
    <n v="34"/>
    <n v="0"/>
    <m/>
    <n v="0"/>
    <n v="1"/>
    <n v="121"/>
    <n v="2"/>
    <x v="2"/>
    <n v="1"/>
    <n v="3"/>
    <n v="86"/>
    <n v="2"/>
    <n v="1"/>
    <n v="3"/>
    <n v="4381"/>
    <n v="7530"/>
    <n v="1"/>
    <n v="11"/>
    <n v="3"/>
    <n v="3"/>
    <n v="80"/>
    <n v="0"/>
    <n v="6"/>
    <n v="3"/>
    <x v="0"/>
    <n v="5"/>
    <n v="1"/>
    <n v="3"/>
    <s v="26-35"/>
    <s v="Early Career"/>
    <x v="0"/>
    <x v="0"/>
  </r>
  <r>
    <x v="1"/>
    <s v="Travel_Rarely"/>
    <x v="0"/>
    <s v="Current Employees"/>
    <x v="0"/>
    <x v="0"/>
    <s v="STAFF-805"/>
    <n v="805"/>
    <x v="0"/>
    <x v="6"/>
    <x v="1"/>
    <s v="No"/>
    <s v="Y"/>
    <n v="1"/>
    <n v="-2"/>
    <n v="0"/>
    <n v="35"/>
    <n v="0"/>
    <m/>
    <n v="0"/>
    <n v="1"/>
    <n v="384"/>
    <n v="8"/>
    <x v="2"/>
    <n v="1"/>
    <n v="1"/>
    <n v="72"/>
    <n v="3"/>
    <n v="1"/>
    <n v="1"/>
    <n v="2572"/>
    <n v="20317"/>
    <n v="1"/>
    <n v="16"/>
    <n v="3"/>
    <n v="2"/>
    <n v="80"/>
    <n v="1"/>
    <n v="3"/>
    <n v="2"/>
    <x v="11"/>
    <n v="2"/>
    <n v="0"/>
    <n v="2"/>
    <s v="26-35"/>
    <s v="Early Career"/>
    <x v="4"/>
    <x v="3"/>
  </r>
  <r>
    <x v="1"/>
    <s v="Travel_Rarely"/>
    <x v="2"/>
    <s v="Current Employees"/>
    <x v="1"/>
    <x v="0"/>
    <s v="STAFF-806"/>
    <n v="806"/>
    <x v="1"/>
    <x v="2"/>
    <x v="1"/>
    <s v="No"/>
    <s v="Y"/>
    <n v="2"/>
    <n v="-2"/>
    <n v="0"/>
    <n v="30"/>
    <n v="0"/>
    <m/>
    <n v="0"/>
    <n v="1"/>
    <n v="921"/>
    <n v="1"/>
    <x v="3"/>
    <n v="1"/>
    <n v="4"/>
    <n v="38"/>
    <n v="1"/>
    <n v="1"/>
    <n v="1"/>
    <n v="3833"/>
    <n v="24375"/>
    <n v="3"/>
    <n v="21"/>
    <n v="4"/>
    <n v="3"/>
    <n v="80"/>
    <n v="2"/>
    <n v="7"/>
    <n v="3"/>
    <x v="4"/>
    <n v="2"/>
    <n v="0"/>
    <n v="2"/>
    <s v="26-35"/>
    <s v="Early Career"/>
    <x v="3"/>
    <x v="2"/>
  </r>
  <r>
    <x v="1"/>
    <s v="Travel_Frequently"/>
    <x v="0"/>
    <s v="Current Employees"/>
    <x v="1"/>
    <x v="2"/>
    <s v="STAFF-807"/>
    <n v="807"/>
    <x v="0"/>
    <x v="4"/>
    <x v="1"/>
    <s v="No"/>
    <s v="Y"/>
    <n v="2"/>
    <n v="-2"/>
    <n v="0"/>
    <n v="40"/>
    <n v="0"/>
    <m/>
    <n v="0"/>
    <n v="1"/>
    <n v="791"/>
    <n v="2"/>
    <x v="0"/>
    <n v="1"/>
    <n v="3"/>
    <n v="38"/>
    <n v="4"/>
    <n v="2"/>
    <n v="3"/>
    <n v="4244"/>
    <n v="9931"/>
    <n v="1"/>
    <n v="24"/>
    <n v="4"/>
    <n v="4"/>
    <n v="80"/>
    <n v="1"/>
    <n v="8"/>
    <n v="3"/>
    <x v="3"/>
    <n v="7"/>
    <n v="3"/>
    <n v="7"/>
    <s v="36-45"/>
    <s v="Mid Career"/>
    <x v="1"/>
    <x v="0"/>
  </r>
  <r>
    <x v="1"/>
    <s v="Travel_Rarely"/>
    <x v="2"/>
    <s v="Current Employees"/>
    <x v="0"/>
    <x v="0"/>
    <s v="STAFF-808"/>
    <n v="808"/>
    <x v="0"/>
    <x v="0"/>
    <x v="1"/>
    <s v="No"/>
    <s v="Y"/>
    <n v="1"/>
    <n v="-2"/>
    <n v="0"/>
    <n v="34"/>
    <n v="0"/>
    <m/>
    <n v="0"/>
    <n v="1"/>
    <n v="1111"/>
    <n v="8"/>
    <x v="0"/>
    <n v="1"/>
    <n v="3"/>
    <n v="93"/>
    <n v="3"/>
    <n v="2"/>
    <n v="1"/>
    <n v="6500"/>
    <n v="13305"/>
    <n v="5"/>
    <n v="17"/>
    <n v="3"/>
    <n v="2"/>
    <n v="80"/>
    <n v="1"/>
    <n v="6"/>
    <n v="3"/>
    <x v="11"/>
    <n v="2"/>
    <n v="1"/>
    <n v="2"/>
    <s v="26-35"/>
    <s v="Early Career"/>
    <x v="4"/>
    <x v="3"/>
  </r>
  <r>
    <x v="1"/>
    <s v="Travel_Frequently"/>
    <x v="0"/>
    <s v="Current Employees"/>
    <x v="1"/>
    <x v="0"/>
    <s v="STAFF-809"/>
    <n v="809"/>
    <x v="1"/>
    <x v="5"/>
    <x v="2"/>
    <s v="No"/>
    <s v="Y"/>
    <n v="4"/>
    <n v="-2"/>
    <n v="0"/>
    <n v="42"/>
    <n v="0"/>
    <m/>
    <n v="0"/>
    <n v="1"/>
    <n v="570"/>
    <n v="8"/>
    <x v="3"/>
    <n v="1"/>
    <n v="2"/>
    <n v="66"/>
    <n v="3"/>
    <n v="5"/>
    <n v="1"/>
    <n v="18430"/>
    <n v="16225"/>
    <n v="1"/>
    <n v="13"/>
    <n v="3"/>
    <n v="2"/>
    <n v="80"/>
    <n v="1"/>
    <n v="24"/>
    <n v="2"/>
    <x v="25"/>
    <n v="7"/>
    <n v="14"/>
    <n v="9"/>
    <s v="36-45"/>
    <s v="Mid Career"/>
    <x v="2"/>
    <x v="4"/>
  </r>
  <r>
    <x v="0"/>
    <s v="Travel_Rarely"/>
    <x v="4"/>
    <s v="Ex-Employees"/>
    <x v="1"/>
    <x v="0"/>
    <s v="STAFF-811"/>
    <n v="811"/>
    <x v="1"/>
    <x v="2"/>
    <x v="1"/>
    <s v="Yes"/>
    <s v="Y"/>
    <n v="2"/>
    <n v="-2"/>
    <n v="0"/>
    <n v="23"/>
    <n v="1"/>
    <n v="1"/>
    <n v="1"/>
    <n v="0"/>
    <n v="1243"/>
    <n v="6"/>
    <x v="3"/>
    <n v="1"/>
    <n v="3"/>
    <n v="63"/>
    <n v="4"/>
    <n v="1"/>
    <n v="1"/>
    <n v="1601"/>
    <n v="3445"/>
    <n v="1"/>
    <n v="21"/>
    <n v="4"/>
    <n v="3"/>
    <n v="80"/>
    <n v="2"/>
    <n v="1"/>
    <n v="3"/>
    <x v="2"/>
    <n v="0"/>
    <n v="0"/>
    <n v="0"/>
    <s v="18-25"/>
    <s v="Young"/>
    <x v="3"/>
    <x v="2"/>
  </r>
  <r>
    <x v="1"/>
    <s v="Non-Travel"/>
    <x v="4"/>
    <s v="Current Employees"/>
    <x v="1"/>
    <x v="0"/>
    <s v="STAFF-812"/>
    <n v="812"/>
    <x v="1"/>
    <x v="2"/>
    <x v="2"/>
    <s v="No"/>
    <s v="Y"/>
    <n v="4"/>
    <n v="-2"/>
    <n v="0"/>
    <n v="24"/>
    <n v="0"/>
    <m/>
    <n v="0"/>
    <n v="1"/>
    <n v="1092"/>
    <n v="9"/>
    <x v="3"/>
    <n v="1"/>
    <n v="3"/>
    <n v="60"/>
    <n v="2"/>
    <n v="1"/>
    <n v="1"/>
    <n v="2694"/>
    <n v="26551"/>
    <n v="1"/>
    <n v="11"/>
    <n v="3"/>
    <n v="3"/>
    <n v="80"/>
    <n v="3"/>
    <n v="1"/>
    <n v="3"/>
    <x v="6"/>
    <n v="0"/>
    <n v="0"/>
    <n v="0"/>
    <s v="18-25"/>
    <s v="Young"/>
    <x v="0"/>
    <x v="2"/>
  </r>
  <r>
    <x v="1"/>
    <s v="Travel_Rarely"/>
    <x v="1"/>
    <s v="Current Employees"/>
    <x v="1"/>
    <x v="0"/>
    <s v="STAFF-813"/>
    <n v="813"/>
    <x v="0"/>
    <x v="2"/>
    <x v="1"/>
    <s v="No"/>
    <s v="Y"/>
    <n v="3"/>
    <n v="-2"/>
    <n v="0"/>
    <n v="52"/>
    <n v="0"/>
    <m/>
    <n v="0"/>
    <n v="1"/>
    <n v="1325"/>
    <n v="11"/>
    <x v="2"/>
    <n v="1"/>
    <n v="4"/>
    <n v="82"/>
    <n v="3"/>
    <n v="2"/>
    <n v="1"/>
    <n v="3149"/>
    <n v="21821"/>
    <n v="8"/>
    <n v="20"/>
    <n v="4"/>
    <n v="2"/>
    <n v="80"/>
    <n v="1"/>
    <n v="9"/>
    <n v="3"/>
    <x v="8"/>
    <n v="2"/>
    <n v="1"/>
    <n v="4"/>
    <s v="46+"/>
    <s v="Senior"/>
    <x v="3"/>
    <x v="3"/>
  </r>
  <r>
    <x v="1"/>
    <s v="Travel_Rarely"/>
    <x v="1"/>
    <s v="Current Employees"/>
    <x v="1"/>
    <x v="2"/>
    <s v="STAFF-815"/>
    <n v="815"/>
    <x v="1"/>
    <x v="7"/>
    <x v="1"/>
    <s v="No"/>
    <s v="Y"/>
    <n v="3"/>
    <n v="-2"/>
    <n v="0"/>
    <n v="50"/>
    <n v="0"/>
    <m/>
    <n v="0"/>
    <n v="1"/>
    <n v="691"/>
    <n v="2"/>
    <x v="3"/>
    <n v="1"/>
    <n v="3"/>
    <n v="64"/>
    <n v="3"/>
    <n v="4"/>
    <n v="3"/>
    <n v="17639"/>
    <n v="6881"/>
    <n v="5"/>
    <n v="16"/>
    <n v="3"/>
    <n v="4"/>
    <n v="80"/>
    <n v="0"/>
    <n v="30"/>
    <n v="3"/>
    <x v="9"/>
    <n v="3"/>
    <n v="0"/>
    <n v="3"/>
    <s v="46+"/>
    <s v="Senior"/>
    <x v="4"/>
    <x v="3"/>
  </r>
  <r>
    <x v="0"/>
    <s v="Travel_Rarely"/>
    <x v="2"/>
    <s v="Ex-Employees"/>
    <x v="1"/>
    <x v="0"/>
    <s v="STAFF-816"/>
    <n v="816"/>
    <x v="0"/>
    <x v="2"/>
    <x v="1"/>
    <s v="Yes"/>
    <s v="Y"/>
    <n v="1"/>
    <n v="-2"/>
    <n v="0"/>
    <n v="29"/>
    <n v="1"/>
    <n v="1"/>
    <n v="1"/>
    <n v="0"/>
    <n v="805"/>
    <n v="1"/>
    <x v="0"/>
    <n v="1"/>
    <n v="2"/>
    <n v="36"/>
    <n v="2"/>
    <n v="1"/>
    <n v="1"/>
    <n v="2319"/>
    <n v="6689"/>
    <n v="1"/>
    <n v="11"/>
    <n v="3"/>
    <n v="4"/>
    <n v="80"/>
    <n v="1"/>
    <n v="1"/>
    <n v="3"/>
    <x v="6"/>
    <n v="0"/>
    <n v="0"/>
    <n v="0"/>
    <s v="26-35"/>
    <s v="Early Career"/>
    <x v="0"/>
    <x v="2"/>
  </r>
  <r>
    <x v="1"/>
    <s v="Travel_Rarely"/>
    <x v="2"/>
    <s v="Current Employees"/>
    <x v="1"/>
    <x v="2"/>
    <s v="STAFF-817"/>
    <n v="817"/>
    <x v="1"/>
    <x v="7"/>
    <x v="1"/>
    <s v="No"/>
    <s v="Y"/>
    <n v="3"/>
    <n v="-2"/>
    <n v="0"/>
    <n v="33"/>
    <n v="0"/>
    <m/>
    <n v="0"/>
    <n v="1"/>
    <n v="213"/>
    <n v="7"/>
    <x v="3"/>
    <n v="1"/>
    <n v="3"/>
    <n v="49"/>
    <n v="3"/>
    <n v="3"/>
    <n v="3"/>
    <n v="11691"/>
    <n v="25995"/>
    <n v="0"/>
    <n v="11"/>
    <n v="3"/>
    <n v="4"/>
    <n v="80"/>
    <n v="0"/>
    <n v="14"/>
    <n v="4"/>
    <x v="20"/>
    <n v="9"/>
    <n v="3"/>
    <n v="7"/>
    <s v="26-35"/>
    <s v="Early Career"/>
    <x v="0"/>
    <x v="4"/>
  </r>
  <r>
    <x v="0"/>
    <s v="Travel_Rarely"/>
    <x v="2"/>
    <s v="Ex-Employees"/>
    <x v="0"/>
    <x v="3"/>
    <s v="STAFF-819"/>
    <n v="819"/>
    <x v="0"/>
    <x v="0"/>
    <x v="0"/>
    <s v="No"/>
    <s v="Y"/>
    <n v="3"/>
    <n v="-2"/>
    <n v="0"/>
    <n v="33"/>
    <n v="1"/>
    <n v="1"/>
    <n v="1"/>
    <n v="0"/>
    <n v="118"/>
    <n v="16"/>
    <x v="3"/>
    <n v="1"/>
    <n v="1"/>
    <n v="69"/>
    <n v="3"/>
    <n v="2"/>
    <n v="2"/>
    <n v="5324"/>
    <n v="26507"/>
    <n v="5"/>
    <n v="15"/>
    <n v="3"/>
    <n v="3"/>
    <n v="80"/>
    <n v="0"/>
    <n v="6"/>
    <n v="3"/>
    <x v="11"/>
    <n v="2"/>
    <n v="0"/>
    <n v="2"/>
    <s v="26-35"/>
    <s v="Early Career"/>
    <x v="2"/>
    <x v="3"/>
  </r>
  <r>
    <x v="1"/>
    <s v="Travel_Rarely"/>
    <x v="1"/>
    <s v="Current Employees"/>
    <x v="1"/>
    <x v="1"/>
    <s v="STAFF-820"/>
    <n v="820"/>
    <x v="0"/>
    <x v="5"/>
    <x v="1"/>
    <s v="Yes"/>
    <s v="Y"/>
    <n v="3"/>
    <n v="-2"/>
    <n v="0"/>
    <n v="47"/>
    <n v="0"/>
    <m/>
    <n v="0"/>
    <n v="1"/>
    <n v="202"/>
    <n v="2"/>
    <x v="0"/>
    <n v="1"/>
    <n v="3"/>
    <n v="33"/>
    <n v="3"/>
    <n v="4"/>
    <n v="4"/>
    <n v="16752"/>
    <n v="12982"/>
    <n v="1"/>
    <n v="11"/>
    <n v="3"/>
    <n v="3"/>
    <n v="80"/>
    <n v="1"/>
    <n v="26"/>
    <n v="2"/>
    <x v="34"/>
    <n v="14"/>
    <n v="3"/>
    <n v="0"/>
    <s v="46+"/>
    <s v="Senior"/>
    <x v="0"/>
    <x v="4"/>
  </r>
  <r>
    <x v="1"/>
    <s v="Travel_Rarely"/>
    <x v="0"/>
    <s v="Current Employees"/>
    <x v="1"/>
    <x v="1"/>
    <s v="STAFF-823"/>
    <n v="823"/>
    <x v="0"/>
    <x v="3"/>
    <x v="1"/>
    <s v="No"/>
    <s v="Y"/>
    <n v="2"/>
    <n v="-2"/>
    <n v="0"/>
    <n v="36"/>
    <n v="0"/>
    <m/>
    <n v="0"/>
    <n v="1"/>
    <n v="676"/>
    <n v="1"/>
    <x v="3"/>
    <n v="1"/>
    <n v="3"/>
    <n v="35"/>
    <n v="3"/>
    <n v="2"/>
    <n v="3"/>
    <n v="5228"/>
    <n v="23361"/>
    <n v="0"/>
    <n v="15"/>
    <n v="3"/>
    <n v="1"/>
    <n v="80"/>
    <n v="1"/>
    <n v="10"/>
    <n v="3"/>
    <x v="7"/>
    <n v="7"/>
    <n v="0"/>
    <n v="5"/>
    <s v="36-45"/>
    <s v="Mid Career"/>
    <x v="2"/>
    <x v="1"/>
  </r>
  <r>
    <x v="1"/>
    <s v="Travel_Rarely"/>
    <x v="2"/>
    <s v="Current Employees"/>
    <x v="1"/>
    <x v="0"/>
    <s v="STAFF-824"/>
    <n v="824"/>
    <x v="1"/>
    <x v="1"/>
    <x v="1"/>
    <s v="No"/>
    <s v="Y"/>
    <n v="3"/>
    <n v="-2"/>
    <n v="0"/>
    <n v="29"/>
    <n v="0"/>
    <m/>
    <n v="0"/>
    <n v="1"/>
    <n v="1252"/>
    <n v="23"/>
    <x v="0"/>
    <n v="1"/>
    <n v="3"/>
    <n v="81"/>
    <n v="4"/>
    <n v="1"/>
    <n v="1"/>
    <n v="2700"/>
    <n v="23779"/>
    <n v="1"/>
    <n v="24"/>
    <n v="4"/>
    <n v="3"/>
    <n v="80"/>
    <n v="1"/>
    <n v="10"/>
    <n v="3"/>
    <x v="1"/>
    <n v="7"/>
    <n v="0"/>
    <n v="7"/>
    <s v="26-35"/>
    <s v="Early Career"/>
    <x v="1"/>
    <x v="1"/>
  </r>
  <r>
    <x v="0"/>
    <s v="Travel_Rarely"/>
    <x v="3"/>
    <s v="Ex-Employees"/>
    <x v="1"/>
    <x v="0"/>
    <s v="STAFF-825"/>
    <n v="825"/>
    <x v="1"/>
    <x v="7"/>
    <x v="0"/>
    <s v="Yes"/>
    <s v="Y"/>
    <n v="2"/>
    <n v="-2"/>
    <n v="0"/>
    <n v="58"/>
    <n v="1"/>
    <n v="1"/>
    <n v="1"/>
    <n v="0"/>
    <n v="286"/>
    <n v="2"/>
    <x v="2"/>
    <n v="1"/>
    <n v="4"/>
    <n v="31"/>
    <n v="3"/>
    <n v="5"/>
    <n v="1"/>
    <n v="19246"/>
    <n v="25761"/>
    <n v="7"/>
    <n v="12"/>
    <n v="3"/>
    <n v="4"/>
    <n v="80"/>
    <n v="0"/>
    <n v="40"/>
    <n v="3"/>
    <x v="31"/>
    <n v="15"/>
    <n v="13"/>
    <n v="8"/>
    <s v="46+"/>
    <s v="Senior"/>
    <x v="0"/>
    <x v="4"/>
  </r>
  <r>
    <x v="1"/>
    <s v="Travel_Rarely"/>
    <x v="0"/>
    <s v="Current Employees"/>
    <x v="1"/>
    <x v="0"/>
    <s v="STAFF-826"/>
    <n v="826"/>
    <x v="0"/>
    <x v="1"/>
    <x v="0"/>
    <s v="No"/>
    <s v="Y"/>
    <n v="0"/>
    <n v="-2"/>
    <n v="0"/>
    <n v="35"/>
    <n v="0"/>
    <m/>
    <n v="0"/>
    <n v="1"/>
    <n v="1258"/>
    <n v="1"/>
    <x v="2"/>
    <n v="1"/>
    <n v="4"/>
    <n v="40"/>
    <n v="4"/>
    <n v="1"/>
    <n v="1"/>
    <n v="2506"/>
    <n v="13301"/>
    <n v="3"/>
    <n v="13"/>
    <n v="3"/>
    <n v="3"/>
    <n v="80"/>
    <n v="0"/>
    <n v="7"/>
    <n v="3"/>
    <x v="4"/>
    <n v="2"/>
    <n v="2"/>
    <n v="2"/>
    <s v="26-35"/>
    <s v="Early Career"/>
    <x v="2"/>
    <x v="2"/>
  </r>
  <r>
    <x v="1"/>
    <s v="Travel_Rarely"/>
    <x v="0"/>
    <s v="Current Employees"/>
    <x v="1"/>
    <x v="0"/>
    <s v="STAFF-827"/>
    <n v="827"/>
    <x v="0"/>
    <x v="3"/>
    <x v="1"/>
    <s v="Yes"/>
    <s v="Y"/>
    <n v="4"/>
    <n v="-2"/>
    <n v="0"/>
    <n v="42"/>
    <n v="0"/>
    <m/>
    <n v="0"/>
    <n v="1"/>
    <n v="932"/>
    <n v="1"/>
    <x v="0"/>
    <n v="1"/>
    <n v="4"/>
    <n v="43"/>
    <n v="2"/>
    <n v="2"/>
    <n v="1"/>
    <n v="6062"/>
    <n v="4051"/>
    <n v="9"/>
    <n v="13"/>
    <n v="3"/>
    <n v="4"/>
    <n v="80"/>
    <n v="1"/>
    <n v="8"/>
    <n v="3"/>
    <x v="9"/>
    <n v="3"/>
    <n v="0"/>
    <n v="2"/>
    <s v="36-45"/>
    <s v="Mid Career"/>
    <x v="2"/>
    <x v="3"/>
  </r>
  <r>
    <x v="0"/>
    <s v="Travel_Rarely"/>
    <x v="2"/>
    <s v="Ex-Employees"/>
    <x v="1"/>
    <x v="2"/>
    <s v="STAFF-828"/>
    <n v="828"/>
    <x v="1"/>
    <x v="1"/>
    <x v="0"/>
    <s v="No"/>
    <s v="Y"/>
    <n v="3"/>
    <n v="-2"/>
    <n v="0"/>
    <n v="28"/>
    <n v="1"/>
    <n v="1"/>
    <n v="1"/>
    <n v="0"/>
    <n v="890"/>
    <n v="2"/>
    <x v="2"/>
    <n v="1"/>
    <n v="3"/>
    <n v="46"/>
    <n v="3"/>
    <n v="1"/>
    <n v="3"/>
    <n v="4382"/>
    <n v="16374"/>
    <n v="6"/>
    <n v="17"/>
    <n v="3"/>
    <n v="4"/>
    <n v="80"/>
    <n v="0"/>
    <n v="5"/>
    <n v="2"/>
    <x v="4"/>
    <n v="2"/>
    <n v="2"/>
    <n v="1"/>
    <s v="26-35"/>
    <s v="Early Career"/>
    <x v="4"/>
    <x v="2"/>
  </r>
  <r>
    <x v="1"/>
    <s v="Travel_Rarely"/>
    <x v="0"/>
    <s v="Current Employees"/>
    <x v="2"/>
    <x v="5"/>
    <s v="STAFF-829"/>
    <n v="829"/>
    <x v="1"/>
    <x v="8"/>
    <x v="1"/>
    <s v="No"/>
    <s v="Y"/>
    <n v="2"/>
    <n v="-2"/>
    <n v="0"/>
    <n v="36"/>
    <n v="0"/>
    <m/>
    <n v="0"/>
    <n v="1"/>
    <n v="1041"/>
    <n v="13"/>
    <x v="3"/>
    <n v="1"/>
    <n v="3"/>
    <n v="36"/>
    <n v="3"/>
    <n v="1"/>
    <n v="3"/>
    <n v="2143"/>
    <n v="25527"/>
    <n v="4"/>
    <n v="13"/>
    <n v="3"/>
    <n v="2"/>
    <n v="80"/>
    <n v="1"/>
    <n v="8"/>
    <n v="3"/>
    <x v="8"/>
    <n v="2"/>
    <n v="0"/>
    <n v="4"/>
    <s v="36-45"/>
    <s v="Mid Career"/>
    <x v="2"/>
    <x v="3"/>
  </r>
  <r>
    <x v="1"/>
    <s v="Travel_Rarely"/>
    <x v="2"/>
    <s v="Current Employees"/>
    <x v="1"/>
    <x v="0"/>
    <s v="STAFF-830"/>
    <n v="830"/>
    <x v="0"/>
    <x v="3"/>
    <x v="1"/>
    <s v="No"/>
    <s v="Y"/>
    <n v="3"/>
    <n v="-2"/>
    <n v="0"/>
    <n v="32"/>
    <n v="0"/>
    <m/>
    <n v="0"/>
    <n v="1"/>
    <n v="859"/>
    <n v="4"/>
    <x v="3"/>
    <n v="1"/>
    <n v="3"/>
    <n v="98"/>
    <n v="2"/>
    <n v="2"/>
    <n v="1"/>
    <n v="6162"/>
    <n v="19124"/>
    <n v="1"/>
    <n v="12"/>
    <n v="3"/>
    <n v="3"/>
    <n v="80"/>
    <n v="1"/>
    <n v="14"/>
    <n v="3"/>
    <x v="13"/>
    <n v="13"/>
    <n v="6"/>
    <n v="8"/>
    <s v="26-35"/>
    <s v="Early Career"/>
    <x v="0"/>
    <x v="4"/>
  </r>
  <r>
    <x v="1"/>
    <s v="Travel_Frequently"/>
    <x v="0"/>
    <s v="Current Employees"/>
    <x v="1"/>
    <x v="2"/>
    <s v="STAFF-832"/>
    <n v="832"/>
    <x v="1"/>
    <x v="2"/>
    <x v="0"/>
    <s v="No"/>
    <s v="Y"/>
    <n v="6"/>
    <n v="-2"/>
    <n v="0"/>
    <n v="40"/>
    <n v="0"/>
    <m/>
    <n v="0"/>
    <n v="1"/>
    <n v="720"/>
    <n v="16"/>
    <x v="2"/>
    <n v="1"/>
    <n v="1"/>
    <n v="51"/>
    <n v="2"/>
    <n v="2"/>
    <n v="3"/>
    <n v="5094"/>
    <n v="11983"/>
    <n v="6"/>
    <n v="14"/>
    <n v="3"/>
    <n v="4"/>
    <n v="80"/>
    <n v="0"/>
    <n v="10"/>
    <n v="3"/>
    <x v="6"/>
    <n v="0"/>
    <n v="0"/>
    <n v="0"/>
    <s v="36-45"/>
    <s v="Mid Career"/>
    <x v="2"/>
    <x v="2"/>
  </r>
  <r>
    <x v="1"/>
    <s v="Travel_Rarely"/>
    <x v="2"/>
    <s v="Current Employees"/>
    <x v="1"/>
    <x v="2"/>
    <s v="STAFF-833"/>
    <n v="833"/>
    <x v="0"/>
    <x v="3"/>
    <x v="0"/>
    <s v="Yes"/>
    <s v="Y"/>
    <n v="4"/>
    <n v="-2"/>
    <n v="0"/>
    <n v="30"/>
    <n v="0"/>
    <m/>
    <n v="0"/>
    <n v="1"/>
    <n v="946"/>
    <n v="2"/>
    <x v="3"/>
    <n v="1"/>
    <n v="3"/>
    <n v="52"/>
    <n v="2"/>
    <n v="2"/>
    <n v="4"/>
    <n v="6877"/>
    <n v="20234"/>
    <n v="5"/>
    <n v="24"/>
    <n v="4"/>
    <n v="2"/>
    <n v="80"/>
    <n v="0"/>
    <n v="12"/>
    <n v="2"/>
    <x v="2"/>
    <n v="0"/>
    <n v="0"/>
    <n v="0"/>
    <s v="26-35"/>
    <s v="Early Career"/>
    <x v="1"/>
    <x v="2"/>
  </r>
  <r>
    <x v="1"/>
    <s v="Travel_Rarely"/>
    <x v="1"/>
    <s v="Current Employees"/>
    <x v="1"/>
    <x v="0"/>
    <s v="STAFF-834"/>
    <n v="834"/>
    <x v="0"/>
    <x v="1"/>
    <x v="0"/>
    <s v="No"/>
    <s v="Y"/>
    <n v="3"/>
    <n v="-2"/>
    <n v="0"/>
    <n v="45"/>
    <n v="0"/>
    <m/>
    <n v="0"/>
    <n v="1"/>
    <n v="252"/>
    <n v="2"/>
    <x v="3"/>
    <n v="1"/>
    <n v="2"/>
    <n v="95"/>
    <n v="2"/>
    <n v="1"/>
    <n v="1"/>
    <n v="2274"/>
    <n v="6153"/>
    <n v="1"/>
    <n v="14"/>
    <n v="3"/>
    <n v="4"/>
    <n v="80"/>
    <n v="0"/>
    <n v="1"/>
    <n v="3"/>
    <x v="6"/>
    <n v="0"/>
    <n v="0"/>
    <n v="0"/>
    <s v="36-45"/>
    <s v="Mid Career"/>
    <x v="2"/>
    <x v="2"/>
  </r>
  <r>
    <x v="1"/>
    <s v="Travel_Rarely"/>
    <x v="0"/>
    <s v="Current Employees"/>
    <x v="1"/>
    <x v="0"/>
    <s v="STAFF-836"/>
    <n v="836"/>
    <x v="1"/>
    <x v="3"/>
    <x v="1"/>
    <s v="No"/>
    <s v="Y"/>
    <n v="3"/>
    <n v="-2"/>
    <n v="0"/>
    <n v="42"/>
    <n v="0"/>
    <m/>
    <n v="0"/>
    <n v="1"/>
    <n v="933"/>
    <n v="29"/>
    <x v="3"/>
    <n v="1"/>
    <n v="2"/>
    <n v="98"/>
    <n v="3"/>
    <n v="2"/>
    <n v="1"/>
    <n v="4434"/>
    <n v="11806"/>
    <n v="1"/>
    <n v="13"/>
    <n v="3"/>
    <n v="4"/>
    <n v="80"/>
    <n v="1"/>
    <n v="10"/>
    <n v="2"/>
    <x v="7"/>
    <n v="8"/>
    <n v="7"/>
    <n v="8"/>
    <s v="36-45"/>
    <s v="Mid Career"/>
    <x v="2"/>
    <x v="1"/>
  </r>
  <r>
    <x v="1"/>
    <s v="Travel_Frequently"/>
    <x v="0"/>
    <s v="Current Employees"/>
    <x v="1"/>
    <x v="0"/>
    <s v="STAFF-837"/>
    <n v="837"/>
    <x v="1"/>
    <x v="4"/>
    <x v="2"/>
    <s v="No"/>
    <s v="Y"/>
    <n v="3"/>
    <n v="-2"/>
    <n v="0"/>
    <n v="38"/>
    <n v="0"/>
    <m/>
    <n v="0"/>
    <n v="1"/>
    <n v="471"/>
    <n v="12"/>
    <x v="3"/>
    <n v="1"/>
    <n v="1"/>
    <n v="45"/>
    <n v="2"/>
    <n v="2"/>
    <n v="1"/>
    <n v="6288"/>
    <n v="4284"/>
    <n v="2"/>
    <n v="15"/>
    <n v="3"/>
    <n v="3"/>
    <n v="80"/>
    <n v="1"/>
    <n v="13"/>
    <n v="2"/>
    <x v="9"/>
    <n v="3"/>
    <n v="1"/>
    <n v="2"/>
    <s v="36-45"/>
    <s v="Mid Career"/>
    <x v="2"/>
    <x v="3"/>
  </r>
  <r>
    <x v="1"/>
    <s v="Travel_Frequently"/>
    <x v="2"/>
    <s v="Current Employees"/>
    <x v="1"/>
    <x v="0"/>
    <s v="STAFF-838"/>
    <n v="838"/>
    <x v="0"/>
    <x v="1"/>
    <x v="0"/>
    <s v="No"/>
    <s v="Y"/>
    <n v="3"/>
    <n v="-2"/>
    <n v="0"/>
    <n v="34"/>
    <n v="0"/>
    <m/>
    <n v="0"/>
    <n v="1"/>
    <n v="702"/>
    <n v="16"/>
    <x v="2"/>
    <n v="1"/>
    <n v="3"/>
    <n v="100"/>
    <n v="2"/>
    <n v="1"/>
    <n v="1"/>
    <n v="2553"/>
    <n v="8306"/>
    <n v="1"/>
    <n v="16"/>
    <n v="3"/>
    <n v="3"/>
    <n v="80"/>
    <n v="0"/>
    <n v="6"/>
    <n v="3"/>
    <x v="8"/>
    <n v="2"/>
    <n v="1"/>
    <n v="3"/>
    <s v="26-35"/>
    <s v="Early Career"/>
    <x v="4"/>
    <x v="3"/>
  </r>
  <r>
    <x v="0"/>
    <s v="Travel_Rarely"/>
    <x v="1"/>
    <s v="Ex-Employees"/>
    <x v="0"/>
    <x v="3"/>
    <s v="STAFF-840"/>
    <n v="840"/>
    <x v="0"/>
    <x v="0"/>
    <x v="1"/>
    <s v="No"/>
    <s v="Y"/>
    <n v="3"/>
    <n v="-2"/>
    <n v="0"/>
    <n v="49"/>
    <n v="1"/>
    <n v="1"/>
    <n v="1"/>
    <n v="0"/>
    <n v="1184"/>
    <n v="11"/>
    <x v="3"/>
    <n v="1"/>
    <n v="3"/>
    <n v="43"/>
    <n v="3"/>
    <n v="3"/>
    <n v="2"/>
    <n v="7654"/>
    <n v="5860"/>
    <n v="1"/>
    <n v="18"/>
    <n v="3"/>
    <n v="1"/>
    <n v="80"/>
    <n v="2"/>
    <n v="9"/>
    <n v="4"/>
    <x v="7"/>
    <n v="8"/>
    <n v="7"/>
    <n v="7"/>
    <s v="46+"/>
    <s v="Senior"/>
    <x v="4"/>
    <x v="1"/>
  </r>
  <r>
    <x v="0"/>
    <s v="Travel_Rarely"/>
    <x v="3"/>
    <s v="Ex-Employees"/>
    <x v="0"/>
    <x v="2"/>
    <s v="STAFF-842"/>
    <n v="842"/>
    <x v="1"/>
    <x v="0"/>
    <x v="0"/>
    <s v="No"/>
    <s v="Y"/>
    <n v="3"/>
    <n v="-2"/>
    <n v="0"/>
    <n v="55"/>
    <n v="1"/>
    <n v="1"/>
    <n v="1"/>
    <n v="0"/>
    <n v="436"/>
    <n v="2"/>
    <x v="1"/>
    <n v="1"/>
    <n v="3"/>
    <n v="37"/>
    <n v="3"/>
    <n v="2"/>
    <n v="4"/>
    <n v="5160"/>
    <n v="21519"/>
    <n v="4"/>
    <n v="16"/>
    <n v="3"/>
    <n v="3"/>
    <n v="80"/>
    <n v="0"/>
    <n v="12"/>
    <n v="2"/>
    <x v="7"/>
    <n v="7"/>
    <n v="7"/>
    <n v="3"/>
    <s v="46+"/>
    <s v="Senior"/>
    <x v="4"/>
    <x v="1"/>
  </r>
  <r>
    <x v="1"/>
    <s v="Travel_Rarely"/>
    <x v="0"/>
    <s v="Current Employees"/>
    <x v="1"/>
    <x v="0"/>
    <s v="STAFF-843"/>
    <n v="843"/>
    <x v="1"/>
    <x v="7"/>
    <x v="1"/>
    <s v="No"/>
    <s v="Y"/>
    <n v="3"/>
    <n v="-2"/>
    <n v="0"/>
    <n v="43"/>
    <n v="0"/>
    <m/>
    <n v="0"/>
    <n v="1"/>
    <n v="589"/>
    <n v="14"/>
    <x v="0"/>
    <n v="1"/>
    <n v="2"/>
    <n v="94"/>
    <n v="3"/>
    <n v="4"/>
    <n v="1"/>
    <n v="17159"/>
    <n v="5200"/>
    <n v="6"/>
    <n v="24"/>
    <n v="4"/>
    <n v="3"/>
    <n v="80"/>
    <n v="1"/>
    <n v="22"/>
    <n v="3"/>
    <x v="9"/>
    <n v="1"/>
    <n v="1"/>
    <n v="0"/>
    <s v="36-45"/>
    <s v="Mid Career"/>
    <x v="1"/>
    <x v="3"/>
  </r>
  <r>
    <x v="1"/>
    <s v="Travel_Rarely"/>
    <x v="2"/>
    <s v="Current Employees"/>
    <x v="1"/>
    <x v="4"/>
    <s v="STAFF-844"/>
    <n v="844"/>
    <x v="1"/>
    <x v="7"/>
    <x v="2"/>
    <s v="Yes"/>
    <s v="Y"/>
    <n v="3"/>
    <n v="-2"/>
    <n v="0"/>
    <n v="27"/>
    <n v="0"/>
    <m/>
    <n v="0"/>
    <n v="1"/>
    <n v="269"/>
    <n v="5"/>
    <x v="1"/>
    <n v="1"/>
    <n v="4"/>
    <n v="42"/>
    <n v="2"/>
    <n v="3"/>
    <n v="4"/>
    <n v="12808"/>
    <n v="8842"/>
    <n v="1"/>
    <n v="16"/>
    <n v="3"/>
    <n v="2"/>
    <n v="80"/>
    <n v="1"/>
    <n v="9"/>
    <n v="3"/>
    <x v="7"/>
    <n v="8"/>
    <n v="0"/>
    <n v="8"/>
    <s v="26-35"/>
    <s v="Early Career"/>
    <x v="4"/>
    <x v="1"/>
  </r>
  <r>
    <x v="1"/>
    <s v="Travel_Rarely"/>
    <x v="0"/>
    <s v="Current Employees"/>
    <x v="1"/>
    <x v="1"/>
    <s v="STAFF-845"/>
    <n v="845"/>
    <x v="1"/>
    <x v="3"/>
    <x v="0"/>
    <s v="No"/>
    <s v="Y"/>
    <n v="3"/>
    <n v="-2"/>
    <n v="0"/>
    <n v="35"/>
    <n v="0"/>
    <m/>
    <n v="0"/>
    <n v="1"/>
    <n v="950"/>
    <n v="7"/>
    <x v="3"/>
    <n v="1"/>
    <n v="3"/>
    <n v="59"/>
    <n v="3"/>
    <n v="3"/>
    <n v="3"/>
    <n v="10221"/>
    <n v="18869"/>
    <n v="3"/>
    <n v="21"/>
    <n v="4"/>
    <n v="2"/>
    <n v="80"/>
    <n v="0"/>
    <n v="17"/>
    <n v="4"/>
    <x v="3"/>
    <n v="5"/>
    <n v="1"/>
    <n v="6"/>
    <s v="26-35"/>
    <s v="Early Career"/>
    <x v="3"/>
    <x v="0"/>
  </r>
  <r>
    <x v="1"/>
    <s v="Travel_Rarely"/>
    <x v="2"/>
    <s v="Current Employees"/>
    <x v="0"/>
    <x v="3"/>
    <s v="STAFF-846"/>
    <n v="846"/>
    <x v="0"/>
    <x v="0"/>
    <x v="1"/>
    <s v="Yes"/>
    <s v="Y"/>
    <n v="2"/>
    <n v="-2"/>
    <n v="0"/>
    <n v="28"/>
    <n v="0"/>
    <m/>
    <n v="0"/>
    <n v="1"/>
    <n v="760"/>
    <n v="2"/>
    <x v="2"/>
    <n v="1"/>
    <n v="2"/>
    <n v="81"/>
    <n v="3"/>
    <n v="2"/>
    <n v="2"/>
    <n v="4779"/>
    <n v="3698"/>
    <n v="1"/>
    <n v="20"/>
    <n v="4"/>
    <n v="1"/>
    <n v="80"/>
    <n v="0"/>
    <n v="8"/>
    <n v="3"/>
    <x v="3"/>
    <n v="7"/>
    <n v="7"/>
    <n v="5"/>
    <s v="26-35"/>
    <s v="Early Career"/>
    <x v="3"/>
    <x v="0"/>
  </r>
  <r>
    <x v="1"/>
    <s v="Travel_Rarely"/>
    <x v="2"/>
    <s v="Current Employees"/>
    <x v="2"/>
    <x v="5"/>
    <s v="STAFF-847"/>
    <n v="847"/>
    <x v="1"/>
    <x v="8"/>
    <x v="1"/>
    <s v="No"/>
    <s v="Y"/>
    <n v="1"/>
    <n v="-2"/>
    <n v="0"/>
    <n v="34"/>
    <n v="0"/>
    <m/>
    <n v="0"/>
    <n v="1"/>
    <n v="829"/>
    <n v="3"/>
    <x v="0"/>
    <n v="1"/>
    <n v="3"/>
    <n v="88"/>
    <n v="3"/>
    <n v="1"/>
    <n v="4"/>
    <n v="3737"/>
    <n v="2243"/>
    <n v="0"/>
    <n v="19"/>
    <n v="3"/>
    <n v="3"/>
    <n v="80"/>
    <n v="1"/>
    <n v="4"/>
    <n v="1"/>
    <x v="11"/>
    <n v="2"/>
    <n v="0"/>
    <n v="2"/>
    <s v="26-35"/>
    <s v="Early Career"/>
    <x v="3"/>
    <x v="3"/>
  </r>
  <r>
    <x v="0"/>
    <s v="Travel_Frequently"/>
    <x v="2"/>
    <s v="Ex-Employees"/>
    <x v="1"/>
    <x v="2"/>
    <s v="STAFF-848"/>
    <n v="848"/>
    <x v="0"/>
    <x v="1"/>
    <x v="1"/>
    <s v="Yes"/>
    <s v="Y"/>
    <n v="2"/>
    <n v="-2"/>
    <n v="0"/>
    <n v="26"/>
    <n v="1"/>
    <n v="1"/>
    <n v="1"/>
    <n v="0"/>
    <n v="887"/>
    <n v="5"/>
    <x v="0"/>
    <n v="1"/>
    <n v="3"/>
    <n v="88"/>
    <n v="2"/>
    <n v="1"/>
    <n v="3"/>
    <n v="2366"/>
    <n v="20898"/>
    <n v="1"/>
    <n v="14"/>
    <n v="3"/>
    <n v="1"/>
    <n v="80"/>
    <n v="1"/>
    <n v="8"/>
    <n v="3"/>
    <x v="3"/>
    <n v="7"/>
    <n v="1"/>
    <n v="7"/>
    <s v="26-35"/>
    <s v="Early Career"/>
    <x v="2"/>
    <x v="0"/>
  </r>
  <r>
    <x v="1"/>
    <s v="Non-Travel"/>
    <x v="2"/>
    <s v="Current Employees"/>
    <x v="1"/>
    <x v="2"/>
    <s v="STAFF-850"/>
    <n v="850"/>
    <x v="1"/>
    <x v="1"/>
    <x v="1"/>
    <s v="No"/>
    <s v="Y"/>
    <n v="6"/>
    <n v="-2"/>
    <n v="0"/>
    <n v="27"/>
    <n v="0"/>
    <m/>
    <n v="0"/>
    <n v="1"/>
    <n v="443"/>
    <n v="3"/>
    <x v="3"/>
    <n v="1"/>
    <n v="4"/>
    <n v="50"/>
    <n v="3"/>
    <n v="1"/>
    <n v="4"/>
    <n v="1706"/>
    <n v="16571"/>
    <n v="1"/>
    <n v="11"/>
    <n v="3"/>
    <n v="3"/>
    <n v="80"/>
    <n v="3"/>
    <n v="0"/>
    <n v="2"/>
    <x v="2"/>
    <n v="0"/>
    <n v="0"/>
    <n v="0"/>
    <s v="26-35"/>
    <s v="Early Career"/>
    <x v="0"/>
    <x v="2"/>
  </r>
  <r>
    <x v="1"/>
    <s v="Travel_Rarely"/>
    <x v="1"/>
    <s v="Current Employees"/>
    <x v="0"/>
    <x v="3"/>
    <s v="STAFF-851"/>
    <n v="851"/>
    <x v="0"/>
    <x v="5"/>
    <x v="1"/>
    <s v="No"/>
    <s v="Y"/>
    <n v="2"/>
    <n v="-2"/>
    <n v="0"/>
    <n v="51"/>
    <n v="0"/>
    <m/>
    <n v="0"/>
    <n v="1"/>
    <n v="1318"/>
    <n v="26"/>
    <x v="2"/>
    <n v="1"/>
    <n v="1"/>
    <n v="66"/>
    <n v="3"/>
    <n v="4"/>
    <n v="2"/>
    <n v="16307"/>
    <n v="5594"/>
    <n v="2"/>
    <n v="14"/>
    <n v="3"/>
    <n v="3"/>
    <n v="80"/>
    <n v="1"/>
    <n v="29"/>
    <n v="2"/>
    <x v="23"/>
    <n v="6"/>
    <n v="4"/>
    <n v="17"/>
    <s v="46+"/>
    <s v="Senior"/>
    <x v="2"/>
    <x v="4"/>
  </r>
  <r>
    <x v="1"/>
    <s v="Travel_Rarely"/>
    <x v="0"/>
    <s v="Current Employees"/>
    <x v="1"/>
    <x v="2"/>
    <s v="STAFF-852"/>
    <n v="852"/>
    <x v="1"/>
    <x v="4"/>
    <x v="0"/>
    <s v="No"/>
    <s v="Y"/>
    <n v="2"/>
    <n v="-2"/>
    <n v="0"/>
    <n v="44"/>
    <n v="0"/>
    <m/>
    <n v="0"/>
    <n v="1"/>
    <n v="625"/>
    <n v="4"/>
    <x v="3"/>
    <n v="1"/>
    <n v="4"/>
    <n v="50"/>
    <n v="3"/>
    <n v="2"/>
    <n v="3"/>
    <n v="5933"/>
    <n v="5197"/>
    <n v="9"/>
    <n v="12"/>
    <n v="3"/>
    <n v="4"/>
    <n v="80"/>
    <n v="0"/>
    <n v="10"/>
    <n v="2"/>
    <x v="8"/>
    <n v="2"/>
    <n v="2"/>
    <n v="3"/>
    <s v="36-45"/>
    <s v="Mid Career"/>
    <x v="0"/>
    <x v="3"/>
  </r>
  <r>
    <x v="1"/>
    <s v="Travel_Rarely"/>
    <x v="2"/>
    <s v="Current Employees"/>
    <x v="1"/>
    <x v="2"/>
    <s v="STAFF-854"/>
    <n v="854"/>
    <x v="1"/>
    <x v="1"/>
    <x v="0"/>
    <s v="No"/>
    <s v="Y"/>
    <n v="3"/>
    <n v="-2"/>
    <n v="0"/>
    <n v="25"/>
    <n v="0"/>
    <m/>
    <n v="0"/>
    <n v="1"/>
    <n v="180"/>
    <n v="2"/>
    <x v="1"/>
    <n v="1"/>
    <n v="1"/>
    <n v="65"/>
    <n v="4"/>
    <n v="1"/>
    <n v="3"/>
    <n v="3424"/>
    <n v="21632"/>
    <n v="7"/>
    <n v="13"/>
    <n v="3"/>
    <n v="3"/>
    <n v="80"/>
    <n v="0"/>
    <n v="6"/>
    <n v="2"/>
    <x v="9"/>
    <n v="3"/>
    <n v="0"/>
    <n v="1"/>
    <s v="18-25"/>
    <s v="Young"/>
    <x v="2"/>
    <x v="3"/>
  </r>
  <r>
    <x v="1"/>
    <s v="Travel_Rarely"/>
    <x v="2"/>
    <s v="Current Employees"/>
    <x v="0"/>
    <x v="2"/>
    <s v="STAFF-855"/>
    <n v="855"/>
    <x v="1"/>
    <x v="0"/>
    <x v="2"/>
    <s v="No"/>
    <s v="Y"/>
    <n v="5"/>
    <n v="-2"/>
    <n v="0"/>
    <n v="33"/>
    <n v="0"/>
    <m/>
    <n v="0"/>
    <n v="1"/>
    <n v="586"/>
    <n v="1"/>
    <x v="3"/>
    <n v="1"/>
    <n v="1"/>
    <n v="48"/>
    <n v="4"/>
    <n v="2"/>
    <n v="3"/>
    <n v="4037"/>
    <n v="21816"/>
    <n v="1"/>
    <n v="22"/>
    <n v="4"/>
    <n v="1"/>
    <n v="80"/>
    <n v="1"/>
    <n v="9"/>
    <n v="3"/>
    <x v="7"/>
    <n v="8"/>
    <n v="0"/>
    <n v="8"/>
    <s v="26-35"/>
    <s v="Early Career"/>
    <x v="1"/>
    <x v="1"/>
  </r>
  <r>
    <x v="1"/>
    <s v="Travel_Rarely"/>
    <x v="0"/>
    <s v="Current Employees"/>
    <x v="1"/>
    <x v="2"/>
    <s v="STAFF-856"/>
    <n v="856"/>
    <x v="0"/>
    <x v="1"/>
    <x v="0"/>
    <s v="No"/>
    <s v="Y"/>
    <n v="3"/>
    <n v="-2"/>
    <n v="0"/>
    <n v="35"/>
    <n v="0"/>
    <m/>
    <n v="0"/>
    <n v="1"/>
    <n v="1343"/>
    <n v="27"/>
    <x v="1"/>
    <n v="1"/>
    <n v="3"/>
    <n v="53"/>
    <n v="2"/>
    <n v="1"/>
    <n v="3"/>
    <n v="2559"/>
    <n v="17852"/>
    <n v="1"/>
    <n v="11"/>
    <n v="3"/>
    <n v="4"/>
    <n v="80"/>
    <n v="0"/>
    <n v="6"/>
    <n v="2"/>
    <x v="0"/>
    <n v="5"/>
    <n v="1"/>
    <n v="1"/>
    <s v="26-35"/>
    <s v="Early Career"/>
    <x v="0"/>
    <x v="0"/>
  </r>
  <r>
    <x v="1"/>
    <s v="Travel_Rarely"/>
    <x v="0"/>
    <s v="Current Employees"/>
    <x v="0"/>
    <x v="0"/>
    <s v="STAFF-857"/>
    <n v="857"/>
    <x v="1"/>
    <x v="0"/>
    <x v="1"/>
    <s v="Yes"/>
    <s v="Y"/>
    <n v="1"/>
    <n v="-2"/>
    <n v="0"/>
    <n v="36"/>
    <n v="0"/>
    <m/>
    <n v="0"/>
    <n v="1"/>
    <n v="928"/>
    <n v="1"/>
    <x v="0"/>
    <n v="1"/>
    <n v="2"/>
    <n v="56"/>
    <n v="3"/>
    <n v="2"/>
    <n v="1"/>
    <n v="6201"/>
    <n v="2823"/>
    <n v="1"/>
    <n v="14"/>
    <n v="3"/>
    <n v="4"/>
    <n v="80"/>
    <n v="1"/>
    <n v="18"/>
    <n v="2"/>
    <x v="29"/>
    <n v="14"/>
    <n v="4"/>
    <n v="11"/>
    <s v="36-45"/>
    <s v="Mid Career"/>
    <x v="2"/>
    <x v="4"/>
  </r>
  <r>
    <x v="1"/>
    <s v="Travel_Rarely"/>
    <x v="2"/>
    <s v="Current Employees"/>
    <x v="0"/>
    <x v="0"/>
    <s v="STAFF-859"/>
    <n v="859"/>
    <x v="1"/>
    <x v="0"/>
    <x v="2"/>
    <s v="No"/>
    <s v="Y"/>
    <n v="3"/>
    <n v="-2"/>
    <n v="0"/>
    <n v="32"/>
    <n v="0"/>
    <m/>
    <n v="0"/>
    <n v="1"/>
    <n v="117"/>
    <n v="13"/>
    <x v="2"/>
    <n v="1"/>
    <n v="2"/>
    <n v="73"/>
    <n v="3"/>
    <n v="2"/>
    <n v="1"/>
    <n v="4403"/>
    <n v="9250"/>
    <n v="2"/>
    <n v="11"/>
    <n v="3"/>
    <n v="3"/>
    <n v="80"/>
    <n v="1"/>
    <n v="8"/>
    <n v="2"/>
    <x v="8"/>
    <n v="2"/>
    <n v="0"/>
    <n v="3"/>
    <s v="26-35"/>
    <s v="Early Career"/>
    <x v="0"/>
    <x v="3"/>
  </r>
  <r>
    <x v="1"/>
    <s v="Travel_Frequently"/>
    <x v="2"/>
    <s v="Current Employees"/>
    <x v="1"/>
    <x v="0"/>
    <s v="STAFF-861"/>
    <n v="861"/>
    <x v="1"/>
    <x v="1"/>
    <x v="2"/>
    <s v="No"/>
    <s v="Y"/>
    <n v="3"/>
    <n v="-2"/>
    <n v="0"/>
    <n v="30"/>
    <n v="0"/>
    <m/>
    <n v="0"/>
    <n v="1"/>
    <n v="1012"/>
    <n v="5"/>
    <x v="2"/>
    <n v="1"/>
    <n v="2"/>
    <n v="75"/>
    <n v="2"/>
    <n v="1"/>
    <n v="1"/>
    <n v="3761"/>
    <n v="2373"/>
    <n v="9"/>
    <n v="12"/>
    <n v="3"/>
    <n v="2"/>
    <n v="80"/>
    <n v="1"/>
    <n v="10"/>
    <n v="2"/>
    <x v="8"/>
    <n v="4"/>
    <n v="0"/>
    <n v="3"/>
    <s v="26-35"/>
    <s v="Early Career"/>
    <x v="0"/>
    <x v="3"/>
  </r>
  <r>
    <x v="1"/>
    <s v="Travel_Rarely"/>
    <x v="1"/>
    <s v="Current Employees"/>
    <x v="0"/>
    <x v="3"/>
    <s v="STAFF-862"/>
    <n v="862"/>
    <x v="0"/>
    <x v="0"/>
    <x v="1"/>
    <s v="Yes"/>
    <s v="Y"/>
    <n v="3"/>
    <n v="-2"/>
    <n v="0"/>
    <n v="53"/>
    <n v="0"/>
    <m/>
    <n v="0"/>
    <n v="1"/>
    <n v="661"/>
    <n v="7"/>
    <x v="0"/>
    <n v="1"/>
    <n v="1"/>
    <n v="78"/>
    <n v="2"/>
    <n v="3"/>
    <n v="2"/>
    <n v="10934"/>
    <n v="20715"/>
    <n v="7"/>
    <n v="18"/>
    <n v="3"/>
    <n v="4"/>
    <n v="80"/>
    <n v="1"/>
    <n v="35"/>
    <n v="3"/>
    <x v="8"/>
    <n v="2"/>
    <n v="0"/>
    <n v="4"/>
    <s v="46+"/>
    <s v="Senior"/>
    <x v="4"/>
    <x v="3"/>
  </r>
  <r>
    <x v="1"/>
    <s v="Travel_Rarely"/>
    <x v="1"/>
    <s v="Current Employees"/>
    <x v="0"/>
    <x v="3"/>
    <s v="STAFF-864"/>
    <n v="864"/>
    <x v="1"/>
    <x v="0"/>
    <x v="2"/>
    <s v="Yes"/>
    <s v="Y"/>
    <n v="2"/>
    <n v="-2"/>
    <n v="0"/>
    <n v="45"/>
    <n v="0"/>
    <m/>
    <n v="0"/>
    <n v="1"/>
    <n v="930"/>
    <n v="9"/>
    <x v="3"/>
    <n v="1"/>
    <n v="4"/>
    <n v="74"/>
    <n v="3"/>
    <n v="3"/>
    <n v="2"/>
    <n v="10761"/>
    <n v="19239"/>
    <n v="4"/>
    <n v="12"/>
    <n v="3"/>
    <n v="3"/>
    <n v="80"/>
    <n v="1"/>
    <n v="18"/>
    <n v="3"/>
    <x v="8"/>
    <n v="4"/>
    <n v="0"/>
    <n v="2"/>
    <s v="36-45"/>
    <s v="Mid Career"/>
    <x v="0"/>
    <x v="3"/>
  </r>
  <r>
    <x v="1"/>
    <s v="Travel_Rarely"/>
    <x v="2"/>
    <s v="Current Employees"/>
    <x v="1"/>
    <x v="2"/>
    <s v="STAFF-865"/>
    <n v="865"/>
    <x v="0"/>
    <x v="1"/>
    <x v="1"/>
    <s v="No"/>
    <s v="Y"/>
    <n v="3"/>
    <n v="-2"/>
    <n v="0"/>
    <n v="32"/>
    <n v="0"/>
    <m/>
    <n v="0"/>
    <n v="1"/>
    <n v="638"/>
    <n v="8"/>
    <x v="0"/>
    <n v="1"/>
    <n v="3"/>
    <n v="91"/>
    <n v="4"/>
    <n v="2"/>
    <n v="3"/>
    <n v="5175"/>
    <n v="22162"/>
    <n v="5"/>
    <n v="12"/>
    <n v="3"/>
    <n v="3"/>
    <n v="80"/>
    <n v="1"/>
    <n v="9"/>
    <n v="2"/>
    <x v="8"/>
    <n v="3"/>
    <n v="1"/>
    <n v="3"/>
    <s v="26-35"/>
    <s v="Early Career"/>
    <x v="0"/>
    <x v="3"/>
  </r>
  <r>
    <x v="1"/>
    <s v="Travel_Frequently"/>
    <x v="1"/>
    <s v="Current Employees"/>
    <x v="1"/>
    <x v="2"/>
    <s v="STAFF-867"/>
    <n v="867"/>
    <x v="0"/>
    <x v="3"/>
    <x v="1"/>
    <s v="No"/>
    <s v="Y"/>
    <n v="3"/>
    <n v="-2"/>
    <n v="0"/>
    <n v="52"/>
    <n v="0"/>
    <m/>
    <n v="0"/>
    <n v="1"/>
    <n v="890"/>
    <n v="25"/>
    <x v="2"/>
    <n v="1"/>
    <n v="3"/>
    <n v="81"/>
    <n v="2"/>
    <n v="4"/>
    <n v="4"/>
    <n v="13826"/>
    <n v="19028"/>
    <n v="3"/>
    <n v="22"/>
    <n v="4"/>
    <n v="3"/>
    <n v="80"/>
    <n v="0"/>
    <n v="31"/>
    <n v="3"/>
    <x v="7"/>
    <n v="8"/>
    <n v="0"/>
    <n v="0"/>
    <s v="46+"/>
    <s v="Senior"/>
    <x v="1"/>
    <x v="1"/>
  </r>
  <r>
    <x v="1"/>
    <s v="Travel_Rarely"/>
    <x v="0"/>
    <s v="Current Employees"/>
    <x v="0"/>
    <x v="3"/>
    <s v="STAFF-868"/>
    <n v="868"/>
    <x v="1"/>
    <x v="0"/>
    <x v="2"/>
    <s v="No"/>
    <s v="Y"/>
    <n v="2"/>
    <n v="-2"/>
    <n v="0"/>
    <n v="37"/>
    <n v="0"/>
    <m/>
    <n v="0"/>
    <n v="1"/>
    <n v="342"/>
    <n v="16"/>
    <x v="2"/>
    <n v="1"/>
    <n v="4"/>
    <n v="66"/>
    <n v="2"/>
    <n v="2"/>
    <n v="2"/>
    <n v="6334"/>
    <n v="24558"/>
    <n v="4"/>
    <n v="19"/>
    <n v="3"/>
    <n v="4"/>
    <n v="80"/>
    <n v="2"/>
    <n v="9"/>
    <n v="3"/>
    <x v="6"/>
    <n v="0"/>
    <n v="0"/>
    <n v="0"/>
    <s v="36-45"/>
    <s v="Mid Career"/>
    <x v="3"/>
    <x v="2"/>
  </r>
  <r>
    <x v="1"/>
    <s v="Travel_Rarely"/>
    <x v="2"/>
    <s v="Current Employees"/>
    <x v="2"/>
    <x v="2"/>
    <s v="STAFF-869"/>
    <n v="869"/>
    <x v="1"/>
    <x v="8"/>
    <x v="2"/>
    <s v="No"/>
    <s v="Y"/>
    <n v="6"/>
    <n v="-2"/>
    <n v="0"/>
    <n v="28"/>
    <n v="0"/>
    <m/>
    <n v="0"/>
    <n v="1"/>
    <n v="1169"/>
    <n v="8"/>
    <x v="0"/>
    <n v="1"/>
    <n v="2"/>
    <n v="63"/>
    <n v="2"/>
    <n v="1"/>
    <n v="4"/>
    <n v="4936"/>
    <n v="23965"/>
    <n v="1"/>
    <n v="13"/>
    <n v="3"/>
    <n v="4"/>
    <n v="80"/>
    <n v="1"/>
    <n v="6"/>
    <n v="3"/>
    <x v="8"/>
    <n v="1"/>
    <n v="0"/>
    <n v="4"/>
    <s v="26-35"/>
    <s v="Early Career"/>
    <x v="2"/>
    <x v="3"/>
  </r>
  <r>
    <x v="1"/>
    <s v="Travel_Rarely"/>
    <x v="4"/>
    <s v="Current Employees"/>
    <x v="1"/>
    <x v="0"/>
    <s v="STAFF-872"/>
    <n v="872"/>
    <x v="1"/>
    <x v="3"/>
    <x v="1"/>
    <s v="No"/>
    <s v="Y"/>
    <n v="2"/>
    <n v="-2"/>
    <n v="0"/>
    <n v="22"/>
    <n v="0"/>
    <m/>
    <n v="0"/>
    <n v="1"/>
    <n v="1230"/>
    <n v="1"/>
    <x v="0"/>
    <n v="1"/>
    <n v="4"/>
    <n v="33"/>
    <n v="2"/>
    <n v="2"/>
    <n v="1"/>
    <n v="4775"/>
    <n v="19146"/>
    <n v="6"/>
    <n v="22"/>
    <n v="4"/>
    <n v="1"/>
    <n v="80"/>
    <n v="2"/>
    <n v="4"/>
    <n v="1"/>
    <x v="4"/>
    <n v="2"/>
    <n v="2"/>
    <n v="2"/>
    <s v="18-25"/>
    <s v="Young"/>
    <x v="1"/>
    <x v="2"/>
  </r>
  <r>
    <x v="1"/>
    <s v="Travel_Rarely"/>
    <x v="0"/>
    <s v="Current Employees"/>
    <x v="1"/>
    <x v="0"/>
    <s v="STAFF-874"/>
    <n v="874"/>
    <x v="1"/>
    <x v="2"/>
    <x v="1"/>
    <s v="Yes"/>
    <s v="Y"/>
    <n v="2"/>
    <n v="-2"/>
    <n v="0"/>
    <n v="44"/>
    <n v="0"/>
    <m/>
    <n v="0"/>
    <n v="1"/>
    <n v="986"/>
    <n v="8"/>
    <x v="2"/>
    <n v="1"/>
    <n v="1"/>
    <n v="62"/>
    <n v="4"/>
    <n v="1"/>
    <n v="1"/>
    <n v="2818"/>
    <n v="5044"/>
    <n v="2"/>
    <n v="24"/>
    <n v="4"/>
    <n v="3"/>
    <n v="80"/>
    <n v="1"/>
    <n v="10"/>
    <n v="2"/>
    <x v="11"/>
    <n v="2"/>
    <n v="0"/>
    <n v="2"/>
    <s v="36-45"/>
    <s v="Mid Career"/>
    <x v="1"/>
    <x v="3"/>
  </r>
  <r>
    <x v="1"/>
    <s v="Travel_Frequently"/>
    <x v="0"/>
    <s v="Current Employees"/>
    <x v="1"/>
    <x v="2"/>
    <s v="STAFF-875"/>
    <n v="875"/>
    <x v="1"/>
    <x v="1"/>
    <x v="0"/>
    <s v="Yes"/>
    <s v="Y"/>
    <n v="2"/>
    <n v="-2"/>
    <n v="0"/>
    <n v="42"/>
    <n v="0"/>
    <m/>
    <n v="0"/>
    <n v="1"/>
    <n v="1271"/>
    <n v="2"/>
    <x v="1"/>
    <n v="1"/>
    <n v="2"/>
    <n v="35"/>
    <n v="3"/>
    <n v="1"/>
    <n v="4"/>
    <n v="2515"/>
    <n v="9068"/>
    <n v="5"/>
    <n v="14"/>
    <n v="3"/>
    <n v="4"/>
    <n v="80"/>
    <n v="0"/>
    <n v="8"/>
    <n v="3"/>
    <x v="4"/>
    <n v="1"/>
    <n v="2"/>
    <n v="2"/>
    <s v="36-45"/>
    <s v="Mid Career"/>
    <x v="2"/>
    <x v="2"/>
  </r>
  <r>
    <x v="1"/>
    <s v="Travel_Rarely"/>
    <x v="0"/>
    <s v="Current Employees"/>
    <x v="2"/>
    <x v="0"/>
    <s v="STAFF-878"/>
    <n v="878"/>
    <x v="1"/>
    <x v="8"/>
    <x v="1"/>
    <s v="No"/>
    <s v="Y"/>
    <n v="3"/>
    <n v="-2"/>
    <n v="0"/>
    <n v="36"/>
    <n v="0"/>
    <m/>
    <n v="0"/>
    <n v="1"/>
    <n v="1278"/>
    <n v="8"/>
    <x v="3"/>
    <n v="1"/>
    <n v="1"/>
    <n v="77"/>
    <n v="2"/>
    <n v="1"/>
    <n v="1"/>
    <n v="2342"/>
    <n v="8635"/>
    <n v="0"/>
    <n v="21"/>
    <n v="4"/>
    <n v="3"/>
    <n v="80"/>
    <n v="0"/>
    <n v="6"/>
    <n v="3"/>
    <x v="8"/>
    <n v="4"/>
    <n v="0"/>
    <n v="3"/>
    <s v="36-45"/>
    <s v="Mid Career"/>
    <x v="3"/>
    <x v="3"/>
  </r>
  <r>
    <x v="1"/>
    <s v="Travel_Rarely"/>
    <x v="2"/>
    <s v="Current Employees"/>
    <x v="0"/>
    <x v="1"/>
    <s v="STAFF-879"/>
    <n v="879"/>
    <x v="1"/>
    <x v="0"/>
    <x v="1"/>
    <s v="Yes"/>
    <s v="Y"/>
    <n v="3"/>
    <n v="-2"/>
    <n v="0"/>
    <n v="25"/>
    <n v="0"/>
    <m/>
    <n v="0"/>
    <n v="1"/>
    <n v="141"/>
    <n v="3"/>
    <x v="1"/>
    <n v="1"/>
    <n v="3"/>
    <n v="98"/>
    <n v="3"/>
    <n v="2"/>
    <n v="3"/>
    <n v="4194"/>
    <n v="14363"/>
    <n v="1"/>
    <n v="18"/>
    <n v="3"/>
    <n v="4"/>
    <n v="80"/>
    <n v="0"/>
    <n v="5"/>
    <n v="3"/>
    <x v="8"/>
    <n v="3"/>
    <n v="0"/>
    <n v="3"/>
    <s v="18-25"/>
    <s v="Young"/>
    <x v="4"/>
    <x v="3"/>
  </r>
  <r>
    <x v="1"/>
    <s v="Travel_Rarely"/>
    <x v="0"/>
    <s v="Current Employees"/>
    <x v="1"/>
    <x v="0"/>
    <s v="STAFF-880"/>
    <n v="880"/>
    <x v="0"/>
    <x v="3"/>
    <x v="1"/>
    <s v="Yes"/>
    <s v="Y"/>
    <n v="2"/>
    <n v="-2"/>
    <n v="0"/>
    <n v="35"/>
    <n v="0"/>
    <m/>
    <n v="0"/>
    <n v="1"/>
    <n v="607"/>
    <n v="9"/>
    <x v="3"/>
    <n v="1"/>
    <n v="4"/>
    <n v="66"/>
    <n v="2"/>
    <n v="3"/>
    <n v="1"/>
    <n v="10685"/>
    <n v="23457"/>
    <n v="1"/>
    <n v="20"/>
    <n v="4"/>
    <n v="2"/>
    <n v="80"/>
    <n v="1"/>
    <n v="17"/>
    <n v="3"/>
    <x v="18"/>
    <n v="14"/>
    <n v="5"/>
    <n v="15"/>
    <s v="26-35"/>
    <s v="Early Career"/>
    <x v="3"/>
    <x v="4"/>
  </r>
  <r>
    <x v="0"/>
    <s v="Travel_Frequently"/>
    <x v="0"/>
    <s v="Ex-Employees"/>
    <x v="1"/>
    <x v="0"/>
    <s v="STAFF-881"/>
    <n v="881"/>
    <x v="0"/>
    <x v="1"/>
    <x v="2"/>
    <s v="Yes"/>
    <s v="Y"/>
    <n v="3"/>
    <n v="-2"/>
    <n v="0"/>
    <n v="35"/>
    <n v="1"/>
    <n v="1"/>
    <n v="1"/>
    <n v="0"/>
    <n v="130"/>
    <n v="25"/>
    <x v="2"/>
    <n v="1"/>
    <n v="4"/>
    <n v="96"/>
    <n v="3"/>
    <n v="1"/>
    <n v="1"/>
    <n v="2022"/>
    <n v="16612"/>
    <n v="1"/>
    <n v="19"/>
    <n v="3"/>
    <n v="1"/>
    <n v="80"/>
    <n v="1"/>
    <n v="10"/>
    <n v="2"/>
    <x v="1"/>
    <n v="2"/>
    <n v="7"/>
    <n v="8"/>
    <s v="26-35"/>
    <s v="Early Career"/>
    <x v="3"/>
    <x v="1"/>
  </r>
  <r>
    <x v="1"/>
    <s v="Non-Travel"/>
    <x v="2"/>
    <s v="Current Employees"/>
    <x v="1"/>
    <x v="0"/>
    <s v="STAFF-882"/>
    <n v="882"/>
    <x v="1"/>
    <x v="2"/>
    <x v="2"/>
    <s v="No"/>
    <s v="Y"/>
    <n v="2"/>
    <n v="-2"/>
    <n v="0"/>
    <n v="32"/>
    <n v="0"/>
    <m/>
    <n v="0"/>
    <n v="1"/>
    <n v="300"/>
    <n v="1"/>
    <x v="3"/>
    <n v="1"/>
    <n v="4"/>
    <n v="61"/>
    <n v="3"/>
    <n v="1"/>
    <n v="1"/>
    <n v="2314"/>
    <n v="9148"/>
    <n v="0"/>
    <n v="12"/>
    <n v="3"/>
    <n v="2"/>
    <n v="80"/>
    <n v="1"/>
    <n v="4"/>
    <n v="3"/>
    <x v="11"/>
    <n v="0"/>
    <n v="0"/>
    <n v="2"/>
    <s v="26-35"/>
    <s v="Early Career"/>
    <x v="0"/>
    <x v="3"/>
  </r>
  <r>
    <x v="1"/>
    <s v="Travel_Rarely"/>
    <x v="2"/>
    <s v="Current Employees"/>
    <x v="0"/>
    <x v="3"/>
    <s v="STAFF-885"/>
    <n v="885"/>
    <x v="1"/>
    <x v="0"/>
    <x v="1"/>
    <s v="No"/>
    <s v="Y"/>
    <n v="1"/>
    <n v="-2"/>
    <n v="0"/>
    <n v="25"/>
    <n v="0"/>
    <m/>
    <n v="0"/>
    <n v="1"/>
    <n v="583"/>
    <n v="4"/>
    <x v="1"/>
    <n v="1"/>
    <n v="3"/>
    <n v="87"/>
    <n v="2"/>
    <n v="2"/>
    <n v="2"/>
    <n v="4256"/>
    <n v="18154"/>
    <n v="1"/>
    <n v="12"/>
    <n v="3"/>
    <n v="1"/>
    <n v="80"/>
    <n v="0"/>
    <n v="5"/>
    <n v="4"/>
    <x v="8"/>
    <n v="2"/>
    <n v="0"/>
    <n v="3"/>
    <s v="18-25"/>
    <s v="Young"/>
    <x v="0"/>
    <x v="3"/>
  </r>
  <r>
    <x v="1"/>
    <s v="Travel_Rarely"/>
    <x v="1"/>
    <s v="Current Employees"/>
    <x v="1"/>
    <x v="4"/>
    <s v="STAFF-887"/>
    <n v="887"/>
    <x v="0"/>
    <x v="1"/>
    <x v="1"/>
    <s v="No"/>
    <s v="Y"/>
    <n v="2"/>
    <n v="-2"/>
    <n v="0"/>
    <n v="49"/>
    <n v="0"/>
    <m/>
    <n v="0"/>
    <n v="1"/>
    <n v="1418"/>
    <n v="1"/>
    <x v="3"/>
    <n v="1"/>
    <n v="4"/>
    <n v="36"/>
    <n v="3"/>
    <n v="1"/>
    <n v="4"/>
    <n v="3580"/>
    <n v="10554"/>
    <n v="2"/>
    <n v="16"/>
    <n v="3"/>
    <n v="2"/>
    <n v="80"/>
    <n v="1"/>
    <n v="7"/>
    <n v="3"/>
    <x v="9"/>
    <n v="2"/>
    <n v="0"/>
    <n v="2"/>
    <s v="46+"/>
    <s v="Senior"/>
    <x v="4"/>
    <x v="3"/>
  </r>
  <r>
    <x v="1"/>
    <s v="Non-Travel"/>
    <x v="4"/>
    <s v="Current Employees"/>
    <x v="1"/>
    <x v="0"/>
    <s v="STAFF-888"/>
    <n v="888"/>
    <x v="1"/>
    <x v="2"/>
    <x v="1"/>
    <s v="No"/>
    <s v="Y"/>
    <n v="2"/>
    <n v="-2"/>
    <n v="0"/>
    <n v="24"/>
    <n v="0"/>
    <m/>
    <n v="0"/>
    <n v="1"/>
    <n v="1269"/>
    <n v="4"/>
    <x v="1"/>
    <n v="1"/>
    <n v="1"/>
    <n v="46"/>
    <n v="2"/>
    <n v="1"/>
    <n v="1"/>
    <n v="3162"/>
    <n v="10778"/>
    <n v="0"/>
    <n v="17"/>
    <n v="3"/>
    <n v="4"/>
    <n v="80"/>
    <n v="0"/>
    <n v="6"/>
    <n v="2"/>
    <x v="8"/>
    <n v="2"/>
    <n v="3"/>
    <n v="4"/>
    <s v="18-25"/>
    <s v="Young"/>
    <x v="4"/>
    <x v="3"/>
  </r>
  <r>
    <x v="1"/>
    <s v="Travel_Frequently"/>
    <x v="2"/>
    <s v="Current Employees"/>
    <x v="0"/>
    <x v="0"/>
    <s v="STAFF-889"/>
    <n v="889"/>
    <x v="1"/>
    <x v="0"/>
    <x v="1"/>
    <s v="No"/>
    <s v="Y"/>
    <n v="3"/>
    <n v="-2"/>
    <n v="0"/>
    <n v="32"/>
    <n v="0"/>
    <m/>
    <n v="0"/>
    <n v="1"/>
    <n v="379"/>
    <n v="5"/>
    <x v="0"/>
    <n v="1"/>
    <n v="2"/>
    <n v="48"/>
    <n v="3"/>
    <n v="2"/>
    <n v="1"/>
    <n v="6524"/>
    <n v="8891"/>
    <n v="1"/>
    <n v="14"/>
    <n v="3"/>
    <n v="4"/>
    <n v="80"/>
    <n v="1"/>
    <n v="10"/>
    <n v="3"/>
    <x v="1"/>
    <n v="8"/>
    <n v="5"/>
    <n v="3"/>
    <s v="26-35"/>
    <s v="Early Career"/>
    <x v="2"/>
    <x v="1"/>
  </r>
  <r>
    <x v="1"/>
    <s v="Travel_Rarely"/>
    <x v="0"/>
    <s v="Current Employees"/>
    <x v="0"/>
    <x v="3"/>
    <s v="STAFF-893"/>
    <n v="893"/>
    <x v="1"/>
    <x v="6"/>
    <x v="1"/>
    <s v="No"/>
    <s v="Y"/>
    <n v="3"/>
    <n v="-2"/>
    <n v="0"/>
    <n v="38"/>
    <n v="0"/>
    <m/>
    <n v="0"/>
    <n v="1"/>
    <n v="395"/>
    <n v="9"/>
    <x v="3"/>
    <n v="1"/>
    <n v="2"/>
    <n v="98"/>
    <n v="2"/>
    <n v="1"/>
    <n v="2"/>
    <n v="2899"/>
    <n v="12102"/>
    <n v="0"/>
    <n v="19"/>
    <n v="3"/>
    <n v="4"/>
    <n v="80"/>
    <n v="1"/>
    <n v="3"/>
    <n v="3"/>
    <x v="4"/>
    <n v="2"/>
    <n v="1"/>
    <n v="2"/>
    <s v="36-45"/>
    <s v="Mid Career"/>
    <x v="3"/>
    <x v="2"/>
  </r>
  <r>
    <x v="1"/>
    <s v="Travel_Rarely"/>
    <x v="0"/>
    <s v="Current Employees"/>
    <x v="1"/>
    <x v="0"/>
    <s v="STAFF-894"/>
    <n v="894"/>
    <x v="0"/>
    <x v="2"/>
    <x v="1"/>
    <s v="Yes"/>
    <s v="Y"/>
    <n v="1"/>
    <n v="-2"/>
    <n v="0"/>
    <n v="42"/>
    <n v="0"/>
    <m/>
    <n v="0"/>
    <n v="1"/>
    <n v="1265"/>
    <n v="3"/>
    <x v="3"/>
    <n v="1"/>
    <n v="3"/>
    <n v="95"/>
    <n v="4"/>
    <n v="2"/>
    <n v="1"/>
    <n v="5231"/>
    <n v="23726"/>
    <n v="2"/>
    <n v="13"/>
    <n v="3"/>
    <n v="2"/>
    <n v="80"/>
    <n v="1"/>
    <n v="17"/>
    <n v="2"/>
    <x v="8"/>
    <n v="3"/>
    <n v="1"/>
    <n v="3"/>
    <s v="36-45"/>
    <s v="Mid Career"/>
    <x v="2"/>
    <x v="3"/>
  </r>
  <r>
    <x v="1"/>
    <s v="Travel_Rarely"/>
    <x v="2"/>
    <s v="Current Employees"/>
    <x v="1"/>
    <x v="0"/>
    <s v="STAFF-895"/>
    <n v="895"/>
    <x v="1"/>
    <x v="1"/>
    <x v="1"/>
    <s v="Yes"/>
    <s v="Y"/>
    <n v="2"/>
    <n v="-2"/>
    <n v="0"/>
    <n v="31"/>
    <n v="0"/>
    <m/>
    <n v="0"/>
    <n v="1"/>
    <n v="1222"/>
    <n v="11"/>
    <x v="2"/>
    <n v="1"/>
    <n v="4"/>
    <n v="48"/>
    <n v="3"/>
    <n v="1"/>
    <n v="1"/>
    <n v="2356"/>
    <n v="14871"/>
    <n v="3"/>
    <n v="19"/>
    <n v="3"/>
    <n v="2"/>
    <n v="80"/>
    <n v="1"/>
    <n v="8"/>
    <n v="3"/>
    <x v="0"/>
    <n v="4"/>
    <n v="0"/>
    <n v="2"/>
    <s v="26-35"/>
    <s v="Early Career"/>
    <x v="3"/>
    <x v="0"/>
  </r>
  <r>
    <x v="0"/>
    <s v="Travel_Rarely"/>
    <x v="2"/>
    <s v="Ex-Employees"/>
    <x v="0"/>
    <x v="2"/>
    <s v="STAFF-896"/>
    <n v="896"/>
    <x v="0"/>
    <x v="6"/>
    <x v="2"/>
    <s v="Yes"/>
    <s v="Y"/>
    <n v="3"/>
    <n v="-2"/>
    <n v="0"/>
    <n v="29"/>
    <n v="1"/>
    <n v="1"/>
    <n v="1"/>
    <n v="0"/>
    <n v="341"/>
    <n v="1"/>
    <x v="3"/>
    <n v="1"/>
    <n v="2"/>
    <n v="48"/>
    <n v="2"/>
    <n v="1"/>
    <n v="3"/>
    <n v="2800"/>
    <n v="23522"/>
    <n v="6"/>
    <n v="19"/>
    <n v="3"/>
    <n v="3"/>
    <n v="80"/>
    <n v="3"/>
    <n v="5"/>
    <n v="3"/>
    <x v="11"/>
    <n v="2"/>
    <n v="0"/>
    <n v="2"/>
    <s v="26-35"/>
    <s v="Early Career"/>
    <x v="3"/>
    <x v="3"/>
  </r>
  <r>
    <x v="1"/>
    <s v="Travel_Rarely"/>
    <x v="1"/>
    <s v="Current Employees"/>
    <x v="0"/>
    <x v="3"/>
    <s v="STAFF-897"/>
    <n v="897"/>
    <x v="1"/>
    <x v="0"/>
    <x v="1"/>
    <s v="No"/>
    <s v="Y"/>
    <n v="3"/>
    <n v="-2"/>
    <n v="0"/>
    <n v="53"/>
    <n v="0"/>
    <m/>
    <n v="0"/>
    <n v="1"/>
    <n v="868"/>
    <n v="8"/>
    <x v="3"/>
    <n v="1"/>
    <n v="1"/>
    <n v="73"/>
    <n v="3"/>
    <n v="4"/>
    <n v="2"/>
    <n v="11836"/>
    <n v="22789"/>
    <n v="5"/>
    <n v="14"/>
    <n v="3"/>
    <n v="3"/>
    <n v="80"/>
    <n v="1"/>
    <n v="28"/>
    <n v="3"/>
    <x v="4"/>
    <n v="0"/>
    <n v="2"/>
    <n v="2"/>
    <s v="46+"/>
    <s v="Senior"/>
    <x v="2"/>
    <x v="2"/>
  </r>
  <r>
    <x v="1"/>
    <s v="Travel_Rarely"/>
    <x v="0"/>
    <s v="Current Employees"/>
    <x v="1"/>
    <x v="4"/>
    <s v="STAFF-899"/>
    <n v="899"/>
    <x v="1"/>
    <x v="3"/>
    <x v="1"/>
    <s v="No"/>
    <s v="Y"/>
    <n v="2"/>
    <n v="-2"/>
    <n v="0"/>
    <n v="35"/>
    <n v="0"/>
    <m/>
    <n v="0"/>
    <n v="1"/>
    <n v="672"/>
    <n v="25"/>
    <x v="3"/>
    <n v="1"/>
    <n v="4"/>
    <n v="78"/>
    <n v="2"/>
    <n v="3"/>
    <n v="4"/>
    <n v="10903"/>
    <n v="9129"/>
    <n v="3"/>
    <n v="16"/>
    <n v="3"/>
    <n v="1"/>
    <n v="80"/>
    <n v="0"/>
    <n v="16"/>
    <n v="3"/>
    <x v="20"/>
    <n v="10"/>
    <n v="4"/>
    <n v="8"/>
    <s v="26-35"/>
    <s v="Early Career"/>
    <x v="4"/>
    <x v="4"/>
  </r>
  <r>
    <x v="1"/>
    <s v="Travel_Frequently"/>
    <x v="0"/>
    <s v="Current Employees"/>
    <x v="0"/>
    <x v="2"/>
    <s v="STAFF-900"/>
    <n v="900"/>
    <x v="0"/>
    <x v="6"/>
    <x v="1"/>
    <s v="No"/>
    <s v="Y"/>
    <n v="3"/>
    <n v="-2"/>
    <n v="0"/>
    <n v="37"/>
    <n v="0"/>
    <m/>
    <n v="0"/>
    <n v="1"/>
    <n v="1231"/>
    <n v="21"/>
    <x v="0"/>
    <n v="1"/>
    <n v="3"/>
    <n v="54"/>
    <n v="3"/>
    <n v="1"/>
    <n v="4"/>
    <n v="2973"/>
    <n v="21222"/>
    <n v="5"/>
    <n v="15"/>
    <n v="3"/>
    <n v="2"/>
    <n v="80"/>
    <n v="1"/>
    <n v="10"/>
    <n v="3"/>
    <x v="8"/>
    <n v="4"/>
    <n v="0"/>
    <n v="0"/>
    <s v="36-45"/>
    <s v="Mid Career"/>
    <x v="2"/>
    <x v="3"/>
  </r>
  <r>
    <x v="1"/>
    <s v="Travel_Rarely"/>
    <x v="1"/>
    <s v="Current Employees"/>
    <x v="1"/>
    <x v="0"/>
    <s v="STAFF-901"/>
    <n v="901"/>
    <x v="0"/>
    <x v="7"/>
    <x v="0"/>
    <s v="No"/>
    <s v="Y"/>
    <n v="0"/>
    <n v="-2"/>
    <n v="0"/>
    <n v="53"/>
    <n v="0"/>
    <m/>
    <n v="0"/>
    <n v="1"/>
    <n v="102"/>
    <n v="23"/>
    <x v="2"/>
    <n v="1"/>
    <n v="4"/>
    <n v="72"/>
    <n v="3"/>
    <n v="4"/>
    <n v="1"/>
    <n v="14275"/>
    <n v="20206"/>
    <n v="6"/>
    <n v="18"/>
    <n v="3"/>
    <n v="3"/>
    <n v="80"/>
    <n v="0"/>
    <n v="33"/>
    <n v="3"/>
    <x v="12"/>
    <n v="9"/>
    <n v="3"/>
    <n v="8"/>
    <s v="46+"/>
    <s v="Senior"/>
    <x v="4"/>
    <x v="4"/>
  </r>
  <r>
    <x v="1"/>
    <s v="Travel_Frequently"/>
    <x v="0"/>
    <s v="Current Employees"/>
    <x v="1"/>
    <x v="0"/>
    <s v="STAFF-902"/>
    <n v="902"/>
    <x v="0"/>
    <x v="4"/>
    <x v="1"/>
    <s v="No"/>
    <s v="Y"/>
    <n v="2"/>
    <n v="-2"/>
    <n v="0"/>
    <n v="43"/>
    <n v="0"/>
    <m/>
    <n v="0"/>
    <n v="1"/>
    <n v="422"/>
    <n v="1"/>
    <x v="3"/>
    <n v="1"/>
    <n v="4"/>
    <n v="33"/>
    <n v="3"/>
    <n v="2"/>
    <n v="1"/>
    <n v="5562"/>
    <n v="21782"/>
    <n v="4"/>
    <n v="13"/>
    <n v="3"/>
    <n v="2"/>
    <n v="80"/>
    <n v="1"/>
    <n v="12"/>
    <n v="2"/>
    <x v="8"/>
    <n v="2"/>
    <n v="2"/>
    <n v="2"/>
    <s v="36-45"/>
    <s v="Mid Career"/>
    <x v="2"/>
    <x v="3"/>
  </r>
  <r>
    <x v="1"/>
    <s v="Travel_Rarely"/>
    <x v="1"/>
    <s v="Current Employees"/>
    <x v="0"/>
    <x v="3"/>
    <s v="STAFF-903"/>
    <n v="903"/>
    <x v="0"/>
    <x v="0"/>
    <x v="1"/>
    <s v="Yes"/>
    <s v="Y"/>
    <n v="2"/>
    <n v="-2"/>
    <n v="0"/>
    <n v="47"/>
    <n v="0"/>
    <m/>
    <n v="0"/>
    <n v="1"/>
    <n v="249"/>
    <n v="2"/>
    <x v="0"/>
    <n v="1"/>
    <n v="3"/>
    <n v="35"/>
    <n v="3"/>
    <n v="2"/>
    <n v="2"/>
    <n v="4537"/>
    <n v="17783"/>
    <n v="0"/>
    <n v="22"/>
    <n v="4"/>
    <n v="1"/>
    <n v="80"/>
    <n v="1"/>
    <n v="8"/>
    <n v="3"/>
    <x v="5"/>
    <n v="6"/>
    <n v="7"/>
    <n v="7"/>
    <s v="46+"/>
    <s v="Senior"/>
    <x v="1"/>
    <x v="0"/>
  </r>
  <r>
    <x v="1"/>
    <s v="Non-Travel"/>
    <x v="0"/>
    <s v="Current Employees"/>
    <x v="0"/>
    <x v="2"/>
    <s v="STAFF-904"/>
    <n v="904"/>
    <x v="1"/>
    <x v="0"/>
    <x v="0"/>
    <s v="Yes"/>
    <s v="Y"/>
    <n v="2"/>
    <n v="-2"/>
    <n v="0"/>
    <n v="37"/>
    <n v="0"/>
    <m/>
    <n v="0"/>
    <n v="1"/>
    <n v="1252"/>
    <n v="19"/>
    <x v="0"/>
    <n v="1"/>
    <n v="1"/>
    <n v="32"/>
    <n v="3"/>
    <n v="3"/>
    <n v="3"/>
    <n v="7642"/>
    <n v="4814"/>
    <n v="1"/>
    <n v="13"/>
    <n v="3"/>
    <n v="4"/>
    <n v="80"/>
    <n v="0"/>
    <n v="10"/>
    <n v="3"/>
    <x v="1"/>
    <n v="0"/>
    <n v="0"/>
    <n v="9"/>
    <s v="36-45"/>
    <s v="Mid Career"/>
    <x v="2"/>
    <x v="1"/>
  </r>
  <r>
    <x v="1"/>
    <s v="Non-Travel"/>
    <x v="1"/>
    <s v="Current Employees"/>
    <x v="1"/>
    <x v="0"/>
    <s v="STAFF-905"/>
    <n v="905"/>
    <x v="1"/>
    <x v="5"/>
    <x v="2"/>
    <s v="No"/>
    <s v="Y"/>
    <n v="3"/>
    <n v="-2"/>
    <n v="0"/>
    <n v="50"/>
    <n v="0"/>
    <m/>
    <n v="0"/>
    <n v="1"/>
    <n v="881"/>
    <n v="2"/>
    <x v="2"/>
    <n v="1"/>
    <n v="1"/>
    <n v="98"/>
    <n v="3"/>
    <n v="4"/>
    <n v="1"/>
    <n v="17924"/>
    <n v="4544"/>
    <n v="1"/>
    <n v="11"/>
    <n v="3"/>
    <n v="4"/>
    <n v="80"/>
    <n v="1"/>
    <n v="31"/>
    <n v="3"/>
    <x v="31"/>
    <n v="6"/>
    <n v="14"/>
    <n v="7"/>
    <s v="46+"/>
    <s v="Senior"/>
    <x v="0"/>
    <x v="4"/>
  </r>
  <r>
    <x v="1"/>
    <s v="Travel_Rarely"/>
    <x v="0"/>
    <s v="Current Employees"/>
    <x v="2"/>
    <x v="0"/>
    <s v="STAFF-909"/>
    <n v="909"/>
    <x v="0"/>
    <x v="8"/>
    <x v="1"/>
    <s v="No"/>
    <s v="Y"/>
    <n v="2"/>
    <n v="-2"/>
    <n v="0"/>
    <n v="39"/>
    <n v="0"/>
    <m/>
    <n v="0"/>
    <n v="1"/>
    <n v="1383"/>
    <n v="2"/>
    <x v="3"/>
    <n v="1"/>
    <n v="4"/>
    <n v="42"/>
    <n v="2"/>
    <n v="2"/>
    <n v="1"/>
    <n v="5204"/>
    <n v="7790"/>
    <n v="8"/>
    <n v="11"/>
    <n v="3"/>
    <n v="3"/>
    <n v="80"/>
    <n v="2"/>
    <n v="13"/>
    <n v="3"/>
    <x v="8"/>
    <n v="4"/>
    <n v="0"/>
    <n v="4"/>
    <s v="36-45"/>
    <s v="Mid Career"/>
    <x v="0"/>
    <x v="3"/>
  </r>
  <r>
    <x v="1"/>
    <s v="Travel_Rarely"/>
    <x v="2"/>
    <s v="Current Employees"/>
    <x v="2"/>
    <x v="5"/>
    <s v="STAFF-910"/>
    <n v="910"/>
    <x v="1"/>
    <x v="8"/>
    <x v="2"/>
    <s v="Yes"/>
    <s v="Y"/>
    <n v="4"/>
    <n v="-2"/>
    <n v="0"/>
    <n v="33"/>
    <n v="0"/>
    <m/>
    <n v="0"/>
    <n v="1"/>
    <n v="1075"/>
    <n v="3"/>
    <x v="0"/>
    <n v="1"/>
    <n v="4"/>
    <n v="57"/>
    <n v="3"/>
    <n v="1"/>
    <n v="3"/>
    <n v="2277"/>
    <n v="22650"/>
    <n v="3"/>
    <n v="11"/>
    <n v="3"/>
    <n v="3"/>
    <n v="80"/>
    <n v="1"/>
    <n v="7"/>
    <n v="4"/>
    <x v="9"/>
    <n v="3"/>
    <n v="0"/>
    <n v="3"/>
    <s v="26-35"/>
    <s v="Early Career"/>
    <x v="0"/>
    <x v="3"/>
  </r>
  <r>
    <x v="0"/>
    <s v="Travel_Rarely"/>
    <x v="2"/>
    <s v="Ex-Employees"/>
    <x v="1"/>
    <x v="0"/>
    <s v="STAFF-911"/>
    <n v="911"/>
    <x v="1"/>
    <x v="2"/>
    <x v="0"/>
    <s v="Yes"/>
    <s v="Y"/>
    <n v="2"/>
    <n v="-2"/>
    <n v="0"/>
    <n v="32"/>
    <n v="1"/>
    <n v="1"/>
    <n v="1"/>
    <n v="0"/>
    <n v="374"/>
    <n v="25"/>
    <x v="2"/>
    <n v="1"/>
    <n v="1"/>
    <n v="87"/>
    <n v="3"/>
    <n v="1"/>
    <n v="1"/>
    <n v="2795"/>
    <n v="18016"/>
    <n v="1"/>
    <n v="24"/>
    <n v="4"/>
    <n v="3"/>
    <n v="80"/>
    <n v="0"/>
    <n v="1"/>
    <n v="1"/>
    <x v="6"/>
    <n v="0"/>
    <n v="0"/>
    <n v="1"/>
    <s v="26-35"/>
    <s v="Early Career"/>
    <x v="1"/>
    <x v="2"/>
  </r>
  <r>
    <x v="1"/>
    <s v="Travel_Rarely"/>
    <x v="2"/>
    <s v="Current Employees"/>
    <x v="1"/>
    <x v="2"/>
    <s v="STAFF-912"/>
    <n v="912"/>
    <x v="0"/>
    <x v="2"/>
    <x v="2"/>
    <s v="No"/>
    <s v="Y"/>
    <n v="5"/>
    <n v="-2"/>
    <n v="0"/>
    <n v="29"/>
    <n v="0"/>
    <m/>
    <n v="0"/>
    <n v="1"/>
    <n v="1086"/>
    <n v="7"/>
    <x v="1"/>
    <n v="1"/>
    <n v="1"/>
    <n v="62"/>
    <n v="2"/>
    <n v="1"/>
    <n v="4"/>
    <n v="2532"/>
    <n v="6054"/>
    <n v="6"/>
    <n v="14"/>
    <n v="3"/>
    <n v="3"/>
    <n v="80"/>
    <n v="3"/>
    <n v="8"/>
    <n v="3"/>
    <x v="9"/>
    <n v="3"/>
    <n v="0"/>
    <n v="3"/>
    <s v="26-35"/>
    <s v="Early Career"/>
    <x v="2"/>
    <x v="3"/>
  </r>
  <r>
    <x v="1"/>
    <s v="Travel_Rarely"/>
    <x v="0"/>
    <s v="Current Employees"/>
    <x v="1"/>
    <x v="0"/>
    <s v="STAFF-913"/>
    <n v="913"/>
    <x v="1"/>
    <x v="1"/>
    <x v="1"/>
    <s v="Yes"/>
    <s v="Y"/>
    <n v="0"/>
    <n v="-2"/>
    <n v="0"/>
    <n v="44"/>
    <n v="0"/>
    <m/>
    <n v="0"/>
    <n v="1"/>
    <n v="661"/>
    <n v="9"/>
    <x v="0"/>
    <n v="1"/>
    <n v="2"/>
    <n v="61"/>
    <n v="3"/>
    <n v="1"/>
    <n v="1"/>
    <n v="2559"/>
    <n v="7508"/>
    <n v="1"/>
    <n v="13"/>
    <n v="3"/>
    <n v="4"/>
    <n v="80"/>
    <n v="0"/>
    <n v="8"/>
    <n v="3"/>
    <x v="3"/>
    <n v="7"/>
    <n v="7"/>
    <n v="1"/>
    <s v="36-45"/>
    <s v="Mid Career"/>
    <x v="2"/>
    <x v="0"/>
  </r>
  <r>
    <x v="1"/>
    <s v="Travel_Rarely"/>
    <x v="2"/>
    <s v="Current Employees"/>
    <x v="0"/>
    <x v="2"/>
    <s v="STAFF-916"/>
    <n v="916"/>
    <x v="1"/>
    <x v="0"/>
    <x v="0"/>
    <s v="No"/>
    <s v="Y"/>
    <n v="3"/>
    <n v="-2"/>
    <n v="0"/>
    <n v="28"/>
    <n v="0"/>
    <m/>
    <n v="0"/>
    <n v="1"/>
    <n v="821"/>
    <n v="5"/>
    <x v="2"/>
    <n v="1"/>
    <n v="1"/>
    <n v="98"/>
    <n v="3"/>
    <n v="2"/>
    <n v="4"/>
    <n v="4908"/>
    <n v="24252"/>
    <n v="1"/>
    <n v="14"/>
    <n v="3"/>
    <n v="2"/>
    <n v="80"/>
    <n v="0"/>
    <n v="4"/>
    <n v="3"/>
    <x v="9"/>
    <n v="2"/>
    <n v="0"/>
    <n v="2"/>
    <s v="26-35"/>
    <s v="Early Career"/>
    <x v="2"/>
    <x v="3"/>
  </r>
  <r>
    <x v="0"/>
    <s v="Travel_Frequently"/>
    <x v="3"/>
    <s v="Ex-Employees"/>
    <x v="1"/>
    <x v="0"/>
    <s v="STAFF-918"/>
    <n v="918"/>
    <x v="1"/>
    <x v="2"/>
    <x v="2"/>
    <s v="Yes"/>
    <s v="Y"/>
    <n v="3"/>
    <n v="-2"/>
    <n v="0"/>
    <n v="58"/>
    <n v="1"/>
    <n v="1"/>
    <n v="1"/>
    <n v="0"/>
    <n v="781"/>
    <n v="2"/>
    <x v="1"/>
    <n v="1"/>
    <n v="4"/>
    <n v="57"/>
    <n v="2"/>
    <n v="1"/>
    <n v="1"/>
    <n v="2380"/>
    <n v="13384"/>
    <n v="9"/>
    <n v="14"/>
    <n v="3"/>
    <n v="4"/>
    <n v="80"/>
    <n v="1"/>
    <n v="3"/>
    <n v="2"/>
    <x v="6"/>
    <n v="0"/>
    <n v="0"/>
    <n v="0"/>
    <s v="46+"/>
    <s v="Senior"/>
    <x v="2"/>
    <x v="2"/>
  </r>
  <r>
    <x v="1"/>
    <s v="Travel_Rarely"/>
    <x v="0"/>
    <s v="Current Employees"/>
    <x v="1"/>
    <x v="0"/>
    <s v="STAFF-920"/>
    <n v="920"/>
    <x v="0"/>
    <x v="3"/>
    <x v="2"/>
    <s v="No"/>
    <s v="Y"/>
    <n v="2"/>
    <n v="-2"/>
    <n v="0"/>
    <n v="43"/>
    <n v="0"/>
    <m/>
    <n v="0"/>
    <n v="1"/>
    <n v="177"/>
    <n v="8"/>
    <x v="3"/>
    <n v="1"/>
    <n v="1"/>
    <n v="55"/>
    <n v="3"/>
    <n v="2"/>
    <n v="1"/>
    <n v="4765"/>
    <n v="23814"/>
    <n v="4"/>
    <n v="21"/>
    <n v="4"/>
    <n v="3"/>
    <n v="80"/>
    <n v="1"/>
    <n v="4"/>
    <n v="4"/>
    <x v="6"/>
    <n v="0"/>
    <n v="0"/>
    <n v="0"/>
    <s v="36-45"/>
    <s v="Mid Career"/>
    <x v="3"/>
    <x v="2"/>
  </r>
  <r>
    <x v="0"/>
    <s v="Travel_Rarely"/>
    <x v="4"/>
    <s v="Ex-Employees"/>
    <x v="0"/>
    <x v="2"/>
    <s v="STAFF-922"/>
    <n v="922"/>
    <x v="0"/>
    <x v="6"/>
    <x v="0"/>
    <s v="No"/>
    <s v="Y"/>
    <n v="3"/>
    <n v="-2"/>
    <n v="0"/>
    <n v="20"/>
    <n v="1"/>
    <n v="1"/>
    <n v="1"/>
    <n v="0"/>
    <n v="500"/>
    <n v="2"/>
    <x v="3"/>
    <n v="1"/>
    <n v="3"/>
    <n v="49"/>
    <n v="2"/>
    <n v="1"/>
    <n v="3"/>
    <n v="2044"/>
    <n v="22052"/>
    <n v="1"/>
    <n v="13"/>
    <n v="3"/>
    <n v="4"/>
    <n v="80"/>
    <n v="0"/>
    <n v="2"/>
    <n v="2"/>
    <x v="4"/>
    <n v="2"/>
    <n v="0"/>
    <n v="2"/>
    <s v="18-25"/>
    <s v="Young"/>
    <x v="2"/>
    <x v="2"/>
  </r>
  <r>
    <x v="0"/>
    <s v="Travel_Rarely"/>
    <x v="4"/>
    <s v="Ex-Employees"/>
    <x v="1"/>
    <x v="1"/>
    <s v="STAFF-923"/>
    <n v="923"/>
    <x v="0"/>
    <x v="1"/>
    <x v="0"/>
    <s v="No"/>
    <s v="Y"/>
    <n v="3"/>
    <n v="-2"/>
    <n v="0"/>
    <n v="21"/>
    <n v="1"/>
    <n v="1"/>
    <n v="1"/>
    <n v="0"/>
    <n v="1427"/>
    <n v="18"/>
    <x v="1"/>
    <n v="1"/>
    <n v="4"/>
    <n v="65"/>
    <n v="3"/>
    <n v="1"/>
    <n v="4"/>
    <n v="2693"/>
    <n v="8870"/>
    <n v="1"/>
    <n v="19"/>
    <n v="3"/>
    <n v="1"/>
    <n v="80"/>
    <n v="0"/>
    <n v="1"/>
    <n v="2"/>
    <x v="6"/>
    <n v="0"/>
    <n v="0"/>
    <n v="0"/>
    <s v="18-25"/>
    <s v="Young"/>
    <x v="3"/>
    <x v="2"/>
  </r>
  <r>
    <x v="1"/>
    <s v="Travel_Rarely"/>
    <x v="0"/>
    <s v="Current Employees"/>
    <x v="1"/>
    <x v="0"/>
    <s v="STAFF-924"/>
    <n v="924"/>
    <x v="1"/>
    <x v="4"/>
    <x v="1"/>
    <s v="Yes"/>
    <s v="Y"/>
    <n v="2"/>
    <n v="-2"/>
    <n v="0"/>
    <n v="36"/>
    <n v="0"/>
    <m/>
    <n v="0"/>
    <n v="1"/>
    <n v="1425"/>
    <n v="14"/>
    <x v="1"/>
    <n v="1"/>
    <n v="3"/>
    <n v="68"/>
    <n v="3"/>
    <n v="2"/>
    <n v="1"/>
    <n v="6586"/>
    <n v="4821"/>
    <n v="0"/>
    <n v="17"/>
    <n v="3"/>
    <n v="1"/>
    <n v="80"/>
    <n v="1"/>
    <n v="17"/>
    <n v="2"/>
    <x v="22"/>
    <n v="8"/>
    <n v="4"/>
    <n v="11"/>
    <s v="36-45"/>
    <s v="Mid Career"/>
    <x v="4"/>
    <x v="4"/>
  </r>
  <r>
    <x v="1"/>
    <s v="Travel_Rarely"/>
    <x v="1"/>
    <s v="Current Employees"/>
    <x v="0"/>
    <x v="0"/>
    <s v="STAFF-925"/>
    <n v="925"/>
    <x v="0"/>
    <x v="6"/>
    <x v="0"/>
    <s v="Yes"/>
    <s v="Y"/>
    <n v="3"/>
    <n v="-2"/>
    <n v="0"/>
    <n v="47"/>
    <n v="0"/>
    <m/>
    <n v="0"/>
    <n v="1"/>
    <n v="1454"/>
    <n v="2"/>
    <x v="2"/>
    <n v="1"/>
    <n v="4"/>
    <n v="65"/>
    <n v="2"/>
    <n v="1"/>
    <n v="1"/>
    <n v="3294"/>
    <n v="13137"/>
    <n v="1"/>
    <n v="18"/>
    <n v="3"/>
    <n v="1"/>
    <n v="80"/>
    <n v="0"/>
    <n v="3"/>
    <n v="2"/>
    <x v="11"/>
    <n v="2"/>
    <n v="1"/>
    <n v="2"/>
    <s v="46+"/>
    <s v="Senior"/>
    <x v="4"/>
    <x v="3"/>
  </r>
  <r>
    <x v="0"/>
    <s v="Travel_Rarely"/>
    <x v="4"/>
    <s v="Ex-Employees"/>
    <x v="1"/>
    <x v="0"/>
    <s v="STAFF-926"/>
    <n v="926"/>
    <x v="0"/>
    <x v="3"/>
    <x v="1"/>
    <s v="Yes"/>
    <s v="Y"/>
    <n v="3"/>
    <n v="-2"/>
    <n v="0"/>
    <n v="22"/>
    <n v="1"/>
    <n v="1"/>
    <n v="1"/>
    <n v="0"/>
    <n v="617"/>
    <n v="3"/>
    <x v="1"/>
    <n v="1"/>
    <n v="2"/>
    <n v="34"/>
    <n v="3"/>
    <n v="2"/>
    <n v="1"/>
    <n v="4171"/>
    <n v="10022"/>
    <n v="0"/>
    <n v="19"/>
    <n v="3"/>
    <n v="1"/>
    <n v="80"/>
    <n v="1"/>
    <n v="4"/>
    <n v="4"/>
    <x v="11"/>
    <n v="2"/>
    <n v="0"/>
    <n v="2"/>
    <s v="18-25"/>
    <s v="Young"/>
    <x v="3"/>
    <x v="3"/>
  </r>
  <r>
    <x v="0"/>
    <s v="Travel_Rarely"/>
    <x v="0"/>
    <s v="Ex-Employees"/>
    <x v="1"/>
    <x v="0"/>
    <s v="STAFF-927"/>
    <n v="927"/>
    <x v="0"/>
    <x v="2"/>
    <x v="2"/>
    <s v="Yes"/>
    <s v="Y"/>
    <n v="1"/>
    <n v="-2"/>
    <n v="0"/>
    <n v="41"/>
    <n v="1"/>
    <n v="1"/>
    <n v="1"/>
    <n v="0"/>
    <n v="1085"/>
    <n v="2"/>
    <x v="2"/>
    <n v="1"/>
    <n v="2"/>
    <n v="57"/>
    <n v="1"/>
    <n v="1"/>
    <n v="1"/>
    <n v="2778"/>
    <n v="17725"/>
    <n v="4"/>
    <n v="13"/>
    <n v="3"/>
    <n v="3"/>
    <n v="80"/>
    <n v="1"/>
    <n v="10"/>
    <n v="2"/>
    <x v="5"/>
    <n v="7"/>
    <n v="1"/>
    <n v="0"/>
    <s v="36-45"/>
    <s v="Mid Career"/>
    <x v="2"/>
    <x v="0"/>
  </r>
  <r>
    <x v="1"/>
    <s v="Travel_Rarely"/>
    <x v="2"/>
    <s v="Current Employees"/>
    <x v="1"/>
    <x v="2"/>
    <s v="STAFF-930"/>
    <n v="930"/>
    <x v="0"/>
    <x v="1"/>
    <x v="2"/>
    <s v="No"/>
    <s v="Y"/>
    <n v="2"/>
    <n v="-2"/>
    <n v="0"/>
    <n v="28"/>
    <n v="0"/>
    <m/>
    <n v="0"/>
    <n v="1"/>
    <n v="995"/>
    <n v="9"/>
    <x v="3"/>
    <n v="1"/>
    <n v="3"/>
    <n v="77"/>
    <n v="3"/>
    <n v="1"/>
    <n v="3"/>
    <n v="2377"/>
    <n v="9834"/>
    <n v="5"/>
    <n v="18"/>
    <n v="3"/>
    <n v="2"/>
    <n v="80"/>
    <n v="1"/>
    <n v="6"/>
    <n v="3"/>
    <x v="4"/>
    <n v="2"/>
    <n v="2"/>
    <n v="2"/>
    <s v="26-35"/>
    <s v="Early Career"/>
    <x v="4"/>
    <x v="2"/>
  </r>
  <r>
    <x v="0"/>
    <s v="Travel_Rarely"/>
    <x v="0"/>
    <s v="Ex-Employees"/>
    <x v="1"/>
    <x v="2"/>
    <s v="STAFF-932"/>
    <n v="932"/>
    <x v="1"/>
    <x v="2"/>
    <x v="1"/>
    <s v="Yes"/>
    <s v="Y"/>
    <n v="2"/>
    <n v="-2"/>
    <n v="0"/>
    <n v="39"/>
    <n v="1"/>
    <n v="1"/>
    <n v="1"/>
    <n v="0"/>
    <n v="1122"/>
    <n v="6"/>
    <x v="3"/>
    <n v="1"/>
    <n v="4"/>
    <n v="70"/>
    <n v="3"/>
    <n v="1"/>
    <n v="3"/>
    <n v="2404"/>
    <n v="4303"/>
    <n v="7"/>
    <n v="21"/>
    <n v="4"/>
    <n v="4"/>
    <n v="80"/>
    <n v="0"/>
    <n v="8"/>
    <n v="1"/>
    <x v="4"/>
    <n v="2"/>
    <n v="2"/>
    <n v="2"/>
    <s v="36-45"/>
    <s v="Mid Career"/>
    <x v="3"/>
    <x v="2"/>
  </r>
  <r>
    <x v="1"/>
    <s v="Travel_Rarely"/>
    <x v="2"/>
    <s v="Current Employees"/>
    <x v="1"/>
    <x v="0"/>
    <s v="STAFF-933"/>
    <n v="933"/>
    <x v="0"/>
    <x v="1"/>
    <x v="0"/>
    <s v="No"/>
    <s v="Y"/>
    <n v="2"/>
    <n v="-2"/>
    <n v="0"/>
    <n v="27"/>
    <n v="0"/>
    <m/>
    <n v="0"/>
    <n v="1"/>
    <n v="618"/>
    <n v="4"/>
    <x v="3"/>
    <n v="1"/>
    <n v="2"/>
    <n v="76"/>
    <n v="3"/>
    <n v="1"/>
    <n v="1"/>
    <n v="2318"/>
    <n v="17808"/>
    <n v="1"/>
    <n v="19"/>
    <n v="3"/>
    <n v="3"/>
    <n v="80"/>
    <n v="0"/>
    <n v="1"/>
    <n v="3"/>
    <x v="6"/>
    <n v="1"/>
    <n v="0"/>
    <n v="0"/>
    <s v="26-35"/>
    <s v="Early Career"/>
    <x v="3"/>
    <x v="2"/>
  </r>
  <r>
    <x v="1"/>
    <s v="Travel_Rarely"/>
    <x v="2"/>
    <s v="Current Employees"/>
    <x v="1"/>
    <x v="0"/>
    <s v="STAFF-934"/>
    <n v="934"/>
    <x v="1"/>
    <x v="2"/>
    <x v="2"/>
    <s v="No"/>
    <s v="Y"/>
    <n v="3"/>
    <n v="-2"/>
    <n v="0"/>
    <n v="34"/>
    <n v="0"/>
    <m/>
    <n v="0"/>
    <n v="1"/>
    <n v="546"/>
    <n v="10"/>
    <x v="3"/>
    <n v="1"/>
    <n v="2"/>
    <n v="83"/>
    <n v="3"/>
    <n v="1"/>
    <n v="1"/>
    <n v="2008"/>
    <n v="6896"/>
    <n v="1"/>
    <n v="14"/>
    <n v="3"/>
    <n v="2"/>
    <n v="80"/>
    <n v="2"/>
    <n v="1"/>
    <n v="3"/>
    <x v="6"/>
    <n v="0"/>
    <n v="1"/>
    <n v="0"/>
    <s v="26-35"/>
    <s v="Early Career"/>
    <x v="2"/>
    <x v="2"/>
  </r>
  <r>
    <x v="1"/>
    <s v="Travel_Rarely"/>
    <x v="0"/>
    <s v="Current Employees"/>
    <x v="0"/>
    <x v="2"/>
    <s v="STAFF-936"/>
    <n v="936"/>
    <x v="0"/>
    <x v="0"/>
    <x v="0"/>
    <s v="No"/>
    <s v="Y"/>
    <n v="6"/>
    <n v="-2"/>
    <n v="0"/>
    <n v="42"/>
    <n v="0"/>
    <m/>
    <n v="0"/>
    <n v="1"/>
    <n v="462"/>
    <n v="14"/>
    <x v="0"/>
    <n v="1"/>
    <n v="3"/>
    <n v="68"/>
    <n v="2"/>
    <n v="2"/>
    <n v="3"/>
    <n v="6244"/>
    <n v="7824"/>
    <n v="7"/>
    <n v="17"/>
    <n v="3"/>
    <n v="1"/>
    <n v="80"/>
    <n v="0"/>
    <n v="10"/>
    <n v="3"/>
    <x v="8"/>
    <n v="4"/>
    <n v="0"/>
    <n v="3"/>
    <s v="36-45"/>
    <s v="Mid Career"/>
    <x v="4"/>
    <x v="3"/>
  </r>
  <r>
    <x v="1"/>
    <s v="Travel_Rarely"/>
    <x v="2"/>
    <s v="Current Employees"/>
    <x v="1"/>
    <x v="1"/>
    <s v="STAFF-939"/>
    <n v="939"/>
    <x v="1"/>
    <x v="1"/>
    <x v="0"/>
    <s v="Yes"/>
    <s v="Y"/>
    <n v="1"/>
    <n v="-2"/>
    <n v="0"/>
    <n v="33"/>
    <n v="0"/>
    <m/>
    <n v="0"/>
    <n v="1"/>
    <n v="1198"/>
    <n v="1"/>
    <x v="2"/>
    <n v="1"/>
    <n v="3"/>
    <n v="100"/>
    <n v="2"/>
    <n v="1"/>
    <n v="3"/>
    <n v="2799"/>
    <n v="3339"/>
    <n v="3"/>
    <n v="11"/>
    <n v="3"/>
    <n v="2"/>
    <n v="80"/>
    <n v="0"/>
    <n v="6"/>
    <n v="3"/>
    <x v="11"/>
    <n v="2"/>
    <n v="0"/>
    <n v="2"/>
    <s v="26-35"/>
    <s v="Early Career"/>
    <x v="0"/>
    <x v="3"/>
  </r>
  <r>
    <x v="1"/>
    <s v="Travel_Rarely"/>
    <x v="3"/>
    <s v="Current Employees"/>
    <x v="1"/>
    <x v="4"/>
    <s v="STAFF-940"/>
    <n v="940"/>
    <x v="0"/>
    <x v="4"/>
    <x v="2"/>
    <s v="Yes"/>
    <s v="Y"/>
    <n v="3"/>
    <n v="-2"/>
    <n v="0"/>
    <n v="58"/>
    <n v="0"/>
    <m/>
    <n v="0"/>
    <n v="1"/>
    <n v="1272"/>
    <n v="5"/>
    <x v="3"/>
    <n v="1"/>
    <n v="4"/>
    <n v="37"/>
    <n v="2"/>
    <n v="3"/>
    <n v="4"/>
    <n v="10552"/>
    <n v="9255"/>
    <n v="2"/>
    <n v="13"/>
    <n v="3"/>
    <n v="4"/>
    <n v="80"/>
    <n v="1"/>
    <n v="24"/>
    <n v="3"/>
    <x v="0"/>
    <n v="0"/>
    <n v="0"/>
    <n v="4"/>
    <s v="46+"/>
    <s v="Senior"/>
    <x v="2"/>
    <x v="0"/>
  </r>
  <r>
    <x v="1"/>
    <s v="Travel_Rarely"/>
    <x v="2"/>
    <s v="Current Employees"/>
    <x v="0"/>
    <x v="0"/>
    <s v="STAFF-941"/>
    <n v="941"/>
    <x v="1"/>
    <x v="6"/>
    <x v="1"/>
    <s v="No"/>
    <s v="Y"/>
    <n v="2"/>
    <n v="-2"/>
    <n v="0"/>
    <n v="31"/>
    <n v="0"/>
    <m/>
    <n v="0"/>
    <n v="1"/>
    <n v="154"/>
    <n v="7"/>
    <x v="2"/>
    <n v="1"/>
    <n v="2"/>
    <n v="41"/>
    <n v="2"/>
    <n v="1"/>
    <n v="1"/>
    <n v="2329"/>
    <n v="11737"/>
    <n v="3"/>
    <n v="15"/>
    <n v="3"/>
    <n v="2"/>
    <n v="80"/>
    <n v="0"/>
    <n v="13"/>
    <n v="4"/>
    <x v="5"/>
    <n v="7"/>
    <n v="5"/>
    <n v="2"/>
    <s v="26-35"/>
    <s v="Early Career"/>
    <x v="2"/>
    <x v="0"/>
  </r>
  <r>
    <x v="1"/>
    <s v="Travel_Rarely"/>
    <x v="0"/>
    <s v="Current Employees"/>
    <x v="1"/>
    <x v="0"/>
    <s v="STAFF-942"/>
    <n v="942"/>
    <x v="0"/>
    <x v="4"/>
    <x v="1"/>
    <s v="Yes"/>
    <s v="Y"/>
    <n v="2"/>
    <n v="-2"/>
    <n v="0"/>
    <n v="35"/>
    <n v="0"/>
    <m/>
    <n v="0"/>
    <n v="1"/>
    <n v="1137"/>
    <n v="21"/>
    <x v="1"/>
    <n v="1"/>
    <n v="4"/>
    <n v="51"/>
    <n v="3"/>
    <n v="2"/>
    <n v="1"/>
    <n v="4014"/>
    <n v="19170"/>
    <n v="1"/>
    <n v="25"/>
    <n v="4"/>
    <n v="4"/>
    <n v="80"/>
    <n v="1"/>
    <n v="10"/>
    <n v="1"/>
    <x v="1"/>
    <n v="6"/>
    <n v="0"/>
    <n v="7"/>
    <s v="26-35"/>
    <s v="Early Career"/>
    <x v="1"/>
    <x v="1"/>
  </r>
  <r>
    <x v="1"/>
    <s v="Travel_Rarely"/>
    <x v="1"/>
    <s v="Current Employees"/>
    <x v="1"/>
    <x v="1"/>
    <s v="STAFF-944"/>
    <n v="944"/>
    <x v="0"/>
    <x v="2"/>
    <x v="1"/>
    <s v="No"/>
    <s v="Y"/>
    <n v="3"/>
    <n v="-2"/>
    <n v="0"/>
    <n v="49"/>
    <n v="0"/>
    <m/>
    <n v="0"/>
    <n v="1"/>
    <n v="527"/>
    <n v="8"/>
    <x v="0"/>
    <n v="1"/>
    <n v="1"/>
    <n v="51"/>
    <n v="3"/>
    <n v="3"/>
    <n v="3"/>
    <n v="7403"/>
    <n v="22477"/>
    <n v="4"/>
    <n v="11"/>
    <n v="3"/>
    <n v="3"/>
    <n v="80"/>
    <n v="1"/>
    <n v="29"/>
    <n v="2"/>
    <x v="34"/>
    <n v="9"/>
    <n v="1"/>
    <n v="7"/>
    <s v="46+"/>
    <s v="Senior"/>
    <x v="0"/>
    <x v="4"/>
  </r>
  <r>
    <x v="1"/>
    <s v="Travel_Rarely"/>
    <x v="1"/>
    <s v="Current Employees"/>
    <x v="1"/>
    <x v="2"/>
    <s v="STAFF-945"/>
    <n v="945"/>
    <x v="1"/>
    <x v="1"/>
    <x v="1"/>
    <s v="No"/>
    <s v="Y"/>
    <n v="2"/>
    <n v="-2"/>
    <n v="0"/>
    <n v="48"/>
    <n v="0"/>
    <m/>
    <n v="0"/>
    <n v="1"/>
    <n v="1469"/>
    <n v="20"/>
    <x v="2"/>
    <n v="1"/>
    <n v="4"/>
    <n v="51"/>
    <n v="3"/>
    <n v="1"/>
    <n v="3"/>
    <n v="2259"/>
    <n v="5543"/>
    <n v="4"/>
    <n v="17"/>
    <n v="3"/>
    <n v="1"/>
    <n v="80"/>
    <n v="2"/>
    <n v="13"/>
    <n v="2"/>
    <x v="2"/>
    <n v="0"/>
    <n v="0"/>
    <n v="0"/>
    <s v="46+"/>
    <s v="Senior"/>
    <x v="4"/>
    <x v="2"/>
  </r>
  <r>
    <x v="1"/>
    <s v="Non-Travel"/>
    <x v="2"/>
    <s v="Current Employees"/>
    <x v="0"/>
    <x v="3"/>
    <s v="STAFF-947"/>
    <n v="947"/>
    <x v="0"/>
    <x v="0"/>
    <x v="1"/>
    <s v="No"/>
    <s v="Y"/>
    <n v="2"/>
    <n v="-2"/>
    <n v="0"/>
    <n v="31"/>
    <n v="0"/>
    <m/>
    <n v="0"/>
    <n v="1"/>
    <n v="1188"/>
    <n v="20"/>
    <x v="0"/>
    <n v="1"/>
    <n v="4"/>
    <n v="45"/>
    <n v="3"/>
    <n v="2"/>
    <n v="2"/>
    <n v="6932"/>
    <n v="24406"/>
    <n v="1"/>
    <n v="13"/>
    <n v="3"/>
    <n v="4"/>
    <n v="80"/>
    <n v="1"/>
    <n v="9"/>
    <n v="2"/>
    <x v="7"/>
    <n v="8"/>
    <n v="0"/>
    <n v="0"/>
    <s v="26-35"/>
    <s v="Early Career"/>
    <x v="2"/>
    <x v="1"/>
  </r>
  <r>
    <x v="1"/>
    <s v="Travel_Rarely"/>
    <x v="0"/>
    <s v="Current Employees"/>
    <x v="1"/>
    <x v="1"/>
    <s v="STAFF-949"/>
    <n v="949"/>
    <x v="1"/>
    <x v="1"/>
    <x v="0"/>
    <s v="No"/>
    <s v="Y"/>
    <n v="6"/>
    <n v="-2"/>
    <n v="0"/>
    <n v="36"/>
    <n v="0"/>
    <m/>
    <n v="0"/>
    <n v="1"/>
    <n v="188"/>
    <n v="7"/>
    <x v="2"/>
    <n v="1"/>
    <n v="2"/>
    <n v="65"/>
    <n v="3"/>
    <n v="1"/>
    <n v="4"/>
    <n v="4678"/>
    <n v="23293"/>
    <n v="2"/>
    <n v="18"/>
    <n v="3"/>
    <n v="3"/>
    <n v="80"/>
    <n v="0"/>
    <n v="8"/>
    <n v="3"/>
    <x v="0"/>
    <n v="2"/>
    <n v="0"/>
    <n v="1"/>
    <s v="36-45"/>
    <s v="Mid Career"/>
    <x v="4"/>
    <x v="0"/>
  </r>
  <r>
    <x v="1"/>
    <s v="Travel_Rarely"/>
    <x v="0"/>
    <s v="Current Employees"/>
    <x v="1"/>
    <x v="4"/>
    <s v="STAFF-950"/>
    <n v="950"/>
    <x v="0"/>
    <x v="7"/>
    <x v="1"/>
    <s v="No"/>
    <s v="Y"/>
    <n v="3"/>
    <n v="-2"/>
    <n v="0"/>
    <n v="38"/>
    <n v="0"/>
    <m/>
    <n v="0"/>
    <n v="1"/>
    <n v="1333"/>
    <n v="1"/>
    <x v="3"/>
    <n v="1"/>
    <n v="4"/>
    <n v="80"/>
    <n v="3"/>
    <n v="3"/>
    <n v="4"/>
    <n v="13582"/>
    <n v="16292"/>
    <n v="1"/>
    <n v="13"/>
    <n v="3"/>
    <n v="2"/>
    <n v="80"/>
    <n v="1"/>
    <n v="15"/>
    <n v="3"/>
    <x v="15"/>
    <n v="12"/>
    <n v="5"/>
    <n v="11"/>
    <s v="36-45"/>
    <s v="Mid Career"/>
    <x v="2"/>
    <x v="4"/>
  </r>
  <r>
    <x v="1"/>
    <s v="Non-Travel"/>
    <x v="2"/>
    <s v="Current Employees"/>
    <x v="1"/>
    <x v="0"/>
    <s v="STAFF-951"/>
    <n v="951"/>
    <x v="0"/>
    <x v="2"/>
    <x v="1"/>
    <s v="No"/>
    <s v="Y"/>
    <n v="3"/>
    <n v="-2"/>
    <n v="0"/>
    <n v="32"/>
    <n v="0"/>
    <m/>
    <n v="0"/>
    <n v="1"/>
    <n v="1184"/>
    <n v="1"/>
    <x v="3"/>
    <n v="1"/>
    <n v="3"/>
    <n v="70"/>
    <n v="2"/>
    <n v="1"/>
    <n v="1"/>
    <n v="2332"/>
    <n v="3974"/>
    <n v="6"/>
    <n v="20"/>
    <n v="4"/>
    <n v="3"/>
    <n v="80"/>
    <n v="0"/>
    <n v="5"/>
    <n v="3"/>
    <x v="11"/>
    <n v="0"/>
    <n v="0"/>
    <n v="2"/>
    <s v="26-35"/>
    <s v="Early Career"/>
    <x v="3"/>
    <x v="3"/>
  </r>
  <r>
    <x v="0"/>
    <s v="Travel_Rarely"/>
    <x v="2"/>
    <s v="Ex-Employees"/>
    <x v="0"/>
    <x v="3"/>
    <s v="STAFF-952"/>
    <n v="952"/>
    <x v="1"/>
    <x v="6"/>
    <x v="1"/>
    <s v="Yes"/>
    <s v="Y"/>
    <n v="2"/>
    <n v="-2"/>
    <n v="0"/>
    <n v="25"/>
    <n v="1"/>
    <n v="1"/>
    <n v="1"/>
    <n v="0"/>
    <n v="867"/>
    <n v="19"/>
    <x v="0"/>
    <n v="1"/>
    <n v="3"/>
    <n v="36"/>
    <n v="2"/>
    <n v="1"/>
    <n v="2"/>
    <n v="2413"/>
    <n v="18798"/>
    <n v="1"/>
    <n v="18"/>
    <n v="3"/>
    <n v="3"/>
    <n v="80"/>
    <n v="3"/>
    <n v="1"/>
    <n v="3"/>
    <x v="6"/>
    <n v="0"/>
    <n v="0"/>
    <n v="0"/>
    <s v="18-25"/>
    <s v="Young"/>
    <x v="4"/>
    <x v="2"/>
  </r>
  <r>
    <x v="1"/>
    <s v="Travel_Rarely"/>
    <x v="0"/>
    <s v="Current Employees"/>
    <x v="0"/>
    <x v="3"/>
    <s v="STAFF-954"/>
    <n v="954"/>
    <x v="1"/>
    <x v="0"/>
    <x v="2"/>
    <s v="No"/>
    <s v="Y"/>
    <n v="2"/>
    <n v="-2"/>
    <n v="0"/>
    <n v="40"/>
    <n v="0"/>
    <m/>
    <n v="0"/>
    <n v="1"/>
    <n v="658"/>
    <n v="10"/>
    <x v="2"/>
    <n v="1"/>
    <n v="1"/>
    <n v="67"/>
    <n v="2"/>
    <n v="3"/>
    <n v="2"/>
    <n v="9705"/>
    <n v="20652"/>
    <n v="2"/>
    <n v="12"/>
    <n v="3"/>
    <n v="2"/>
    <n v="80"/>
    <n v="1"/>
    <n v="11"/>
    <n v="2"/>
    <x v="6"/>
    <n v="0"/>
    <n v="0"/>
    <n v="0"/>
    <s v="36-45"/>
    <s v="Mid Career"/>
    <x v="0"/>
    <x v="2"/>
  </r>
  <r>
    <x v="1"/>
    <s v="Travel_Frequently"/>
    <x v="2"/>
    <s v="Current Employees"/>
    <x v="0"/>
    <x v="2"/>
    <s v="STAFF-956"/>
    <n v="956"/>
    <x v="1"/>
    <x v="0"/>
    <x v="0"/>
    <s v="No"/>
    <s v="Y"/>
    <n v="2"/>
    <n v="-2"/>
    <n v="0"/>
    <n v="26"/>
    <n v="0"/>
    <m/>
    <n v="0"/>
    <n v="1"/>
    <n v="1283"/>
    <n v="1"/>
    <x v="3"/>
    <n v="1"/>
    <n v="3"/>
    <n v="52"/>
    <n v="2"/>
    <n v="2"/>
    <n v="3"/>
    <n v="4294"/>
    <n v="11148"/>
    <n v="1"/>
    <n v="12"/>
    <n v="3"/>
    <n v="2"/>
    <n v="80"/>
    <n v="0"/>
    <n v="7"/>
    <n v="3"/>
    <x v="5"/>
    <n v="7"/>
    <n v="0"/>
    <n v="7"/>
    <s v="26-35"/>
    <s v="Early Career"/>
    <x v="0"/>
    <x v="0"/>
  </r>
  <r>
    <x v="1"/>
    <s v="Travel_Rarely"/>
    <x v="0"/>
    <s v="Current Employees"/>
    <x v="1"/>
    <x v="2"/>
    <s v="STAFF-957"/>
    <n v="957"/>
    <x v="1"/>
    <x v="2"/>
    <x v="0"/>
    <s v="Yes"/>
    <s v="Y"/>
    <n v="3"/>
    <n v="-2"/>
    <n v="0"/>
    <n v="41"/>
    <n v="0"/>
    <m/>
    <n v="0"/>
    <n v="1"/>
    <n v="263"/>
    <n v="6"/>
    <x v="3"/>
    <n v="1"/>
    <n v="4"/>
    <n v="59"/>
    <n v="3"/>
    <n v="1"/>
    <n v="3"/>
    <n v="4721"/>
    <n v="3119"/>
    <n v="2"/>
    <n v="13"/>
    <n v="3"/>
    <n v="3"/>
    <n v="80"/>
    <n v="0"/>
    <n v="20"/>
    <n v="3"/>
    <x v="29"/>
    <n v="13"/>
    <n v="2"/>
    <n v="17"/>
    <s v="36-45"/>
    <s v="Mid Career"/>
    <x v="2"/>
    <x v="4"/>
  </r>
  <r>
    <x v="1"/>
    <s v="Travel_Rarely"/>
    <x v="0"/>
    <s v="Current Employees"/>
    <x v="1"/>
    <x v="2"/>
    <s v="STAFF-958"/>
    <n v="958"/>
    <x v="1"/>
    <x v="2"/>
    <x v="0"/>
    <s v="No"/>
    <s v="Y"/>
    <n v="6"/>
    <n v="-2"/>
    <n v="0"/>
    <n v="36"/>
    <n v="0"/>
    <m/>
    <n v="0"/>
    <n v="1"/>
    <n v="938"/>
    <n v="2"/>
    <x v="2"/>
    <n v="1"/>
    <n v="3"/>
    <n v="79"/>
    <n v="3"/>
    <n v="1"/>
    <n v="3"/>
    <n v="2519"/>
    <n v="12287"/>
    <n v="4"/>
    <n v="21"/>
    <n v="4"/>
    <n v="3"/>
    <n v="80"/>
    <n v="0"/>
    <n v="16"/>
    <n v="3"/>
    <x v="19"/>
    <n v="8"/>
    <n v="3"/>
    <n v="9"/>
    <s v="36-45"/>
    <s v="Mid Career"/>
    <x v="3"/>
    <x v="1"/>
  </r>
  <r>
    <x v="0"/>
    <s v="Travel_Rarely"/>
    <x v="4"/>
    <s v="Ex-Employees"/>
    <x v="0"/>
    <x v="1"/>
    <s v="STAFF-959"/>
    <n v="959"/>
    <x v="1"/>
    <x v="6"/>
    <x v="0"/>
    <s v="Yes"/>
    <s v="Y"/>
    <n v="3"/>
    <n v="-2"/>
    <n v="0"/>
    <n v="19"/>
    <n v="1"/>
    <n v="1"/>
    <n v="1"/>
    <n v="0"/>
    <n v="419"/>
    <n v="21"/>
    <x v="3"/>
    <n v="1"/>
    <n v="4"/>
    <n v="37"/>
    <n v="2"/>
    <n v="1"/>
    <n v="3"/>
    <n v="2121"/>
    <n v="9947"/>
    <n v="1"/>
    <n v="13"/>
    <n v="3"/>
    <n v="2"/>
    <n v="80"/>
    <n v="0"/>
    <n v="1"/>
    <n v="4"/>
    <x v="6"/>
    <n v="0"/>
    <n v="0"/>
    <n v="0"/>
    <s v="18-25"/>
    <s v="Young"/>
    <x v="2"/>
    <x v="2"/>
  </r>
  <r>
    <x v="0"/>
    <s v="Travel_Rarely"/>
    <x v="4"/>
    <s v="Ex-Employees"/>
    <x v="1"/>
    <x v="4"/>
    <s v="STAFF-960"/>
    <n v="960"/>
    <x v="1"/>
    <x v="2"/>
    <x v="0"/>
    <s v="No"/>
    <s v="Y"/>
    <n v="2"/>
    <n v="-2"/>
    <n v="0"/>
    <n v="20"/>
    <n v="1"/>
    <n v="1"/>
    <n v="1"/>
    <n v="0"/>
    <n v="129"/>
    <n v="4"/>
    <x v="3"/>
    <n v="1"/>
    <n v="4"/>
    <n v="84"/>
    <n v="3"/>
    <n v="1"/>
    <n v="4"/>
    <n v="2973"/>
    <n v="13008"/>
    <n v="1"/>
    <n v="19"/>
    <n v="3"/>
    <n v="2"/>
    <n v="80"/>
    <n v="0"/>
    <n v="1"/>
    <n v="3"/>
    <x v="6"/>
    <n v="0"/>
    <n v="0"/>
    <n v="0"/>
    <s v="18-25"/>
    <s v="Young"/>
    <x v="3"/>
    <x v="2"/>
  </r>
  <r>
    <x v="1"/>
    <s v="Travel_Rarely"/>
    <x v="2"/>
    <s v="Current Employees"/>
    <x v="1"/>
    <x v="2"/>
    <s v="STAFF-961"/>
    <n v="961"/>
    <x v="0"/>
    <x v="4"/>
    <x v="1"/>
    <s v="Yes"/>
    <s v="Y"/>
    <n v="2"/>
    <n v="-2"/>
    <n v="0"/>
    <n v="31"/>
    <n v="0"/>
    <m/>
    <n v="0"/>
    <n v="1"/>
    <n v="616"/>
    <n v="12"/>
    <x v="3"/>
    <n v="1"/>
    <n v="4"/>
    <n v="41"/>
    <n v="3"/>
    <n v="2"/>
    <n v="4"/>
    <n v="5855"/>
    <n v="17369"/>
    <n v="0"/>
    <n v="11"/>
    <n v="3"/>
    <n v="3"/>
    <n v="80"/>
    <n v="2"/>
    <n v="10"/>
    <n v="1"/>
    <x v="7"/>
    <n v="7"/>
    <n v="8"/>
    <n v="5"/>
    <s v="26-35"/>
    <s v="Early Career"/>
    <x v="0"/>
    <x v="1"/>
  </r>
  <r>
    <x v="1"/>
    <s v="Travel_Frequently"/>
    <x v="0"/>
    <s v="Current Employees"/>
    <x v="1"/>
    <x v="2"/>
    <s v="STAFF-964"/>
    <n v="964"/>
    <x v="1"/>
    <x v="1"/>
    <x v="2"/>
    <s v="Yes"/>
    <s v="Y"/>
    <n v="2"/>
    <n v="-2"/>
    <n v="0"/>
    <n v="40"/>
    <n v="0"/>
    <m/>
    <n v="0"/>
    <n v="1"/>
    <n v="1469"/>
    <n v="9"/>
    <x v="2"/>
    <n v="1"/>
    <n v="4"/>
    <n v="35"/>
    <n v="3"/>
    <n v="1"/>
    <n v="3"/>
    <n v="3617"/>
    <n v="25063"/>
    <n v="8"/>
    <n v="14"/>
    <n v="3"/>
    <n v="4"/>
    <n v="80"/>
    <n v="1"/>
    <n v="3"/>
    <n v="3"/>
    <x v="6"/>
    <n v="1"/>
    <n v="0"/>
    <n v="0"/>
    <s v="36-45"/>
    <s v="Mid Career"/>
    <x v="2"/>
    <x v="2"/>
  </r>
  <r>
    <x v="1"/>
    <s v="Travel_Rarely"/>
    <x v="2"/>
    <s v="Current Employees"/>
    <x v="1"/>
    <x v="2"/>
    <s v="STAFF-966"/>
    <n v="966"/>
    <x v="0"/>
    <x v="3"/>
    <x v="1"/>
    <s v="No"/>
    <s v="Y"/>
    <n v="2"/>
    <n v="-2"/>
    <n v="0"/>
    <n v="32"/>
    <n v="0"/>
    <m/>
    <n v="0"/>
    <n v="1"/>
    <n v="498"/>
    <n v="3"/>
    <x v="2"/>
    <n v="1"/>
    <n v="3"/>
    <n v="93"/>
    <n v="3"/>
    <n v="2"/>
    <n v="3"/>
    <n v="6725"/>
    <n v="13554"/>
    <n v="1"/>
    <n v="12"/>
    <n v="3"/>
    <n v="3"/>
    <n v="80"/>
    <n v="1"/>
    <n v="8"/>
    <n v="4"/>
    <x v="3"/>
    <n v="7"/>
    <n v="6"/>
    <n v="3"/>
    <s v="26-35"/>
    <s v="Early Career"/>
    <x v="0"/>
    <x v="0"/>
  </r>
  <r>
    <x v="0"/>
    <s v="Travel_Rarely"/>
    <x v="0"/>
    <s v="Ex-Employees"/>
    <x v="0"/>
    <x v="0"/>
    <s v="STAFF-967"/>
    <n v="967"/>
    <x v="1"/>
    <x v="0"/>
    <x v="1"/>
    <s v="Yes"/>
    <s v="Y"/>
    <n v="6"/>
    <n v="-2"/>
    <n v="0"/>
    <n v="36"/>
    <n v="1"/>
    <n v="1"/>
    <n v="1"/>
    <n v="0"/>
    <n v="530"/>
    <n v="3"/>
    <x v="1"/>
    <n v="1"/>
    <n v="3"/>
    <n v="51"/>
    <n v="2"/>
    <n v="3"/>
    <n v="1"/>
    <n v="10325"/>
    <n v="5518"/>
    <n v="1"/>
    <n v="11"/>
    <n v="3"/>
    <n v="1"/>
    <n v="80"/>
    <n v="1"/>
    <n v="16"/>
    <n v="3"/>
    <x v="22"/>
    <n v="7"/>
    <n v="3"/>
    <n v="7"/>
    <s v="36-45"/>
    <s v="Mid Career"/>
    <x v="0"/>
    <x v="4"/>
  </r>
  <r>
    <x v="1"/>
    <s v="Travel_Rarely"/>
    <x v="2"/>
    <s v="Current Employees"/>
    <x v="1"/>
    <x v="0"/>
    <s v="STAFF-969"/>
    <n v="969"/>
    <x v="0"/>
    <x v="4"/>
    <x v="0"/>
    <s v="No"/>
    <s v="Y"/>
    <n v="3"/>
    <n v="-2"/>
    <n v="0"/>
    <n v="33"/>
    <n v="0"/>
    <m/>
    <n v="0"/>
    <n v="1"/>
    <n v="1069"/>
    <n v="1"/>
    <x v="3"/>
    <n v="1"/>
    <n v="2"/>
    <n v="42"/>
    <n v="2"/>
    <n v="2"/>
    <n v="1"/>
    <n v="6949"/>
    <n v="12291"/>
    <n v="0"/>
    <n v="14"/>
    <n v="3"/>
    <n v="1"/>
    <n v="80"/>
    <n v="0"/>
    <n v="6"/>
    <n v="3"/>
    <x v="8"/>
    <n v="0"/>
    <n v="1"/>
    <n v="4"/>
    <s v="26-35"/>
    <s v="Early Career"/>
    <x v="2"/>
    <x v="3"/>
  </r>
  <r>
    <x v="0"/>
    <s v="Travel_Rarely"/>
    <x v="0"/>
    <s v="Ex-Employees"/>
    <x v="0"/>
    <x v="0"/>
    <s v="STAFF-970"/>
    <n v="970"/>
    <x v="1"/>
    <x v="0"/>
    <x v="1"/>
    <s v="No"/>
    <s v="Y"/>
    <n v="2"/>
    <n v="-2"/>
    <n v="0"/>
    <n v="37"/>
    <n v="1"/>
    <n v="1"/>
    <n v="1"/>
    <n v="0"/>
    <n v="625"/>
    <n v="1"/>
    <x v="2"/>
    <n v="1"/>
    <n v="1"/>
    <n v="46"/>
    <n v="2"/>
    <n v="3"/>
    <n v="1"/>
    <n v="10609"/>
    <n v="14922"/>
    <n v="5"/>
    <n v="11"/>
    <n v="3"/>
    <n v="3"/>
    <n v="80"/>
    <n v="0"/>
    <n v="17"/>
    <n v="1"/>
    <x v="13"/>
    <n v="1"/>
    <n v="11"/>
    <n v="7"/>
    <s v="36-45"/>
    <s v="Mid Career"/>
    <x v="0"/>
    <x v="4"/>
  </r>
  <r>
    <x v="1"/>
    <s v="Non-Travel"/>
    <x v="1"/>
    <s v="Current Employees"/>
    <x v="1"/>
    <x v="0"/>
    <s v="STAFF-972"/>
    <n v="972"/>
    <x v="1"/>
    <x v="2"/>
    <x v="1"/>
    <s v="No"/>
    <s v="Y"/>
    <n v="5"/>
    <n v="-2"/>
    <n v="0"/>
    <n v="45"/>
    <n v="0"/>
    <m/>
    <n v="0"/>
    <n v="1"/>
    <n v="805"/>
    <n v="4"/>
    <x v="0"/>
    <n v="1"/>
    <n v="3"/>
    <n v="57"/>
    <n v="3"/>
    <n v="2"/>
    <n v="1"/>
    <n v="4447"/>
    <n v="23163"/>
    <n v="1"/>
    <n v="12"/>
    <n v="3"/>
    <n v="2"/>
    <n v="80"/>
    <n v="0"/>
    <n v="9"/>
    <n v="2"/>
    <x v="7"/>
    <n v="7"/>
    <n v="0"/>
    <n v="8"/>
    <s v="36-45"/>
    <s v="Mid Career"/>
    <x v="0"/>
    <x v="1"/>
  </r>
  <r>
    <x v="1"/>
    <s v="Travel_Frequently"/>
    <x v="2"/>
    <s v="Current Employees"/>
    <x v="0"/>
    <x v="4"/>
    <s v="STAFF-974"/>
    <n v="974"/>
    <x v="0"/>
    <x v="6"/>
    <x v="1"/>
    <s v="No"/>
    <s v="Y"/>
    <n v="5"/>
    <n v="-2"/>
    <n v="0"/>
    <n v="29"/>
    <n v="0"/>
    <m/>
    <n v="0"/>
    <n v="1"/>
    <n v="1404"/>
    <n v="20"/>
    <x v="3"/>
    <n v="1"/>
    <n v="4"/>
    <n v="84"/>
    <n v="3"/>
    <n v="1"/>
    <n v="4"/>
    <n v="2157"/>
    <n v="18203"/>
    <n v="1"/>
    <n v="15"/>
    <n v="3"/>
    <n v="2"/>
    <n v="80"/>
    <n v="1"/>
    <n v="3"/>
    <n v="3"/>
    <x v="11"/>
    <n v="1"/>
    <n v="0"/>
    <n v="2"/>
    <s v="26-35"/>
    <s v="Early Career"/>
    <x v="2"/>
    <x v="3"/>
  </r>
  <r>
    <x v="1"/>
    <s v="Travel_Rarely"/>
    <x v="0"/>
    <s v="Current Employees"/>
    <x v="0"/>
    <x v="2"/>
    <s v="STAFF-975"/>
    <n v="975"/>
    <x v="0"/>
    <x v="0"/>
    <x v="1"/>
    <s v="No"/>
    <s v="Y"/>
    <n v="3"/>
    <n v="-2"/>
    <n v="0"/>
    <n v="35"/>
    <n v="0"/>
    <m/>
    <n v="0"/>
    <n v="1"/>
    <n v="1219"/>
    <n v="18"/>
    <x v="3"/>
    <n v="1"/>
    <n v="3"/>
    <n v="86"/>
    <n v="3"/>
    <n v="2"/>
    <n v="3"/>
    <n v="4601"/>
    <n v="6179"/>
    <n v="1"/>
    <n v="16"/>
    <n v="3"/>
    <n v="2"/>
    <n v="80"/>
    <n v="0"/>
    <n v="5"/>
    <n v="3"/>
    <x v="8"/>
    <n v="2"/>
    <n v="1"/>
    <n v="0"/>
    <s v="26-35"/>
    <s v="Early Career"/>
    <x v="4"/>
    <x v="3"/>
  </r>
  <r>
    <x v="1"/>
    <s v="Travel_Rarely"/>
    <x v="1"/>
    <s v="Current Employees"/>
    <x v="1"/>
    <x v="0"/>
    <s v="STAFF-976"/>
    <n v="976"/>
    <x v="1"/>
    <x v="5"/>
    <x v="1"/>
    <s v="No"/>
    <s v="Y"/>
    <n v="2"/>
    <n v="-2"/>
    <n v="0"/>
    <n v="52"/>
    <n v="0"/>
    <m/>
    <n v="0"/>
    <n v="1"/>
    <n v="1053"/>
    <n v="1"/>
    <x v="0"/>
    <n v="1"/>
    <n v="4"/>
    <n v="70"/>
    <n v="3"/>
    <n v="4"/>
    <n v="1"/>
    <n v="17099"/>
    <n v="13829"/>
    <n v="2"/>
    <n v="15"/>
    <n v="3"/>
    <n v="2"/>
    <n v="80"/>
    <n v="1"/>
    <n v="26"/>
    <n v="2"/>
    <x v="7"/>
    <n v="8"/>
    <n v="7"/>
    <n v="8"/>
    <s v="46+"/>
    <s v="Senior"/>
    <x v="2"/>
    <x v="1"/>
  </r>
  <r>
    <x v="0"/>
    <s v="Travel_Rarely"/>
    <x v="3"/>
    <s v="Ex-Employees"/>
    <x v="1"/>
    <x v="4"/>
    <s v="STAFF-977"/>
    <n v="977"/>
    <x v="1"/>
    <x v="1"/>
    <x v="0"/>
    <s v="No"/>
    <s v="Y"/>
    <n v="4"/>
    <n v="-2"/>
    <n v="0"/>
    <n v="58"/>
    <n v="1"/>
    <n v="1"/>
    <n v="1"/>
    <n v="0"/>
    <n v="289"/>
    <n v="2"/>
    <x v="3"/>
    <n v="1"/>
    <n v="4"/>
    <n v="51"/>
    <n v="3"/>
    <n v="1"/>
    <n v="4"/>
    <n v="2479"/>
    <n v="26227"/>
    <n v="4"/>
    <n v="24"/>
    <n v="4"/>
    <n v="1"/>
    <n v="80"/>
    <n v="0"/>
    <n v="7"/>
    <n v="3"/>
    <x v="6"/>
    <n v="0"/>
    <n v="0"/>
    <n v="0"/>
    <s v="46+"/>
    <s v="Senior"/>
    <x v="1"/>
    <x v="2"/>
  </r>
  <r>
    <x v="1"/>
    <s v="Travel_Rarely"/>
    <x v="1"/>
    <s v="Current Employees"/>
    <x v="0"/>
    <x v="2"/>
    <s v="STAFF-981"/>
    <n v="981"/>
    <x v="1"/>
    <x v="5"/>
    <x v="2"/>
    <s v="No"/>
    <s v="Y"/>
    <n v="3"/>
    <n v="-2"/>
    <n v="0"/>
    <n v="53"/>
    <n v="0"/>
    <m/>
    <n v="0"/>
    <n v="1"/>
    <n v="1376"/>
    <n v="2"/>
    <x v="0"/>
    <n v="1"/>
    <n v="3"/>
    <n v="45"/>
    <n v="3"/>
    <n v="4"/>
    <n v="3"/>
    <n v="14852"/>
    <n v="13938"/>
    <n v="6"/>
    <n v="13"/>
    <n v="3"/>
    <n v="3"/>
    <n v="80"/>
    <n v="1"/>
    <n v="22"/>
    <n v="4"/>
    <x v="18"/>
    <n v="13"/>
    <n v="15"/>
    <n v="2"/>
    <s v="46+"/>
    <s v="Senior"/>
    <x v="2"/>
    <x v="4"/>
  </r>
  <r>
    <x v="1"/>
    <s v="Travel_Rarely"/>
    <x v="2"/>
    <s v="Current Employees"/>
    <x v="0"/>
    <x v="1"/>
    <s v="STAFF-982"/>
    <n v="982"/>
    <x v="1"/>
    <x v="0"/>
    <x v="2"/>
    <s v="No"/>
    <s v="Y"/>
    <n v="2"/>
    <n v="-2"/>
    <n v="0"/>
    <n v="30"/>
    <n v="0"/>
    <m/>
    <n v="0"/>
    <n v="1"/>
    <n v="231"/>
    <n v="8"/>
    <x v="0"/>
    <n v="1"/>
    <n v="3"/>
    <n v="62"/>
    <n v="3"/>
    <n v="3"/>
    <n v="3"/>
    <n v="7264"/>
    <n v="9977"/>
    <n v="5"/>
    <n v="11"/>
    <n v="3"/>
    <n v="1"/>
    <n v="80"/>
    <n v="1"/>
    <n v="10"/>
    <n v="4"/>
    <x v="3"/>
    <n v="4"/>
    <n v="7"/>
    <n v="7"/>
    <s v="26-35"/>
    <s v="Early Career"/>
    <x v="0"/>
    <x v="0"/>
  </r>
  <r>
    <x v="1"/>
    <s v="Non-Travel"/>
    <x v="0"/>
    <s v="Current Employees"/>
    <x v="0"/>
    <x v="4"/>
    <s v="STAFF-983"/>
    <n v="983"/>
    <x v="0"/>
    <x v="0"/>
    <x v="0"/>
    <s v="Yes"/>
    <s v="Y"/>
    <n v="1"/>
    <n v="-2"/>
    <n v="0"/>
    <n v="38"/>
    <n v="0"/>
    <m/>
    <n v="0"/>
    <n v="1"/>
    <n v="152"/>
    <n v="10"/>
    <x v="3"/>
    <n v="1"/>
    <n v="4"/>
    <n v="85"/>
    <n v="3"/>
    <n v="2"/>
    <n v="4"/>
    <n v="5666"/>
    <n v="19899"/>
    <n v="1"/>
    <n v="13"/>
    <n v="3"/>
    <n v="2"/>
    <n v="80"/>
    <n v="0"/>
    <n v="6"/>
    <n v="3"/>
    <x v="8"/>
    <n v="3"/>
    <n v="1"/>
    <n v="3"/>
    <s v="36-45"/>
    <s v="Mid Career"/>
    <x v="2"/>
    <x v="3"/>
  </r>
  <r>
    <x v="1"/>
    <s v="Travel_Rarely"/>
    <x v="0"/>
    <s v="Current Employees"/>
    <x v="0"/>
    <x v="0"/>
    <s v="STAFF-984"/>
    <n v="984"/>
    <x v="1"/>
    <x v="0"/>
    <x v="2"/>
    <s v="No"/>
    <s v="Y"/>
    <n v="2"/>
    <n v="-2"/>
    <n v="0"/>
    <n v="35"/>
    <n v="0"/>
    <m/>
    <n v="0"/>
    <n v="1"/>
    <n v="882"/>
    <n v="3"/>
    <x v="2"/>
    <n v="1"/>
    <n v="4"/>
    <n v="92"/>
    <n v="3"/>
    <n v="3"/>
    <n v="1"/>
    <n v="7823"/>
    <n v="6812"/>
    <n v="6"/>
    <n v="13"/>
    <n v="3"/>
    <n v="2"/>
    <n v="80"/>
    <n v="1"/>
    <n v="12"/>
    <n v="3"/>
    <x v="1"/>
    <n v="9"/>
    <n v="0"/>
    <n v="8"/>
    <s v="26-35"/>
    <s v="Early Career"/>
    <x v="2"/>
    <x v="1"/>
  </r>
  <r>
    <x v="1"/>
    <s v="Travel_Rarely"/>
    <x v="0"/>
    <s v="Current Employees"/>
    <x v="0"/>
    <x v="0"/>
    <s v="STAFF-985"/>
    <n v="985"/>
    <x v="1"/>
    <x v="0"/>
    <x v="0"/>
    <s v="No"/>
    <s v="Y"/>
    <n v="3"/>
    <n v="-2"/>
    <n v="0"/>
    <n v="39"/>
    <n v="0"/>
    <m/>
    <n v="0"/>
    <n v="1"/>
    <n v="903"/>
    <n v="2"/>
    <x v="4"/>
    <n v="1"/>
    <n v="1"/>
    <n v="41"/>
    <n v="4"/>
    <n v="3"/>
    <n v="1"/>
    <n v="7880"/>
    <n v="2560"/>
    <n v="0"/>
    <n v="18"/>
    <n v="3"/>
    <n v="4"/>
    <n v="80"/>
    <n v="0"/>
    <n v="9"/>
    <n v="3"/>
    <x v="3"/>
    <n v="7"/>
    <n v="0"/>
    <n v="7"/>
    <s v="36-45"/>
    <s v="Mid Career"/>
    <x v="4"/>
    <x v="0"/>
  </r>
  <r>
    <x v="0"/>
    <s v="Non-Travel"/>
    <x v="0"/>
    <s v="Ex-Employees"/>
    <x v="0"/>
    <x v="0"/>
    <s v="STAFF-986"/>
    <n v="986"/>
    <x v="0"/>
    <x v="0"/>
    <x v="0"/>
    <s v="Yes"/>
    <s v="Y"/>
    <n v="2"/>
    <n v="-2"/>
    <n v="0"/>
    <n v="40"/>
    <n v="1"/>
    <n v="1"/>
    <n v="1"/>
    <n v="0"/>
    <n v="1479"/>
    <n v="24"/>
    <x v="3"/>
    <n v="1"/>
    <n v="2"/>
    <n v="100"/>
    <n v="4"/>
    <n v="4"/>
    <n v="1"/>
    <n v="13194"/>
    <n v="17071"/>
    <n v="4"/>
    <n v="16"/>
    <n v="3"/>
    <n v="4"/>
    <n v="80"/>
    <n v="0"/>
    <n v="22"/>
    <n v="2"/>
    <x v="6"/>
    <n v="0"/>
    <n v="0"/>
    <n v="0"/>
    <s v="36-45"/>
    <s v="Mid Career"/>
    <x v="4"/>
    <x v="2"/>
  </r>
  <r>
    <x v="1"/>
    <s v="Travel_Frequently"/>
    <x v="1"/>
    <s v="Current Employees"/>
    <x v="1"/>
    <x v="2"/>
    <s v="STAFF-987"/>
    <n v="987"/>
    <x v="1"/>
    <x v="3"/>
    <x v="2"/>
    <s v="Yes"/>
    <s v="Y"/>
    <n v="3"/>
    <n v="-2"/>
    <n v="0"/>
    <n v="47"/>
    <n v="0"/>
    <m/>
    <n v="0"/>
    <n v="1"/>
    <n v="1379"/>
    <n v="16"/>
    <x v="2"/>
    <n v="1"/>
    <n v="3"/>
    <n v="64"/>
    <n v="4"/>
    <n v="2"/>
    <n v="3"/>
    <n v="5067"/>
    <n v="6759"/>
    <n v="1"/>
    <n v="19"/>
    <n v="3"/>
    <n v="3"/>
    <n v="80"/>
    <n v="0"/>
    <n v="20"/>
    <n v="4"/>
    <x v="27"/>
    <n v="10"/>
    <n v="2"/>
    <n v="7"/>
    <s v="46+"/>
    <s v="Senior"/>
    <x v="3"/>
    <x v="4"/>
  </r>
  <r>
    <x v="1"/>
    <s v="Non-Travel"/>
    <x v="0"/>
    <s v="Current Employees"/>
    <x v="0"/>
    <x v="4"/>
    <s v="STAFF-990"/>
    <n v="990"/>
    <x v="1"/>
    <x v="0"/>
    <x v="2"/>
    <s v="No"/>
    <s v="Y"/>
    <n v="3"/>
    <n v="-2"/>
    <n v="0"/>
    <n v="36"/>
    <n v="0"/>
    <m/>
    <n v="0"/>
    <n v="1"/>
    <n v="1229"/>
    <n v="8"/>
    <x v="2"/>
    <n v="1"/>
    <n v="4"/>
    <n v="84"/>
    <n v="3"/>
    <n v="2"/>
    <n v="4"/>
    <n v="5079"/>
    <n v="25952"/>
    <n v="4"/>
    <n v="13"/>
    <n v="3"/>
    <n v="4"/>
    <n v="80"/>
    <n v="2"/>
    <n v="12"/>
    <n v="3"/>
    <x v="5"/>
    <n v="7"/>
    <n v="0"/>
    <n v="7"/>
    <s v="36-45"/>
    <s v="Mid Career"/>
    <x v="2"/>
    <x v="0"/>
  </r>
  <r>
    <x v="0"/>
    <s v="Non-Travel"/>
    <x v="2"/>
    <s v="Ex-Employees"/>
    <x v="1"/>
    <x v="2"/>
    <s v="STAFF-991"/>
    <n v="991"/>
    <x v="1"/>
    <x v="1"/>
    <x v="0"/>
    <s v="Yes"/>
    <s v="Y"/>
    <n v="0"/>
    <n v="-2"/>
    <n v="0"/>
    <n v="31"/>
    <n v="1"/>
    <n v="1"/>
    <n v="1"/>
    <n v="0"/>
    <n v="335"/>
    <n v="9"/>
    <x v="0"/>
    <n v="1"/>
    <n v="3"/>
    <n v="46"/>
    <n v="2"/>
    <n v="1"/>
    <n v="3"/>
    <n v="2321"/>
    <n v="10322"/>
    <n v="0"/>
    <n v="22"/>
    <n v="4"/>
    <n v="1"/>
    <n v="80"/>
    <n v="0"/>
    <n v="4"/>
    <n v="3"/>
    <x v="11"/>
    <n v="2"/>
    <n v="1"/>
    <n v="2"/>
    <s v="26-35"/>
    <s v="Early Career"/>
    <x v="1"/>
    <x v="3"/>
  </r>
  <r>
    <x v="1"/>
    <s v="Non-Travel"/>
    <x v="2"/>
    <s v="Current Employees"/>
    <x v="0"/>
    <x v="0"/>
    <s v="STAFF-992"/>
    <n v="992"/>
    <x v="1"/>
    <x v="5"/>
    <x v="0"/>
    <s v="No"/>
    <s v="Y"/>
    <n v="2"/>
    <n v="-2"/>
    <n v="0"/>
    <n v="33"/>
    <n v="0"/>
    <m/>
    <n v="0"/>
    <n v="1"/>
    <n v="722"/>
    <n v="17"/>
    <x v="3"/>
    <n v="1"/>
    <n v="4"/>
    <n v="38"/>
    <n v="3"/>
    <n v="4"/>
    <n v="1"/>
    <n v="17444"/>
    <n v="20489"/>
    <n v="1"/>
    <n v="11"/>
    <n v="3"/>
    <n v="4"/>
    <n v="80"/>
    <n v="0"/>
    <n v="10"/>
    <n v="3"/>
    <x v="1"/>
    <n v="8"/>
    <n v="6"/>
    <n v="0"/>
    <s v="26-35"/>
    <s v="Early Career"/>
    <x v="0"/>
    <x v="1"/>
  </r>
  <r>
    <x v="0"/>
    <s v="Travel_Rarely"/>
    <x v="2"/>
    <s v="Ex-Employees"/>
    <x v="1"/>
    <x v="0"/>
    <s v="STAFF-994"/>
    <n v="994"/>
    <x v="0"/>
    <x v="1"/>
    <x v="0"/>
    <s v="Yes"/>
    <s v="Y"/>
    <n v="5"/>
    <n v="-2"/>
    <n v="0"/>
    <n v="29"/>
    <n v="1"/>
    <n v="1"/>
    <n v="1"/>
    <n v="0"/>
    <n v="906"/>
    <n v="10"/>
    <x v="3"/>
    <n v="1"/>
    <n v="4"/>
    <n v="92"/>
    <n v="2"/>
    <n v="1"/>
    <n v="1"/>
    <n v="2404"/>
    <n v="11479"/>
    <n v="6"/>
    <n v="20"/>
    <n v="4"/>
    <n v="3"/>
    <n v="80"/>
    <n v="0"/>
    <n v="3"/>
    <n v="3"/>
    <x v="2"/>
    <n v="0"/>
    <n v="0"/>
    <n v="0"/>
    <s v="26-35"/>
    <s v="Early Career"/>
    <x v="3"/>
    <x v="2"/>
  </r>
  <r>
    <x v="1"/>
    <s v="Travel_Rarely"/>
    <x v="2"/>
    <s v="Current Employees"/>
    <x v="1"/>
    <x v="0"/>
    <s v="STAFF-995"/>
    <n v="995"/>
    <x v="0"/>
    <x v="1"/>
    <x v="0"/>
    <s v="No"/>
    <s v="Y"/>
    <n v="4"/>
    <n v="-2"/>
    <n v="0"/>
    <n v="33"/>
    <n v="0"/>
    <m/>
    <n v="0"/>
    <n v="1"/>
    <n v="461"/>
    <n v="13"/>
    <x v="1"/>
    <n v="1"/>
    <n v="2"/>
    <n v="53"/>
    <n v="3"/>
    <n v="1"/>
    <n v="1"/>
    <n v="3452"/>
    <n v="17241"/>
    <n v="3"/>
    <n v="18"/>
    <n v="3"/>
    <n v="1"/>
    <n v="80"/>
    <n v="0"/>
    <n v="5"/>
    <n v="3"/>
    <x v="11"/>
    <n v="2"/>
    <n v="0"/>
    <n v="2"/>
    <s v="26-35"/>
    <s v="Early Career"/>
    <x v="4"/>
    <x v="3"/>
  </r>
  <r>
    <x v="1"/>
    <s v="Travel_Rarely"/>
    <x v="1"/>
    <s v="Current Employees"/>
    <x v="1"/>
    <x v="2"/>
    <s v="STAFF-996"/>
    <n v="996"/>
    <x v="0"/>
    <x v="2"/>
    <x v="2"/>
    <s v="No"/>
    <s v="Y"/>
    <n v="2"/>
    <n v="-2"/>
    <n v="0"/>
    <n v="45"/>
    <n v="0"/>
    <m/>
    <n v="0"/>
    <n v="1"/>
    <n v="974"/>
    <n v="1"/>
    <x v="2"/>
    <n v="1"/>
    <n v="4"/>
    <n v="91"/>
    <n v="3"/>
    <n v="1"/>
    <n v="4"/>
    <n v="2270"/>
    <n v="11005"/>
    <n v="3"/>
    <n v="14"/>
    <n v="3"/>
    <n v="4"/>
    <n v="80"/>
    <n v="2"/>
    <n v="8"/>
    <n v="3"/>
    <x v="8"/>
    <n v="3"/>
    <n v="0"/>
    <n v="2"/>
    <s v="36-45"/>
    <s v="Mid Career"/>
    <x v="2"/>
    <x v="3"/>
  </r>
  <r>
    <x v="1"/>
    <s v="Travel_Rarely"/>
    <x v="1"/>
    <s v="Current Employees"/>
    <x v="1"/>
    <x v="2"/>
    <s v="STAFF-997"/>
    <n v="997"/>
    <x v="1"/>
    <x v="7"/>
    <x v="2"/>
    <s v="No"/>
    <s v="Y"/>
    <n v="1"/>
    <n v="-2"/>
    <n v="0"/>
    <n v="50"/>
    <n v="0"/>
    <m/>
    <n v="0"/>
    <n v="1"/>
    <n v="1126"/>
    <n v="1"/>
    <x v="0"/>
    <n v="1"/>
    <n v="4"/>
    <n v="66"/>
    <n v="3"/>
    <n v="4"/>
    <n v="4"/>
    <n v="17399"/>
    <n v="6615"/>
    <n v="9"/>
    <n v="22"/>
    <n v="4"/>
    <n v="3"/>
    <n v="80"/>
    <n v="1"/>
    <n v="32"/>
    <n v="2"/>
    <x v="8"/>
    <n v="4"/>
    <n v="1"/>
    <n v="3"/>
    <s v="46+"/>
    <s v="Senior"/>
    <x v="1"/>
    <x v="3"/>
  </r>
  <r>
    <x v="1"/>
    <s v="Travel_Frequently"/>
    <x v="2"/>
    <s v="Current Employees"/>
    <x v="1"/>
    <x v="1"/>
    <s v="STAFF-998"/>
    <n v="998"/>
    <x v="0"/>
    <x v="4"/>
    <x v="1"/>
    <s v="Yes"/>
    <s v="Y"/>
    <n v="2"/>
    <n v="-2"/>
    <n v="0"/>
    <n v="33"/>
    <n v="0"/>
    <m/>
    <n v="0"/>
    <n v="1"/>
    <n v="827"/>
    <n v="1"/>
    <x v="2"/>
    <n v="1"/>
    <n v="3"/>
    <n v="84"/>
    <n v="4"/>
    <n v="2"/>
    <n v="3"/>
    <n v="5488"/>
    <n v="20161"/>
    <n v="1"/>
    <n v="13"/>
    <n v="3"/>
    <n v="1"/>
    <n v="80"/>
    <n v="1"/>
    <n v="6"/>
    <n v="3"/>
    <x v="0"/>
    <n v="5"/>
    <n v="1"/>
    <n v="2"/>
    <s v="26-35"/>
    <s v="Early Career"/>
    <x v="2"/>
    <x v="0"/>
  </r>
  <r>
    <x v="1"/>
    <s v="Travel_Frequently"/>
    <x v="0"/>
    <s v="Current Employees"/>
    <x v="1"/>
    <x v="2"/>
    <s v="STAFF-999"/>
    <n v="999"/>
    <x v="1"/>
    <x v="7"/>
    <x v="2"/>
    <s v="No"/>
    <s v="Y"/>
    <n v="2"/>
    <n v="-2"/>
    <n v="0"/>
    <n v="41"/>
    <n v="0"/>
    <m/>
    <n v="0"/>
    <n v="1"/>
    <n v="840"/>
    <n v="9"/>
    <x v="3"/>
    <n v="1"/>
    <n v="1"/>
    <n v="64"/>
    <n v="3"/>
    <n v="5"/>
    <n v="3"/>
    <n v="19419"/>
    <n v="3735"/>
    <n v="2"/>
    <n v="17"/>
    <n v="3"/>
    <n v="2"/>
    <n v="80"/>
    <n v="1"/>
    <n v="21"/>
    <n v="4"/>
    <x v="29"/>
    <n v="16"/>
    <n v="0"/>
    <n v="11"/>
    <s v="36-45"/>
    <s v="Mid Career"/>
    <x v="4"/>
    <x v="4"/>
  </r>
  <r>
    <x v="1"/>
    <s v="Travel_Rarely"/>
    <x v="2"/>
    <s v="Current Employees"/>
    <x v="1"/>
    <x v="4"/>
    <s v="STAFF-1001"/>
    <n v="1001"/>
    <x v="0"/>
    <x v="2"/>
    <x v="1"/>
    <s v="No"/>
    <s v="Y"/>
    <n v="2"/>
    <n v="-2"/>
    <n v="0"/>
    <n v="27"/>
    <n v="0"/>
    <m/>
    <n v="0"/>
    <n v="1"/>
    <n v="1134"/>
    <n v="16"/>
    <x v="2"/>
    <n v="1"/>
    <n v="4"/>
    <n v="37"/>
    <n v="3"/>
    <n v="1"/>
    <n v="4"/>
    <n v="2811"/>
    <n v="12086"/>
    <n v="9"/>
    <n v="14"/>
    <n v="3"/>
    <n v="2"/>
    <n v="80"/>
    <n v="1"/>
    <n v="4"/>
    <n v="3"/>
    <x v="4"/>
    <n v="2"/>
    <n v="2"/>
    <n v="2"/>
    <s v="26-35"/>
    <s v="Early Career"/>
    <x v="2"/>
    <x v="2"/>
  </r>
  <r>
    <x v="1"/>
    <s v="Non-Travel"/>
    <x v="1"/>
    <s v="Current Employees"/>
    <x v="1"/>
    <x v="0"/>
    <s v="STAFF-1002"/>
    <n v="1002"/>
    <x v="1"/>
    <x v="2"/>
    <x v="1"/>
    <s v="Yes"/>
    <s v="Y"/>
    <n v="2"/>
    <n v="-2"/>
    <n v="0"/>
    <n v="45"/>
    <n v="0"/>
    <m/>
    <n v="0"/>
    <n v="1"/>
    <n v="248"/>
    <n v="23"/>
    <x v="0"/>
    <n v="1"/>
    <n v="4"/>
    <n v="42"/>
    <n v="3"/>
    <n v="2"/>
    <n v="1"/>
    <n v="3633"/>
    <n v="14039"/>
    <n v="1"/>
    <n v="15"/>
    <n v="3"/>
    <n v="3"/>
    <n v="80"/>
    <n v="1"/>
    <n v="9"/>
    <n v="3"/>
    <x v="7"/>
    <n v="8"/>
    <n v="0"/>
    <n v="8"/>
    <s v="36-45"/>
    <s v="Mid Career"/>
    <x v="2"/>
    <x v="1"/>
  </r>
  <r>
    <x v="1"/>
    <s v="Travel_Rarely"/>
    <x v="1"/>
    <s v="Current Employees"/>
    <x v="0"/>
    <x v="0"/>
    <s v="STAFF-1003"/>
    <n v="1003"/>
    <x v="0"/>
    <x v="0"/>
    <x v="0"/>
    <s v="Yes"/>
    <s v="Y"/>
    <n v="0"/>
    <n v="-2"/>
    <n v="0"/>
    <n v="47"/>
    <n v="0"/>
    <m/>
    <n v="0"/>
    <n v="1"/>
    <n v="955"/>
    <n v="4"/>
    <x v="0"/>
    <n v="1"/>
    <n v="4"/>
    <n v="83"/>
    <n v="3"/>
    <n v="2"/>
    <n v="1"/>
    <n v="4163"/>
    <n v="8571"/>
    <n v="1"/>
    <n v="17"/>
    <n v="3"/>
    <n v="3"/>
    <n v="80"/>
    <n v="0"/>
    <n v="9"/>
    <n v="3"/>
    <x v="7"/>
    <n v="0"/>
    <n v="0"/>
    <n v="7"/>
    <s v="46+"/>
    <s v="Senior"/>
    <x v="4"/>
    <x v="1"/>
  </r>
  <r>
    <x v="0"/>
    <s v="Travel_Rarely"/>
    <x v="2"/>
    <s v="Ex-Employees"/>
    <x v="1"/>
    <x v="0"/>
    <s v="STAFF-1004"/>
    <n v="1004"/>
    <x v="0"/>
    <x v="1"/>
    <x v="1"/>
    <s v="Yes"/>
    <s v="Y"/>
    <n v="2"/>
    <n v="-2"/>
    <n v="0"/>
    <n v="30"/>
    <n v="1"/>
    <n v="1"/>
    <n v="1"/>
    <n v="0"/>
    <n v="138"/>
    <n v="22"/>
    <x v="3"/>
    <n v="1"/>
    <n v="1"/>
    <n v="48"/>
    <n v="3"/>
    <n v="1"/>
    <n v="1"/>
    <n v="2132"/>
    <n v="11539"/>
    <n v="4"/>
    <n v="11"/>
    <n v="3"/>
    <n v="2"/>
    <n v="80"/>
    <n v="0"/>
    <n v="7"/>
    <n v="3"/>
    <x v="8"/>
    <n v="2"/>
    <n v="0"/>
    <n v="1"/>
    <s v="26-35"/>
    <s v="Early Career"/>
    <x v="0"/>
    <x v="3"/>
  </r>
  <r>
    <x v="1"/>
    <s v="Travel_Rarely"/>
    <x v="1"/>
    <s v="Current Employees"/>
    <x v="1"/>
    <x v="0"/>
    <s v="STAFF-1005"/>
    <n v="1005"/>
    <x v="1"/>
    <x v="3"/>
    <x v="1"/>
    <s v="Yes"/>
    <s v="Y"/>
    <n v="2"/>
    <n v="-2"/>
    <n v="0"/>
    <n v="50"/>
    <n v="0"/>
    <m/>
    <n v="0"/>
    <n v="1"/>
    <n v="939"/>
    <n v="24"/>
    <x v="3"/>
    <n v="1"/>
    <n v="4"/>
    <n v="95"/>
    <n v="3"/>
    <n v="4"/>
    <n v="1"/>
    <n v="13973"/>
    <n v="4161"/>
    <n v="3"/>
    <n v="18"/>
    <n v="3"/>
    <n v="4"/>
    <n v="80"/>
    <n v="1"/>
    <n v="22"/>
    <n v="3"/>
    <x v="12"/>
    <n v="11"/>
    <n v="1"/>
    <n v="5"/>
    <s v="46+"/>
    <s v="Senior"/>
    <x v="4"/>
    <x v="4"/>
  </r>
  <r>
    <x v="1"/>
    <s v="Travel_Frequently"/>
    <x v="0"/>
    <s v="Current Employees"/>
    <x v="1"/>
    <x v="2"/>
    <s v="STAFF-1006"/>
    <n v="1006"/>
    <x v="1"/>
    <x v="1"/>
    <x v="1"/>
    <s v="No"/>
    <s v="Y"/>
    <n v="0"/>
    <n v="-2"/>
    <n v="0"/>
    <n v="38"/>
    <n v="0"/>
    <m/>
    <n v="0"/>
    <n v="1"/>
    <n v="1391"/>
    <n v="10"/>
    <x v="1"/>
    <n v="1"/>
    <n v="3"/>
    <n v="66"/>
    <n v="3"/>
    <n v="1"/>
    <n v="3"/>
    <n v="2684"/>
    <n v="12127"/>
    <n v="0"/>
    <n v="17"/>
    <n v="3"/>
    <n v="2"/>
    <n v="80"/>
    <n v="1"/>
    <n v="3"/>
    <n v="2"/>
    <x v="4"/>
    <n v="1"/>
    <n v="0"/>
    <n v="2"/>
    <s v="36-45"/>
    <s v="Mid Career"/>
    <x v="4"/>
    <x v="2"/>
  </r>
  <r>
    <x v="1"/>
    <s v="Travel_Rarely"/>
    <x v="1"/>
    <s v="Current Employees"/>
    <x v="1"/>
    <x v="2"/>
    <s v="STAFF-1007"/>
    <n v="1007"/>
    <x v="1"/>
    <x v="3"/>
    <x v="2"/>
    <s v="No"/>
    <s v="Y"/>
    <n v="3"/>
    <n v="-2"/>
    <n v="0"/>
    <n v="46"/>
    <n v="0"/>
    <m/>
    <n v="0"/>
    <n v="1"/>
    <n v="566"/>
    <n v="7"/>
    <x v="0"/>
    <n v="1"/>
    <n v="4"/>
    <n v="75"/>
    <n v="3"/>
    <n v="3"/>
    <n v="3"/>
    <n v="10845"/>
    <n v="24208"/>
    <n v="6"/>
    <n v="13"/>
    <n v="3"/>
    <n v="2"/>
    <n v="80"/>
    <n v="1"/>
    <n v="13"/>
    <n v="3"/>
    <x v="3"/>
    <n v="7"/>
    <n v="0"/>
    <n v="7"/>
    <s v="46+"/>
    <s v="Senior"/>
    <x v="2"/>
    <x v="0"/>
  </r>
  <r>
    <x v="1"/>
    <s v="Travel_Rarely"/>
    <x v="4"/>
    <s v="Current Employees"/>
    <x v="1"/>
    <x v="2"/>
    <s v="STAFF-1009"/>
    <n v="1009"/>
    <x v="0"/>
    <x v="3"/>
    <x v="2"/>
    <s v="No"/>
    <s v="Y"/>
    <n v="6"/>
    <n v="-2"/>
    <n v="0"/>
    <n v="24"/>
    <n v="0"/>
    <m/>
    <n v="0"/>
    <n v="1"/>
    <n v="1206"/>
    <n v="17"/>
    <x v="1"/>
    <n v="1"/>
    <n v="4"/>
    <n v="41"/>
    <n v="2"/>
    <n v="2"/>
    <n v="3"/>
    <n v="4377"/>
    <n v="24117"/>
    <n v="1"/>
    <n v="15"/>
    <n v="3"/>
    <n v="2"/>
    <n v="80"/>
    <n v="2"/>
    <n v="5"/>
    <n v="3"/>
    <x v="9"/>
    <n v="2"/>
    <n v="3"/>
    <n v="2"/>
    <s v="18-25"/>
    <s v="Young"/>
    <x v="2"/>
    <x v="3"/>
  </r>
  <r>
    <x v="0"/>
    <s v="Travel_Rarely"/>
    <x v="0"/>
    <s v="Ex-Employees"/>
    <x v="1"/>
    <x v="1"/>
    <s v="STAFF-1010"/>
    <n v="1010"/>
    <x v="1"/>
    <x v="2"/>
    <x v="2"/>
    <s v="Yes"/>
    <s v="Y"/>
    <n v="2"/>
    <n v="-2"/>
    <n v="0"/>
    <n v="35"/>
    <n v="1"/>
    <n v="1"/>
    <n v="1"/>
    <n v="0"/>
    <n v="622"/>
    <n v="14"/>
    <x v="2"/>
    <n v="1"/>
    <n v="3"/>
    <n v="39"/>
    <n v="2"/>
    <n v="1"/>
    <n v="3"/>
    <n v="3743"/>
    <n v="10074"/>
    <n v="1"/>
    <n v="24"/>
    <n v="4"/>
    <n v="4"/>
    <n v="80"/>
    <n v="1"/>
    <n v="5"/>
    <n v="1"/>
    <x v="9"/>
    <n v="2"/>
    <n v="0"/>
    <n v="2"/>
    <s v="26-35"/>
    <s v="Early Career"/>
    <x v="1"/>
    <x v="3"/>
  </r>
  <r>
    <x v="1"/>
    <s v="Travel_Frequently"/>
    <x v="2"/>
    <s v="Current Employees"/>
    <x v="1"/>
    <x v="0"/>
    <s v="STAFF-1011"/>
    <n v="1011"/>
    <x v="0"/>
    <x v="3"/>
    <x v="1"/>
    <s v="No"/>
    <s v="Y"/>
    <n v="1"/>
    <n v="-2"/>
    <n v="0"/>
    <n v="31"/>
    <n v="0"/>
    <m/>
    <n v="0"/>
    <n v="1"/>
    <n v="853"/>
    <n v="1"/>
    <x v="1"/>
    <n v="1"/>
    <n v="3"/>
    <n v="96"/>
    <n v="3"/>
    <n v="2"/>
    <n v="1"/>
    <n v="4148"/>
    <n v="11275"/>
    <n v="1"/>
    <n v="12"/>
    <n v="3"/>
    <n v="3"/>
    <n v="80"/>
    <n v="1"/>
    <n v="4"/>
    <n v="3"/>
    <x v="9"/>
    <n v="3"/>
    <n v="0"/>
    <n v="3"/>
    <s v="26-35"/>
    <s v="Early Career"/>
    <x v="0"/>
    <x v="3"/>
  </r>
  <r>
    <x v="1"/>
    <s v="Non-Travel"/>
    <x v="4"/>
    <s v="Current Employees"/>
    <x v="1"/>
    <x v="0"/>
    <s v="STAFF-1012"/>
    <n v="1012"/>
    <x v="1"/>
    <x v="1"/>
    <x v="0"/>
    <s v="No"/>
    <s v="Y"/>
    <n v="2"/>
    <n v="-2"/>
    <n v="0"/>
    <n v="18"/>
    <n v="0"/>
    <m/>
    <n v="0"/>
    <n v="1"/>
    <n v="287"/>
    <n v="5"/>
    <x v="0"/>
    <n v="1"/>
    <n v="2"/>
    <n v="73"/>
    <n v="3"/>
    <n v="1"/>
    <n v="1"/>
    <n v="1051"/>
    <n v="13493"/>
    <n v="1"/>
    <n v="15"/>
    <n v="3"/>
    <n v="4"/>
    <n v="80"/>
    <n v="0"/>
    <n v="0"/>
    <n v="3"/>
    <x v="2"/>
    <n v="0"/>
    <n v="0"/>
    <n v="0"/>
    <s v="18-25"/>
    <s v="Young"/>
    <x v="2"/>
    <x v="2"/>
  </r>
  <r>
    <x v="1"/>
    <s v="Travel_Rarely"/>
    <x v="1"/>
    <s v="Current Employees"/>
    <x v="1"/>
    <x v="4"/>
    <s v="STAFF-1013"/>
    <n v="1013"/>
    <x v="0"/>
    <x v="3"/>
    <x v="1"/>
    <s v="No"/>
    <s v="Y"/>
    <n v="2"/>
    <n v="-2"/>
    <n v="0"/>
    <n v="54"/>
    <n v="0"/>
    <m/>
    <n v="0"/>
    <n v="1"/>
    <n v="1441"/>
    <n v="17"/>
    <x v="3"/>
    <n v="1"/>
    <n v="4"/>
    <n v="56"/>
    <n v="3"/>
    <n v="3"/>
    <n v="4"/>
    <n v="10739"/>
    <n v="13943"/>
    <n v="8"/>
    <n v="11"/>
    <n v="3"/>
    <n v="3"/>
    <n v="80"/>
    <n v="1"/>
    <n v="22"/>
    <n v="3"/>
    <x v="1"/>
    <n v="7"/>
    <n v="0"/>
    <n v="8"/>
    <s v="46+"/>
    <s v="Senior"/>
    <x v="0"/>
    <x v="1"/>
  </r>
  <r>
    <x v="1"/>
    <s v="Travel_Rarely"/>
    <x v="0"/>
    <s v="Current Employees"/>
    <x v="1"/>
    <x v="2"/>
    <s v="STAFF-1014"/>
    <n v="1014"/>
    <x v="0"/>
    <x v="4"/>
    <x v="2"/>
    <s v="Yes"/>
    <s v="Y"/>
    <n v="3"/>
    <n v="-2"/>
    <n v="0"/>
    <n v="35"/>
    <n v="0"/>
    <m/>
    <n v="0"/>
    <n v="1"/>
    <n v="583"/>
    <n v="25"/>
    <x v="2"/>
    <n v="1"/>
    <n v="3"/>
    <n v="57"/>
    <n v="3"/>
    <n v="3"/>
    <n v="3"/>
    <n v="10388"/>
    <n v="6975"/>
    <n v="1"/>
    <n v="11"/>
    <n v="3"/>
    <n v="3"/>
    <n v="80"/>
    <n v="1"/>
    <n v="16"/>
    <n v="2"/>
    <x v="22"/>
    <n v="10"/>
    <n v="10"/>
    <n v="1"/>
    <s v="26-35"/>
    <s v="Early Career"/>
    <x v="0"/>
    <x v="4"/>
  </r>
  <r>
    <x v="1"/>
    <s v="Travel_Rarely"/>
    <x v="2"/>
    <s v="Current Employees"/>
    <x v="1"/>
    <x v="0"/>
    <s v="STAFF-1015"/>
    <n v="1015"/>
    <x v="0"/>
    <x v="7"/>
    <x v="1"/>
    <s v="Yes"/>
    <s v="Y"/>
    <n v="4"/>
    <n v="-2"/>
    <n v="0"/>
    <n v="30"/>
    <n v="0"/>
    <m/>
    <n v="0"/>
    <n v="1"/>
    <n v="153"/>
    <n v="8"/>
    <x v="0"/>
    <n v="1"/>
    <n v="2"/>
    <n v="73"/>
    <n v="4"/>
    <n v="3"/>
    <n v="1"/>
    <n v="11416"/>
    <n v="17802"/>
    <n v="0"/>
    <n v="12"/>
    <n v="3"/>
    <n v="3"/>
    <n v="80"/>
    <n v="3"/>
    <n v="9"/>
    <n v="2"/>
    <x v="3"/>
    <n v="7"/>
    <n v="1"/>
    <n v="7"/>
    <s v="26-35"/>
    <s v="Early Career"/>
    <x v="0"/>
    <x v="0"/>
  </r>
  <r>
    <x v="0"/>
    <s v="Travel_Rarely"/>
    <x v="4"/>
    <s v="Ex-Employees"/>
    <x v="1"/>
    <x v="2"/>
    <s v="STAFF-1016"/>
    <n v="1016"/>
    <x v="0"/>
    <x v="1"/>
    <x v="0"/>
    <s v="Yes"/>
    <s v="Y"/>
    <n v="2"/>
    <n v="-2"/>
    <n v="0"/>
    <n v="20"/>
    <n v="1"/>
    <n v="1"/>
    <n v="1"/>
    <n v="0"/>
    <n v="1097"/>
    <n v="11"/>
    <x v="3"/>
    <n v="1"/>
    <n v="4"/>
    <n v="98"/>
    <n v="2"/>
    <n v="1"/>
    <n v="3"/>
    <n v="2600"/>
    <n v="18275"/>
    <n v="1"/>
    <n v="15"/>
    <n v="3"/>
    <n v="1"/>
    <n v="80"/>
    <n v="0"/>
    <n v="1"/>
    <n v="3"/>
    <x v="6"/>
    <n v="0"/>
    <n v="0"/>
    <n v="0"/>
    <s v="18-25"/>
    <s v="Young"/>
    <x v="2"/>
    <x v="2"/>
  </r>
  <r>
    <x v="0"/>
    <s v="Travel_Frequently"/>
    <x v="2"/>
    <s v="Ex-Employees"/>
    <x v="1"/>
    <x v="2"/>
    <s v="STAFF-1017"/>
    <n v="1017"/>
    <x v="0"/>
    <x v="2"/>
    <x v="0"/>
    <s v="No"/>
    <s v="Y"/>
    <n v="3"/>
    <n v="-2"/>
    <n v="0"/>
    <n v="30"/>
    <n v="1"/>
    <n v="1"/>
    <n v="1"/>
    <n v="0"/>
    <n v="109"/>
    <n v="5"/>
    <x v="3"/>
    <n v="1"/>
    <n v="2"/>
    <n v="60"/>
    <n v="3"/>
    <n v="1"/>
    <n v="3"/>
    <n v="2422"/>
    <n v="25725"/>
    <n v="0"/>
    <n v="17"/>
    <n v="3"/>
    <n v="1"/>
    <n v="80"/>
    <n v="0"/>
    <n v="4"/>
    <n v="3"/>
    <x v="11"/>
    <n v="2"/>
    <n v="1"/>
    <n v="2"/>
    <s v="26-35"/>
    <s v="Early Career"/>
    <x v="4"/>
    <x v="3"/>
  </r>
  <r>
    <x v="1"/>
    <s v="Travel_Rarely"/>
    <x v="2"/>
    <s v="Current Employees"/>
    <x v="1"/>
    <x v="2"/>
    <s v="STAFF-1018"/>
    <n v="1018"/>
    <x v="1"/>
    <x v="3"/>
    <x v="1"/>
    <s v="No"/>
    <s v="Y"/>
    <n v="2"/>
    <n v="-2"/>
    <n v="0"/>
    <n v="26"/>
    <n v="0"/>
    <m/>
    <n v="0"/>
    <n v="1"/>
    <n v="1066"/>
    <n v="2"/>
    <x v="0"/>
    <n v="1"/>
    <n v="4"/>
    <n v="32"/>
    <n v="4"/>
    <n v="2"/>
    <n v="4"/>
    <n v="5472"/>
    <n v="3334"/>
    <n v="1"/>
    <n v="12"/>
    <n v="3"/>
    <n v="2"/>
    <n v="80"/>
    <n v="0"/>
    <n v="8"/>
    <n v="3"/>
    <x v="3"/>
    <n v="7"/>
    <n v="1"/>
    <n v="3"/>
    <s v="26-35"/>
    <s v="Early Career"/>
    <x v="0"/>
    <x v="0"/>
  </r>
  <r>
    <x v="1"/>
    <s v="Travel_Rarely"/>
    <x v="4"/>
    <s v="Current Employees"/>
    <x v="1"/>
    <x v="0"/>
    <s v="STAFF-1019"/>
    <n v="1019"/>
    <x v="1"/>
    <x v="2"/>
    <x v="1"/>
    <s v="No"/>
    <s v="Y"/>
    <n v="3"/>
    <n v="-2"/>
    <n v="0"/>
    <n v="22"/>
    <n v="0"/>
    <m/>
    <n v="0"/>
    <n v="1"/>
    <n v="217"/>
    <n v="8"/>
    <x v="1"/>
    <n v="1"/>
    <n v="2"/>
    <n v="94"/>
    <n v="1"/>
    <n v="1"/>
    <n v="1"/>
    <n v="2451"/>
    <n v="6881"/>
    <n v="1"/>
    <n v="15"/>
    <n v="3"/>
    <n v="1"/>
    <n v="80"/>
    <n v="1"/>
    <n v="4"/>
    <n v="2"/>
    <x v="9"/>
    <n v="3"/>
    <n v="1"/>
    <n v="1"/>
    <s v="18-25"/>
    <s v="Young"/>
    <x v="2"/>
    <x v="3"/>
  </r>
  <r>
    <x v="1"/>
    <s v="Travel_Rarely"/>
    <x v="1"/>
    <s v="Current Employees"/>
    <x v="1"/>
    <x v="0"/>
    <s v="STAFF-1022"/>
    <n v="1022"/>
    <x v="1"/>
    <x v="4"/>
    <x v="0"/>
    <s v="No"/>
    <s v="Y"/>
    <n v="0"/>
    <n v="-2"/>
    <n v="0"/>
    <n v="48"/>
    <n v="0"/>
    <m/>
    <n v="0"/>
    <n v="1"/>
    <n v="277"/>
    <n v="6"/>
    <x v="3"/>
    <n v="1"/>
    <n v="1"/>
    <n v="97"/>
    <n v="2"/>
    <n v="2"/>
    <n v="1"/>
    <n v="4240"/>
    <n v="13119"/>
    <n v="2"/>
    <n v="13"/>
    <n v="3"/>
    <n v="4"/>
    <n v="80"/>
    <n v="0"/>
    <n v="19"/>
    <n v="3"/>
    <x v="4"/>
    <n v="2"/>
    <n v="2"/>
    <n v="2"/>
    <s v="46+"/>
    <s v="Senior"/>
    <x v="2"/>
    <x v="2"/>
  </r>
  <r>
    <x v="1"/>
    <s v="Travel_Rarely"/>
    <x v="1"/>
    <s v="Current Employees"/>
    <x v="1"/>
    <x v="0"/>
    <s v="STAFF-1024"/>
    <n v="1024"/>
    <x v="1"/>
    <x v="4"/>
    <x v="0"/>
    <s v="No"/>
    <s v="Y"/>
    <n v="3"/>
    <n v="-2"/>
    <n v="0"/>
    <n v="48"/>
    <n v="0"/>
    <m/>
    <n v="0"/>
    <n v="1"/>
    <n v="1355"/>
    <n v="4"/>
    <x v="2"/>
    <n v="1"/>
    <n v="3"/>
    <n v="78"/>
    <n v="2"/>
    <n v="3"/>
    <n v="1"/>
    <n v="10999"/>
    <n v="22245"/>
    <n v="7"/>
    <n v="14"/>
    <n v="3"/>
    <n v="2"/>
    <n v="80"/>
    <n v="0"/>
    <n v="27"/>
    <n v="3"/>
    <x v="15"/>
    <n v="11"/>
    <n v="4"/>
    <n v="8"/>
    <s v="46+"/>
    <s v="Senior"/>
    <x v="2"/>
    <x v="4"/>
  </r>
  <r>
    <x v="1"/>
    <s v="Travel_Rarely"/>
    <x v="0"/>
    <s v="Current Employees"/>
    <x v="1"/>
    <x v="2"/>
    <s v="STAFF-1025"/>
    <n v="1025"/>
    <x v="0"/>
    <x v="3"/>
    <x v="0"/>
    <s v="No"/>
    <s v="Y"/>
    <n v="6"/>
    <n v="-2"/>
    <n v="0"/>
    <n v="41"/>
    <n v="0"/>
    <m/>
    <n v="0"/>
    <n v="1"/>
    <n v="549"/>
    <n v="7"/>
    <x v="0"/>
    <n v="1"/>
    <n v="4"/>
    <n v="42"/>
    <n v="3"/>
    <n v="2"/>
    <n v="3"/>
    <n v="5003"/>
    <n v="23371"/>
    <n v="6"/>
    <n v="14"/>
    <n v="3"/>
    <n v="2"/>
    <n v="80"/>
    <n v="0"/>
    <n v="8"/>
    <n v="3"/>
    <x v="4"/>
    <n v="2"/>
    <n v="2"/>
    <n v="1"/>
    <s v="36-45"/>
    <s v="Mid Career"/>
    <x v="2"/>
    <x v="2"/>
  </r>
  <r>
    <x v="1"/>
    <s v="Travel_Rarely"/>
    <x v="0"/>
    <s v="Current Employees"/>
    <x v="1"/>
    <x v="0"/>
    <s v="STAFF-1026"/>
    <n v="1026"/>
    <x v="0"/>
    <x v="3"/>
    <x v="1"/>
    <s v="No"/>
    <s v="Y"/>
    <n v="3"/>
    <n v="-2"/>
    <n v="0"/>
    <n v="39"/>
    <n v="0"/>
    <m/>
    <n v="0"/>
    <n v="1"/>
    <n v="466"/>
    <n v="1"/>
    <x v="1"/>
    <n v="1"/>
    <n v="4"/>
    <n v="65"/>
    <n v="2"/>
    <n v="4"/>
    <n v="1"/>
    <n v="12742"/>
    <n v="7060"/>
    <n v="1"/>
    <n v="16"/>
    <n v="3"/>
    <n v="3"/>
    <n v="80"/>
    <n v="1"/>
    <n v="21"/>
    <n v="3"/>
    <x v="17"/>
    <n v="6"/>
    <n v="11"/>
    <n v="8"/>
    <s v="36-45"/>
    <s v="Mid Career"/>
    <x v="4"/>
    <x v="4"/>
  </r>
  <r>
    <x v="1"/>
    <s v="Travel_Rarely"/>
    <x v="2"/>
    <s v="Current Employees"/>
    <x v="1"/>
    <x v="0"/>
    <s v="STAFF-1027"/>
    <n v="1027"/>
    <x v="0"/>
    <x v="3"/>
    <x v="1"/>
    <s v="No"/>
    <s v="Y"/>
    <n v="2"/>
    <n v="-2"/>
    <n v="0"/>
    <n v="27"/>
    <n v="0"/>
    <m/>
    <n v="0"/>
    <n v="1"/>
    <n v="1055"/>
    <n v="2"/>
    <x v="2"/>
    <n v="1"/>
    <n v="1"/>
    <n v="47"/>
    <n v="3"/>
    <n v="2"/>
    <n v="1"/>
    <n v="4227"/>
    <n v="4658"/>
    <n v="0"/>
    <n v="18"/>
    <n v="3"/>
    <n v="2"/>
    <n v="80"/>
    <n v="1"/>
    <n v="4"/>
    <n v="3"/>
    <x v="11"/>
    <n v="2"/>
    <n v="2"/>
    <n v="2"/>
    <s v="26-35"/>
    <s v="Early Career"/>
    <x v="4"/>
    <x v="3"/>
  </r>
  <r>
    <x v="1"/>
    <s v="Travel_Rarely"/>
    <x v="0"/>
    <s v="Current Employees"/>
    <x v="1"/>
    <x v="1"/>
    <s v="STAFF-1028"/>
    <n v="1028"/>
    <x v="1"/>
    <x v="2"/>
    <x v="2"/>
    <s v="No"/>
    <s v="Y"/>
    <n v="4"/>
    <n v="-2"/>
    <n v="0"/>
    <n v="35"/>
    <n v="0"/>
    <m/>
    <n v="0"/>
    <n v="1"/>
    <n v="802"/>
    <n v="10"/>
    <x v="3"/>
    <n v="1"/>
    <n v="2"/>
    <n v="45"/>
    <n v="3"/>
    <n v="1"/>
    <n v="4"/>
    <n v="3917"/>
    <n v="9541"/>
    <n v="1"/>
    <n v="20"/>
    <n v="4"/>
    <n v="1"/>
    <n v="80"/>
    <n v="1"/>
    <n v="3"/>
    <n v="2"/>
    <x v="11"/>
    <n v="2"/>
    <n v="1"/>
    <n v="2"/>
    <s v="26-35"/>
    <s v="Early Career"/>
    <x v="3"/>
    <x v="3"/>
  </r>
  <r>
    <x v="1"/>
    <s v="Travel_Rarely"/>
    <x v="0"/>
    <s v="Current Employees"/>
    <x v="0"/>
    <x v="3"/>
    <s v="STAFF-1029"/>
    <n v="1029"/>
    <x v="1"/>
    <x v="5"/>
    <x v="1"/>
    <s v="No"/>
    <s v="Y"/>
    <n v="3"/>
    <n v="-2"/>
    <n v="0"/>
    <n v="42"/>
    <n v="0"/>
    <m/>
    <n v="0"/>
    <n v="1"/>
    <n v="265"/>
    <n v="5"/>
    <x v="0"/>
    <n v="1"/>
    <n v="4"/>
    <n v="90"/>
    <n v="3"/>
    <n v="5"/>
    <n v="2"/>
    <n v="18303"/>
    <n v="7770"/>
    <n v="6"/>
    <n v="13"/>
    <n v="3"/>
    <n v="2"/>
    <n v="80"/>
    <n v="0"/>
    <n v="21"/>
    <n v="4"/>
    <x v="6"/>
    <n v="0"/>
    <n v="0"/>
    <n v="0"/>
    <s v="36-45"/>
    <s v="Mid Career"/>
    <x v="2"/>
    <x v="2"/>
  </r>
  <r>
    <x v="1"/>
    <s v="Travel_Rarely"/>
    <x v="1"/>
    <s v="Current Employees"/>
    <x v="1"/>
    <x v="0"/>
    <s v="STAFF-1030"/>
    <n v="1030"/>
    <x v="1"/>
    <x v="2"/>
    <x v="1"/>
    <s v="No"/>
    <s v="Y"/>
    <n v="5"/>
    <n v="-2"/>
    <n v="0"/>
    <n v="50"/>
    <n v="0"/>
    <m/>
    <n v="0"/>
    <n v="1"/>
    <n v="804"/>
    <n v="9"/>
    <x v="3"/>
    <n v="1"/>
    <n v="1"/>
    <n v="64"/>
    <n v="3"/>
    <n v="1"/>
    <n v="1"/>
    <n v="2380"/>
    <n v="20165"/>
    <n v="4"/>
    <n v="18"/>
    <n v="3"/>
    <n v="2"/>
    <n v="80"/>
    <n v="0"/>
    <n v="8"/>
    <n v="3"/>
    <x v="6"/>
    <n v="0"/>
    <n v="0"/>
    <n v="0"/>
    <s v="46+"/>
    <s v="Senior"/>
    <x v="4"/>
    <x v="2"/>
  </r>
  <r>
    <x v="1"/>
    <s v="Travel_Rarely"/>
    <x v="3"/>
    <s v="Current Employees"/>
    <x v="1"/>
    <x v="0"/>
    <s v="STAFF-1032"/>
    <n v="1032"/>
    <x v="0"/>
    <x v="3"/>
    <x v="0"/>
    <s v="Yes"/>
    <s v="Y"/>
    <n v="4"/>
    <n v="-2"/>
    <n v="0"/>
    <n v="59"/>
    <n v="0"/>
    <m/>
    <n v="0"/>
    <n v="1"/>
    <n v="715"/>
    <n v="2"/>
    <x v="3"/>
    <n v="1"/>
    <n v="3"/>
    <n v="69"/>
    <n v="2"/>
    <n v="4"/>
    <n v="1"/>
    <n v="13726"/>
    <n v="21829"/>
    <n v="3"/>
    <n v="13"/>
    <n v="3"/>
    <n v="1"/>
    <n v="80"/>
    <n v="0"/>
    <n v="30"/>
    <n v="3"/>
    <x v="8"/>
    <n v="3"/>
    <n v="4"/>
    <n v="3"/>
    <s v="46+"/>
    <s v="Senior"/>
    <x v="2"/>
    <x v="3"/>
  </r>
  <r>
    <x v="0"/>
    <s v="Travel_Rarely"/>
    <x v="0"/>
    <s v="Ex-Employees"/>
    <x v="1"/>
    <x v="2"/>
    <s v="STAFF-1033"/>
    <n v="1033"/>
    <x v="0"/>
    <x v="4"/>
    <x v="1"/>
    <s v="No"/>
    <s v="Y"/>
    <n v="2"/>
    <n v="-2"/>
    <n v="0"/>
    <n v="37"/>
    <n v="1"/>
    <n v="1"/>
    <n v="1"/>
    <n v="0"/>
    <n v="1141"/>
    <n v="11"/>
    <x v="0"/>
    <n v="1"/>
    <n v="1"/>
    <n v="61"/>
    <n v="1"/>
    <n v="2"/>
    <n v="3"/>
    <n v="4777"/>
    <n v="14382"/>
    <n v="5"/>
    <n v="15"/>
    <n v="3"/>
    <n v="1"/>
    <n v="80"/>
    <n v="0"/>
    <n v="15"/>
    <n v="1"/>
    <x v="6"/>
    <n v="0"/>
    <n v="0"/>
    <n v="0"/>
    <s v="36-45"/>
    <s v="Mid Career"/>
    <x v="2"/>
    <x v="2"/>
  </r>
  <r>
    <x v="1"/>
    <s v="Travel_Frequently"/>
    <x v="3"/>
    <s v="Current Employees"/>
    <x v="1"/>
    <x v="2"/>
    <s v="STAFF-1034"/>
    <n v="1034"/>
    <x v="1"/>
    <x v="4"/>
    <x v="1"/>
    <s v="Yes"/>
    <s v="Y"/>
    <n v="3"/>
    <n v="-2"/>
    <n v="0"/>
    <n v="55"/>
    <n v="0"/>
    <m/>
    <n v="0"/>
    <n v="1"/>
    <n v="135"/>
    <n v="18"/>
    <x v="2"/>
    <n v="1"/>
    <n v="3"/>
    <n v="62"/>
    <n v="3"/>
    <n v="2"/>
    <n v="3"/>
    <n v="6385"/>
    <n v="12992"/>
    <n v="3"/>
    <n v="14"/>
    <n v="3"/>
    <n v="4"/>
    <n v="80"/>
    <n v="2"/>
    <n v="17"/>
    <n v="3"/>
    <x v="3"/>
    <n v="7"/>
    <n v="6"/>
    <n v="7"/>
    <s v="46+"/>
    <s v="Senior"/>
    <x v="2"/>
    <x v="0"/>
  </r>
  <r>
    <x v="1"/>
    <s v="Non-Travel"/>
    <x v="0"/>
    <s v="Current Employees"/>
    <x v="1"/>
    <x v="0"/>
    <s v="STAFF-1035"/>
    <n v="1035"/>
    <x v="0"/>
    <x v="7"/>
    <x v="2"/>
    <s v="No"/>
    <s v="Y"/>
    <n v="3"/>
    <n v="-2"/>
    <n v="0"/>
    <n v="41"/>
    <n v="0"/>
    <m/>
    <n v="0"/>
    <n v="1"/>
    <n v="247"/>
    <n v="7"/>
    <x v="1"/>
    <n v="1"/>
    <n v="2"/>
    <n v="55"/>
    <n v="1"/>
    <n v="5"/>
    <n v="1"/>
    <n v="19973"/>
    <n v="20284"/>
    <n v="1"/>
    <n v="22"/>
    <n v="4"/>
    <n v="2"/>
    <n v="80"/>
    <n v="2"/>
    <n v="21"/>
    <n v="3"/>
    <x v="17"/>
    <n v="16"/>
    <n v="5"/>
    <n v="10"/>
    <s v="36-45"/>
    <s v="Mid Career"/>
    <x v="1"/>
    <x v="4"/>
  </r>
  <r>
    <x v="1"/>
    <s v="Travel_Rarely"/>
    <x v="0"/>
    <s v="Current Employees"/>
    <x v="0"/>
    <x v="0"/>
    <s v="STAFF-1036"/>
    <n v="1036"/>
    <x v="1"/>
    <x v="0"/>
    <x v="0"/>
    <s v="Yes"/>
    <s v="Y"/>
    <n v="1"/>
    <n v="-2"/>
    <n v="0"/>
    <n v="38"/>
    <n v="0"/>
    <m/>
    <n v="0"/>
    <n v="1"/>
    <n v="1035"/>
    <n v="3"/>
    <x v="2"/>
    <n v="1"/>
    <n v="2"/>
    <n v="42"/>
    <n v="3"/>
    <n v="2"/>
    <n v="1"/>
    <n v="6861"/>
    <n v="4981"/>
    <n v="8"/>
    <n v="12"/>
    <n v="3"/>
    <n v="3"/>
    <n v="80"/>
    <n v="0"/>
    <n v="19"/>
    <n v="3"/>
    <x v="6"/>
    <n v="0"/>
    <n v="0"/>
    <n v="0"/>
    <s v="36-45"/>
    <s v="Mid Career"/>
    <x v="0"/>
    <x v="2"/>
  </r>
  <r>
    <x v="0"/>
    <s v="Non-Travel"/>
    <x v="2"/>
    <s v="Ex-Employees"/>
    <x v="0"/>
    <x v="2"/>
    <s v="STAFF-1037"/>
    <n v="1037"/>
    <x v="1"/>
    <x v="0"/>
    <x v="0"/>
    <s v="No"/>
    <s v="Y"/>
    <n v="6"/>
    <n v="-2"/>
    <n v="0"/>
    <n v="26"/>
    <n v="1"/>
    <n v="1"/>
    <n v="1"/>
    <n v="0"/>
    <n v="265"/>
    <n v="29"/>
    <x v="0"/>
    <n v="1"/>
    <n v="2"/>
    <n v="79"/>
    <n v="1"/>
    <n v="2"/>
    <n v="3"/>
    <n v="4969"/>
    <n v="21813"/>
    <n v="8"/>
    <n v="18"/>
    <n v="3"/>
    <n v="4"/>
    <n v="80"/>
    <n v="0"/>
    <n v="7"/>
    <n v="3"/>
    <x v="4"/>
    <n v="2"/>
    <n v="2"/>
    <n v="2"/>
    <s v="26-35"/>
    <s v="Early Career"/>
    <x v="4"/>
    <x v="2"/>
  </r>
  <r>
    <x v="0"/>
    <s v="Travel_Rarely"/>
    <x v="1"/>
    <s v="Ex-Employees"/>
    <x v="0"/>
    <x v="3"/>
    <s v="STAFF-1038"/>
    <n v="1038"/>
    <x v="0"/>
    <x v="5"/>
    <x v="1"/>
    <s v="No"/>
    <s v="Y"/>
    <n v="3"/>
    <n v="-2"/>
    <n v="0"/>
    <n v="52"/>
    <n v="1"/>
    <n v="1"/>
    <n v="1"/>
    <n v="0"/>
    <n v="266"/>
    <n v="2"/>
    <x v="1"/>
    <n v="1"/>
    <n v="1"/>
    <n v="57"/>
    <n v="1"/>
    <n v="5"/>
    <n v="2"/>
    <n v="19845"/>
    <n v="25846"/>
    <n v="1"/>
    <n v="15"/>
    <n v="3"/>
    <n v="4"/>
    <n v="80"/>
    <n v="1"/>
    <n v="33"/>
    <n v="3"/>
    <x v="32"/>
    <n v="14"/>
    <n v="6"/>
    <n v="9"/>
    <s v="46+"/>
    <s v="Senior"/>
    <x v="2"/>
    <x v="4"/>
  </r>
  <r>
    <x v="1"/>
    <s v="Travel_Rarely"/>
    <x v="0"/>
    <s v="Current Employees"/>
    <x v="0"/>
    <x v="2"/>
    <s v="STAFF-1039"/>
    <n v="1039"/>
    <x v="0"/>
    <x v="0"/>
    <x v="1"/>
    <s v="Yes"/>
    <s v="Y"/>
    <n v="2"/>
    <n v="-2"/>
    <n v="0"/>
    <n v="44"/>
    <n v="0"/>
    <m/>
    <n v="0"/>
    <n v="1"/>
    <n v="1448"/>
    <n v="28"/>
    <x v="3"/>
    <n v="1"/>
    <n v="4"/>
    <n v="53"/>
    <n v="4"/>
    <n v="4"/>
    <n v="4"/>
    <n v="13320"/>
    <n v="11737"/>
    <n v="3"/>
    <n v="18"/>
    <n v="3"/>
    <n v="3"/>
    <n v="80"/>
    <n v="1"/>
    <n v="23"/>
    <n v="3"/>
    <x v="12"/>
    <n v="11"/>
    <n v="11"/>
    <n v="11"/>
    <s v="36-45"/>
    <s v="Mid Career"/>
    <x v="4"/>
    <x v="4"/>
  </r>
  <r>
    <x v="1"/>
    <s v="Non-Travel"/>
    <x v="1"/>
    <s v="Current Employees"/>
    <x v="0"/>
    <x v="0"/>
    <s v="STAFF-1040"/>
    <n v="1040"/>
    <x v="0"/>
    <x v="0"/>
    <x v="1"/>
    <s v="No"/>
    <s v="Y"/>
    <n v="3"/>
    <n v="-2"/>
    <n v="0"/>
    <n v="50"/>
    <n v="0"/>
    <m/>
    <n v="0"/>
    <n v="1"/>
    <n v="145"/>
    <n v="1"/>
    <x v="3"/>
    <n v="1"/>
    <n v="4"/>
    <n v="95"/>
    <n v="3"/>
    <n v="2"/>
    <n v="1"/>
    <n v="6347"/>
    <n v="24920"/>
    <n v="0"/>
    <n v="12"/>
    <n v="3"/>
    <n v="1"/>
    <n v="80"/>
    <n v="1"/>
    <n v="19"/>
    <n v="3"/>
    <x v="29"/>
    <n v="7"/>
    <n v="0"/>
    <n v="13"/>
    <s v="46+"/>
    <s v="Senior"/>
    <x v="0"/>
    <x v="4"/>
  </r>
  <r>
    <x v="0"/>
    <s v="Travel_Rarely"/>
    <x v="0"/>
    <s v="Ex-Employees"/>
    <x v="1"/>
    <x v="0"/>
    <s v="STAFF-1042"/>
    <n v="1042"/>
    <x v="0"/>
    <x v="2"/>
    <x v="0"/>
    <s v="No"/>
    <s v="Y"/>
    <n v="1"/>
    <n v="-2"/>
    <n v="0"/>
    <n v="36"/>
    <n v="1"/>
    <n v="1"/>
    <n v="1"/>
    <n v="0"/>
    <n v="885"/>
    <n v="16"/>
    <x v="2"/>
    <n v="1"/>
    <n v="3"/>
    <n v="43"/>
    <n v="4"/>
    <n v="1"/>
    <n v="1"/>
    <n v="2743"/>
    <n v="8269"/>
    <n v="1"/>
    <n v="16"/>
    <n v="3"/>
    <n v="3"/>
    <n v="80"/>
    <n v="0"/>
    <n v="18"/>
    <n v="3"/>
    <x v="18"/>
    <n v="13"/>
    <n v="15"/>
    <n v="14"/>
    <s v="36-45"/>
    <s v="Mid Career"/>
    <x v="4"/>
    <x v="4"/>
  </r>
  <r>
    <x v="1"/>
    <s v="Travel_Frequently"/>
    <x v="0"/>
    <s v="Current Employees"/>
    <x v="1"/>
    <x v="2"/>
    <s v="STAFF-1043"/>
    <n v="1043"/>
    <x v="0"/>
    <x v="3"/>
    <x v="0"/>
    <s v="Yes"/>
    <s v="Y"/>
    <n v="2"/>
    <n v="-2"/>
    <n v="0"/>
    <n v="39"/>
    <n v="0"/>
    <m/>
    <n v="0"/>
    <n v="1"/>
    <n v="945"/>
    <n v="22"/>
    <x v="3"/>
    <n v="1"/>
    <n v="4"/>
    <n v="82"/>
    <n v="3"/>
    <n v="3"/>
    <n v="3"/>
    <n v="10880"/>
    <n v="5083"/>
    <n v="1"/>
    <n v="13"/>
    <n v="3"/>
    <n v="3"/>
    <n v="80"/>
    <n v="0"/>
    <n v="21"/>
    <n v="3"/>
    <x v="17"/>
    <n v="6"/>
    <n v="2"/>
    <n v="8"/>
    <s v="36-45"/>
    <s v="Mid Career"/>
    <x v="2"/>
    <x v="4"/>
  </r>
  <r>
    <x v="1"/>
    <s v="Non-Travel"/>
    <x v="2"/>
    <s v="Current Employees"/>
    <x v="0"/>
    <x v="0"/>
    <s v="STAFF-1044"/>
    <n v="1044"/>
    <x v="0"/>
    <x v="6"/>
    <x v="0"/>
    <s v="No"/>
    <s v="Y"/>
    <n v="2"/>
    <n v="-2"/>
    <n v="0"/>
    <n v="33"/>
    <n v="0"/>
    <m/>
    <n v="0"/>
    <n v="1"/>
    <n v="1038"/>
    <n v="8"/>
    <x v="1"/>
    <n v="1"/>
    <n v="2"/>
    <n v="88"/>
    <n v="2"/>
    <n v="1"/>
    <n v="1"/>
    <n v="2342"/>
    <n v="21437"/>
    <n v="0"/>
    <n v="19"/>
    <n v="3"/>
    <n v="4"/>
    <n v="80"/>
    <n v="0"/>
    <n v="3"/>
    <n v="2"/>
    <x v="4"/>
    <n v="2"/>
    <n v="2"/>
    <n v="2"/>
    <s v="26-35"/>
    <s v="Early Career"/>
    <x v="3"/>
    <x v="2"/>
  </r>
  <r>
    <x v="1"/>
    <s v="Travel_Rarely"/>
    <x v="1"/>
    <s v="Current Employees"/>
    <x v="0"/>
    <x v="0"/>
    <s v="STAFF-1045"/>
    <n v="1045"/>
    <x v="0"/>
    <x v="5"/>
    <x v="1"/>
    <s v="No"/>
    <s v="Y"/>
    <n v="4"/>
    <n v="-2"/>
    <n v="0"/>
    <n v="45"/>
    <n v="0"/>
    <m/>
    <n v="0"/>
    <n v="1"/>
    <n v="1234"/>
    <n v="11"/>
    <x v="0"/>
    <n v="1"/>
    <n v="4"/>
    <n v="90"/>
    <n v="3"/>
    <n v="4"/>
    <n v="1"/>
    <n v="17650"/>
    <n v="5404"/>
    <n v="3"/>
    <n v="13"/>
    <n v="3"/>
    <n v="2"/>
    <n v="80"/>
    <n v="1"/>
    <n v="26"/>
    <n v="4"/>
    <x v="7"/>
    <n v="3"/>
    <n v="1"/>
    <n v="1"/>
    <s v="36-45"/>
    <s v="Mid Career"/>
    <x v="2"/>
    <x v="1"/>
  </r>
  <r>
    <x v="1"/>
    <s v="Non-Travel"/>
    <x v="2"/>
    <s v="Current Employees"/>
    <x v="1"/>
    <x v="2"/>
    <s v="STAFF-1046"/>
    <n v="1046"/>
    <x v="0"/>
    <x v="2"/>
    <x v="0"/>
    <s v="No"/>
    <s v="Y"/>
    <n v="2"/>
    <n v="-2"/>
    <n v="0"/>
    <n v="32"/>
    <n v="0"/>
    <m/>
    <n v="0"/>
    <n v="1"/>
    <n v="1109"/>
    <n v="29"/>
    <x v="2"/>
    <n v="1"/>
    <n v="4"/>
    <n v="69"/>
    <n v="3"/>
    <n v="1"/>
    <n v="3"/>
    <n v="4025"/>
    <n v="11135"/>
    <n v="9"/>
    <n v="12"/>
    <n v="3"/>
    <n v="2"/>
    <n v="80"/>
    <n v="0"/>
    <n v="10"/>
    <n v="3"/>
    <x v="3"/>
    <n v="7"/>
    <n v="7"/>
    <n v="7"/>
    <s v="26-35"/>
    <s v="Early Career"/>
    <x v="0"/>
    <x v="0"/>
  </r>
  <r>
    <x v="1"/>
    <s v="Travel_Rarely"/>
    <x v="2"/>
    <s v="Current Employees"/>
    <x v="0"/>
    <x v="3"/>
    <s v="STAFF-1047"/>
    <n v="1047"/>
    <x v="1"/>
    <x v="0"/>
    <x v="2"/>
    <s v="No"/>
    <s v="Y"/>
    <n v="2"/>
    <n v="-2"/>
    <n v="0"/>
    <n v="34"/>
    <n v="0"/>
    <m/>
    <n v="0"/>
    <n v="1"/>
    <n v="216"/>
    <n v="1"/>
    <x v="2"/>
    <n v="1"/>
    <n v="2"/>
    <n v="75"/>
    <n v="4"/>
    <n v="2"/>
    <n v="2"/>
    <n v="9725"/>
    <n v="12278"/>
    <n v="0"/>
    <n v="11"/>
    <n v="3"/>
    <n v="4"/>
    <n v="80"/>
    <n v="1"/>
    <n v="16"/>
    <n v="2"/>
    <x v="15"/>
    <n v="1"/>
    <n v="0"/>
    <n v="9"/>
    <s v="26-35"/>
    <s v="Early Career"/>
    <x v="0"/>
    <x v="4"/>
  </r>
  <r>
    <x v="1"/>
    <s v="Travel_Rarely"/>
    <x v="3"/>
    <s v="Current Employees"/>
    <x v="0"/>
    <x v="4"/>
    <s v="STAFF-1048"/>
    <n v="1048"/>
    <x v="1"/>
    <x v="5"/>
    <x v="1"/>
    <s v="Yes"/>
    <s v="Y"/>
    <n v="1"/>
    <n v="-2"/>
    <n v="0"/>
    <n v="59"/>
    <n v="0"/>
    <m/>
    <n v="0"/>
    <n v="1"/>
    <n v="1089"/>
    <n v="1"/>
    <x v="0"/>
    <n v="1"/>
    <n v="4"/>
    <n v="66"/>
    <n v="3"/>
    <n v="3"/>
    <n v="4"/>
    <n v="11904"/>
    <n v="11038"/>
    <n v="3"/>
    <n v="14"/>
    <n v="3"/>
    <n v="3"/>
    <n v="80"/>
    <n v="1"/>
    <n v="14"/>
    <n v="1"/>
    <x v="0"/>
    <n v="4"/>
    <n v="0"/>
    <n v="4"/>
    <s v="46+"/>
    <s v="Senior"/>
    <x v="2"/>
    <x v="0"/>
  </r>
  <r>
    <x v="1"/>
    <s v="Travel_Rarely"/>
    <x v="1"/>
    <s v="Current Employees"/>
    <x v="2"/>
    <x v="2"/>
    <s v="STAFF-1049"/>
    <n v="1049"/>
    <x v="1"/>
    <x v="8"/>
    <x v="0"/>
    <s v="No"/>
    <s v="Y"/>
    <n v="3"/>
    <n v="-2"/>
    <n v="0"/>
    <n v="45"/>
    <n v="0"/>
    <m/>
    <n v="0"/>
    <n v="1"/>
    <n v="788"/>
    <n v="24"/>
    <x v="2"/>
    <n v="1"/>
    <n v="2"/>
    <n v="36"/>
    <n v="3"/>
    <n v="1"/>
    <n v="3"/>
    <n v="2177"/>
    <n v="8318"/>
    <n v="1"/>
    <n v="16"/>
    <n v="3"/>
    <n v="1"/>
    <n v="80"/>
    <n v="0"/>
    <n v="6"/>
    <n v="3"/>
    <x v="0"/>
    <n v="3"/>
    <n v="0"/>
    <n v="4"/>
    <s v="36-45"/>
    <s v="Mid Career"/>
    <x v="4"/>
    <x v="0"/>
  </r>
  <r>
    <x v="1"/>
    <s v="Travel_Frequently"/>
    <x v="1"/>
    <s v="Current Employees"/>
    <x v="0"/>
    <x v="3"/>
    <s v="STAFF-1050"/>
    <n v="1050"/>
    <x v="0"/>
    <x v="0"/>
    <x v="1"/>
    <s v="No"/>
    <s v="Y"/>
    <n v="2"/>
    <n v="-2"/>
    <n v="0"/>
    <n v="53"/>
    <n v="0"/>
    <m/>
    <n v="0"/>
    <n v="1"/>
    <n v="124"/>
    <n v="2"/>
    <x v="3"/>
    <n v="1"/>
    <n v="3"/>
    <n v="38"/>
    <n v="2"/>
    <n v="3"/>
    <n v="2"/>
    <n v="7525"/>
    <n v="23537"/>
    <n v="2"/>
    <n v="12"/>
    <n v="3"/>
    <n v="1"/>
    <n v="80"/>
    <n v="1"/>
    <n v="30"/>
    <n v="3"/>
    <x v="15"/>
    <n v="7"/>
    <n v="6"/>
    <n v="12"/>
    <s v="46+"/>
    <s v="Senior"/>
    <x v="0"/>
    <x v="4"/>
  </r>
  <r>
    <x v="0"/>
    <s v="Travel_Rarely"/>
    <x v="0"/>
    <s v="Ex-Employees"/>
    <x v="1"/>
    <x v="1"/>
    <s v="STAFF-1052"/>
    <n v="1052"/>
    <x v="1"/>
    <x v="2"/>
    <x v="2"/>
    <s v="No"/>
    <s v="Y"/>
    <n v="3"/>
    <n v="-2"/>
    <n v="0"/>
    <n v="36"/>
    <n v="1"/>
    <n v="1"/>
    <n v="1"/>
    <n v="0"/>
    <n v="660"/>
    <n v="15"/>
    <x v="3"/>
    <n v="1"/>
    <n v="1"/>
    <n v="81"/>
    <n v="3"/>
    <n v="2"/>
    <n v="3"/>
    <n v="4834"/>
    <n v="7858"/>
    <n v="7"/>
    <n v="14"/>
    <n v="3"/>
    <n v="2"/>
    <n v="80"/>
    <n v="1"/>
    <n v="9"/>
    <n v="2"/>
    <x v="6"/>
    <n v="0"/>
    <n v="0"/>
    <n v="0"/>
    <s v="36-45"/>
    <s v="Mid Career"/>
    <x v="2"/>
    <x v="2"/>
  </r>
  <r>
    <x v="0"/>
    <s v="Travel_Frequently"/>
    <x v="2"/>
    <s v="Ex-Employees"/>
    <x v="1"/>
    <x v="0"/>
    <s v="STAFF-1053"/>
    <n v="1053"/>
    <x v="1"/>
    <x v="1"/>
    <x v="1"/>
    <s v="Yes"/>
    <s v="Y"/>
    <n v="2"/>
    <n v="-2"/>
    <n v="0"/>
    <n v="26"/>
    <n v="1"/>
    <n v="1"/>
    <n v="1"/>
    <n v="0"/>
    <n v="342"/>
    <n v="2"/>
    <x v="3"/>
    <n v="1"/>
    <n v="1"/>
    <n v="57"/>
    <n v="3"/>
    <n v="1"/>
    <n v="1"/>
    <n v="2042"/>
    <n v="15346"/>
    <n v="6"/>
    <n v="14"/>
    <n v="3"/>
    <n v="2"/>
    <n v="80"/>
    <n v="1"/>
    <n v="6"/>
    <n v="3"/>
    <x v="11"/>
    <n v="2"/>
    <n v="1"/>
    <n v="2"/>
    <s v="26-35"/>
    <s v="Early Career"/>
    <x v="2"/>
    <x v="3"/>
  </r>
  <r>
    <x v="1"/>
    <s v="Travel_Rarely"/>
    <x v="2"/>
    <s v="Current Employees"/>
    <x v="0"/>
    <x v="0"/>
    <s v="STAFF-1055"/>
    <n v="1055"/>
    <x v="0"/>
    <x v="6"/>
    <x v="1"/>
    <s v="Yes"/>
    <s v="Y"/>
    <n v="2"/>
    <n v="-2"/>
    <n v="0"/>
    <n v="34"/>
    <n v="0"/>
    <m/>
    <n v="0"/>
    <n v="1"/>
    <n v="1333"/>
    <n v="10"/>
    <x v="2"/>
    <n v="1"/>
    <n v="3"/>
    <n v="87"/>
    <n v="3"/>
    <n v="1"/>
    <n v="1"/>
    <n v="2220"/>
    <n v="18410"/>
    <n v="1"/>
    <n v="19"/>
    <n v="3"/>
    <n v="4"/>
    <n v="80"/>
    <n v="1"/>
    <n v="1"/>
    <n v="3"/>
    <x v="6"/>
    <n v="1"/>
    <n v="0"/>
    <n v="0"/>
    <s v="26-35"/>
    <s v="Early Career"/>
    <x v="3"/>
    <x v="2"/>
  </r>
  <r>
    <x v="1"/>
    <s v="Travel_Rarely"/>
    <x v="2"/>
    <s v="Current Employees"/>
    <x v="0"/>
    <x v="2"/>
    <s v="STAFF-1056"/>
    <n v="1056"/>
    <x v="1"/>
    <x v="6"/>
    <x v="1"/>
    <s v="No"/>
    <s v="Y"/>
    <n v="5"/>
    <n v="-2"/>
    <n v="0"/>
    <n v="28"/>
    <n v="0"/>
    <m/>
    <n v="0"/>
    <n v="1"/>
    <n v="1144"/>
    <n v="10"/>
    <x v="1"/>
    <n v="1"/>
    <n v="4"/>
    <n v="74"/>
    <n v="3"/>
    <n v="1"/>
    <n v="3"/>
    <n v="1052"/>
    <n v="23384"/>
    <n v="1"/>
    <n v="22"/>
    <n v="4"/>
    <n v="2"/>
    <n v="80"/>
    <n v="0"/>
    <n v="1"/>
    <n v="3"/>
    <x v="6"/>
    <n v="0"/>
    <n v="0"/>
    <n v="0"/>
    <s v="26-35"/>
    <s v="Early Career"/>
    <x v="1"/>
    <x v="2"/>
  </r>
  <r>
    <x v="1"/>
    <s v="Travel_Frequently"/>
    <x v="0"/>
    <s v="Current Employees"/>
    <x v="1"/>
    <x v="1"/>
    <s v="STAFF-1060"/>
    <n v="1060"/>
    <x v="1"/>
    <x v="1"/>
    <x v="1"/>
    <s v="No"/>
    <s v="Y"/>
    <n v="2"/>
    <n v="-2"/>
    <n v="0"/>
    <n v="38"/>
    <n v="0"/>
    <m/>
    <n v="0"/>
    <n v="1"/>
    <n v="1186"/>
    <n v="3"/>
    <x v="2"/>
    <n v="1"/>
    <n v="3"/>
    <n v="44"/>
    <n v="3"/>
    <n v="1"/>
    <n v="3"/>
    <n v="2821"/>
    <n v="2997"/>
    <n v="3"/>
    <n v="16"/>
    <n v="3"/>
    <n v="1"/>
    <n v="80"/>
    <n v="1"/>
    <n v="8"/>
    <n v="3"/>
    <x v="4"/>
    <n v="2"/>
    <n v="2"/>
    <n v="2"/>
    <s v="36-45"/>
    <s v="Mid Career"/>
    <x v="4"/>
    <x v="2"/>
  </r>
  <r>
    <x v="1"/>
    <s v="Travel_Rarely"/>
    <x v="1"/>
    <s v="Current Employees"/>
    <x v="1"/>
    <x v="2"/>
    <s v="STAFF-1061"/>
    <n v="1061"/>
    <x v="1"/>
    <x v="7"/>
    <x v="1"/>
    <s v="Yes"/>
    <s v="Y"/>
    <n v="2"/>
    <n v="-2"/>
    <n v="0"/>
    <n v="50"/>
    <n v="0"/>
    <m/>
    <n v="0"/>
    <n v="1"/>
    <n v="1464"/>
    <n v="2"/>
    <x v="2"/>
    <n v="1"/>
    <n v="2"/>
    <n v="62"/>
    <n v="3"/>
    <n v="5"/>
    <n v="3"/>
    <n v="19237"/>
    <n v="12853"/>
    <n v="2"/>
    <n v="11"/>
    <n v="3"/>
    <n v="4"/>
    <n v="80"/>
    <n v="1"/>
    <n v="29"/>
    <n v="2"/>
    <x v="3"/>
    <n v="1"/>
    <n v="7"/>
    <n v="7"/>
    <s v="46+"/>
    <s v="Senior"/>
    <x v="0"/>
    <x v="0"/>
  </r>
  <r>
    <x v="1"/>
    <s v="Travel_Rarely"/>
    <x v="0"/>
    <s v="Current Employees"/>
    <x v="1"/>
    <x v="1"/>
    <s v="STAFF-1062"/>
    <n v="1062"/>
    <x v="0"/>
    <x v="4"/>
    <x v="0"/>
    <s v="No"/>
    <s v="Y"/>
    <n v="3"/>
    <n v="-2"/>
    <n v="0"/>
    <n v="37"/>
    <n v="0"/>
    <m/>
    <n v="0"/>
    <n v="1"/>
    <n v="124"/>
    <n v="3"/>
    <x v="3"/>
    <n v="1"/>
    <n v="4"/>
    <n v="35"/>
    <n v="3"/>
    <n v="2"/>
    <n v="3"/>
    <n v="4107"/>
    <n v="13848"/>
    <n v="3"/>
    <n v="15"/>
    <n v="3"/>
    <n v="1"/>
    <n v="80"/>
    <n v="0"/>
    <n v="8"/>
    <n v="2"/>
    <x v="9"/>
    <n v="3"/>
    <n v="0"/>
    <n v="1"/>
    <s v="36-45"/>
    <s v="Mid Career"/>
    <x v="2"/>
    <x v="3"/>
  </r>
  <r>
    <x v="1"/>
    <s v="Travel_Rarely"/>
    <x v="0"/>
    <s v="Current Employees"/>
    <x v="0"/>
    <x v="3"/>
    <s v="STAFF-1066"/>
    <n v="1066"/>
    <x v="1"/>
    <x v="0"/>
    <x v="1"/>
    <s v="No"/>
    <s v="Y"/>
    <n v="3"/>
    <n v="-2"/>
    <n v="0"/>
    <n v="40"/>
    <n v="0"/>
    <m/>
    <n v="0"/>
    <n v="1"/>
    <n v="300"/>
    <n v="26"/>
    <x v="3"/>
    <n v="1"/>
    <n v="3"/>
    <n v="74"/>
    <n v="3"/>
    <n v="2"/>
    <n v="2"/>
    <n v="8396"/>
    <n v="22217"/>
    <n v="1"/>
    <n v="14"/>
    <n v="3"/>
    <n v="2"/>
    <n v="80"/>
    <n v="1"/>
    <n v="8"/>
    <n v="2"/>
    <x v="5"/>
    <n v="7"/>
    <n v="7"/>
    <n v="5"/>
    <s v="36-45"/>
    <s v="Mid Career"/>
    <x v="2"/>
    <x v="0"/>
  </r>
  <r>
    <x v="1"/>
    <s v="Travel_Frequently"/>
    <x v="2"/>
    <s v="Current Employees"/>
    <x v="1"/>
    <x v="2"/>
    <s v="STAFF-1068"/>
    <n v="1068"/>
    <x v="0"/>
    <x v="1"/>
    <x v="2"/>
    <s v="No"/>
    <s v="Y"/>
    <n v="5"/>
    <n v="-2"/>
    <n v="0"/>
    <n v="26"/>
    <n v="0"/>
    <m/>
    <n v="0"/>
    <n v="1"/>
    <n v="921"/>
    <n v="1"/>
    <x v="1"/>
    <n v="1"/>
    <n v="1"/>
    <n v="66"/>
    <n v="2"/>
    <n v="1"/>
    <n v="3"/>
    <n v="2007"/>
    <n v="25265"/>
    <n v="1"/>
    <n v="13"/>
    <n v="3"/>
    <n v="3"/>
    <n v="80"/>
    <n v="2"/>
    <n v="5"/>
    <n v="3"/>
    <x v="8"/>
    <n v="3"/>
    <n v="1"/>
    <n v="3"/>
    <s v="26-35"/>
    <s v="Early Career"/>
    <x v="2"/>
    <x v="3"/>
  </r>
  <r>
    <x v="1"/>
    <s v="Travel_Rarely"/>
    <x v="1"/>
    <s v="Current Employees"/>
    <x v="1"/>
    <x v="2"/>
    <s v="STAFF-1069"/>
    <n v="1069"/>
    <x v="1"/>
    <x v="7"/>
    <x v="2"/>
    <s v="No"/>
    <s v="Y"/>
    <n v="0"/>
    <n v="-2"/>
    <n v="0"/>
    <n v="46"/>
    <n v="0"/>
    <m/>
    <n v="0"/>
    <n v="1"/>
    <n v="430"/>
    <n v="1"/>
    <x v="2"/>
    <n v="1"/>
    <n v="4"/>
    <n v="40"/>
    <n v="3"/>
    <n v="5"/>
    <n v="4"/>
    <n v="19627"/>
    <n v="21445"/>
    <n v="9"/>
    <n v="17"/>
    <n v="3"/>
    <n v="4"/>
    <n v="80"/>
    <n v="2"/>
    <n v="23"/>
    <n v="3"/>
    <x v="4"/>
    <n v="2"/>
    <n v="2"/>
    <n v="2"/>
    <s v="46+"/>
    <s v="Senior"/>
    <x v="4"/>
    <x v="2"/>
  </r>
  <r>
    <x v="1"/>
    <s v="Travel_Rarely"/>
    <x v="1"/>
    <s v="Current Employees"/>
    <x v="0"/>
    <x v="0"/>
    <s v="STAFF-1070"/>
    <n v="1070"/>
    <x v="0"/>
    <x v="0"/>
    <x v="1"/>
    <s v="No"/>
    <s v="Y"/>
    <n v="4"/>
    <n v="-2"/>
    <n v="0"/>
    <n v="54"/>
    <n v="0"/>
    <m/>
    <n v="0"/>
    <n v="1"/>
    <n v="1082"/>
    <n v="2"/>
    <x v="2"/>
    <n v="1"/>
    <n v="3"/>
    <n v="41"/>
    <n v="2"/>
    <n v="3"/>
    <n v="1"/>
    <n v="10686"/>
    <n v="8392"/>
    <n v="6"/>
    <n v="11"/>
    <n v="3"/>
    <n v="2"/>
    <n v="80"/>
    <n v="1"/>
    <n v="13"/>
    <n v="3"/>
    <x v="7"/>
    <n v="4"/>
    <n v="7"/>
    <n v="0"/>
    <s v="46+"/>
    <s v="Senior"/>
    <x v="0"/>
    <x v="1"/>
  </r>
  <r>
    <x v="1"/>
    <s v="Travel_Frequently"/>
    <x v="3"/>
    <s v="Current Employees"/>
    <x v="1"/>
    <x v="2"/>
    <s v="STAFF-1071"/>
    <n v="1071"/>
    <x v="0"/>
    <x v="1"/>
    <x v="1"/>
    <s v="No"/>
    <s v="Y"/>
    <n v="4"/>
    <n v="-2"/>
    <n v="0"/>
    <n v="56"/>
    <n v="0"/>
    <m/>
    <n v="0"/>
    <n v="1"/>
    <n v="1240"/>
    <n v="9"/>
    <x v="3"/>
    <n v="1"/>
    <n v="1"/>
    <n v="63"/>
    <n v="3"/>
    <n v="1"/>
    <n v="3"/>
    <n v="2942"/>
    <n v="12154"/>
    <n v="2"/>
    <n v="19"/>
    <n v="3"/>
    <n v="2"/>
    <n v="80"/>
    <n v="1"/>
    <n v="18"/>
    <n v="3"/>
    <x v="8"/>
    <n v="4"/>
    <n v="0"/>
    <n v="3"/>
    <s v="46+"/>
    <s v="Senior"/>
    <x v="3"/>
    <x v="3"/>
  </r>
  <r>
    <x v="1"/>
    <s v="Travel_Rarely"/>
    <x v="0"/>
    <s v="Current Employees"/>
    <x v="1"/>
    <x v="2"/>
    <s v="STAFF-1073"/>
    <n v="1073"/>
    <x v="0"/>
    <x v="3"/>
    <x v="0"/>
    <s v="No"/>
    <s v="Y"/>
    <n v="2"/>
    <n v="-2"/>
    <n v="0"/>
    <n v="36"/>
    <n v="0"/>
    <m/>
    <n v="0"/>
    <n v="1"/>
    <n v="796"/>
    <n v="12"/>
    <x v="4"/>
    <n v="1"/>
    <n v="4"/>
    <n v="51"/>
    <n v="2"/>
    <n v="3"/>
    <n v="4"/>
    <n v="8858"/>
    <n v="15669"/>
    <n v="0"/>
    <n v="11"/>
    <n v="3"/>
    <n v="2"/>
    <n v="80"/>
    <n v="0"/>
    <n v="15"/>
    <n v="2"/>
    <x v="13"/>
    <n v="8"/>
    <n v="7"/>
    <n v="8"/>
    <s v="36-45"/>
    <s v="Mid Career"/>
    <x v="0"/>
    <x v="4"/>
  </r>
  <r>
    <x v="1"/>
    <s v="Non-Travel"/>
    <x v="3"/>
    <s v="Current Employees"/>
    <x v="1"/>
    <x v="2"/>
    <s v="STAFF-1074"/>
    <n v="1074"/>
    <x v="1"/>
    <x v="5"/>
    <x v="0"/>
    <s v="No"/>
    <s v="Y"/>
    <n v="3"/>
    <n v="-2"/>
    <n v="0"/>
    <n v="55"/>
    <n v="0"/>
    <m/>
    <n v="0"/>
    <n v="1"/>
    <n v="444"/>
    <n v="2"/>
    <x v="1"/>
    <n v="1"/>
    <n v="3"/>
    <n v="40"/>
    <n v="2"/>
    <n v="4"/>
    <n v="3"/>
    <n v="16756"/>
    <n v="17323"/>
    <n v="7"/>
    <n v="15"/>
    <n v="3"/>
    <n v="2"/>
    <n v="80"/>
    <n v="0"/>
    <n v="31"/>
    <n v="4"/>
    <x v="7"/>
    <n v="7"/>
    <n v="6"/>
    <n v="2"/>
    <s v="46+"/>
    <s v="Senior"/>
    <x v="2"/>
    <x v="1"/>
  </r>
  <r>
    <x v="1"/>
    <s v="Travel_Rarely"/>
    <x v="0"/>
    <s v="Current Employees"/>
    <x v="0"/>
    <x v="2"/>
    <s v="STAFF-1076"/>
    <n v="1076"/>
    <x v="1"/>
    <x v="0"/>
    <x v="2"/>
    <s v="No"/>
    <s v="Y"/>
    <n v="5"/>
    <n v="-2"/>
    <n v="0"/>
    <n v="43"/>
    <n v="0"/>
    <m/>
    <n v="0"/>
    <n v="1"/>
    <n v="415"/>
    <n v="25"/>
    <x v="3"/>
    <n v="1"/>
    <n v="3"/>
    <n v="79"/>
    <n v="2"/>
    <n v="3"/>
    <n v="4"/>
    <n v="10798"/>
    <n v="5268"/>
    <n v="5"/>
    <n v="13"/>
    <n v="3"/>
    <n v="3"/>
    <n v="80"/>
    <n v="1"/>
    <n v="18"/>
    <n v="3"/>
    <x v="6"/>
    <n v="0"/>
    <n v="0"/>
    <n v="0"/>
    <s v="36-45"/>
    <s v="Mid Career"/>
    <x v="2"/>
    <x v="2"/>
  </r>
  <r>
    <x v="0"/>
    <s v="Travel_Frequently"/>
    <x v="4"/>
    <s v="Ex-Employees"/>
    <x v="0"/>
    <x v="3"/>
    <s v="STAFF-1077"/>
    <n v="1077"/>
    <x v="0"/>
    <x v="6"/>
    <x v="0"/>
    <s v="Yes"/>
    <s v="Y"/>
    <n v="3"/>
    <n v="-2"/>
    <n v="0"/>
    <n v="20"/>
    <n v="1"/>
    <n v="1"/>
    <n v="1"/>
    <n v="0"/>
    <n v="769"/>
    <n v="9"/>
    <x v="3"/>
    <n v="1"/>
    <n v="4"/>
    <n v="54"/>
    <n v="3"/>
    <n v="1"/>
    <n v="2"/>
    <n v="2323"/>
    <n v="17205"/>
    <n v="1"/>
    <n v="14"/>
    <n v="3"/>
    <n v="2"/>
    <n v="80"/>
    <n v="0"/>
    <n v="2"/>
    <n v="3"/>
    <x v="4"/>
    <n v="2"/>
    <n v="0"/>
    <n v="2"/>
    <s v="18-25"/>
    <s v="Young"/>
    <x v="2"/>
    <x v="2"/>
  </r>
  <r>
    <x v="0"/>
    <s v="Travel_Rarely"/>
    <x v="4"/>
    <s v="Ex-Employees"/>
    <x v="1"/>
    <x v="0"/>
    <s v="STAFF-1079"/>
    <n v="1079"/>
    <x v="0"/>
    <x v="2"/>
    <x v="0"/>
    <s v="No"/>
    <s v="Y"/>
    <n v="6"/>
    <n v="-2"/>
    <n v="0"/>
    <n v="21"/>
    <n v="1"/>
    <n v="1"/>
    <n v="1"/>
    <n v="0"/>
    <n v="1334"/>
    <n v="10"/>
    <x v="3"/>
    <n v="1"/>
    <n v="3"/>
    <n v="36"/>
    <n v="2"/>
    <n v="1"/>
    <n v="1"/>
    <n v="1416"/>
    <n v="17258"/>
    <n v="1"/>
    <n v="13"/>
    <n v="3"/>
    <n v="1"/>
    <n v="80"/>
    <n v="0"/>
    <n v="1"/>
    <n v="2"/>
    <x v="6"/>
    <n v="0"/>
    <n v="1"/>
    <n v="0"/>
    <s v="18-25"/>
    <s v="Young"/>
    <x v="2"/>
    <x v="2"/>
  </r>
  <r>
    <x v="1"/>
    <s v="Travel_Rarely"/>
    <x v="1"/>
    <s v="Current Employees"/>
    <x v="1"/>
    <x v="0"/>
    <s v="STAFF-1080"/>
    <n v="1080"/>
    <x v="0"/>
    <x v="1"/>
    <x v="2"/>
    <s v="Yes"/>
    <s v="Y"/>
    <n v="2"/>
    <n v="-2"/>
    <n v="0"/>
    <n v="46"/>
    <n v="0"/>
    <m/>
    <n v="0"/>
    <n v="1"/>
    <n v="1003"/>
    <n v="8"/>
    <x v="2"/>
    <n v="1"/>
    <n v="4"/>
    <n v="74"/>
    <n v="2"/>
    <n v="2"/>
    <n v="1"/>
    <n v="4615"/>
    <n v="21029"/>
    <n v="8"/>
    <n v="23"/>
    <n v="4"/>
    <n v="1"/>
    <n v="80"/>
    <n v="3"/>
    <n v="19"/>
    <n v="3"/>
    <x v="22"/>
    <n v="13"/>
    <n v="1"/>
    <n v="7"/>
    <s v="46+"/>
    <s v="Senior"/>
    <x v="1"/>
    <x v="4"/>
  </r>
  <r>
    <x v="0"/>
    <s v="Travel_Rarely"/>
    <x v="1"/>
    <s v="Ex-Employees"/>
    <x v="1"/>
    <x v="0"/>
    <s v="STAFF-1081"/>
    <n v="1081"/>
    <x v="1"/>
    <x v="1"/>
    <x v="1"/>
    <s v="Yes"/>
    <s v="Y"/>
    <n v="2"/>
    <n v="-2"/>
    <n v="0"/>
    <n v="51"/>
    <n v="1"/>
    <n v="1"/>
    <n v="1"/>
    <n v="0"/>
    <n v="1323"/>
    <n v="4"/>
    <x v="2"/>
    <n v="1"/>
    <n v="1"/>
    <n v="34"/>
    <n v="3"/>
    <n v="1"/>
    <n v="1"/>
    <n v="2461"/>
    <n v="10332"/>
    <n v="9"/>
    <n v="12"/>
    <n v="3"/>
    <n v="3"/>
    <n v="80"/>
    <n v="3"/>
    <n v="18"/>
    <n v="4"/>
    <x v="1"/>
    <n v="0"/>
    <n v="2"/>
    <n v="7"/>
    <s v="46+"/>
    <s v="Senior"/>
    <x v="0"/>
    <x v="1"/>
  </r>
  <r>
    <x v="0"/>
    <s v="Non-Travel"/>
    <x v="2"/>
    <s v="Ex-Employees"/>
    <x v="1"/>
    <x v="4"/>
    <s v="STAFF-1082"/>
    <n v="1082"/>
    <x v="1"/>
    <x v="4"/>
    <x v="0"/>
    <s v="No"/>
    <s v="Y"/>
    <n v="2"/>
    <n v="-2"/>
    <n v="0"/>
    <n v="28"/>
    <n v="1"/>
    <n v="1"/>
    <n v="1"/>
    <n v="0"/>
    <n v="1366"/>
    <n v="24"/>
    <x v="0"/>
    <n v="1"/>
    <n v="4"/>
    <n v="72"/>
    <n v="2"/>
    <n v="3"/>
    <n v="4"/>
    <n v="8722"/>
    <n v="12355"/>
    <n v="1"/>
    <n v="12"/>
    <n v="3"/>
    <n v="1"/>
    <n v="80"/>
    <n v="0"/>
    <n v="10"/>
    <n v="2"/>
    <x v="1"/>
    <n v="7"/>
    <n v="1"/>
    <n v="9"/>
    <s v="26-35"/>
    <s v="Early Career"/>
    <x v="0"/>
    <x v="1"/>
  </r>
  <r>
    <x v="1"/>
    <s v="Travel_Rarely"/>
    <x v="2"/>
    <s v="Current Employees"/>
    <x v="1"/>
    <x v="2"/>
    <s v="STAFF-1083"/>
    <n v="1083"/>
    <x v="1"/>
    <x v="2"/>
    <x v="1"/>
    <s v="No"/>
    <s v="Y"/>
    <n v="2"/>
    <n v="-2"/>
    <n v="0"/>
    <n v="26"/>
    <n v="0"/>
    <m/>
    <n v="0"/>
    <n v="1"/>
    <n v="192"/>
    <n v="1"/>
    <x v="0"/>
    <n v="1"/>
    <n v="1"/>
    <n v="59"/>
    <n v="2"/>
    <n v="1"/>
    <n v="3"/>
    <n v="3955"/>
    <n v="11141"/>
    <n v="1"/>
    <n v="16"/>
    <n v="3"/>
    <n v="1"/>
    <n v="80"/>
    <n v="2"/>
    <n v="6"/>
    <n v="3"/>
    <x v="8"/>
    <n v="3"/>
    <n v="1"/>
    <n v="3"/>
    <s v="26-35"/>
    <s v="Early Career"/>
    <x v="4"/>
    <x v="3"/>
  </r>
  <r>
    <x v="1"/>
    <s v="Travel_Rarely"/>
    <x v="2"/>
    <s v="Current Employees"/>
    <x v="1"/>
    <x v="1"/>
    <s v="STAFF-1084"/>
    <n v="1084"/>
    <x v="1"/>
    <x v="3"/>
    <x v="1"/>
    <s v="No"/>
    <s v="Y"/>
    <n v="1"/>
    <n v="-2"/>
    <n v="0"/>
    <n v="30"/>
    <n v="0"/>
    <m/>
    <n v="0"/>
    <n v="1"/>
    <n v="1176"/>
    <n v="20"/>
    <x v="3"/>
    <n v="1"/>
    <n v="3"/>
    <n v="85"/>
    <n v="3"/>
    <n v="2"/>
    <n v="3"/>
    <n v="9957"/>
    <n v="9096"/>
    <n v="0"/>
    <n v="15"/>
    <n v="3"/>
    <n v="3"/>
    <n v="80"/>
    <n v="1"/>
    <n v="7"/>
    <n v="2"/>
    <x v="0"/>
    <n v="2"/>
    <n v="0"/>
    <n v="2"/>
    <s v="26-35"/>
    <s v="Early Career"/>
    <x v="2"/>
    <x v="0"/>
  </r>
  <r>
    <x v="1"/>
    <s v="Travel_Rarely"/>
    <x v="0"/>
    <s v="Current Employees"/>
    <x v="1"/>
    <x v="4"/>
    <s v="STAFF-1085"/>
    <n v="1085"/>
    <x v="0"/>
    <x v="1"/>
    <x v="1"/>
    <s v="No"/>
    <s v="Y"/>
    <n v="3"/>
    <n v="-2"/>
    <n v="0"/>
    <n v="41"/>
    <n v="0"/>
    <m/>
    <n v="0"/>
    <n v="1"/>
    <n v="509"/>
    <n v="7"/>
    <x v="0"/>
    <n v="1"/>
    <n v="4"/>
    <n v="43"/>
    <n v="4"/>
    <n v="1"/>
    <n v="4"/>
    <n v="3376"/>
    <n v="18863"/>
    <n v="1"/>
    <n v="13"/>
    <n v="3"/>
    <n v="3"/>
    <n v="80"/>
    <n v="0"/>
    <n v="10"/>
    <n v="3"/>
    <x v="1"/>
    <n v="6"/>
    <n v="0"/>
    <n v="8"/>
    <s v="36-45"/>
    <s v="Mid Career"/>
    <x v="2"/>
    <x v="1"/>
  </r>
  <r>
    <x v="1"/>
    <s v="Travel_Rarely"/>
    <x v="0"/>
    <s v="Current Employees"/>
    <x v="1"/>
    <x v="0"/>
    <s v="STAFF-1088"/>
    <n v="1088"/>
    <x v="0"/>
    <x v="4"/>
    <x v="1"/>
    <s v="No"/>
    <s v="Y"/>
    <n v="4"/>
    <n v="-2"/>
    <n v="0"/>
    <n v="38"/>
    <n v="0"/>
    <m/>
    <n v="0"/>
    <n v="1"/>
    <n v="330"/>
    <n v="17"/>
    <x v="1"/>
    <n v="1"/>
    <n v="3"/>
    <n v="65"/>
    <n v="2"/>
    <n v="3"/>
    <n v="1"/>
    <n v="8823"/>
    <n v="24608"/>
    <n v="0"/>
    <n v="18"/>
    <n v="3"/>
    <n v="1"/>
    <n v="80"/>
    <n v="1"/>
    <n v="20"/>
    <n v="2"/>
    <x v="27"/>
    <n v="9"/>
    <n v="1"/>
    <n v="9"/>
    <s v="36-45"/>
    <s v="Mid Career"/>
    <x v="4"/>
    <x v="4"/>
  </r>
  <r>
    <x v="1"/>
    <s v="Travel_Rarely"/>
    <x v="0"/>
    <s v="Current Employees"/>
    <x v="1"/>
    <x v="4"/>
    <s v="STAFF-1092"/>
    <n v="1092"/>
    <x v="1"/>
    <x v="4"/>
    <x v="1"/>
    <s v="No"/>
    <s v="Y"/>
    <n v="6"/>
    <n v="-2"/>
    <n v="0"/>
    <n v="40"/>
    <n v="0"/>
    <m/>
    <n v="0"/>
    <n v="1"/>
    <n v="1492"/>
    <n v="20"/>
    <x v="2"/>
    <n v="1"/>
    <n v="4"/>
    <n v="61"/>
    <n v="3"/>
    <n v="3"/>
    <n v="4"/>
    <n v="10322"/>
    <n v="26542"/>
    <n v="4"/>
    <n v="20"/>
    <n v="4"/>
    <n v="4"/>
    <n v="80"/>
    <n v="1"/>
    <n v="14"/>
    <n v="3"/>
    <x v="19"/>
    <n v="10"/>
    <n v="11"/>
    <n v="1"/>
    <s v="36-45"/>
    <s v="Mid Career"/>
    <x v="3"/>
    <x v="1"/>
  </r>
  <r>
    <x v="1"/>
    <s v="Non-Travel"/>
    <x v="2"/>
    <s v="Current Employees"/>
    <x v="1"/>
    <x v="0"/>
    <s v="STAFF-1094"/>
    <n v="1094"/>
    <x v="1"/>
    <x v="2"/>
    <x v="1"/>
    <s v="No"/>
    <s v="Y"/>
    <n v="4"/>
    <n v="-2"/>
    <n v="0"/>
    <n v="27"/>
    <n v="0"/>
    <m/>
    <n v="0"/>
    <n v="1"/>
    <n v="1277"/>
    <n v="8"/>
    <x v="4"/>
    <n v="1"/>
    <n v="1"/>
    <n v="87"/>
    <n v="1"/>
    <n v="1"/>
    <n v="1"/>
    <n v="4621"/>
    <n v="5869"/>
    <n v="1"/>
    <n v="19"/>
    <n v="3"/>
    <n v="4"/>
    <n v="80"/>
    <n v="3"/>
    <n v="3"/>
    <n v="3"/>
    <x v="11"/>
    <n v="2"/>
    <n v="1"/>
    <n v="2"/>
    <s v="26-35"/>
    <s v="Early Career"/>
    <x v="3"/>
    <x v="3"/>
  </r>
  <r>
    <x v="1"/>
    <s v="Travel_Frequently"/>
    <x v="3"/>
    <s v="Current Employees"/>
    <x v="1"/>
    <x v="0"/>
    <s v="STAFF-1096"/>
    <n v="1096"/>
    <x v="1"/>
    <x v="3"/>
    <x v="1"/>
    <s v="No"/>
    <s v="Y"/>
    <n v="4"/>
    <n v="-2"/>
    <n v="0"/>
    <n v="55"/>
    <n v="0"/>
    <m/>
    <n v="0"/>
    <n v="1"/>
    <n v="1091"/>
    <n v="2"/>
    <x v="1"/>
    <n v="1"/>
    <n v="4"/>
    <n v="65"/>
    <n v="3"/>
    <n v="3"/>
    <n v="1"/>
    <n v="10976"/>
    <n v="15813"/>
    <n v="3"/>
    <n v="18"/>
    <n v="3"/>
    <n v="2"/>
    <n v="80"/>
    <n v="1"/>
    <n v="23"/>
    <n v="3"/>
    <x v="11"/>
    <n v="2"/>
    <n v="1"/>
    <n v="2"/>
    <s v="46+"/>
    <s v="Senior"/>
    <x v="4"/>
    <x v="3"/>
  </r>
  <r>
    <x v="1"/>
    <s v="Travel_Rarely"/>
    <x v="2"/>
    <s v="Current Employees"/>
    <x v="1"/>
    <x v="1"/>
    <s v="STAFF-1097"/>
    <n v="1097"/>
    <x v="0"/>
    <x v="1"/>
    <x v="0"/>
    <s v="No"/>
    <s v="Y"/>
    <n v="4"/>
    <n v="-2"/>
    <n v="0"/>
    <n v="28"/>
    <n v="0"/>
    <m/>
    <n v="0"/>
    <n v="1"/>
    <n v="857"/>
    <n v="10"/>
    <x v="3"/>
    <n v="1"/>
    <n v="3"/>
    <n v="59"/>
    <n v="3"/>
    <n v="2"/>
    <n v="3"/>
    <n v="3660"/>
    <n v="7909"/>
    <n v="3"/>
    <n v="13"/>
    <n v="3"/>
    <n v="4"/>
    <n v="80"/>
    <n v="0"/>
    <n v="10"/>
    <n v="4"/>
    <x v="3"/>
    <n v="7"/>
    <n v="1"/>
    <n v="7"/>
    <s v="26-35"/>
    <s v="Early Career"/>
    <x v="2"/>
    <x v="0"/>
  </r>
  <r>
    <x v="0"/>
    <s v="Travel_Rarely"/>
    <x v="0"/>
    <s v="Ex-Employees"/>
    <x v="2"/>
    <x v="2"/>
    <s v="STAFF-1098"/>
    <n v="1098"/>
    <x v="1"/>
    <x v="8"/>
    <x v="1"/>
    <s v="No"/>
    <s v="Y"/>
    <n v="1"/>
    <n v="-2"/>
    <n v="0"/>
    <n v="44"/>
    <n v="1"/>
    <n v="1"/>
    <n v="1"/>
    <n v="0"/>
    <n v="1376"/>
    <n v="1"/>
    <x v="0"/>
    <n v="1"/>
    <n v="2"/>
    <n v="91"/>
    <n v="2"/>
    <n v="3"/>
    <n v="3"/>
    <n v="10482"/>
    <n v="2326"/>
    <n v="9"/>
    <n v="14"/>
    <n v="3"/>
    <n v="4"/>
    <n v="80"/>
    <n v="1"/>
    <n v="24"/>
    <n v="3"/>
    <x v="23"/>
    <n v="6"/>
    <n v="3"/>
    <n v="6"/>
    <s v="36-45"/>
    <s v="Mid Career"/>
    <x v="2"/>
    <x v="4"/>
  </r>
  <r>
    <x v="1"/>
    <s v="Travel_Rarely"/>
    <x v="2"/>
    <s v="Current Employees"/>
    <x v="1"/>
    <x v="0"/>
    <s v="STAFF-1099"/>
    <n v="1099"/>
    <x v="1"/>
    <x v="4"/>
    <x v="2"/>
    <s v="No"/>
    <s v="Y"/>
    <n v="2"/>
    <n v="-2"/>
    <n v="0"/>
    <n v="33"/>
    <n v="0"/>
    <m/>
    <n v="0"/>
    <n v="1"/>
    <n v="654"/>
    <n v="5"/>
    <x v="3"/>
    <n v="1"/>
    <n v="4"/>
    <n v="34"/>
    <n v="2"/>
    <n v="3"/>
    <n v="1"/>
    <n v="7119"/>
    <n v="21214"/>
    <n v="4"/>
    <n v="15"/>
    <n v="3"/>
    <n v="3"/>
    <n v="80"/>
    <n v="1"/>
    <n v="9"/>
    <n v="3"/>
    <x v="11"/>
    <n v="2"/>
    <n v="1"/>
    <n v="2"/>
    <s v="26-35"/>
    <s v="Early Career"/>
    <x v="2"/>
    <x v="3"/>
  </r>
  <r>
    <x v="0"/>
    <s v="Travel_Rarely"/>
    <x v="0"/>
    <s v="Ex-Employees"/>
    <x v="0"/>
    <x v="4"/>
    <s v="STAFF-1100"/>
    <n v="1100"/>
    <x v="1"/>
    <x v="0"/>
    <x v="0"/>
    <s v="Yes"/>
    <s v="Y"/>
    <n v="2"/>
    <n v="-2"/>
    <n v="0"/>
    <n v="35"/>
    <n v="1"/>
    <n v="1"/>
    <n v="1"/>
    <n v="0"/>
    <n v="1204"/>
    <n v="4"/>
    <x v="3"/>
    <n v="1"/>
    <n v="4"/>
    <n v="86"/>
    <n v="3"/>
    <n v="3"/>
    <n v="4"/>
    <n v="9582"/>
    <n v="10333"/>
    <n v="0"/>
    <n v="22"/>
    <n v="4"/>
    <n v="1"/>
    <n v="80"/>
    <n v="0"/>
    <n v="9"/>
    <n v="3"/>
    <x v="3"/>
    <n v="7"/>
    <n v="4"/>
    <n v="7"/>
    <s v="26-35"/>
    <s v="Early Career"/>
    <x v="1"/>
    <x v="0"/>
  </r>
  <r>
    <x v="0"/>
    <s v="Travel_Frequently"/>
    <x v="2"/>
    <s v="Ex-Employees"/>
    <x v="1"/>
    <x v="2"/>
    <s v="STAFF-1101"/>
    <n v="1101"/>
    <x v="0"/>
    <x v="1"/>
    <x v="0"/>
    <s v="No"/>
    <s v="Y"/>
    <n v="4"/>
    <n v="-2"/>
    <n v="0"/>
    <n v="33"/>
    <n v="1"/>
    <n v="1"/>
    <n v="1"/>
    <n v="0"/>
    <n v="827"/>
    <n v="29"/>
    <x v="2"/>
    <n v="1"/>
    <n v="1"/>
    <n v="54"/>
    <n v="2"/>
    <n v="2"/>
    <n v="3"/>
    <n v="4508"/>
    <n v="3129"/>
    <n v="1"/>
    <n v="22"/>
    <n v="4"/>
    <n v="2"/>
    <n v="80"/>
    <n v="0"/>
    <n v="14"/>
    <n v="3"/>
    <x v="20"/>
    <n v="7"/>
    <n v="3"/>
    <n v="8"/>
    <s v="26-35"/>
    <s v="Early Career"/>
    <x v="1"/>
    <x v="4"/>
  </r>
  <r>
    <x v="1"/>
    <s v="Travel_Rarely"/>
    <x v="2"/>
    <s v="Current Employees"/>
    <x v="1"/>
    <x v="0"/>
    <s v="STAFF-1102"/>
    <n v="1102"/>
    <x v="1"/>
    <x v="2"/>
    <x v="2"/>
    <s v="No"/>
    <s v="Y"/>
    <n v="5"/>
    <n v="-2"/>
    <n v="0"/>
    <n v="28"/>
    <n v="0"/>
    <m/>
    <n v="0"/>
    <n v="1"/>
    <n v="895"/>
    <n v="15"/>
    <x v="0"/>
    <n v="1"/>
    <n v="1"/>
    <n v="50"/>
    <n v="3"/>
    <n v="1"/>
    <n v="1"/>
    <n v="2207"/>
    <n v="22482"/>
    <n v="1"/>
    <n v="16"/>
    <n v="3"/>
    <n v="4"/>
    <n v="80"/>
    <n v="1"/>
    <n v="4"/>
    <n v="2"/>
    <x v="9"/>
    <n v="2"/>
    <n v="2"/>
    <n v="2"/>
    <s v="26-35"/>
    <s v="Early Career"/>
    <x v="4"/>
    <x v="3"/>
  </r>
  <r>
    <x v="1"/>
    <s v="Travel_Frequently"/>
    <x v="2"/>
    <s v="Current Employees"/>
    <x v="1"/>
    <x v="0"/>
    <s v="STAFF-1103"/>
    <n v="1103"/>
    <x v="1"/>
    <x v="4"/>
    <x v="0"/>
    <s v="No"/>
    <s v="Y"/>
    <n v="1"/>
    <n v="-2"/>
    <n v="0"/>
    <n v="34"/>
    <n v="0"/>
    <m/>
    <n v="0"/>
    <n v="1"/>
    <n v="618"/>
    <n v="3"/>
    <x v="1"/>
    <n v="1"/>
    <n v="1"/>
    <n v="45"/>
    <n v="3"/>
    <n v="2"/>
    <n v="1"/>
    <n v="7756"/>
    <n v="22266"/>
    <n v="0"/>
    <n v="17"/>
    <n v="3"/>
    <n v="3"/>
    <n v="80"/>
    <n v="0"/>
    <n v="7"/>
    <n v="2"/>
    <x v="0"/>
    <n v="2"/>
    <n v="0"/>
    <n v="4"/>
    <s v="26-35"/>
    <s v="Early Career"/>
    <x v="4"/>
    <x v="0"/>
  </r>
  <r>
    <x v="1"/>
    <s v="Travel_Rarely"/>
    <x v="0"/>
    <s v="Current Employees"/>
    <x v="0"/>
    <x v="0"/>
    <s v="STAFF-1105"/>
    <n v="1105"/>
    <x v="0"/>
    <x v="0"/>
    <x v="2"/>
    <s v="Yes"/>
    <s v="Y"/>
    <n v="5"/>
    <n v="-2"/>
    <n v="0"/>
    <n v="37"/>
    <n v="0"/>
    <m/>
    <n v="0"/>
    <n v="1"/>
    <n v="309"/>
    <n v="10"/>
    <x v="2"/>
    <n v="1"/>
    <n v="4"/>
    <n v="88"/>
    <n v="2"/>
    <n v="2"/>
    <n v="1"/>
    <n v="6694"/>
    <n v="24223"/>
    <n v="2"/>
    <n v="14"/>
    <n v="3"/>
    <n v="3"/>
    <n v="80"/>
    <n v="3"/>
    <n v="8"/>
    <n v="3"/>
    <x v="6"/>
    <n v="0"/>
    <n v="0"/>
    <n v="0"/>
    <s v="36-45"/>
    <s v="Mid Career"/>
    <x v="2"/>
    <x v="2"/>
  </r>
  <r>
    <x v="0"/>
    <s v="Travel_Rarely"/>
    <x v="2"/>
    <s v="Ex-Employees"/>
    <x v="1"/>
    <x v="4"/>
    <s v="STAFF-1106"/>
    <n v="1106"/>
    <x v="1"/>
    <x v="2"/>
    <x v="1"/>
    <s v="Yes"/>
    <s v="Y"/>
    <n v="3"/>
    <n v="-2"/>
    <n v="0"/>
    <n v="25"/>
    <n v="1"/>
    <n v="1"/>
    <n v="1"/>
    <n v="0"/>
    <n v="1219"/>
    <n v="4"/>
    <x v="1"/>
    <n v="1"/>
    <n v="4"/>
    <n v="32"/>
    <n v="3"/>
    <n v="1"/>
    <n v="4"/>
    <n v="3691"/>
    <n v="4605"/>
    <n v="1"/>
    <n v="15"/>
    <n v="3"/>
    <n v="2"/>
    <n v="80"/>
    <n v="1"/>
    <n v="7"/>
    <n v="4"/>
    <x v="5"/>
    <n v="7"/>
    <n v="5"/>
    <n v="6"/>
    <s v="18-25"/>
    <s v="Young"/>
    <x v="2"/>
    <x v="0"/>
  </r>
  <r>
    <x v="0"/>
    <s v="Travel_Rarely"/>
    <x v="2"/>
    <s v="Ex-Employees"/>
    <x v="1"/>
    <x v="2"/>
    <s v="STAFF-1107"/>
    <n v="1107"/>
    <x v="1"/>
    <x v="2"/>
    <x v="2"/>
    <s v="No"/>
    <s v="Y"/>
    <n v="0"/>
    <n v="-2"/>
    <n v="0"/>
    <n v="26"/>
    <n v="1"/>
    <n v="1"/>
    <n v="1"/>
    <n v="0"/>
    <n v="1330"/>
    <n v="21"/>
    <x v="3"/>
    <n v="1"/>
    <n v="1"/>
    <n v="37"/>
    <n v="3"/>
    <n v="1"/>
    <n v="3"/>
    <n v="2377"/>
    <n v="19373"/>
    <n v="1"/>
    <n v="20"/>
    <n v="4"/>
    <n v="3"/>
    <n v="80"/>
    <n v="1"/>
    <n v="1"/>
    <n v="2"/>
    <x v="6"/>
    <n v="1"/>
    <n v="0"/>
    <n v="0"/>
    <s v="26-35"/>
    <s v="Early Career"/>
    <x v="3"/>
    <x v="2"/>
  </r>
  <r>
    <x v="0"/>
    <s v="Travel_Rarely"/>
    <x v="2"/>
    <s v="Ex-Employees"/>
    <x v="1"/>
    <x v="2"/>
    <s v="STAFF-1108"/>
    <n v="1108"/>
    <x v="1"/>
    <x v="1"/>
    <x v="0"/>
    <s v="Yes"/>
    <s v="Y"/>
    <n v="0"/>
    <n v="-2"/>
    <n v="0"/>
    <n v="33"/>
    <n v="1"/>
    <n v="1"/>
    <n v="1"/>
    <n v="0"/>
    <n v="1017"/>
    <n v="25"/>
    <x v="3"/>
    <n v="1"/>
    <n v="1"/>
    <n v="55"/>
    <n v="2"/>
    <n v="1"/>
    <n v="3"/>
    <n v="2313"/>
    <n v="2993"/>
    <n v="4"/>
    <n v="20"/>
    <n v="4"/>
    <n v="2"/>
    <n v="80"/>
    <n v="0"/>
    <n v="5"/>
    <n v="3"/>
    <x v="4"/>
    <n v="2"/>
    <n v="2"/>
    <n v="2"/>
    <s v="26-35"/>
    <s v="Early Career"/>
    <x v="3"/>
    <x v="2"/>
  </r>
  <r>
    <x v="1"/>
    <s v="Travel_Rarely"/>
    <x v="0"/>
    <s v="Current Employees"/>
    <x v="1"/>
    <x v="2"/>
    <s v="STAFF-1109"/>
    <n v="1109"/>
    <x v="1"/>
    <x v="5"/>
    <x v="1"/>
    <s v="No"/>
    <s v="Y"/>
    <n v="3"/>
    <n v="-2"/>
    <n v="0"/>
    <n v="42"/>
    <n v="0"/>
    <m/>
    <n v="0"/>
    <n v="1"/>
    <n v="469"/>
    <n v="2"/>
    <x v="0"/>
    <n v="1"/>
    <n v="4"/>
    <n v="35"/>
    <n v="3"/>
    <n v="4"/>
    <n v="3"/>
    <n v="17665"/>
    <n v="14399"/>
    <n v="0"/>
    <n v="17"/>
    <n v="3"/>
    <n v="4"/>
    <n v="80"/>
    <n v="1"/>
    <n v="23"/>
    <n v="3"/>
    <x v="14"/>
    <n v="6"/>
    <n v="13"/>
    <n v="7"/>
    <s v="36-45"/>
    <s v="Mid Career"/>
    <x v="4"/>
    <x v="4"/>
  </r>
  <r>
    <x v="0"/>
    <s v="Travel_Frequently"/>
    <x v="2"/>
    <s v="Ex-Employees"/>
    <x v="1"/>
    <x v="2"/>
    <s v="STAFF-1111"/>
    <n v="1111"/>
    <x v="1"/>
    <x v="2"/>
    <x v="2"/>
    <s v="No"/>
    <s v="Y"/>
    <n v="2"/>
    <n v="-2"/>
    <n v="0"/>
    <n v="28"/>
    <n v="1"/>
    <n v="1"/>
    <n v="1"/>
    <n v="0"/>
    <n v="1009"/>
    <n v="1"/>
    <x v="3"/>
    <n v="1"/>
    <n v="1"/>
    <n v="45"/>
    <n v="2"/>
    <n v="1"/>
    <n v="3"/>
    <n v="2596"/>
    <n v="7160"/>
    <n v="1"/>
    <n v="15"/>
    <n v="3"/>
    <n v="1"/>
    <n v="80"/>
    <n v="2"/>
    <n v="1"/>
    <n v="3"/>
    <x v="6"/>
    <n v="0"/>
    <n v="0"/>
    <n v="0"/>
    <s v="26-35"/>
    <s v="Early Career"/>
    <x v="2"/>
    <x v="2"/>
  </r>
  <r>
    <x v="0"/>
    <s v="Travel_Frequently"/>
    <x v="1"/>
    <s v="Ex-Employees"/>
    <x v="0"/>
    <x v="1"/>
    <s v="STAFF-1113"/>
    <n v="1113"/>
    <x v="1"/>
    <x v="0"/>
    <x v="0"/>
    <s v="Yes"/>
    <s v="Y"/>
    <n v="4"/>
    <n v="-2"/>
    <n v="0"/>
    <n v="50"/>
    <n v="1"/>
    <n v="1"/>
    <n v="1"/>
    <n v="0"/>
    <n v="959"/>
    <n v="1"/>
    <x v="2"/>
    <n v="1"/>
    <n v="4"/>
    <n v="81"/>
    <n v="3"/>
    <n v="2"/>
    <n v="3"/>
    <n v="4728"/>
    <n v="17251"/>
    <n v="3"/>
    <n v="14"/>
    <n v="3"/>
    <n v="4"/>
    <n v="80"/>
    <n v="0"/>
    <n v="5"/>
    <n v="3"/>
    <x v="2"/>
    <n v="0"/>
    <n v="0"/>
    <n v="0"/>
    <s v="46+"/>
    <s v="Senior"/>
    <x v="2"/>
    <x v="2"/>
  </r>
  <r>
    <x v="1"/>
    <s v="Travel_Frequently"/>
    <x v="2"/>
    <s v="Current Employees"/>
    <x v="0"/>
    <x v="0"/>
    <s v="STAFF-1114"/>
    <n v="1114"/>
    <x v="0"/>
    <x v="0"/>
    <x v="1"/>
    <s v="No"/>
    <s v="Y"/>
    <n v="3"/>
    <n v="-2"/>
    <n v="0"/>
    <n v="33"/>
    <n v="0"/>
    <m/>
    <n v="0"/>
    <n v="1"/>
    <n v="970"/>
    <n v="7"/>
    <x v="3"/>
    <n v="1"/>
    <n v="4"/>
    <n v="30"/>
    <n v="3"/>
    <n v="2"/>
    <n v="1"/>
    <n v="4302"/>
    <n v="13401"/>
    <n v="0"/>
    <n v="17"/>
    <n v="3"/>
    <n v="3"/>
    <n v="80"/>
    <n v="1"/>
    <n v="4"/>
    <n v="3"/>
    <x v="11"/>
    <n v="2"/>
    <n v="0"/>
    <n v="2"/>
    <s v="26-35"/>
    <s v="Early Career"/>
    <x v="4"/>
    <x v="3"/>
  </r>
  <r>
    <x v="1"/>
    <s v="Non-Travel"/>
    <x v="2"/>
    <s v="Current Employees"/>
    <x v="1"/>
    <x v="0"/>
    <s v="STAFF-1115"/>
    <n v="1115"/>
    <x v="1"/>
    <x v="1"/>
    <x v="1"/>
    <s v="No"/>
    <s v="Y"/>
    <n v="2"/>
    <n v="-2"/>
    <n v="0"/>
    <n v="34"/>
    <n v="0"/>
    <m/>
    <n v="0"/>
    <n v="1"/>
    <n v="697"/>
    <n v="3"/>
    <x v="2"/>
    <n v="1"/>
    <n v="3"/>
    <n v="40"/>
    <n v="2"/>
    <n v="1"/>
    <n v="1"/>
    <n v="2979"/>
    <n v="22478"/>
    <n v="3"/>
    <n v="17"/>
    <n v="3"/>
    <n v="4"/>
    <n v="80"/>
    <n v="3"/>
    <n v="6"/>
    <n v="3"/>
    <x v="2"/>
    <n v="0"/>
    <n v="0"/>
    <n v="0"/>
    <s v="26-35"/>
    <s v="Early Career"/>
    <x v="4"/>
    <x v="2"/>
  </r>
  <r>
    <x v="1"/>
    <s v="Non-Travel"/>
    <x v="1"/>
    <s v="Current Employees"/>
    <x v="1"/>
    <x v="2"/>
    <s v="STAFF-1116"/>
    <n v="1116"/>
    <x v="1"/>
    <x v="5"/>
    <x v="0"/>
    <s v="No"/>
    <s v="Y"/>
    <n v="3"/>
    <n v="-2"/>
    <n v="0"/>
    <n v="48"/>
    <n v="0"/>
    <m/>
    <n v="0"/>
    <n v="1"/>
    <n v="1262"/>
    <n v="1"/>
    <x v="2"/>
    <n v="1"/>
    <n v="1"/>
    <n v="35"/>
    <n v="4"/>
    <n v="4"/>
    <n v="4"/>
    <n v="16885"/>
    <n v="16154"/>
    <n v="2"/>
    <n v="22"/>
    <n v="4"/>
    <n v="3"/>
    <n v="80"/>
    <n v="0"/>
    <n v="27"/>
    <n v="2"/>
    <x v="8"/>
    <n v="4"/>
    <n v="2"/>
    <n v="1"/>
    <s v="46+"/>
    <s v="Senior"/>
    <x v="1"/>
    <x v="3"/>
  </r>
  <r>
    <x v="1"/>
    <s v="Non-Travel"/>
    <x v="1"/>
    <s v="Current Employees"/>
    <x v="0"/>
    <x v="0"/>
    <s v="STAFF-1117"/>
    <n v="1117"/>
    <x v="0"/>
    <x v="0"/>
    <x v="1"/>
    <s v="No"/>
    <s v="Y"/>
    <n v="2"/>
    <n v="-2"/>
    <n v="0"/>
    <n v="45"/>
    <n v="0"/>
    <m/>
    <n v="0"/>
    <n v="1"/>
    <n v="1050"/>
    <n v="9"/>
    <x v="2"/>
    <n v="1"/>
    <n v="2"/>
    <n v="65"/>
    <n v="2"/>
    <n v="2"/>
    <n v="1"/>
    <n v="5593"/>
    <n v="17970"/>
    <n v="1"/>
    <n v="13"/>
    <n v="3"/>
    <n v="4"/>
    <n v="80"/>
    <n v="1"/>
    <n v="15"/>
    <n v="3"/>
    <x v="15"/>
    <n v="10"/>
    <n v="4"/>
    <n v="12"/>
    <s v="36-45"/>
    <s v="Mid Career"/>
    <x v="2"/>
    <x v="4"/>
  </r>
  <r>
    <x v="1"/>
    <s v="Travel_Rarely"/>
    <x v="1"/>
    <s v="Current Employees"/>
    <x v="1"/>
    <x v="0"/>
    <s v="STAFF-1118"/>
    <n v="1118"/>
    <x v="1"/>
    <x v="4"/>
    <x v="0"/>
    <s v="No"/>
    <s v="Y"/>
    <n v="4"/>
    <n v="-2"/>
    <n v="0"/>
    <n v="52"/>
    <n v="0"/>
    <m/>
    <n v="0"/>
    <n v="1"/>
    <n v="994"/>
    <n v="7"/>
    <x v="2"/>
    <n v="1"/>
    <n v="2"/>
    <n v="87"/>
    <n v="3"/>
    <n v="3"/>
    <n v="1"/>
    <n v="10445"/>
    <n v="15322"/>
    <n v="7"/>
    <n v="19"/>
    <n v="3"/>
    <n v="4"/>
    <n v="80"/>
    <n v="0"/>
    <n v="18"/>
    <n v="3"/>
    <x v="3"/>
    <n v="6"/>
    <n v="4"/>
    <n v="0"/>
    <s v="46+"/>
    <s v="Senior"/>
    <x v="3"/>
    <x v="0"/>
  </r>
  <r>
    <x v="1"/>
    <s v="Travel_Rarely"/>
    <x v="0"/>
    <s v="Current Employees"/>
    <x v="0"/>
    <x v="3"/>
    <s v="STAFF-1119"/>
    <n v="1119"/>
    <x v="1"/>
    <x v="0"/>
    <x v="2"/>
    <s v="Yes"/>
    <s v="Y"/>
    <n v="2"/>
    <n v="-2"/>
    <n v="0"/>
    <n v="38"/>
    <n v="0"/>
    <m/>
    <n v="0"/>
    <n v="1"/>
    <n v="770"/>
    <n v="10"/>
    <x v="2"/>
    <n v="1"/>
    <n v="3"/>
    <n v="73"/>
    <n v="2"/>
    <n v="3"/>
    <n v="2"/>
    <n v="8740"/>
    <n v="5569"/>
    <n v="0"/>
    <n v="14"/>
    <n v="3"/>
    <n v="2"/>
    <n v="80"/>
    <n v="2"/>
    <n v="9"/>
    <n v="3"/>
    <x v="3"/>
    <n v="7"/>
    <n v="2"/>
    <n v="7"/>
    <s v="36-45"/>
    <s v="Mid Career"/>
    <x v="2"/>
    <x v="0"/>
  </r>
  <r>
    <x v="1"/>
    <s v="Travel_Rarely"/>
    <x v="2"/>
    <s v="Current Employees"/>
    <x v="1"/>
    <x v="0"/>
    <s v="STAFF-1120"/>
    <n v="1120"/>
    <x v="0"/>
    <x v="1"/>
    <x v="2"/>
    <s v="No"/>
    <s v="Y"/>
    <n v="1"/>
    <n v="-2"/>
    <n v="0"/>
    <n v="29"/>
    <n v="0"/>
    <m/>
    <n v="0"/>
    <n v="1"/>
    <n v="1107"/>
    <n v="28"/>
    <x v="2"/>
    <n v="1"/>
    <n v="3"/>
    <n v="93"/>
    <n v="3"/>
    <n v="1"/>
    <n v="1"/>
    <n v="2514"/>
    <n v="26968"/>
    <n v="4"/>
    <n v="22"/>
    <n v="4"/>
    <n v="1"/>
    <n v="80"/>
    <n v="1"/>
    <n v="11"/>
    <n v="3"/>
    <x v="5"/>
    <n v="5"/>
    <n v="1"/>
    <n v="7"/>
    <s v="26-35"/>
    <s v="Early Career"/>
    <x v="1"/>
    <x v="0"/>
  </r>
  <r>
    <x v="1"/>
    <s v="Travel_Rarely"/>
    <x v="2"/>
    <s v="Current Employees"/>
    <x v="1"/>
    <x v="2"/>
    <s v="STAFF-1121"/>
    <n v="1121"/>
    <x v="0"/>
    <x v="3"/>
    <x v="2"/>
    <s v="No"/>
    <s v="Y"/>
    <n v="3"/>
    <n v="-2"/>
    <n v="0"/>
    <n v="28"/>
    <n v="0"/>
    <m/>
    <n v="0"/>
    <n v="1"/>
    <n v="950"/>
    <n v="3"/>
    <x v="3"/>
    <n v="1"/>
    <n v="4"/>
    <n v="93"/>
    <n v="3"/>
    <n v="3"/>
    <n v="3"/>
    <n v="7655"/>
    <n v="8039"/>
    <n v="0"/>
    <n v="17"/>
    <n v="3"/>
    <n v="2"/>
    <n v="80"/>
    <n v="3"/>
    <n v="10"/>
    <n v="2"/>
    <x v="7"/>
    <n v="7"/>
    <n v="1"/>
    <n v="7"/>
    <s v="26-35"/>
    <s v="Early Career"/>
    <x v="4"/>
    <x v="1"/>
  </r>
  <r>
    <x v="1"/>
    <s v="Travel_Rarely"/>
    <x v="1"/>
    <s v="Current Employees"/>
    <x v="0"/>
    <x v="3"/>
    <s v="STAFF-1124"/>
    <n v="1124"/>
    <x v="1"/>
    <x v="5"/>
    <x v="1"/>
    <s v="No"/>
    <s v="Y"/>
    <n v="3"/>
    <n v="-2"/>
    <n v="0"/>
    <n v="46"/>
    <n v="0"/>
    <m/>
    <n v="0"/>
    <n v="1"/>
    <n v="406"/>
    <n v="3"/>
    <x v="1"/>
    <n v="1"/>
    <n v="1"/>
    <n v="52"/>
    <n v="3"/>
    <n v="4"/>
    <n v="2"/>
    <n v="17465"/>
    <n v="15596"/>
    <n v="3"/>
    <n v="12"/>
    <n v="3"/>
    <n v="4"/>
    <n v="80"/>
    <n v="1"/>
    <n v="23"/>
    <n v="3"/>
    <x v="12"/>
    <n v="9"/>
    <n v="4"/>
    <n v="9"/>
    <s v="46+"/>
    <s v="Senior"/>
    <x v="0"/>
    <x v="4"/>
  </r>
  <r>
    <x v="1"/>
    <s v="Travel_Rarely"/>
    <x v="0"/>
    <s v="Current Employees"/>
    <x v="0"/>
    <x v="3"/>
    <s v="STAFF-1125"/>
    <n v="1125"/>
    <x v="1"/>
    <x v="0"/>
    <x v="0"/>
    <s v="No"/>
    <s v="Y"/>
    <n v="2"/>
    <n v="-2"/>
    <n v="0"/>
    <n v="38"/>
    <n v="0"/>
    <m/>
    <n v="0"/>
    <n v="1"/>
    <n v="130"/>
    <n v="2"/>
    <x v="0"/>
    <n v="1"/>
    <n v="4"/>
    <n v="32"/>
    <n v="3"/>
    <n v="3"/>
    <n v="2"/>
    <n v="7351"/>
    <n v="20619"/>
    <n v="7"/>
    <n v="16"/>
    <n v="3"/>
    <n v="3"/>
    <n v="80"/>
    <n v="0"/>
    <n v="10"/>
    <n v="3"/>
    <x v="6"/>
    <n v="0"/>
    <n v="0"/>
    <n v="0"/>
    <s v="36-45"/>
    <s v="Mid Career"/>
    <x v="4"/>
    <x v="2"/>
  </r>
  <r>
    <x v="1"/>
    <s v="Travel_Frequently"/>
    <x v="0"/>
    <s v="Current Employees"/>
    <x v="1"/>
    <x v="0"/>
    <s v="STAFF-1126"/>
    <n v="1126"/>
    <x v="0"/>
    <x v="3"/>
    <x v="1"/>
    <s v="No"/>
    <s v="Y"/>
    <n v="1"/>
    <n v="-2"/>
    <n v="0"/>
    <n v="43"/>
    <n v="0"/>
    <m/>
    <n v="0"/>
    <n v="1"/>
    <n v="1082"/>
    <n v="27"/>
    <x v="3"/>
    <n v="1"/>
    <n v="3"/>
    <n v="83"/>
    <n v="3"/>
    <n v="3"/>
    <n v="1"/>
    <n v="10820"/>
    <n v="11535"/>
    <n v="8"/>
    <n v="11"/>
    <n v="3"/>
    <n v="3"/>
    <n v="80"/>
    <n v="1"/>
    <n v="18"/>
    <n v="3"/>
    <x v="3"/>
    <n v="7"/>
    <n v="0"/>
    <n v="1"/>
    <s v="36-45"/>
    <s v="Mid Career"/>
    <x v="0"/>
    <x v="0"/>
  </r>
  <r>
    <x v="0"/>
    <s v="Travel_Frequently"/>
    <x v="0"/>
    <s v="Ex-Employees"/>
    <x v="1"/>
    <x v="0"/>
    <s v="STAFF-1127"/>
    <n v="1127"/>
    <x v="1"/>
    <x v="4"/>
    <x v="2"/>
    <s v="No"/>
    <s v="Y"/>
    <n v="4"/>
    <n v="-2"/>
    <n v="0"/>
    <n v="39"/>
    <n v="1"/>
    <n v="1"/>
    <n v="1"/>
    <n v="0"/>
    <n v="203"/>
    <n v="2"/>
    <x v="3"/>
    <n v="1"/>
    <n v="1"/>
    <n v="84"/>
    <n v="3"/>
    <n v="4"/>
    <n v="1"/>
    <n v="12169"/>
    <n v="13547"/>
    <n v="7"/>
    <n v="11"/>
    <n v="3"/>
    <n v="4"/>
    <n v="80"/>
    <n v="3"/>
    <n v="21"/>
    <n v="3"/>
    <x v="29"/>
    <n v="7"/>
    <n v="11"/>
    <n v="5"/>
    <s v="36-45"/>
    <s v="Mid Career"/>
    <x v="0"/>
    <x v="4"/>
  </r>
  <r>
    <x v="1"/>
    <s v="Travel_Rarely"/>
    <x v="0"/>
    <s v="Current Employees"/>
    <x v="1"/>
    <x v="2"/>
    <s v="STAFF-1128"/>
    <n v="1128"/>
    <x v="1"/>
    <x v="7"/>
    <x v="0"/>
    <s v="No"/>
    <s v="Y"/>
    <n v="2"/>
    <n v="-2"/>
    <n v="0"/>
    <n v="40"/>
    <n v="0"/>
    <m/>
    <n v="0"/>
    <n v="1"/>
    <n v="1308"/>
    <n v="14"/>
    <x v="3"/>
    <n v="1"/>
    <n v="3"/>
    <n v="44"/>
    <n v="2"/>
    <n v="5"/>
    <n v="3"/>
    <n v="19626"/>
    <n v="17544"/>
    <n v="1"/>
    <n v="14"/>
    <n v="3"/>
    <n v="1"/>
    <n v="80"/>
    <n v="0"/>
    <n v="21"/>
    <n v="4"/>
    <x v="23"/>
    <n v="7"/>
    <n v="4"/>
    <n v="9"/>
    <s v="36-45"/>
    <s v="Mid Career"/>
    <x v="2"/>
    <x v="4"/>
  </r>
  <r>
    <x v="1"/>
    <s v="Travel_Rarely"/>
    <x v="4"/>
    <s v="Current Employees"/>
    <x v="1"/>
    <x v="4"/>
    <s v="STAFF-1131"/>
    <n v="1131"/>
    <x v="0"/>
    <x v="1"/>
    <x v="0"/>
    <s v="Yes"/>
    <s v="Y"/>
    <n v="6"/>
    <n v="-2"/>
    <n v="0"/>
    <n v="21"/>
    <n v="0"/>
    <m/>
    <n v="0"/>
    <n v="1"/>
    <n v="984"/>
    <n v="1"/>
    <x v="1"/>
    <n v="1"/>
    <n v="4"/>
    <n v="70"/>
    <n v="2"/>
    <n v="1"/>
    <n v="4"/>
    <n v="2070"/>
    <n v="25326"/>
    <n v="1"/>
    <n v="11"/>
    <n v="3"/>
    <n v="3"/>
    <n v="80"/>
    <n v="0"/>
    <n v="2"/>
    <n v="4"/>
    <x v="4"/>
    <n v="2"/>
    <n v="2"/>
    <n v="2"/>
    <s v="18-25"/>
    <s v="Young"/>
    <x v="0"/>
    <x v="2"/>
  </r>
  <r>
    <x v="1"/>
    <s v="Non-Travel"/>
    <x v="0"/>
    <s v="Current Employees"/>
    <x v="1"/>
    <x v="0"/>
    <s v="STAFF-1132"/>
    <n v="1132"/>
    <x v="1"/>
    <x v="2"/>
    <x v="0"/>
    <s v="No"/>
    <s v="Y"/>
    <n v="2"/>
    <n v="-2"/>
    <n v="0"/>
    <n v="39"/>
    <n v="0"/>
    <m/>
    <n v="0"/>
    <n v="1"/>
    <n v="439"/>
    <n v="9"/>
    <x v="3"/>
    <n v="1"/>
    <n v="3"/>
    <n v="70"/>
    <n v="3"/>
    <n v="2"/>
    <n v="1"/>
    <n v="6782"/>
    <n v="8770"/>
    <n v="9"/>
    <n v="15"/>
    <n v="3"/>
    <n v="3"/>
    <n v="80"/>
    <n v="0"/>
    <n v="9"/>
    <n v="2"/>
    <x v="8"/>
    <n v="4"/>
    <n v="0"/>
    <n v="3"/>
    <s v="36-45"/>
    <s v="Mid Career"/>
    <x v="2"/>
    <x v="3"/>
  </r>
  <r>
    <x v="1"/>
    <s v="Non-Travel"/>
    <x v="0"/>
    <s v="Current Employees"/>
    <x v="1"/>
    <x v="0"/>
    <s v="STAFF-1133"/>
    <n v="1133"/>
    <x v="1"/>
    <x v="3"/>
    <x v="0"/>
    <s v="No"/>
    <s v="Y"/>
    <n v="0"/>
    <n v="-2"/>
    <n v="0"/>
    <n v="36"/>
    <n v="0"/>
    <m/>
    <n v="0"/>
    <n v="1"/>
    <n v="217"/>
    <n v="18"/>
    <x v="2"/>
    <n v="1"/>
    <n v="1"/>
    <n v="78"/>
    <n v="3"/>
    <n v="2"/>
    <n v="1"/>
    <n v="7779"/>
    <n v="23238"/>
    <n v="2"/>
    <n v="20"/>
    <n v="4"/>
    <n v="1"/>
    <n v="80"/>
    <n v="0"/>
    <n v="18"/>
    <n v="3"/>
    <x v="19"/>
    <n v="9"/>
    <n v="0"/>
    <n v="9"/>
    <s v="36-45"/>
    <s v="Mid Career"/>
    <x v="3"/>
    <x v="1"/>
  </r>
  <r>
    <x v="1"/>
    <s v="Travel_Frequently"/>
    <x v="2"/>
    <s v="Current Employees"/>
    <x v="0"/>
    <x v="0"/>
    <s v="STAFF-1135"/>
    <n v="1135"/>
    <x v="1"/>
    <x v="6"/>
    <x v="1"/>
    <s v="No"/>
    <s v="Y"/>
    <n v="4"/>
    <n v="-2"/>
    <n v="0"/>
    <n v="31"/>
    <n v="0"/>
    <m/>
    <n v="0"/>
    <n v="1"/>
    <n v="793"/>
    <n v="20"/>
    <x v="3"/>
    <n v="1"/>
    <n v="3"/>
    <n v="67"/>
    <n v="4"/>
    <n v="1"/>
    <n v="1"/>
    <n v="2791"/>
    <n v="21981"/>
    <n v="0"/>
    <n v="12"/>
    <n v="3"/>
    <n v="1"/>
    <n v="80"/>
    <n v="1"/>
    <n v="3"/>
    <n v="3"/>
    <x v="4"/>
    <n v="2"/>
    <n v="2"/>
    <n v="2"/>
    <s v="26-35"/>
    <s v="Early Career"/>
    <x v="0"/>
    <x v="2"/>
  </r>
  <r>
    <x v="1"/>
    <s v="Travel_Rarely"/>
    <x v="2"/>
    <s v="Current Employees"/>
    <x v="1"/>
    <x v="0"/>
    <s v="STAFF-1136"/>
    <n v="1136"/>
    <x v="1"/>
    <x v="1"/>
    <x v="1"/>
    <s v="No"/>
    <s v="Y"/>
    <n v="2"/>
    <n v="-2"/>
    <n v="0"/>
    <n v="28"/>
    <n v="0"/>
    <m/>
    <n v="0"/>
    <n v="1"/>
    <n v="1451"/>
    <n v="2"/>
    <x v="1"/>
    <n v="1"/>
    <n v="1"/>
    <n v="67"/>
    <n v="2"/>
    <n v="1"/>
    <n v="1"/>
    <n v="3201"/>
    <n v="19911"/>
    <n v="0"/>
    <n v="17"/>
    <n v="3"/>
    <n v="1"/>
    <n v="80"/>
    <n v="0"/>
    <n v="6"/>
    <n v="1"/>
    <x v="8"/>
    <n v="3"/>
    <n v="0"/>
    <n v="4"/>
    <s v="26-35"/>
    <s v="Early Career"/>
    <x v="4"/>
    <x v="3"/>
  </r>
  <r>
    <x v="1"/>
    <s v="Travel_Frequently"/>
    <x v="0"/>
    <s v="Current Employees"/>
    <x v="0"/>
    <x v="3"/>
    <s v="STAFF-1137"/>
    <n v="1137"/>
    <x v="1"/>
    <x v="0"/>
    <x v="2"/>
    <s v="No"/>
    <s v="Y"/>
    <n v="3"/>
    <n v="-2"/>
    <n v="0"/>
    <n v="35"/>
    <n v="0"/>
    <m/>
    <n v="0"/>
    <n v="1"/>
    <n v="1182"/>
    <n v="11"/>
    <x v="0"/>
    <n v="1"/>
    <n v="4"/>
    <n v="54"/>
    <n v="3"/>
    <n v="2"/>
    <n v="2"/>
    <n v="4968"/>
    <n v="18500"/>
    <n v="1"/>
    <n v="11"/>
    <n v="3"/>
    <n v="4"/>
    <n v="80"/>
    <n v="1"/>
    <n v="5"/>
    <n v="3"/>
    <x v="8"/>
    <n v="2"/>
    <n v="0"/>
    <n v="2"/>
    <s v="26-35"/>
    <s v="Early Career"/>
    <x v="0"/>
    <x v="3"/>
  </r>
  <r>
    <x v="1"/>
    <s v="Travel_Rarely"/>
    <x v="1"/>
    <s v="Current Employees"/>
    <x v="0"/>
    <x v="4"/>
    <s v="STAFF-1138"/>
    <n v="1138"/>
    <x v="1"/>
    <x v="0"/>
    <x v="1"/>
    <s v="No"/>
    <s v="Y"/>
    <n v="3"/>
    <n v="-2"/>
    <n v="0"/>
    <n v="49"/>
    <n v="0"/>
    <m/>
    <n v="0"/>
    <n v="1"/>
    <n v="174"/>
    <n v="8"/>
    <x v="2"/>
    <n v="1"/>
    <n v="4"/>
    <n v="56"/>
    <n v="2"/>
    <n v="4"/>
    <n v="4"/>
    <n v="13120"/>
    <n v="11879"/>
    <n v="6"/>
    <n v="17"/>
    <n v="3"/>
    <n v="2"/>
    <n v="80"/>
    <n v="1"/>
    <n v="22"/>
    <n v="3"/>
    <x v="7"/>
    <n v="8"/>
    <n v="2"/>
    <n v="3"/>
    <s v="46+"/>
    <s v="Senior"/>
    <x v="4"/>
    <x v="1"/>
  </r>
  <r>
    <x v="1"/>
    <s v="Travel_Frequently"/>
    <x v="2"/>
    <s v="Current Employees"/>
    <x v="1"/>
    <x v="0"/>
    <s v="STAFF-1140"/>
    <n v="1140"/>
    <x v="1"/>
    <x v="3"/>
    <x v="0"/>
    <s v="No"/>
    <s v="Y"/>
    <n v="3"/>
    <n v="-2"/>
    <n v="0"/>
    <n v="34"/>
    <n v="0"/>
    <m/>
    <n v="0"/>
    <n v="1"/>
    <n v="1003"/>
    <n v="2"/>
    <x v="0"/>
    <n v="1"/>
    <n v="4"/>
    <n v="95"/>
    <n v="3"/>
    <n v="2"/>
    <n v="1"/>
    <n v="4033"/>
    <n v="15834"/>
    <n v="2"/>
    <n v="11"/>
    <n v="3"/>
    <n v="4"/>
    <n v="80"/>
    <n v="0"/>
    <n v="5"/>
    <n v="2"/>
    <x v="11"/>
    <n v="2"/>
    <n v="0"/>
    <n v="2"/>
    <s v="26-35"/>
    <s v="Early Career"/>
    <x v="0"/>
    <x v="3"/>
  </r>
  <r>
    <x v="1"/>
    <s v="Travel_Frequently"/>
    <x v="2"/>
    <s v="Current Employees"/>
    <x v="1"/>
    <x v="0"/>
    <s v="STAFF-1143"/>
    <n v="1143"/>
    <x v="0"/>
    <x v="1"/>
    <x v="2"/>
    <s v="No"/>
    <s v="Y"/>
    <n v="2"/>
    <n v="-2"/>
    <n v="0"/>
    <n v="29"/>
    <n v="0"/>
    <m/>
    <n v="0"/>
    <n v="1"/>
    <n v="490"/>
    <n v="10"/>
    <x v="3"/>
    <n v="1"/>
    <n v="4"/>
    <n v="61"/>
    <n v="3"/>
    <n v="1"/>
    <n v="1"/>
    <n v="3291"/>
    <n v="17940"/>
    <n v="0"/>
    <n v="14"/>
    <n v="3"/>
    <n v="4"/>
    <n v="80"/>
    <n v="2"/>
    <n v="8"/>
    <n v="2"/>
    <x v="5"/>
    <n v="5"/>
    <n v="1"/>
    <n v="1"/>
    <s v="26-35"/>
    <s v="Early Career"/>
    <x v="2"/>
    <x v="0"/>
  </r>
  <r>
    <x v="1"/>
    <s v="Travel_Rarely"/>
    <x v="0"/>
    <s v="Current Employees"/>
    <x v="1"/>
    <x v="2"/>
    <s v="STAFF-1148"/>
    <n v="1148"/>
    <x v="1"/>
    <x v="2"/>
    <x v="0"/>
    <s v="No"/>
    <s v="Y"/>
    <n v="3"/>
    <n v="-2"/>
    <n v="0"/>
    <n v="42"/>
    <n v="0"/>
    <m/>
    <n v="0"/>
    <n v="1"/>
    <n v="188"/>
    <n v="29"/>
    <x v="3"/>
    <n v="1"/>
    <n v="2"/>
    <n v="56"/>
    <n v="1"/>
    <n v="2"/>
    <n v="4"/>
    <n v="4272"/>
    <n v="9558"/>
    <n v="4"/>
    <n v="19"/>
    <n v="3"/>
    <n v="1"/>
    <n v="80"/>
    <n v="0"/>
    <n v="16"/>
    <n v="3"/>
    <x v="6"/>
    <n v="0"/>
    <n v="0"/>
    <n v="0"/>
    <s v="36-45"/>
    <s v="Mid Career"/>
    <x v="3"/>
    <x v="2"/>
  </r>
  <r>
    <x v="1"/>
    <s v="Travel_Rarely"/>
    <x v="2"/>
    <s v="Current Employees"/>
    <x v="1"/>
    <x v="2"/>
    <s v="STAFF-1150"/>
    <n v="1150"/>
    <x v="1"/>
    <x v="3"/>
    <x v="1"/>
    <s v="Yes"/>
    <s v="Y"/>
    <n v="2"/>
    <n v="-2"/>
    <n v="0"/>
    <n v="29"/>
    <n v="0"/>
    <m/>
    <n v="0"/>
    <n v="1"/>
    <n v="718"/>
    <n v="8"/>
    <x v="1"/>
    <n v="1"/>
    <n v="2"/>
    <n v="79"/>
    <n v="2"/>
    <n v="2"/>
    <n v="4"/>
    <n v="5056"/>
    <n v="17689"/>
    <n v="1"/>
    <n v="15"/>
    <n v="3"/>
    <n v="3"/>
    <n v="80"/>
    <n v="1"/>
    <n v="10"/>
    <n v="2"/>
    <x v="1"/>
    <n v="7"/>
    <n v="1"/>
    <n v="2"/>
    <s v="26-35"/>
    <s v="Early Career"/>
    <x v="2"/>
    <x v="1"/>
  </r>
  <r>
    <x v="1"/>
    <s v="Travel_Rarely"/>
    <x v="0"/>
    <s v="Current Employees"/>
    <x v="2"/>
    <x v="5"/>
    <s v="STAFF-1152"/>
    <n v="1152"/>
    <x v="1"/>
    <x v="8"/>
    <x v="1"/>
    <s v="No"/>
    <s v="Y"/>
    <n v="2"/>
    <n v="-2"/>
    <n v="0"/>
    <n v="38"/>
    <n v="0"/>
    <m/>
    <n v="0"/>
    <n v="1"/>
    <n v="433"/>
    <n v="1"/>
    <x v="3"/>
    <n v="1"/>
    <n v="3"/>
    <n v="37"/>
    <n v="4"/>
    <n v="1"/>
    <n v="3"/>
    <n v="2844"/>
    <n v="6004"/>
    <n v="1"/>
    <n v="13"/>
    <n v="3"/>
    <n v="4"/>
    <n v="80"/>
    <n v="1"/>
    <n v="7"/>
    <n v="4"/>
    <x v="5"/>
    <n v="6"/>
    <n v="5"/>
    <n v="0"/>
    <s v="36-45"/>
    <s v="Mid Career"/>
    <x v="2"/>
    <x v="0"/>
  </r>
  <r>
    <x v="1"/>
    <s v="Travel_Frequently"/>
    <x v="2"/>
    <s v="Current Employees"/>
    <x v="1"/>
    <x v="0"/>
    <s v="STAFF-1154"/>
    <n v="1154"/>
    <x v="1"/>
    <x v="1"/>
    <x v="2"/>
    <s v="Yes"/>
    <s v="Y"/>
    <n v="2"/>
    <n v="-2"/>
    <n v="0"/>
    <n v="28"/>
    <n v="0"/>
    <m/>
    <n v="0"/>
    <n v="1"/>
    <n v="773"/>
    <n v="6"/>
    <x v="3"/>
    <n v="1"/>
    <n v="3"/>
    <n v="39"/>
    <n v="2"/>
    <n v="1"/>
    <n v="1"/>
    <n v="2703"/>
    <n v="22088"/>
    <n v="1"/>
    <n v="14"/>
    <n v="3"/>
    <n v="4"/>
    <n v="80"/>
    <n v="1"/>
    <n v="3"/>
    <n v="3"/>
    <x v="11"/>
    <n v="1"/>
    <n v="0"/>
    <n v="2"/>
    <s v="26-35"/>
    <s v="Early Career"/>
    <x v="2"/>
    <x v="3"/>
  </r>
  <r>
    <x v="0"/>
    <s v="Non-Travel"/>
    <x v="4"/>
    <s v="Ex-Employees"/>
    <x v="1"/>
    <x v="2"/>
    <s v="STAFF-1156"/>
    <n v="1156"/>
    <x v="1"/>
    <x v="2"/>
    <x v="0"/>
    <s v="No"/>
    <s v="Y"/>
    <n v="0"/>
    <n v="-2"/>
    <n v="0"/>
    <n v="18"/>
    <n v="1"/>
    <n v="1"/>
    <n v="1"/>
    <n v="0"/>
    <n v="247"/>
    <n v="8"/>
    <x v="1"/>
    <n v="1"/>
    <n v="3"/>
    <n v="80"/>
    <n v="3"/>
    <n v="1"/>
    <n v="3"/>
    <n v="1904"/>
    <n v="13556"/>
    <n v="1"/>
    <n v="12"/>
    <n v="3"/>
    <n v="4"/>
    <n v="80"/>
    <n v="0"/>
    <n v="0"/>
    <n v="3"/>
    <x v="2"/>
    <n v="0"/>
    <n v="0"/>
    <n v="0"/>
    <s v="18-25"/>
    <s v="Young"/>
    <x v="0"/>
    <x v="2"/>
  </r>
  <r>
    <x v="0"/>
    <s v="Travel_Rarely"/>
    <x v="2"/>
    <s v="Ex-Employees"/>
    <x v="0"/>
    <x v="3"/>
    <s v="STAFF-1157"/>
    <n v="1157"/>
    <x v="0"/>
    <x v="0"/>
    <x v="0"/>
    <s v="Yes"/>
    <s v="Y"/>
    <n v="3"/>
    <n v="-2"/>
    <n v="0"/>
    <n v="33"/>
    <n v="1"/>
    <n v="1"/>
    <n v="1"/>
    <n v="0"/>
    <n v="603"/>
    <n v="9"/>
    <x v="2"/>
    <n v="1"/>
    <n v="1"/>
    <n v="77"/>
    <n v="3"/>
    <n v="2"/>
    <n v="2"/>
    <n v="8224"/>
    <n v="18385"/>
    <n v="0"/>
    <n v="17"/>
    <n v="3"/>
    <n v="1"/>
    <n v="80"/>
    <n v="0"/>
    <n v="6"/>
    <n v="3"/>
    <x v="8"/>
    <n v="2"/>
    <n v="0"/>
    <n v="3"/>
    <s v="26-35"/>
    <s v="Early Career"/>
    <x v="4"/>
    <x v="3"/>
  </r>
  <r>
    <x v="1"/>
    <s v="Travel_Rarely"/>
    <x v="0"/>
    <s v="Current Employees"/>
    <x v="1"/>
    <x v="0"/>
    <s v="STAFF-1158"/>
    <n v="1158"/>
    <x v="1"/>
    <x v="2"/>
    <x v="1"/>
    <s v="Yes"/>
    <s v="Y"/>
    <n v="4"/>
    <n v="-2"/>
    <n v="0"/>
    <n v="41"/>
    <n v="0"/>
    <m/>
    <n v="0"/>
    <n v="1"/>
    <n v="167"/>
    <n v="12"/>
    <x v="2"/>
    <n v="1"/>
    <n v="2"/>
    <n v="46"/>
    <n v="3"/>
    <n v="1"/>
    <n v="1"/>
    <n v="4766"/>
    <n v="9051"/>
    <n v="3"/>
    <n v="11"/>
    <n v="3"/>
    <n v="1"/>
    <n v="80"/>
    <n v="1"/>
    <n v="6"/>
    <n v="3"/>
    <x v="6"/>
    <n v="0"/>
    <n v="0"/>
    <n v="0"/>
    <s v="36-45"/>
    <s v="Mid Career"/>
    <x v="0"/>
    <x v="2"/>
  </r>
  <r>
    <x v="0"/>
    <s v="Travel_Frequently"/>
    <x v="2"/>
    <s v="Ex-Employees"/>
    <x v="1"/>
    <x v="2"/>
    <s v="STAFF-1160"/>
    <n v="1160"/>
    <x v="1"/>
    <x v="2"/>
    <x v="1"/>
    <s v="No"/>
    <s v="Y"/>
    <n v="5"/>
    <n v="-2"/>
    <n v="0"/>
    <n v="31"/>
    <n v="1"/>
    <n v="1"/>
    <n v="1"/>
    <n v="0"/>
    <n v="874"/>
    <n v="15"/>
    <x v="3"/>
    <n v="1"/>
    <n v="3"/>
    <n v="72"/>
    <n v="3"/>
    <n v="1"/>
    <n v="3"/>
    <n v="2610"/>
    <n v="6233"/>
    <n v="1"/>
    <n v="12"/>
    <n v="3"/>
    <n v="3"/>
    <n v="80"/>
    <n v="1"/>
    <n v="2"/>
    <n v="2"/>
    <x v="4"/>
    <n v="2"/>
    <n v="2"/>
    <n v="2"/>
    <s v="26-35"/>
    <s v="Early Career"/>
    <x v="0"/>
    <x v="2"/>
  </r>
  <r>
    <x v="1"/>
    <s v="Travel_Rarely"/>
    <x v="0"/>
    <s v="Current Employees"/>
    <x v="1"/>
    <x v="2"/>
    <s v="STAFF-1161"/>
    <n v="1161"/>
    <x v="0"/>
    <x v="4"/>
    <x v="2"/>
    <s v="No"/>
    <s v="Y"/>
    <n v="2"/>
    <n v="-2"/>
    <n v="0"/>
    <n v="37"/>
    <n v="0"/>
    <m/>
    <n v="0"/>
    <n v="1"/>
    <n v="367"/>
    <n v="25"/>
    <x v="0"/>
    <n v="1"/>
    <n v="3"/>
    <n v="52"/>
    <n v="2"/>
    <n v="2"/>
    <n v="4"/>
    <n v="5731"/>
    <n v="17171"/>
    <n v="7"/>
    <n v="13"/>
    <n v="3"/>
    <n v="3"/>
    <n v="80"/>
    <n v="2"/>
    <n v="9"/>
    <n v="3"/>
    <x v="0"/>
    <n v="2"/>
    <n v="1"/>
    <n v="3"/>
    <s v="36-45"/>
    <s v="Mid Career"/>
    <x v="2"/>
    <x v="0"/>
  </r>
  <r>
    <x v="1"/>
    <s v="Travel_Rarely"/>
    <x v="2"/>
    <s v="Current Employees"/>
    <x v="1"/>
    <x v="0"/>
    <s v="STAFF-1162"/>
    <n v="1162"/>
    <x v="1"/>
    <x v="1"/>
    <x v="1"/>
    <s v="No"/>
    <s v="Y"/>
    <n v="0"/>
    <n v="-2"/>
    <n v="0"/>
    <n v="27"/>
    <n v="0"/>
    <m/>
    <n v="0"/>
    <n v="1"/>
    <n v="199"/>
    <n v="6"/>
    <x v="3"/>
    <n v="1"/>
    <n v="4"/>
    <n v="55"/>
    <n v="2"/>
    <n v="1"/>
    <n v="1"/>
    <n v="2539"/>
    <n v="7950"/>
    <n v="1"/>
    <n v="13"/>
    <n v="3"/>
    <n v="3"/>
    <n v="80"/>
    <n v="1"/>
    <n v="4"/>
    <n v="3"/>
    <x v="9"/>
    <n v="2"/>
    <n v="2"/>
    <n v="2"/>
    <s v="26-35"/>
    <s v="Early Career"/>
    <x v="2"/>
    <x v="3"/>
  </r>
  <r>
    <x v="1"/>
    <s v="Travel_Rarely"/>
    <x v="2"/>
    <s v="Current Employees"/>
    <x v="0"/>
    <x v="0"/>
    <s v="STAFF-1163"/>
    <n v="1163"/>
    <x v="0"/>
    <x v="0"/>
    <x v="1"/>
    <s v="No"/>
    <s v="Y"/>
    <n v="3"/>
    <n v="-2"/>
    <n v="0"/>
    <n v="34"/>
    <n v="0"/>
    <m/>
    <n v="0"/>
    <n v="1"/>
    <n v="1400"/>
    <n v="9"/>
    <x v="1"/>
    <n v="1"/>
    <n v="2"/>
    <n v="70"/>
    <n v="3"/>
    <n v="2"/>
    <n v="1"/>
    <n v="5714"/>
    <n v="5829"/>
    <n v="1"/>
    <n v="20"/>
    <n v="4"/>
    <n v="1"/>
    <n v="80"/>
    <n v="0"/>
    <n v="6"/>
    <n v="2"/>
    <x v="0"/>
    <n v="5"/>
    <n v="1"/>
    <n v="3"/>
    <s v="26-35"/>
    <s v="Early Career"/>
    <x v="3"/>
    <x v="0"/>
  </r>
  <r>
    <x v="1"/>
    <s v="Travel_Rarely"/>
    <x v="0"/>
    <s v="Current Employees"/>
    <x v="2"/>
    <x v="4"/>
    <s v="STAFF-1164"/>
    <n v="1164"/>
    <x v="1"/>
    <x v="8"/>
    <x v="0"/>
    <s v="No"/>
    <s v="Y"/>
    <n v="2"/>
    <n v="-2"/>
    <n v="0"/>
    <n v="35"/>
    <n v="0"/>
    <m/>
    <n v="0"/>
    <n v="1"/>
    <n v="528"/>
    <n v="8"/>
    <x v="2"/>
    <n v="1"/>
    <n v="4"/>
    <n v="100"/>
    <n v="3"/>
    <n v="1"/>
    <n v="4"/>
    <n v="4323"/>
    <n v="7108"/>
    <n v="1"/>
    <n v="17"/>
    <n v="3"/>
    <n v="2"/>
    <n v="80"/>
    <n v="0"/>
    <n v="6"/>
    <n v="1"/>
    <x v="8"/>
    <n v="4"/>
    <n v="1"/>
    <n v="4"/>
    <s v="26-35"/>
    <s v="Early Career"/>
    <x v="4"/>
    <x v="3"/>
  </r>
  <r>
    <x v="0"/>
    <s v="Travel_Rarely"/>
    <x v="2"/>
    <s v="Ex-Employees"/>
    <x v="0"/>
    <x v="0"/>
    <s v="STAFF-1165"/>
    <n v="1165"/>
    <x v="0"/>
    <x v="0"/>
    <x v="1"/>
    <s v="No"/>
    <s v="Y"/>
    <n v="3"/>
    <n v="-2"/>
    <n v="0"/>
    <n v="29"/>
    <n v="1"/>
    <n v="1"/>
    <n v="1"/>
    <n v="0"/>
    <n v="408"/>
    <n v="23"/>
    <x v="1"/>
    <n v="1"/>
    <n v="4"/>
    <n v="45"/>
    <n v="2"/>
    <n v="3"/>
    <n v="1"/>
    <n v="7336"/>
    <n v="11162"/>
    <n v="1"/>
    <n v="13"/>
    <n v="3"/>
    <n v="1"/>
    <n v="80"/>
    <n v="1"/>
    <n v="11"/>
    <n v="1"/>
    <x v="19"/>
    <n v="8"/>
    <n v="3"/>
    <n v="10"/>
    <s v="26-35"/>
    <s v="Early Career"/>
    <x v="2"/>
    <x v="1"/>
  </r>
  <r>
    <x v="1"/>
    <s v="Travel_Frequently"/>
    <x v="0"/>
    <s v="Current Employees"/>
    <x v="1"/>
    <x v="2"/>
    <s v="STAFF-1166"/>
    <n v="1166"/>
    <x v="0"/>
    <x v="7"/>
    <x v="0"/>
    <s v="No"/>
    <s v="Y"/>
    <n v="3"/>
    <n v="-2"/>
    <n v="0"/>
    <n v="40"/>
    <n v="0"/>
    <m/>
    <n v="0"/>
    <n v="1"/>
    <n v="593"/>
    <n v="9"/>
    <x v="2"/>
    <n v="1"/>
    <n v="2"/>
    <n v="88"/>
    <n v="3"/>
    <n v="3"/>
    <n v="3"/>
    <n v="13499"/>
    <n v="13782"/>
    <n v="9"/>
    <n v="17"/>
    <n v="3"/>
    <n v="3"/>
    <n v="80"/>
    <n v="0"/>
    <n v="20"/>
    <n v="2"/>
    <x v="29"/>
    <n v="7"/>
    <n v="2"/>
    <n v="13"/>
    <s v="36-45"/>
    <s v="Mid Career"/>
    <x v="4"/>
    <x v="4"/>
  </r>
  <r>
    <x v="0"/>
    <s v="Travel_Frequently"/>
    <x v="0"/>
    <s v="Ex-Employees"/>
    <x v="0"/>
    <x v="0"/>
    <s v="STAFF-1167"/>
    <n v="1167"/>
    <x v="1"/>
    <x v="0"/>
    <x v="0"/>
    <s v="Yes"/>
    <s v="Y"/>
    <n v="2"/>
    <n v="-2"/>
    <n v="0"/>
    <n v="42"/>
    <n v="1"/>
    <n v="1"/>
    <n v="1"/>
    <n v="0"/>
    <n v="481"/>
    <n v="12"/>
    <x v="3"/>
    <n v="1"/>
    <n v="3"/>
    <n v="44"/>
    <n v="3"/>
    <n v="4"/>
    <n v="1"/>
    <n v="13758"/>
    <n v="2447"/>
    <n v="0"/>
    <n v="12"/>
    <n v="3"/>
    <n v="2"/>
    <n v="80"/>
    <n v="0"/>
    <n v="22"/>
    <n v="2"/>
    <x v="17"/>
    <n v="9"/>
    <n v="13"/>
    <n v="14"/>
    <s v="36-45"/>
    <s v="Mid Career"/>
    <x v="0"/>
    <x v="4"/>
  </r>
  <r>
    <x v="1"/>
    <s v="Travel_Rarely"/>
    <x v="0"/>
    <s v="Current Employees"/>
    <x v="0"/>
    <x v="3"/>
    <s v="STAFF-1171"/>
    <n v="1171"/>
    <x v="1"/>
    <x v="0"/>
    <x v="0"/>
    <s v="No"/>
    <s v="Y"/>
    <n v="3"/>
    <n v="-2"/>
    <n v="0"/>
    <n v="42"/>
    <n v="0"/>
    <m/>
    <n v="0"/>
    <n v="1"/>
    <n v="647"/>
    <n v="4"/>
    <x v="2"/>
    <n v="1"/>
    <n v="2"/>
    <n v="45"/>
    <n v="3"/>
    <n v="2"/>
    <n v="2"/>
    <n v="5155"/>
    <n v="2253"/>
    <n v="7"/>
    <n v="13"/>
    <n v="3"/>
    <n v="4"/>
    <n v="80"/>
    <n v="0"/>
    <n v="9"/>
    <n v="4"/>
    <x v="0"/>
    <n v="4"/>
    <n v="1"/>
    <n v="5"/>
    <s v="36-45"/>
    <s v="Mid Career"/>
    <x v="2"/>
    <x v="0"/>
  </r>
  <r>
    <x v="1"/>
    <s v="Travel_Rarely"/>
    <x v="0"/>
    <s v="Current Employees"/>
    <x v="1"/>
    <x v="2"/>
    <s v="STAFF-1172"/>
    <n v="1172"/>
    <x v="1"/>
    <x v="2"/>
    <x v="1"/>
    <s v="No"/>
    <s v="Y"/>
    <n v="2"/>
    <n v="-2"/>
    <n v="0"/>
    <n v="35"/>
    <n v="0"/>
    <m/>
    <n v="0"/>
    <n v="1"/>
    <n v="982"/>
    <n v="1"/>
    <x v="2"/>
    <n v="1"/>
    <n v="4"/>
    <n v="58"/>
    <n v="2"/>
    <n v="1"/>
    <n v="3"/>
    <n v="2258"/>
    <n v="16340"/>
    <n v="6"/>
    <n v="12"/>
    <n v="3"/>
    <n v="2"/>
    <n v="80"/>
    <n v="1"/>
    <n v="10"/>
    <n v="3"/>
    <x v="3"/>
    <n v="0"/>
    <n v="1"/>
    <n v="7"/>
    <s v="26-35"/>
    <s v="Early Career"/>
    <x v="0"/>
    <x v="0"/>
  </r>
  <r>
    <x v="1"/>
    <s v="Travel_Rarely"/>
    <x v="4"/>
    <s v="Current Employees"/>
    <x v="1"/>
    <x v="2"/>
    <s v="STAFF-1173"/>
    <n v="1173"/>
    <x v="1"/>
    <x v="2"/>
    <x v="0"/>
    <s v="No"/>
    <s v="Y"/>
    <n v="2"/>
    <n v="-2"/>
    <n v="0"/>
    <n v="24"/>
    <n v="0"/>
    <m/>
    <n v="0"/>
    <n v="1"/>
    <n v="477"/>
    <n v="24"/>
    <x v="3"/>
    <n v="1"/>
    <n v="4"/>
    <n v="49"/>
    <n v="3"/>
    <n v="1"/>
    <n v="2"/>
    <n v="3597"/>
    <n v="6409"/>
    <n v="8"/>
    <n v="22"/>
    <n v="4"/>
    <n v="4"/>
    <n v="80"/>
    <n v="0"/>
    <n v="6"/>
    <n v="3"/>
    <x v="9"/>
    <n v="3"/>
    <n v="1"/>
    <n v="2"/>
    <s v="18-25"/>
    <s v="Young"/>
    <x v="1"/>
    <x v="3"/>
  </r>
  <r>
    <x v="0"/>
    <s v="Travel_Rarely"/>
    <x v="2"/>
    <s v="Ex-Employees"/>
    <x v="1"/>
    <x v="0"/>
    <s v="STAFF-1175"/>
    <n v="1175"/>
    <x v="0"/>
    <x v="2"/>
    <x v="1"/>
    <s v="Yes"/>
    <s v="Y"/>
    <n v="4"/>
    <n v="-2"/>
    <n v="0"/>
    <n v="28"/>
    <n v="1"/>
    <n v="1"/>
    <n v="1"/>
    <n v="0"/>
    <n v="1485"/>
    <n v="12"/>
    <x v="1"/>
    <n v="1"/>
    <n v="3"/>
    <n v="79"/>
    <n v="3"/>
    <n v="1"/>
    <n v="1"/>
    <n v="2515"/>
    <n v="22955"/>
    <n v="1"/>
    <n v="11"/>
    <n v="3"/>
    <n v="4"/>
    <n v="80"/>
    <n v="0"/>
    <n v="1"/>
    <n v="2"/>
    <x v="6"/>
    <n v="1"/>
    <n v="0"/>
    <n v="0"/>
    <s v="26-35"/>
    <s v="Early Career"/>
    <x v="0"/>
    <x v="2"/>
  </r>
  <r>
    <x v="1"/>
    <s v="Travel_Rarely"/>
    <x v="2"/>
    <s v="Current Employees"/>
    <x v="1"/>
    <x v="2"/>
    <s v="STAFF-1177"/>
    <n v="1177"/>
    <x v="1"/>
    <x v="2"/>
    <x v="1"/>
    <s v="No"/>
    <s v="Y"/>
    <n v="2"/>
    <n v="-2"/>
    <n v="0"/>
    <n v="26"/>
    <n v="0"/>
    <m/>
    <n v="0"/>
    <n v="1"/>
    <n v="1384"/>
    <n v="3"/>
    <x v="2"/>
    <n v="1"/>
    <n v="1"/>
    <n v="82"/>
    <n v="4"/>
    <n v="1"/>
    <n v="4"/>
    <n v="4420"/>
    <n v="13421"/>
    <n v="1"/>
    <n v="22"/>
    <n v="4"/>
    <n v="2"/>
    <n v="80"/>
    <n v="1"/>
    <n v="8"/>
    <n v="3"/>
    <x v="3"/>
    <n v="7"/>
    <n v="0"/>
    <n v="7"/>
    <s v="26-35"/>
    <s v="Early Career"/>
    <x v="1"/>
    <x v="0"/>
  </r>
  <r>
    <x v="1"/>
    <s v="Travel_Rarely"/>
    <x v="2"/>
    <s v="Current Employees"/>
    <x v="0"/>
    <x v="3"/>
    <s v="STAFF-1179"/>
    <n v="1179"/>
    <x v="1"/>
    <x v="0"/>
    <x v="1"/>
    <s v="No"/>
    <s v="Y"/>
    <n v="3"/>
    <n v="-2"/>
    <n v="0"/>
    <n v="30"/>
    <n v="0"/>
    <m/>
    <n v="0"/>
    <n v="1"/>
    <n v="852"/>
    <n v="10"/>
    <x v="3"/>
    <n v="1"/>
    <n v="3"/>
    <n v="72"/>
    <n v="2"/>
    <n v="2"/>
    <n v="2"/>
    <n v="6578"/>
    <n v="2706"/>
    <n v="1"/>
    <n v="18"/>
    <n v="3"/>
    <n v="1"/>
    <n v="80"/>
    <n v="1"/>
    <n v="10"/>
    <n v="3"/>
    <x v="1"/>
    <n v="3"/>
    <n v="1"/>
    <n v="4"/>
    <s v="26-35"/>
    <s v="Early Career"/>
    <x v="4"/>
    <x v="1"/>
  </r>
  <r>
    <x v="1"/>
    <s v="Travel_Frequently"/>
    <x v="0"/>
    <s v="Current Employees"/>
    <x v="1"/>
    <x v="2"/>
    <s v="STAFF-1180"/>
    <n v="1180"/>
    <x v="0"/>
    <x v="1"/>
    <x v="1"/>
    <s v="Yes"/>
    <s v="Y"/>
    <n v="3"/>
    <n v="-2"/>
    <n v="0"/>
    <n v="40"/>
    <n v="0"/>
    <m/>
    <n v="0"/>
    <n v="1"/>
    <n v="902"/>
    <n v="26"/>
    <x v="0"/>
    <n v="1"/>
    <n v="3"/>
    <n v="92"/>
    <n v="2"/>
    <n v="2"/>
    <n v="4"/>
    <n v="4422"/>
    <n v="21203"/>
    <n v="3"/>
    <n v="13"/>
    <n v="3"/>
    <n v="4"/>
    <n v="80"/>
    <n v="1"/>
    <n v="16"/>
    <n v="1"/>
    <x v="6"/>
    <n v="1"/>
    <n v="0"/>
    <n v="0"/>
    <s v="36-45"/>
    <s v="Mid Career"/>
    <x v="2"/>
    <x v="2"/>
  </r>
  <r>
    <x v="1"/>
    <s v="Travel_Rarely"/>
    <x v="0"/>
    <s v="Current Employees"/>
    <x v="1"/>
    <x v="0"/>
    <s v="STAFF-1182"/>
    <n v="1182"/>
    <x v="1"/>
    <x v="3"/>
    <x v="2"/>
    <s v="No"/>
    <s v="Y"/>
    <n v="2"/>
    <n v="-2"/>
    <n v="0"/>
    <n v="35"/>
    <n v="0"/>
    <m/>
    <n v="0"/>
    <n v="1"/>
    <n v="819"/>
    <n v="2"/>
    <x v="3"/>
    <n v="1"/>
    <n v="3"/>
    <n v="44"/>
    <n v="2"/>
    <n v="3"/>
    <n v="1"/>
    <n v="10274"/>
    <n v="19588"/>
    <n v="2"/>
    <n v="18"/>
    <n v="3"/>
    <n v="2"/>
    <n v="80"/>
    <n v="1"/>
    <n v="15"/>
    <n v="4"/>
    <x v="5"/>
    <n v="7"/>
    <n v="6"/>
    <n v="4"/>
    <s v="26-35"/>
    <s v="Early Career"/>
    <x v="4"/>
    <x v="0"/>
  </r>
  <r>
    <x v="1"/>
    <s v="Travel_Frequently"/>
    <x v="2"/>
    <s v="Current Employees"/>
    <x v="1"/>
    <x v="2"/>
    <s v="STAFF-1184"/>
    <n v="1184"/>
    <x v="1"/>
    <x v="4"/>
    <x v="0"/>
    <s v="No"/>
    <s v="Y"/>
    <n v="3"/>
    <n v="-2"/>
    <n v="0"/>
    <n v="34"/>
    <n v="0"/>
    <m/>
    <n v="0"/>
    <n v="1"/>
    <n v="669"/>
    <n v="1"/>
    <x v="3"/>
    <n v="1"/>
    <n v="4"/>
    <n v="97"/>
    <n v="2"/>
    <n v="2"/>
    <n v="3"/>
    <n v="5343"/>
    <n v="25755"/>
    <n v="0"/>
    <n v="20"/>
    <n v="4"/>
    <n v="3"/>
    <n v="80"/>
    <n v="0"/>
    <n v="14"/>
    <n v="3"/>
    <x v="20"/>
    <n v="9"/>
    <n v="4"/>
    <n v="9"/>
    <s v="26-35"/>
    <s v="Early Career"/>
    <x v="3"/>
    <x v="4"/>
  </r>
  <r>
    <x v="1"/>
    <s v="Travel_Frequently"/>
    <x v="0"/>
    <s v="Current Employees"/>
    <x v="1"/>
    <x v="1"/>
    <s v="STAFF-1185"/>
    <n v="1185"/>
    <x v="1"/>
    <x v="2"/>
    <x v="1"/>
    <s v="No"/>
    <s v="Y"/>
    <n v="2"/>
    <n v="-2"/>
    <n v="0"/>
    <n v="35"/>
    <n v="0"/>
    <m/>
    <n v="0"/>
    <n v="1"/>
    <n v="636"/>
    <n v="4"/>
    <x v="2"/>
    <n v="1"/>
    <n v="4"/>
    <n v="47"/>
    <n v="2"/>
    <n v="1"/>
    <n v="4"/>
    <n v="2376"/>
    <n v="26537"/>
    <n v="1"/>
    <n v="13"/>
    <n v="3"/>
    <n v="2"/>
    <n v="80"/>
    <n v="1"/>
    <n v="2"/>
    <n v="4"/>
    <x v="4"/>
    <n v="2"/>
    <n v="2"/>
    <n v="2"/>
    <s v="26-35"/>
    <s v="Early Career"/>
    <x v="2"/>
    <x v="2"/>
  </r>
  <r>
    <x v="0"/>
    <s v="Travel_Rarely"/>
    <x v="0"/>
    <s v="Ex-Employees"/>
    <x v="0"/>
    <x v="3"/>
    <s v="STAFF-1188"/>
    <n v="1188"/>
    <x v="0"/>
    <x v="0"/>
    <x v="0"/>
    <s v="No"/>
    <s v="Y"/>
    <n v="2"/>
    <n v="-2"/>
    <n v="0"/>
    <n v="43"/>
    <n v="1"/>
    <n v="1"/>
    <n v="1"/>
    <n v="0"/>
    <n v="1372"/>
    <n v="9"/>
    <x v="3"/>
    <n v="1"/>
    <n v="1"/>
    <n v="85"/>
    <n v="1"/>
    <n v="2"/>
    <n v="2"/>
    <n v="5346"/>
    <n v="9489"/>
    <n v="8"/>
    <n v="13"/>
    <n v="3"/>
    <n v="2"/>
    <n v="80"/>
    <n v="0"/>
    <n v="7"/>
    <n v="2"/>
    <x v="9"/>
    <n v="3"/>
    <n v="1"/>
    <n v="3"/>
    <s v="36-45"/>
    <s v="Mid Career"/>
    <x v="2"/>
    <x v="3"/>
  </r>
  <r>
    <x v="1"/>
    <s v="Non-Travel"/>
    <x v="2"/>
    <s v="Current Employees"/>
    <x v="0"/>
    <x v="0"/>
    <s v="STAFF-1190"/>
    <n v="1190"/>
    <x v="0"/>
    <x v="6"/>
    <x v="2"/>
    <s v="No"/>
    <s v="Y"/>
    <n v="3"/>
    <n v="-2"/>
    <n v="0"/>
    <n v="32"/>
    <n v="0"/>
    <m/>
    <n v="0"/>
    <n v="1"/>
    <n v="862"/>
    <n v="2"/>
    <x v="1"/>
    <n v="1"/>
    <n v="3"/>
    <n v="76"/>
    <n v="3"/>
    <n v="1"/>
    <n v="1"/>
    <n v="2827"/>
    <n v="14947"/>
    <n v="1"/>
    <n v="12"/>
    <n v="3"/>
    <n v="3"/>
    <n v="80"/>
    <n v="3"/>
    <n v="1"/>
    <n v="3"/>
    <x v="6"/>
    <n v="0"/>
    <n v="0"/>
    <n v="0"/>
    <s v="26-35"/>
    <s v="Early Career"/>
    <x v="0"/>
    <x v="2"/>
  </r>
  <r>
    <x v="1"/>
    <s v="Travel_Rarely"/>
    <x v="3"/>
    <s v="Current Employees"/>
    <x v="1"/>
    <x v="4"/>
    <s v="STAFF-1191"/>
    <n v="1191"/>
    <x v="0"/>
    <x v="5"/>
    <x v="2"/>
    <s v="No"/>
    <s v="Y"/>
    <n v="2"/>
    <n v="-2"/>
    <n v="0"/>
    <n v="56"/>
    <n v="0"/>
    <m/>
    <n v="0"/>
    <n v="1"/>
    <n v="718"/>
    <n v="4"/>
    <x v="2"/>
    <n v="1"/>
    <n v="4"/>
    <n v="92"/>
    <n v="3"/>
    <n v="5"/>
    <n v="4"/>
    <n v="19943"/>
    <n v="18575"/>
    <n v="4"/>
    <n v="13"/>
    <n v="3"/>
    <n v="4"/>
    <n v="80"/>
    <n v="1"/>
    <n v="28"/>
    <n v="3"/>
    <x v="8"/>
    <n v="2"/>
    <n v="4"/>
    <n v="2"/>
    <s v="46+"/>
    <s v="Senior"/>
    <x v="2"/>
    <x v="3"/>
  </r>
  <r>
    <x v="1"/>
    <s v="Travel_Rarely"/>
    <x v="2"/>
    <s v="Current Employees"/>
    <x v="1"/>
    <x v="2"/>
    <s v="STAFF-1192"/>
    <n v="1192"/>
    <x v="0"/>
    <x v="2"/>
    <x v="1"/>
    <s v="No"/>
    <s v="Y"/>
    <n v="5"/>
    <n v="-2"/>
    <n v="0"/>
    <n v="29"/>
    <n v="0"/>
    <m/>
    <n v="0"/>
    <n v="1"/>
    <n v="1401"/>
    <n v="6"/>
    <x v="1"/>
    <n v="1"/>
    <n v="2"/>
    <n v="54"/>
    <n v="3"/>
    <n v="1"/>
    <n v="4"/>
    <n v="3131"/>
    <n v="26342"/>
    <n v="1"/>
    <n v="13"/>
    <n v="3"/>
    <n v="1"/>
    <n v="80"/>
    <n v="1"/>
    <n v="10"/>
    <n v="3"/>
    <x v="1"/>
    <n v="8"/>
    <n v="0"/>
    <n v="8"/>
    <s v="26-35"/>
    <s v="Early Career"/>
    <x v="2"/>
    <x v="1"/>
  </r>
  <r>
    <x v="1"/>
    <s v="Travel_Rarely"/>
    <x v="4"/>
    <s v="Current Employees"/>
    <x v="1"/>
    <x v="0"/>
    <s v="STAFF-1193"/>
    <n v="1193"/>
    <x v="1"/>
    <x v="1"/>
    <x v="0"/>
    <s v="No"/>
    <s v="Y"/>
    <n v="4"/>
    <n v="-2"/>
    <n v="0"/>
    <n v="19"/>
    <n v="0"/>
    <m/>
    <n v="0"/>
    <n v="1"/>
    <n v="645"/>
    <n v="9"/>
    <x v="0"/>
    <n v="1"/>
    <n v="3"/>
    <n v="54"/>
    <n v="3"/>
    <n v="1"/>
    <n v="1"/>
    <n v="2552"/>
    <n v="7172"/>
    <n v="1"/>
    <n v="25"/>
    <n v="4"/>
    <n v="3"/>
    <n v="80"/>
    <n v="0"/>
    <n v="1"/>
    <n v="3"/>
    <x v="6"/>
    <n v="1"/>
    <n v="0"/>
    <n v="0"/>
    <s v="18-25"/>
    <s v="Young"/>
    <x v="1"/>
    <x v="2"/>
  </r>
  <r>
    <x v="1"/>
    <s v="Travel_Rarely"/>
    <x v="1"/>
    <s v="Current Employees"/>
    <x v="1"/>
    <x v="2"/>
    <s v="STAFF-1195"/>
    <n v="1195"/>
    <x v="0"/>
    <x v="1"/>
    <x v="1"/>
    <s v="Yes"/>
    <s v="Y"/>
    <n v="2"/>
    <n v="-2"/>
    <n v="0"/>
    <n v="45"/>
    <n v="0"/>
    <m/>
    <n v="0"/>
    <n v="1"/>
    <n v="1457"/>
    <n v="7"/>
    <x v="3"/>
    <n v="1"/>
    <n v="1"/>
    <n v="83"/>
    <n v="3"/>
    <n v="1"/>
    <n v="3"/>
    <n v="4477"/>
    <n v="20100"/>
    <n v="4"/>
    <n v="19"/>
    <n v="3"/>
    <n v="3"/>
    <n v="80"/>
    <n v="1"/>
    <n v="7"/>
    <n v="2"/>
    <x v="11"/>
    <n v="2"/>
    <n v="0"/>
    <n v="2"/>
    <s v="36-45"/>
    <s v="Mid Career"/>
    <x v="3"/>
    <x v="3"/>
  </r>
  <r>
    <x v="1"/>
    <s v="Travel_Rarely"/>
    <x v="0"/>
    <s v="Current Employees"/>
    <x v="1"/>
    <x v="0"/>
    <s v="STAFF-1196"/>
    <n v="1196"/>
    <x v="0"/>
    <x v="3"/>
    <x v="1"/>
    <s v="No"/>
    <s v="Y"/>
    <n v="2"/>
    <n v="-2"/>
    <n v="0"/>
    <n v="37"/>
    <n v="0"/>
    <m/>
    <n v="0"/>
    <n v="1"/>
    <n v="977"/>
    <n v="1"/>
    <x v="3"/>
    <n v="1"/>
    <n v="4"/>
    <n v="56"/>
    <n v="2"/>
    <n v="2"/>
    <n v="1"/>
    <n v="6474"/>
    <n v="9961"/>
    <n v="1"/>
    <n v="13"/>
    <n v="3"/>
    <n v="2"/>
    <n v="80"/>
    <n v="1"/>
    <n v="14"/>
    <n v="2"/>
    <x v="13"/>
    <n v="8"/>
    <n v="3"/>
    <n v="11"/>
    <s v="36-45"/>
    <s v="Mid Career"/>
    <x v="2"/>
    <x v="4"/>
  </r>
  <r>
    <x v="1"/>
    <s v="Travel_Rarely"/>
    <x v="4"/>
    <s v="Current Employees"/>
    <x v="1"/>
    <x v="0"/>
    <s v="STAFF-1198"/>
    <n v="1198"/>
    <x v="1"/>
    <x v="2"/>
    <x v="0"/>
    <s v="No"/>
    <s v="Y"/>
    <n v="2"/>
    <n v="-2"/>
    <n v="0"/>
    <n v="20"/>
    <n v="0"/>
    <m/>
    <n v="0"/>
    <n v="1"/>
    <n v="805"/>
    <n v="3"/>
    <x v="3"/>
    <n v="1"/>
    <n v="1"/>
    <n v="87"/>
    <n v="2"/>
    <n v="1"/>
    <n v="1"/>
    <n v="3033"/>
    <n v="12828"/>
    <n v="1"/>
    <n v="12"/>
    <n v="3"/>
    <n v="1"/>
    <n v="80"/>
    <n v="0"/>
    <n v="2"/>
    <n v="2"/>
    <x v="4"/>
    <n v="2"/>
    <n v="1"/>
    <n v="2"/>
    <s v="18-25"/>
    <s v="Young"/>
    <x v="0"/>
    <x v="2"/>
  </r>
  <r>
    <x v="0"/>
    <s v="Travel_Rarely"/>
    <x v="0"/>
    <s v="Ex-Employees"/>
    <x v="1"/>
    <x v="0"/>
    <s v="STAFF-1200"/>
    <n v="1200"/>
    <x v="1"/>
    <x v="1"/>
    <x v="0"/>
    <s v="Yes"/>
    <s v="Y"/>
    <n v="4"/>
    <n v="-2"/>
    <n v="0"/>
    <n v="44"/>
    <n v="1"/>
    <n v="1"/>
    <n v="1"/>
    <n v="0"/>
    <n v="1097"/>
    <n v="10"/>
    <x v="2"/>
    <n v="1"/>
    <n v="3"/>
    <n v="96"/>
    <n v="3"/>
    <n v="1"/>
    <n v="1"/>
    <n v="2936"/>
    <n v="10826"/>
    <n v="1"/>
    <n v="11"/>
    <n v="3"/>
    <n v="3"/>
    <n v="80"/>
    <n v="0"/>
    <n v="6"/>
    <n v="3"/>
    <x v="0"/>
    <n v="4"/>
    <n v="0"/>
    <n v="2"/>
    <s v="36-45"/>
    <s v="Mid Career"/>
    <x v="0"/>
    <x v="0"/>
  </r>
  <r>
    <x v="1"/>
    <s v="Travel_Rarely"/>
    <x v="1"/>
    <s v="Current Employees"/>
    <x v="1"/>
    <x v="2"/>
    <s v="STAFF-1201"/>
    <n v="1201"/>
    <x v="0"/>
    <x v="5"/>
    <x v="2"/>
    <s v="No"/>
    <s v="Y"/>
    <n v="6"/>
    <n v="-2"/>
    <n v="0"/>
    <n v="53"/>
    <n v="0"/>
    <m/>
    <n v="0"/>
    <n v="1"/>
    <n v="1223"/>
    <n v="7"/>
    <x v="0"/>
    <n v="1"/>
    <n v="4"/>
    <n v="50"/>
    <n v="3"/>
    <n v="5"/>
    <n v="3"/>
    <n v="18606"/>
    <n v="18640"/>
    <n v="3"/>
    <n v="18"/>
    <n v="3"/>
    <n v="2"/>
    <n v="80"/>
    <n v="1"/>
    <n v="26"/>
    <n v="3"/>
    <x v="5"/>
    <n v="7"/>
    <n v="4"/>
    <n v="7"/>
    <s v="46+"/>
    <s v="Senior"/>
    <x v="4"/>
    <x v="0"/>
  </r>
  <r>
    <x v="1"/>
    <s v="Travel_Rarely"/>
    <x v="2"/>
    <s v="Current Employees"/>
    <x v="1"/>
    <x v="0"/>
    <s v="STAFF-1202"/>
    <n v="1202"/>
    <x v="0"/>
    <x v="1"/>
    <x v="1"/>
    <s v="Yes"/>
    <s v="Y"/>
    <n v="2"/>
    <n v="-2"/>
    <n v="0"/>
    <n v="29"/>
    <n v="0"/>
    <m/>
    <n v="0"/>
    <n v="1"/>
    <n v="942"/>
    <n v="15"/>
    <x v="1"/>
    <n v="1"/>
    <n v="2"/>
    <n v="69"/>
    <n v="1"/>
    <n v="1"/>
    <n v="1"/>
    <n v="2168"/>
    <n v="26933"/>
    <n v="0"/>
    <n v="18"/>
    <n v="3"/>
    <n v="1"/>
    <n v="80"/>
    <n v="1"/>
    <n v="6"/>
    <n v="2"/>
    <x v="8"/>
    <n v="4"/>
    <n v="1"/>
    <n v="3"/>
    <s v="26-35"/>
    <s v="Early Career"/>
    <x v="4"/>
    <x v="3"/>
  </r>
  <r>
    <x v="0"/>
    <s v="Travel_Frequently"/>
    <x v="4"/>
    <s v="Ex-Employees"/>
    <x v="1"/>
    <x v="0"/>
    <s v="STAFF-1203"/>
    <n v="1203"/>
    <x v="1"/>
    <x v="1"/>
    <x v="1"/>
    <s v="Yes"/>
    <s v="Y"/>
    <n v="5"/>
    <n v="-2"/>
    <n v="0"/>
    <n v="22"/>
    <n v="1"/>
    <n v="1"/>
    <n v="1"/>
    <n v="0"/>
    <n v="1256"/>
    <n v="3"/>
    <x v="2"/>
    <n v="1"/>
    <n v="3"/>
    <n v="48"/>
    <n v="2"/>
    <n v="1"/>
    <n v="1"/>
    <n v="2853"/>
    <n v="4223"/>
    <n v="0"/>
    <n v="11"/>
    <n v="3"/>
    <n v="2"/>
    <n v="80"/>
    <n v="1"/>
    <n v="1"/>
    <n v="3"/>
    <x v="2"/>
    <n v="0"/>
    <n v="0"/>
    <n v="0"/>
    <s v="18-25"/>
    <s v="Young"/>
    <x v="0"/>
    <x v="2"/>
  </r>
  <r>
    <x v="1"/>
    <s v="Travel_Rarely"/>
    <x v="1"/>
    <s v="Current Employees"/>
    <x v="0"/>
    <x v="3"/>
    <s v="STAFF-1204"/>
    <n v="1204"/>
    <x v="0"/>
    <x v="5"/>
    <x v="1"/>
    <s v="No"/>
    <s v="Y"/>
    <n v="2"/>
    <n v="-2"/>
    <n v="0"/>
    <n v="46"/>
    <n v="0"/>
    <m/>
    <n v="0"/>
    <n v="1"/>
    <n v="1402"/>
    <n v="2"/>
    <x v="3"/>
    <n v="1"/>
    <n v="3"/>
    <n v="69"/>
    <n v="3"/>
    <n v="4"/>
    <n v="2"/>
    <n v="17048"/>
    <n v="24097"/>
    <n v="8"/>
    <n v="23"/>
    <n v="4"/>
    <n v="1"/>
    <n v="80"/>
    <n v="0"/>
    <n v="28"/>
    <n v="3"/>
    <x v="34"/>
    <n v="15"/>
    <n v="15"/>
    <n v="9"/>
    <s v="46+"/>
    <s v="Senior"/>
    <x v="1"/>
    <x v="4"/>
  </r>
  <r>
    <x v="1"/>
    <s v="Non-Travel"/>
    <x v="0"/>
    <s v="Current Employees"/>
    <x v="1"/>
    <x v="0"/>
    <s v="STAFF-1206"/>
    <n v="1206"/>
    <x v="1"/>
    <x v="1"/>
    <x v="0"/>
    <s v="No"/>
    <s v="Y"/>
    <n v="3"/>
    <n v="-2"/>
    <n v="0"/>
    <n v="44"/>
    <n v="0"/>
    <m/>
    <n v="0"/>
    <n v="1"/>
    <n v="111"/>
    <n v="17"/>
    <x v="3"/>
    <n v="1"/>
    <n v="4"/>
    <n v="74"/>
    <n v="1"/>
    <n v="1"/>
    <n v="1"/>
    <n v="2290"/>
    <n v="4279"/>
    <n v="2"/>
    <n v="13"/>
    <n v="3"/>
    <n v="4"/>
    <n v="80"/>
    <n v="0"/>
    <n v="6"/>
    <n v="3"/>
    <x v="2"/>
    <n v="0"/>
    <n v="0"/>
    <n v="0"/>
    <s v="36-45"/>
    <s v="Mid Career"/>
    <x v="2"/>
    <x v="2"/>
  </r>
  <r>
    <x v="1"/>
    <s v="Travel_Rarely"/>
    <x v="2"/>
    <s v="Current Employees"/>
    <x v="2"/>
    <x v="5"/>
    <s v="STAFF-1207"/>
    <n v="1207"/>
    <x v="1"/>
    <x v="8"/>
    <x v="1"/>
    <s v="No"/>
    <s v="Y"/>
    <n v="2"/>
    <n v="-2"/>
    <n v="0"/>
    <n v="33"/>
    <n v="0"/>
    <m/>
    <n v="0"/>
    <n v="1"/>
    <n v="147"/>
    <n v="2"/>
    <x v="3"/>
    <n v="1"/>
    <n v="2"/>
    <n v="99"/>
    <n v="3"/>
    <n v="1"/>
    <n v="3"/>
    <n v="3600"/>
    <n v="8429"/>
    <n v="1"/>
    <n v="13"/>
    <n v="3"/>
    <n v="4"/>
    <n v="80"/>
    <n v="1"/>
    <n v="5"/>
    <n v="3"/>
    <x v="8"/>
    <n v="4"/>
    <n v="1"/>
    <n v="4"/>
    <s v="26-35"/>
    <s v="Early Career"/>
    <x v="2"/>
    <x v="3"/>
  </r>
  <r>
    <x v="0"/>
    <s v="Non-Travel"/>
    <x v="0"/>
    <s v="Ex-Employees"/>
    <x v="1"/>
    <x v="0"/>
    <s v="STAFF-1210"/>
    <n v="1210"/>
    <x v="1"/>
    <x v="1"/>
    <x v="2"/>
    <s v="No"/>
    <s v="Y"/>
    <n v="2"/>
    <n v="-2"/>
    <n v="0"/>
    <n v="41"/>
    <n v="1"/>
    <n v="1"/>
    <n v="1"/>
    <n v="0"/>
    <n v="906"/>
    <n v="5"/>
    <x v="0"/>
    <n v="1"/>
    <n v="1"/>
    <n v="95"/>
    <n v="2"/>
    <n v="1"/>
    <n v="1"/>
    <n v="2107"/>
    <n v="20293"/>
    <n v="6"/>
    <n v="17"/>
    <n v="3"/>
    <n v="1"/>
    <n v="80"/>
    <n v="1"/>
    <n v="5"/>
    <n v="1"/>
    <x v="6"/>
    <n v="0"/>
    <n v="0"/>
    <n v="0"/>
    <s v="36-45"/>
    <s v="Mid Career"/>
    <x v="4"/>
    <x v="2"/>
  </r>
  <r>
    <x v="1"/>
    <s v="Travel_Rarely"/>
    <x v="2"/>
    <s v="Current Employees"/>
    <x v="0"/>
    <x v="0"/>
    <s v="STAFF-1211"/>
    <n v="1211"/>
    <x v="1"/>
    <x v="0"/>
    <x v="2"/>
    <s v="No"/>
    <s v="Y"/>
    <n v="3"/>
    <n v="-2"/>
    <n v="0"/>
    <n v="30"/>
    <n v="0"/>
    <m/>
    <n v="0"/>
    <n v="1"/>
    <n v="1329"/>
    <n v="29"/>
    <x v="2"/>
    <n v="1"/>
    <n v="3"/>
    <n v="61"/>
    <n v="3"/>
    <n v="2"/>
    <n v="1"/>
    <n v="4115"/>
    <n v="13192"/>
    <n v="8"/>
    <n v="19"/>
    <n v="3"/>
    <n v="3"/>
    <n v="80"/>
    <n v="3"/>
    <n v="8"/>
    <n v="3"/>
    <x v="9"/>
    <n v="3"/>
    <n v="0"/>
    <n v="3"/>
    <s v="26-35"/>
    <s v="Early Career"/>
    <x v="3"/>
    <x v="3"/>
  </r>
  <r>
    <x v="1"/>
    <s v="Travel_Frequently"/>
    <x v="0"/>
    <s v="Current Employees"/>
    <x v="0"/>
    <x v="2"/>
    <s v="STAFF-1212"/>
    <n v="1212"/>
    <x v="1"/>
    <x v="0"/>
    <x v="1"/>
    <s v="No"/>
    <s v="Y"/>
    <n v="2"/>
    <n v="-2"/>
    <n v="0"/>
    <n v="40"/>
    <n v="0"/>
    <m/>
    <n v="0"/>
    <n v="1"/>
    <n v="1184"/>
    <n v="2"/>
    <x v="2"/>
    <n v="1"/>
    <n v="2"/>
    <n v="62"/>
    <n v="3"/>
    <n v="2"/>
    <n v="2"/>
    <n v="4327"/>
    <n v="25440"/>
    <n v="5"/>
    <n v="12"/>
    <n v="3"/>
    <n v="4"/>
    <n v="80"/>
    <n v="3"/>
    <n v="5"/>
    <n v="3"/>
    <x v="2"/>
    <n v="0"/>
    <n v="0"/>
    <n v="0"/>
    <s v="36-45"/>
    <s v="Mid Career"/>
    <x v="0"/>
    <x v="2"/>
  </r>
  <r>
    <x v="1"/>
    <s v="Travel_Frequently"/>
    <x v="1"/>
    <s v="Current Employees"/>
    <x v="1"/>
    <x v="2"/>
    <s v="STAFF-1215"/>
    <n v="1215"/>
    <x v="0"/>
    <x v="5"/>
    <x v="1"/>
    <s v="No"/>
    <s v="Y"/>
    <n v="3"/>
    <n v="-2"/>
    <n v="0"/>
    <n v="50"/>
    <n v="0"/>
    <m/>
    <n v="0"/>
    <n v="1"/>
    <n v="1421"/>
    <n v="2"/>
    <x v="3"/>
    <n v="1"/>
    <n v="4"/>
    <n v="30"/>
    <n v="3"/>
    <n v="4"/>
    <n v="3"/>
    <n v="17856"/>
    <n v="9490"/>
    <n v="2"/>
    <n v="22"/>
    <n v="4"/>
    <n v="3"/>
    <n v="80"/>
    <n v="1"/>
    <n v="32"/>
    <n v="3"/>
    <x v="4"/>
    <n v="2"/>
    <n v="2"/>
    <n v="2"/>
    <s v="46+"/>
    <s v="Senior"/>
    <x v="1"/>
    <x v="2"/>
  </r>
  <r>
    <x v="1"/>
    <s v="Travel_Rarely"/>
    <x v="2"/>
    <s v="Current Employees"/>
    <x v="1"/>
    <x v="2"/>
    <s v="STAFF-1216"/>
    <n v="1216"/>
    <x v="1"/>
    <x v="2"/>
    <x v="1"/>
    <s v="No"/>
    <s v="Y"/>
    <n v="2"/>
    <n v="-2"/>
    <n v="0"/>
    <n v="28"/>
    <n v="0"/>
    <m/>
    <n v="0"/>
    <n v="1"/>
    <n v="1179"/>
    <n v="19"/>
    <x v="2"/>
    <n v="1"/>
    <n v="4"/>
    <n v="78"/>
    <n v="2"/>
    <n v="1"/>
    <n v="3"/>
    <n v="3196"/>
    <n v="12449"/>
    <n v="1"/>
    <n v="12"/>
    <n v="3"/>
    <n v="3"/>
    <n v="80"/>
    <n v="3"/>
    <n v="6"/>
    <n v="3"/>
    <x v="0"/>
    <n v="5"/>
    <n v="3"/>
    <n v="3"/>
    <s v="26-35"/>
    <s v="Early Career"/>
    <x v="0"/>
    <x v="0"/>
  </r>
  <r>
    <x v="1"/>
    <s v="Travel_Rarely"/>
    <x v="1"/>
    <s v="Current Employees"/>
    <x v="1"/>
    <x v="0"/>
    <s v="STAFF-1217"/>
    <n v="1217"/>
    <x v="1"/>
    <x v="7"/>
    <x v="1"/>
    <s v="No"/>
    <s v="Y"/>
    <n v="2"/>
    <n v="-2"/>
    <n v="0"/>
    <n v="46"/>
    <n v="0"/>
    <m/>
    <n v="0"/>
    <n v="1"/>
    <n v="1450"/>
    <n v="15"/>
    <x v="0"/>
    <n v="1"/>
    <n v="4"/>
    <n v="52"/>
    <n v="3"/>
    <n v="5"/>
    <n v="1"/>
    <n v="19081"/>
    <n v="10849"/>
    <n v="5"/>
    <n v="11"/>
    <n v="3"/>
    <n v="1"/>
    <n v="80"/>
    <n v="1"/>
    <n v="25"/>
    <n v="3"/>
    <x v="9"/>
    <n v="2"/>
    <n v="0"/>
    <n v="3"/>
    <s v="46+"/>
    <s v="Senior"/>
    <x v="0"/>
    <x v="3"/>
  </r>
  <r>
    <x v="1"/>
    <s v="Travel_Rarely"/>
    <x v="0"/>
    <s v="Current Employees"/>
    <x v="0"/>
    <x v="0"/>
    <s v="STAFF-1218"/>
    <n v="1218"/>
    <x v="1"/>
    <x v="0"/>
    <x v="1"/>
    <s v="Yes"/>
    <s v="Y"/>
    <n v="2"/>
    <n v="-2"/>
    <n v="0"/>
    <n v="35"/>
    <n v="0"/>
    <m/>
    <n v="0"/>
    <n v="1"/>
    <n v="1361"/>
    <n v="17"/>
    <x v="2"/>
    <n v="1"/>
    <n v="3"/>
    <n v="94"/>
    <n v="3"/>
    <n v="2"/>
    <n v="1"/>
    <n v="8966"/>
    <n v="21026"/>
    <n v="3"/>
    <n v="15"/>
    <n v="3"/>
    <n v="4"/>
    <n v="80"/>
    <n v="3"/>
    <n v="15"/>
    <n v="3"/>
    <x v="5"/>
    <n v="7"/>
    <n v="1"/>
    <n v="7"/>
    <s v="26-35"/>
    <s v="Early Career"/>
    <x v="2"/>
    <x v="0"/>
  </r>
  <r>
    <x v="0"/>
    <s v="Travel_Rarely"/>
    <x v="4"/>
    <s v="Ex-Employees"/>
    <x v="1"/>
    <x v="0"/>
    <s v="STAFF-1219"/>
    <n v="1219"/>
    <x v="0"/>
    <x v="2"/>
    <x v="1"/>
    <s v="No"/>
    <s v="Y"/>
    <n v="3"/>
    <n v="-2"/>
    <n v="0"/>
    <n v="24"/>
    <n v="1"/>
    <n v="1"/>
    <n v="1"/>
    <n v="0"/>
    <n v="984"/>
    <n v="17"/>
    <x v="0"/>
    <n v="1"/>
    <n v="4"/>
    <n v="97"/>
    <n v="3"/>
    <n v="1"/>
    <n v="1"/>
    <n v="2210"/>
    <n v="3372"/>
    <n v="1"/>
    <n v="13"/>
    <n v="3"/>
    <n v="1"/>
    <n v="80"/>
    <n v="1"/>
    <n v="1"/>
    <n v="1"/>
    <x v="6"/>
    <n v="0"/>
    <n v="0"/>
    <n v="0"/>
    <s v="18-25"/>
    <s v="Young"/>
    <x v="2"/>
    <x v="2"/>
  </r>
  <r>
    <x v="1"/>
    <s v="Travel_Frequently"/>
    <x v="2"/>
    <s v="Current Employees"/>
    <x v="0"/>
    <x v="2"/>
    <s v="STAFF-1220"/>
    <n v="1220"/>
    <x v="0"/>
    <x v="0"/>
    <x v="1"/>
    <s v="No"/>
    <s v="Y"/>
    <n v="3"/>
    <n v="-2"/>
    <n v="0"/>
    <n v="33"/>
    <n v="0"/>
    <m/>
    <n v="0"/>
    <n v="1"/>
    <n v="1146"/>
    <n v="25"/>
    <x v="3"/>
    <n v="1"/>
    <n v="2"/>
    <n v="82"/>
    <n v="3"/>
    <n v="2"/>
    <n v="3"/>
    <n v="4539"/>
    <n v="4905"/>
    <n v="1"/>
    <n v="12"/>
    <n v="3"/>
    <n v="1"/>
    <n v="80"/>
    <n v="1"/>
    <n v="10"/>
    <n v="2"/>
    <x v="1"/>
    <n v="7"/>
    <n v="0"/>
    <n v="1"/>
    <s v="26-35"/>
    <s v="Early Career"/>
    <x v="0"/>
    <x v="1"/>
  </r>
  <r>
    <x v="1"/>
    <s v="Travel_Rarely"/>
    <x v="0"/>
    <s v="Current Employees"/>
    <x v="1"/>
    <x v="0"/>
    <s v="STAFF-1221"/>
    <n v="1221"/>
    <x v="1"/>
    <x v="2"/>
    <x v="2"/>
    <s v="No"/>
    <s v="Y"/>
    <n v="4"/>
    <n v="-2"/>
    <n v="0"/>
    <n v="36"/>
    <n v="0"/>
    <m/>
    <n v="0"/>
    <n v="1"/>
    <n v="917"/>
    <n v="6"/>
    <x v="2"/>
    <n v="1"/>
    <n v="3"/>
    <n v="60"/>
    <n v="1"/>
    <n v="1"/>
    <n v="1"/>
    <n v="2741"/>
    <n v="6865"/>
    <n v="1"/>
    <n v="14"/>
    <n v="3"/>
    <n v="3"/>
    <n v="80"/>
    <n v="1"/>
    <n v="7"/>
    <n v="3"/>
    <x v="5"/>
    <n v="7"/>
    <n v="1"/>
    <n v="7"/>
    <s v="36-45"/>
    <s v="Mid Career"/>
    <x v="2"/>
    <x v="0"/>
  </r>
  <r>
    <x v="1"/>
    <s v="Travel_Rarely"/>
    <x v="2"/>
    <s v="Current Employees"/>
    <x v="1"/>
    <x v="0"/>
    <s v="STAFF-1224"/>
    <n v="1224"/>
    <x v="1"/>
    <x v="2"/>
    <x v="2"/>
    <s v="No"/>
    <s v="Y"/>
    <n v="4"/>
    <n v="-2"/>
    <n v="0"/>
    <n v="30"/>
    <n v="0"/>
    <m/>
    <n v="0"/>
    <n v="1"/>
    <n v="853"/>
    <n v="7"/>
    <x v="2"/>
    <n v="1"/>
    <n v="3"/>
    <n v="49"/>
    <n v="3"/>
    <n v="2"/>
    <n v="1"/>
    <n v="3491"/>
    <n v="11309"/>
    <n v="1"/>
    <n v="13"/>
    <n v="3"/>
    <n v="1"/>
    <n v="80"/>
    <n v="3"/>
    <n v="10"/>
    <n v="2"/>
    <x v="1"/>
    <n v="7"/>
    <n v="8"/>
    <n v="9"/>
    <s v="26-35"/>
    <s v="Early Career"/>
    <x v="2"/>
    <x v="1"/>
  </r>
  <r>
    <x v="1"/>
    <s v="Travel_Rarely"/>
    <x v="0"/>
    <s v="Current Employees"/>
    <x v="1"/>
    <x v="1"/>
    <s v="STAFF-1225"/>
    <n v="1225"/>
    <x v="1"/>
    <x v="1"/>
    <x v="0"/>
    <s v="No"/>
    <s v="Y"/>
    <n v="3"/>
    <n v="-2"/>
    <n v="0"/>
    <n v="44"/>
    <n v="0"/>
    <m/>
    <n v="0"/>
    <n v="1"/>
    <n v="200"/>
    <n v="29"/>
    <x v="2"/>
    <n v="1"/>
    <n v="4"/>
    <n v="32"/>
    <n v="3"/>
    <n v="2"/>
    <n v="4"/>
    <n v="4541"/>
    <n v="7744"/>
    <n v="1"/>
    <n v="25"/>
    <n v="4"/>
    <n v="2"/>
    <n v="80"/>
    <n v="0"/>
    <n v="20"/>
    <n v="3"/>
    <x v="23"/>
    <n v="11"/>
    <n v="13"/>
    <n v="17"/>
    <s v="36-45"/>
    <s v="Mid Career"/>
    <x v="1"/>
    <x v="4"/>
  </r>
  <r>
    <x v="1"/>
    <s v="Travel_Rarely"/>
    <x v="4"/>
    <s v="Current Employees"/>
    <x v="0"/>
    <x v="3"/>
    <s v="STAFF-1226"/>
    <n v="1226"/>
    <x v="1"/>
    <x v="6"/>
    <x v="0"/>
    <s v="No"/>
    <s v="Y"/>
    <n v="2"/>
    <n v="-2"/>
    <n v="0"/>
    <n v="20"/>
    <n v="0"/>
    <m/>
    <n v="0"/>
    <n v="1"/>
    <n v="654"/>
    <n v="21"/>
    <x v="3"/>
    <n v="1"/>
    <n v="3"/>
    <n v="43"/>
    <n v="4"/>
    <n v="1"/>
    <n v="2"/>
    <n v="2678"/>
    <n v="5050"/>
    <n v="1"/>
    <n v="17"/>
    <n v="3"/>
    <n v="4"/>
    <n v="80"/>
    <n v="0"/>
    <n v="2"/>
    <n v="3"/>
    <x v="4"/>
    <n v="1"/>
    <n v="2"/>
    <n v="2"/>
    <s v="18-25"/>
    <s v="Young"/>
    <x v="4"/>
    <x v="2"/>
  </r>
  <r>
    <x v="1"/>
    <s v="Travel_Rarely"/>
    <x v="1"/>
    <s v="Current Employees"/>
    <x v="1"/>
    <x v="4"/>
    <s v="STAFF-1228"/>
    <n v="1228"/>
    <x v="1"/>
    <x v="3"/>
    <x v="2"/>
    <s v="No"/>
    <s v="Y"/>
    <n v="3"/>
    <n v="-2"/>
    <n v="0"/>
    <n v="46"/>
    <n v="0"/>
    <m/>
    <n v="0"/>
    <n v="1"/>
    <n v="150"/>
    <n v="2"/>
    <x v="2"/>
    <n v="1"/>
    <n v="4"/>
    <n v="60"/>
    <n v="3"/>
    <n v="2"/>
    <n v="4"/>
    <n v="7379"/>
    <n v="17433"/>
    <n v="2"/>
    <n v="11"/>
    <n v="3"/>
    <n v="3"/>
    <n v="80"/>
    <n v="1"/>
    <n v="12"/>
    <n v="2"/>
    <x v="0"/>
    <n v="3"/>
    <n v="1"/>
    <n v="4"/>
    <s v="46+"/>
    <s v="Senior"/>
    <x v="0"/>
    <x v="0"/>
  </r>
  <r>
    <x v="1"/>
    <s v="Non-Travel"/>
    <x v="0"/>
    <s v="Current Employees"/>
    <x v="2"/>
    <x v="2"/>
    <s v="STAFF-1231"/>
    <n v="1231"/>
    <x v="1"/>
    <x v="8"/>
    <x v="1"/>
    <s v="No"/>
    <s v="Y"/>
    <n v="3"/>
    <n v="-2"/>
    <n v="0"/>
    <n v="42"/>
    <n v="0"/>
    <m/>
    <n v="0"/>
    <n v="1"/>
    <n v="179"/>
    <n v="2"/>
    <x v="4"/>
    <n v="1"/>
    <n v="4"/>
    <n v="79"/>
    <n v="4"/>
    <n v="2"/>
    <n v="3"/>
    <n v="6272"/>
    <n v="12858"/>
    <n v="7"/>
    <n v="16"/>
    <n v="3"/>
    <n v="1"/>
    <n v="80"/>
    <n v="1"/>
    <n v="10"/>
    <n v="4"/>
    <x v="9"/>
    <n v="3"/>
    <n v="0"/>
    <n v="3"/>
    <s v="36-45"/>
    <s v="Mid Career"/>
    <x v="4"/>
    <x v="3"/>
  </r>
  <r>
    <x v="1"/>
    <s v="Travel_Rarely"/>
    <x v="3"/>
    <s v="Current Employees"/>
    <x v="0"/>
    <x v="3"/>
    <s v="STAFF-1233"/>
    <n v="1233"/>
    <x v="1"/>
    <x v="0"/>
    <x v="2"/>
    <s v="Yes"/>
    <s v="Y"/>
    <n v="3"/>
    <n v="-2"/>
    <n v="0"/>
    <n v="60"/>
    <n v="0"/>
    <m/>
    <n v="0"/>
    <n v="1"/>
    <n v="696"/>
    <n v="7"/>
    <x v="2"/>
    <n v="1"/>
    <n v="2"/>
    <n v="52"/>
    <n v="4"/>
    <n v="2"/>
    <n v="2"/>
    <n v="5220"/>
    <n v="10893"/>
    <n v="0"/>
    <n v="18"/>
    <n v="3"/>
    <n v="2"/>
    <n v="80"/>
    <n v="1"/>
    <n v="12"/>
    <n v="3"/>
    <x v="19"/>
    <n v="7"/>
    <n v="1"/>
    <n v="9"/>
    <s v="46+"/>
    <s v="Senior"/>
    <x v="4"/>
    <x v="1"/>
  </r>
  <r>
    <x v="1"/>
    <s v="Travel_Frequently"/>
    <x v="2"/>
    <s v="Current Employees"/>
    <x v="1"/>
    <x v="1"/>
    <s v="STAFF-1234"/>
    <n v="1234"/>
    <x v="0"/>
    <x v="2"/>
    <x v="1"/>
    <s v="No"/>
    <s v="Y"/>
    <n v="2"/>
    <n v="-2"/>
    <n v="0"/>
    <n v="32"/>
    <n v="0"/>
    <m/>
    <n v="0"/>
    <n v="1"/>
    <n v="116"/>
    <n v="13"/>
    <x v="3"/>
    <n v="1"/>
    <n v="3"/>
    <n v="77"/>
    <n v="2"/>
    <n v="1"/>
    <n v="2"/>
    <n v="2743"/>
    <n v="7331"/>
    <n v="1"/>
    <n v="20"/>
    <n v="4"/>
    <n v="3"/>
    <n v="80"/>
    <n v="1"/>
    <n v="2"/>
    <n v="3"/>
    <x v="4"/>
    <n v="2"/>
    <n v="2"/>
    <n v="2"/>
    <s v="26-35"/>
    <s v="Early Career"/>
    <x v="3"/>
    <x v="2"/>
  </r>
  <r>
    <x v="1"/>
    <s v="Travel_Frequently"/>
    <x v="2"/>
    <s v="Current Employees"/>
    <x v="1"/>
    <x v="0"/>
    <s v="STAFF-1235"/>
    <n v="1235"/>
    <x v="0"/>
    <x v="1"/>
    <x v="0"/>
    <s v="Yes"/>
    <s v="Y"/>
    <n v="2"/>
    <n v="-2"/>
    <n v="0"/>
    <n v="32"/>
    <n v="0"/>
    <m/>
    <n v="0"/>
    <n v="1"/>
    <n v="1316"/>
    <n v="2"/>
    <x v="0"/>
    <n v="1"/>
    <n v="4"/>
    <n v="38"/>
    <n v="3"/>
    <n v="2"/>
    <n v="1"/>
    <n v="4998"/>
    <n v="2338"/>
    <n v="4"/>
    <n v="14"/>
    <n v="3"/>
    <n v="4"/>
    <n v="80"/>
    <n v="0"/>
    <n v="10"/>
    <n v="3"/>
    <x v="3"/>
    <n v="7"/>
    <n v="0"/>
    <n v="7"/>
    <s v="26-35"/>
    <s v="Early Career"/>
    <x v="2"/>
    <x v="0"/>
  </r>
  <r>
    <x v="1"/>
    <s v="Travel_Rarely"/>
    <x v="0"/>
    <s v="Current Employees"/>
    <x v="1"/>
    <x v="4"/>
    <s v="STAFF-1237"/>
    <n v="1237"/>
    <x v="0"/>
    <x v="3"/>
    <x v="2"/>
    <s v="Yes"/>
    <s v="Y"/>
    <n v="2"/>
    <n v="-2"/>
    <n v="0"/>
    <n v="36"/>
    <n v="0"/>
    <m/>
    <n v="0"/>
    <n v="1"/>
    <n v="363"/>
    <n v="1"/>
    <x v="3"/>
    <n v="1"/>
    <n v="4"/>
    <n v="77"/>
    <n v="1"/>
    <n v="3"/>
    <n v="4"/>
    <n v="10252"/>
    <n v="4235"/>
    <n v="2"/>
    <n v="21"/>
    <n v="4"/>
    <n v="3"/>
    <n v="80"/>
    <n v="1"/>
    <n v="17"/>
    <n v="3"/>
    <x v="5"/>
    <n v="7"/>
    <n v="7"/>
    <n v="7"/>
    <s v="36-45"/>
    <s v="Mid Career"/>
    <x v="3"/>
    <x v="0"/>
  </r>
  <r>
    <x v="1"/>
    <s v="Travel_Rarely"/>
    <x v="2"/>
    <s v="Current Employees"/>
    <x v="1"/>
    <x v="2"/>
    <s v="STAFF-1238"/>
    <n v="1238"/>
    <x v="1"/>
    <x v="1"/>
    <x v="1"/>
    <s v="No"/>
    <s v="Y"/>
    <n v="5"/>
    <n v="-2"/>
    <n v="0"/>
    <n v="33"/>
    <n v="0"/>
    <m/>
    <n v="0"/>
    <n v="1"/>
    <n v="117"/>
    <n v="9"/>
    <x v="3"/>
    <n v="1"/>
    <n v="1"/>
    <n v="60"/>
    <n v="3"/>
    <n v="1"/>
    <n v="4"/>
    <n v="2781"/>
    <n v="6311"/>
    <n v="0"/>
    <n v="13"/>
    <n v="3"/>
    <n v="2"/>
    <n v="80"/>
    <n v="1"/>
    <n v="15"/>
    <n v="3"/>
    <x v="13"/>
    <n v="10"/>
    <n v="4"/>
    <n v="10"/>
    <s v="26-35"/>
    <s v="Early Career"/>
    <x v="2"/>
    <x v="4"/>
  </r>
  <r>
    <x v="1"/>
    <s v="Travel_Rarely"/>
    <x v="0"/>
    <s v="Current Employees"/>
    <x v="0"/>
    <x v="4"/>
    <s v="STAFF-1239"/>
    <n v="1239"/>
    <x v="0"/>
    <x v="0"/>
    <x v="2"/>
    <s v="No"/>
    <s v="Y"/>
    <n v="2"/>
    <n v="-2"/>
    <n v="0"/>
    <n v="40"/>
    <n v="0"/>
    <m/>
    <n v="0"/>
    <n v="1"/>
    <n v="107"/>
    <n v="10"/>
    <x v="3"/>
    <n v="1"/>
    <n v="4"/>
    <n v="84"/>
    <n v="2"/>
    <n v="2"/>
    <n v="4"/>
    <n v="6852"/>
    <n v="11591"/>
    <n v="7"/>
    <n v="12"/>
    <n v="3"/>
    <n v="2"/>
    <n v="80"/>
    <n v="1"/>
    <n v="7"/>
    <n v="4"/>
    <x v="8"/>
    <n v="1"/>
    <n v="1"/>
    <n v="3"/>
    <s v="36-45"/>
    <s v="Mid Career"/>
    <x v="0"/>
    <x v="3"/>
  </r>
  <r>
    <x v="1"/>
    <s v="Travel_Rarely"/>
    <x v="2"/>
    <s v="Current Employees"/>
    <x v="0"/>
    <x v="0"/>
    <s v="STAFF-1240"/>
    <n v="1240"/>
    <x v="1"/>
    <x v="0"/>
    <x v="0"/>
    <s v="No"/>
    <s v="Y"/>
    <n v="4"/>
    <n v="-2"/>
    <n v="0"/>
    <n v="25"/>
    <n v="0"/>
    <m/>
    <n v="0"/>
    <n v="1"/>
    <n v="1356"/>
    <n v="10"/>
    <x v="2"/>
    <n v="1"/>
    <n v="3"/>
    <n v="57"/>
    <n v="3"/>
    <n v="2"/>
    <n v="1"/>
    <n v="4950"/>
    <n v="20623"/>
    <n v="0"/>
    <n v="14"/>
    <n v="3"/>
    <n v="2"/>
    <n v="80"/>
    <n v="0"/>
    <n v="5"/>
    <n v="3"/>
    <x v="9"/>
    <n v="3"/>
    <n v="1"/>
    <n v="1"/>
    <s v="18-25"/>
    <s v="Young"/>
    <x v="2"/>
    <x v="3"/>
  </r>
  <r>
    <x v="1"/>
    <s v="Travel_Rarely"/>
    <x v="2"/>
    <s v="Current Employees"/>
    <x v="1"/>
    <x v="2"/>
    <s v="STAFF-1241"/>
    <n v="1241"/>
    <x v="1"/>
    <x v="1"/>
    <x v="1"/>
    <s v="Yes"/>
    <s v="Y"/>
    <n v="2"/>
    <n v="-2"/>
    <n v="0"/>
    <n v="30"/>
    <n v="0"/>
    <m/>
    <n v="0"/>
    <n v="1"/>
    <n v="1465"/>
    <n v="1"/>
    <x v="3"/>
    <n v="1"/>
    <n v="4"/>
    <n v="63"/>
    <n v="3"/>
    <n v="1"/>
    <n v="2"/>
    <n v="3579"/>
    <n v="9369"/>
    <n v="0"/>
    <n v="21"/>
    <n v="4"/>
    <n v="1"/>
    <n v="80"/>
    <n v="1"/>
    <n v="12"/>
    <n v="3"/>
    <x v="19"/>
    <n v="9"/>
    <n v="5"/>
    <n v="7"/>
    <s v="26-35"/>
    <s v="Early Career"/>
    <x v="3"/>
    <x v="1"/>
  </r>
  <r>
    <x v="1"/>
    <s v="Travel_Frequently"/>
    <x v="0"/>
    <s v="Current Employees"/>
    <x v="1"/>
    <x v="2"/>
    <s v="STAFF-1242"/>
    <n v="1242"/>
    <x v="0"/>
    <x v="7"/>
    <x v="1"/>
    <s v="Yes"/>
    <s v="Y"/>
    <n v="6"/>
    <n v="-2"/>
    <n v="0"/>
    <n v="42"/>
    <n v="0"/>
    <m/>
    <n v="0"/>
    <n v="1"/>
    <n v="458"/>
    <n v="26"/>
    <x v="4"/>
    <n v="1"/>
    <n v="1"/>
    <n v="60"/>
    <n v="3"/>
    <n v="3"/>
    <n v="3"/>
    <n v="13191"/>
    <n v="23281"/>
    <n v="3"/>
    <n v="17"/>
    <n v="3"/>
    <n v="3"/>
    <n v="80"/>
    <n v="0"/>
    <n v="20"/>
    <n v="3"/>
    <x v="6"/>
    <n v="0"/>
    <n v="0"/>
    <n v="0"/>
    <s v="36-45"/>
    <s v="Mid Career"/>
    <x v="4"/>
    <x v="2"/>
  </r>
  <r>
    <x v="1"/>
    <s v="Non-Travel"/>
    <x v="0"/>
    <s v="Current Employees"/>
    <x v="0"/>
    <x v="3"/>
    <s v="STAFF-1243"/>
    <n v="1243"/>
    <x v="0"/>
    <x v="0"/>
    <x v="1"/>
    <s v="Yes"/>
    <s v="Y"/>
    <n v="6"/>
    <n v="-2"/>
    <n v="0"/>
    <n v="35"/>
    <n v="0"/>
    <m/>
    <n v="0"/>
    <n v="1"/>
    <n v="1212"/>
    <n v="8"/>
    <x v="0"/>
    <n v="1"/>
    <n v="3"/>
    <n v="78"/>
    <n v="2"/>
    <n v="3"/>
    <n v="2"/>
    <n v="10377"/>
    <n v="13755"/>
    <n v="4"/>
    <n v="11"/>
    <n v="3"/>
    <n v="2"/>
    <n v="80"/>
    <n v="1"/>
    <n v="16"/>
    <n v="2"/>
    <x v="20"/>
    <n v="2"/>
    <n v="4"/>
    <n v="12"/>
    <s v="26-35"/>
    <s v="Early Career"/>
    <x v="0"/>
    <x v="4"/>
  </r>
  <r>
    <x v="1"/>
    <s v="Travel_Rarely"/>
    <x v="2"/>
    <s v="Current Employees"/>
    <x v="1"/>
    <x v="0"/>
    <s v="STAFF-1244"/>
    <n v="1244"/>
    <x v="1"/>
    <x v="1"/>
    <x v="1"/>
    <s v="Yes"/>
    <s v="Y"/>
    <n v="3"/>
    <n v="-2"/>
    <n v="0"/>
    <n v="27"/>
    <n v="0"/>
    <m/>
    <n v="0"/>
    <n v="1"/>
    <n v="1103"/>
    <n v="14"/>
    <x v="3"/>
    <n v="1"/>
    <n v="1"/>
    <n v="42"/>
    <n v="3"/>
    <n v="1"/>
    <n v="1"/>
    <n v="2235"/>
    <n v="14377"/>
    <n v="1"/>
    <n v="14"/>
    <n v="3"/>
    <n v="4"/>
    <n v="80"/>
    <n v="2"/>
    <n v="9"/>
    <n v="2"/>
    <x v="7"/>
    <n v="7"/>
    <n v="6"/>
    <n v="8"/>
    <s v="26-35"/>
    <s v="Early Career"/>
    <x v="2"/>
    <x v="1"/>
  </r>
  <r>
    <x v="1"/>
    <s v="Travel_Frequently"/>
    <x v="1"/>
    <s v="Current Employees"/>
    <x v="1"/>
    <x v="0"/>
    <s v="STAFF-1245"/>
    <n v="1245"/>
    <x v="0"/>
    <x v="3"/>
    <x v="2"/>
    <s v="No"/>
    <s v="Y"/>
    <n v="2"/>
    <n v="-2"/>
    <n v="0"/>
    <n v="54"/>
    <n v="0"/>
    <m/>
    <n v="0"/>
    <n v="1"/>
    <n v="966"/>
    <n v="1"/>
    <x v="2"/>
    <n v="1"/>
    <n v="4"/>
    <n v="53"/>
    <n v="3"/>
    <n v="3"/>
    <n v="1"/>
    <n v="10502"/>
    <n v="9659"/>
    <n v="7"/>
    <n v="17"/>
    <n v="3"/>
    <n v="1"/>
    <n v="80"/>
    <n v="1"/>
    <n v="33"/>
    <n v="1"/>
    <x v="8"/>
    <n v="4"/>
    <n v="1"/>
    <n v="4"/>
    <s v="46+"/>
    <s v="Senior"/>
    <x v="4"/>
    <x v="3"/>
  </r>
  <r>
    <x v="1"/>
    <s v="Travel_Rarely"/>
    <x v="0"/>
    <s v="Current Employees"/>
    <x v="1"/>
    <x v="0"/>
    <s v="STAFF-1246"/>
    <n v="1246"/>
    <x v="0"/>
    <x v="1"/>
    <x v="1"/>
    <s v="No"/>
    <s v="Y"/>
    <n v="5"/>
    <n v="-2"/>
    <n v="0"/>
    <n v="44"/>
    <n v="0"/>
    <m/>
    <n v="0"/>
    <n v="1"/>
    <n v="1117"/>
    <n v="2"/>
    <x v="1"/>
    <n v="1"/>
    <n v="1"/>
    <n v="72"/>
    <n v="4"/>
    <n v="1"/>
    <n v="1"/>
    <n v="2011"/>
    <n v="19982"/>
    <n v="1"/>
    <n v="13"/>
    <n v="3"/>
    <n v="4"/>
    <n v="80"/>
    <n v="1"/>
    <n v="10"/>
    <n v="3"/>
    <x v="1"/>
    <n v="5"/>
    <n v="7"/>
    <n v="7"/>
    <s v="36-45"/>
    <s v="Mid Career"/>
    <x v="2"/>
    <x v="1"/>
  </r>
  <r>
    <x v="0"/>
    <s v="Non-Travel"/>
    <x v="4"/>
    <s v="Ex-Employees"/>
    <x v="1"/>
    <x v="2"/>
    <s v="STAFF-1248"/>
    <n v="1248"/>
    <x v="0"/>
    <x v="1"/>
    <x v="0"/>
    <s v="Yes"/>
    <s v="Y"/>
    <n v="2"/>
    <n v="-2"/>
    <n v="0"/>
    <n v="19"/>
    <n v="1"/>
    <n v="1"/>
    <n v="1"/>
    <n v="0"/>
    <n v="504"/>
    <n v="10"/>
    <x v="3"/>
    <n v="1"/>
    <n v="1"/>
    <n v="96"/>
    <n v="2"/>
    <n v="1"/>
    <n v="2"/>
    <n v="1859"/>
    <n v="6148"/>
    <n v="1"/>
    <n v="25"/>
    <n v="4"/>
    <n v="2"/>
    <n v="80"/>
    <n v="0"/>
    <n v="1"/>
    <n v="4"/>
    <x v="6"/>
    <n v="1"/>
    <n v="0"/>
    <n v="0"/>
    <s v="18-25"/>
    <s v="Young"/>
    <x v="1"/>
    <x v="2"/>
  </r>
  <r>
    <x v="1"/>
    <s v="Travel_Rarely"/>
    <x v="2"/>
    <s v="Current Employees"/>
    <x v="1"/>
    <x v="0"/>
    <s v="STAFF-1249"/>
    <n v="1249"/>
    <x v="0"/>
    <x v="1"/>
    <x v="2"/>
    <s v="No"/>
    <s v="Y"/>
    <n v="5"/>
    <n v="-2"/>
    <n v="0"/>
    <n v="29"/>
    <n v="0"/>
    <m/>
    <n v="0"/>
    <n v="1"/>
    <n v="1010"/>
    <n v="1"/>
    <x v="3"/>
    <n v="1"/>
    <n v="1"/>
    <n v="97"/>
    <n v="3"/>
    <n v="1"/>
    <n v="1"/>
    <n v="3760"/>
    <n v="5598"/>
    <n v="1"/>
    <n v="15"/>
    <n v="3"/>
    <n v="1"/>
    <n v="80"/>
    <n v="3"/>
    <n v="3"/>
    <n v="3"/>
    <x v="11"/>
    <n v="2"/>
    <n v="1"/>
    <n v="2"/>
    <s v="26-35"/>
    <s v="Early Career"/>
    <x v="2"/>
    <x v="3"/>
  </r>
  <r>
    <x v="1"/>
    <s v="Travel_Rarely"/>
    <x v="1"/>
    <s v="Current Employees"/>
    <x v="1"/>
    <x v="0"/>
    <s v="STAFF-1250"/>
    <n v="1250"/>
    <x v="1"/>
    <x v="7"/>
    <x v="1"/>
    <s v="No"/>
    <s v="Y"/>
    <n v="2"/>
    <n v="-2"/>
    <n v="0"/>
    <n v="54"/>
    <n v="0"/>
    <m/>
    <n v="0"/>
    <n v="1"/>
    <n v="685"/>
    <n v="3"/>
    <x v="3"/>
    <n v="1"/>
    <n v="4"/>
    <n v="85"/>
    <n v="3"/>
    <n v="4"/>
    <n v="1"/>
    <n v="17779"/>
    <n v="23474"/>
    <n v="3"/>
    <n v="14"/>
    <n v="3"/>
    <n v="1"/>
    <n v="80"/>
    <n v="0"/>
    <n v="36"/>
    <n v="3"/>
    <x v="1"/>
    <n v="9"/>
    <n v="0"/>
    <n v="9"/>
    <s v="46+"/>
    <s v="Senior"/>
    <x v="2"/>
    <x v="1"/>
  </r>
  <r>
    <x v="1"/>
    <s v="Travel_Rarely"/>
    <x v="2"/>
    <s v="Current Employees"/>
    <x v="1"/>
    <x v="2"/>
    <s v="STAFF-1251"/>
    <n v="1251"/>
    <x v="1"/>
    <x v="4"/>
    <x v="1"/>
    <s v="Yes"/>
    <s v="Y"/>
    <n v="2"/>
    <n v="-2"/>
    <n v="0"/>
    <n v="31"/>
    <n v="0"/>
    <m/>
    <n v="0"/>
    <n v="1"/>
    <n v="1332"/>
    <n v="11"/>
    <x v="0"/>
    <n v="1"/>
    <n v="3"/>
    <n v="80"/>
    <n v="3"/>
    <n v="2"/>
    <n v="3"/>
    <n v="6833"/>
    <n v="17089"/>
    <n v="1"/>
    <n v="12"/>
    <n v="3"/>
    <n v="4"/>
    <n v="80"/>
    <n v="0"/>
    <n v="6"/>
    <n v="2"/>
    <x v="0"/>
    <n v="5"/>
    <n v="0"/>
    <n v="1"/>
    <s v="26-35"/>
    <s v="Early Career"/>
    <x v="0"/>
    <x v="0"/>
  </r>
  <r>
    <x v="1"/>
    <s v="Travel_Rarely"/>
    <x v="2"/>
    <s v="Current Employees"/>
    <x v="1"/>
    <x v="2"/>
    <s v="STAFF-1252"/>
    <n v="1252"/>
    <x v="0"/>
    <x v="4"/>
    <x v="0"/>
    <s v="No"/>
    <s v="Y"/>
    <n v="2"/>
    <n v="-2"/>
    <n v="0"/>
    <n v="31"/>
    <n v="0"/>
    <m/>
    <n v="0"/>
    <n v="1"/>
    <n v="1062"/>
    <n v="24"/>
    <x v="3"/>
    <n v="1"/>
    <n v="3"/>
    <n v="96"/>
    <n v="2"/>
    <n v="2"/>
    <n v="3"/>
    <n v="6812"/>
    <n v="17198"/>
    <n v="1"/>
    <n v="19"/>
    <n v="3"/>
    <n v="2"/>
    <n v="80"/>
    <n v="0"/>
    <n v="10"/>
    <n v="3"/>
    <x v="1"/>
    <n v="9"/>
    <n v="1"/>
    <n v="8"/>
    <s v="26-35"/>
    <s v="Early Career"/>
    <x v="3"/>
    <x v="1"/>
  </r>
  <r>
    <x v="1"/>
    <s v="Travel_Rarely"/>
    <x v="3"/>
    <s v="Current Employees"/>
    <x v="0"/>
    <x v="0"/>
    <s v="STAFF-1254"/>
    <n v="1254"/>
    <x v="0"/>
    <x v="0"/>
    <x v="0"/>
    <s v="No"/>
    <s v="Y"/>
    <n v="2"/>
    <n v="-2"/>
    <n v="0"/>
    <n v="59"/>
    <n v="0"/>
    <m/>
    <n v="0"/>
    <n v="1"/>
    <n v="326"/>
    <n v="3"/>
    <x v="3"/>
    <n v="1"/>
    <n v="3"/>
    <n v="48"/>
    <n v="2"/>
    <n v="2"/>
    <n v="1"/>
    <n v="5171"/>
    <n v="16490"/>
    <n v="5"/>
    <n v="17"/>
    <n v="3"/>
    <n v="4"/>
    <n v="80"/>
    <n v="0"/>
    <n v="13"/>
    <n v="3"/>
    <x v="0"/>
    <n v="1"/>
    <n v="0"/>
    <n v="5"/>
    <s v="46+"/>
    <s v="Senior"/>
    <x v="4"/>
    <x v="0"/>
  </r>
  <r>
    <x v="1"/>
    <s v="Travel_Rarely"/>
    <x v="0"/>
    <s v="Current Employees"/>
    <x v="1"/>
    <x v="0"/>
    <s v="STAFF-1255"/>
    <n v="1255"/>
    <x v="1"/>
    <x v="7"/>
    <x v="1"/>
    <s v="No"/>
    <s v="Y"/>
    <n v="2"/>
    <n v="-2"/>
    <n v="0"/>
    <n v="43"/>
    <n v="0"/>
    <m/>
    <n v="0"/>
    <n v="1"/>
    <n v="920"/>
    <n v="3"/>
    <x v="3"/>
    <n v="1"/>
    <n v="3"/>
    <n v="96"/>
    <n v="1"/>
    <n v="5"/>
    <n v="1"/>
    <n v="19740"/>
    <n v="18625"/>
    <n v="3"/>
    <n v="14"/>
    <n v="3"/>
    <n v="2"/>
    <n v="80"/>
    <n v="1"/>
    <n v="25"/>
    <n v="3"/>
    <x v="3"/>
    <n v="7"/>
    <n v="0"/>
    <n v="7"/>
    <s v="36-45"/>
    <s v="Mid Career"/>
    <x v="2"/>
    <x v="0"/>
  </r>
  <r>
    <x v="1"/>
    <s v="Travel_Rarely"/>
    <x v="1"/>
    <s v="Current Employees"/>
    <x v="1"/>
    <x v="2"/>
    <s v="STAFF-1256"/>
    <n v="1256"/>
    <x v="1"/>
    <x v="5"/>
    <x v="1"/>
    <s v="No"/>
    <s v="Y"/>
    <n v="2"/>
    <n v="-2"/>
    <n v="0"/>
    <n v="49"/>
    <n v="0"/>
    <m/>
    <n v="0"/>
    <n v="1"/>
    <n v="1098"/>
    <n v="4"/>
    <x v="0"/>
    <n v="1"/>
    <n v="1"/>
    <n v="85"/>
    <n v="2"/>
    <n v="5"/>
    <n v="3"/>
    <n v="18711"/>
    <n v="12124"/>
    <n v="2"/>
    <n v="13"/>
    <n v="3"/>
    <n v="3"/>
    <n v="80"/>
    <n v="1"/>
    <n v="23"/>
    <n v="4"/>
    <x v="6"/>
    <n v="0"/>
    <n v="0"/>
    <n v="0"/>
    <s v="46+"/>
    <s v="Senior"/>
    <x v="2"/>
    <x v="2"/>
  </r>
  <r>
    <x v="1"/>
    <s v="Travel_Frequently"/>
    <x v="0"/>
    <s v="Current Employees"/>
    <x v="1"/>
    <x v="4"/>
    <s v="STAFF-1257"/>
    <n v="1257"/>
    <x v="1"/>
    <x v="1"/>
    <x v="1"/>
    <s v="No"/>
    <s v="Y"/>
    <n v="2"/>
    <n v="-2"/>
    <n v="0"/>
    <n v="36"/>
    <n v="0"/>
    <m/>
    <n v="0"/>
    <n v="1"/>
    <n v="469"/>
    <n v="3"/>
    <x v="3"/>
    <n v="1"/>
    <n v="4"/>
    <n v="46"/>
    <n v="3"/>
    <n v="1"/>
    <n v="4"/>
    <n v="3692"/>
    <n v="9256"/>
    <n v="1"/>
    <n v="12"/>
    <n v="3"/>
    <n v="3"/>
    <n v="80"/>
    <n v="0"/>
    <n v="12"/>
    <n v="2"/>
    <x v="19"/>
    <n v="10"/>
    <n v="0"/>
    <n v="7"/>
    <s v="36-45"/>
    <s v="Mid Career"/>
    <x v="0"/>
    <x v="1"/>
  </r>
  <r>
    <x v="1"/>
    <s v="Travel_Rarely"/>
    <x v="1"/>
    <s v="Current Employees"/>
    <x v="1"/>
    <x v="4"/>
    <s v="STAFF-1258"/>
    <n v="1258"/>
    <x v="1"/>
    <x v="2"/>
    <x v="0"/>
    <s v="No"/>
    <s v="Y"/>
    <n v="4"/>
    <n v="-2"/>
    <n v="0"/>
    <n v="48"/>
    <n v="0"/>
    <m/>
    <n v="0"/>
    <n v="1"/>
    <n v="969"/>
    <n v="2"/>
    <x v="0"/>
    <n v="1"/>
    <n v="4"/>
    <n v="76"/>
    <n v="4"/>
    <n v="1"/>
    <n v="4"/>
    <n v="2559"/>
    <n v="16620"/>
    <n v="5"/>
    <n v="11"/>
    <n v="3"/>
    <n v="3"/>
    <n v="80"/>
    <n v="0"/>
    <n v="7"/>
    <n v="2"/>
    <x v="6"/>
    <n v="0"/>
    <n v="0"/>
    <n v="0"/>
    <s v="46+"/>
    <s v="Senior"/>
    <x v="0"/>
    <x v="2"/>
  </r>
  <r>
    <x v="1"/>
    <s v="Travel_Rarely"/>
    <x v="2"/>
    <s v="Current Employees"/>
    <x v="1"/>
    <x v="0"/>
    <s v="STAFF-1259"/>
    <n v="1259"/>
    <x v="1"/>
    <x v="1"/>
    <x v="2"/>
    <s v="No"/>
    <s v="Y"/>
    <n v="2"/>
    <n v="-2"/>
    <n v="0"/>
    <n v="27"/>
    <n v="0"/>
    <m/>
    <n v="0"/>
    <n v="1"/>
    <n v="1167"/>
    <n v="4"/>
    <x v="0"/>
    <n v="1"/>
    <n v="1"/>
    <n v="76"/>
    <n v="3"/>
    <n v="1"/>
    <n v="1"/>
    <n v="2517"/>
    <n v="3208"/>
    <n v="1"/>
    <n v="11"/>
    <n v="3"/>
    <n v="2"/>
    <n v="80"/>
    <n v="3"/>
    <n v="5"/>
    <n v="3"/>
    <x v="8"/>
    <n v="3"/>
    <n v="0"/>
    <n v="3"/>
    <s v="26-35"/>
    <s v="Early Career"/>
    <x v="0"/>
    <x v="3"/>
  </r>
  <r>
    <x v="1"/>
    <s v="Travel_Rarely"/>
    <x v="2"/>
    <s v="Current Employees"/>
    <x v="1"/>
    <x v="0"/>
    <s v="STAFF-1260"/>
    <n v="1260"/>
    <x v="1"/>
    <x v="4"/>
    <x v="2"/>
    <s v="Yes"/>
    <s v="Y"/>
    <n v="2"/>
    <n v="-2"/>
    <n v="0"/>
    <n v="29"/>
    <n v="0"/>
    <m/>
    <n v="0"/>
    <n v="1"/>
    <n v="1329"/>
    <n v="7"/>
    <x v="3"/>
    <n v="1"/>
    <n v="3"/>
    <n v="82"/>
    <n v="3"/>
    <n v="2"/>
    <n v="1"/>
    <n v="6623"/>
    <n v="4204"/>
    <n v="1"/>
    <n v="11"/>
    <n v="3"/>
    <n v="2"/>
    <n v="80"/>
    <n v="2"/>
    <n v="6"/>
    <n v="3"/>
    <x v="0"/>
    <n v="0"/>
    <n v="1"/>
    <n v="0"/>
    <s v="26-35"/>
    <s v="Early Career"/>
    <x v="0"/>
    <x v="0"/>
  </r>
  <r>
    <x v="1"/>
    <s v="Travel_Rarely"/>
    <x v="1"/>
    <s v="Current Employees"/>
    <x v="1"/>
    <x v="0"/>
    <s v="STAFF-1263"/>
    <n v="1263"/>
    <x v="1"/>
    <x v="7"/>
    <x v="0"/>
    <s v="No"/>
    <s v="Y"/>
    <n v="3"/>
    <n v="-2"/>
    <n v="0"/>
    <n v="48"/>
    <n v="0"/>
    <m/>
    <n v="0"/>
    <n v="1"/>
    <n v="715"/>
    <n v="1"/>
    <x v="3"/>
    <n v="1"/>
    <n v="4"/>
    <n v="76"/>
    <n v="2"/>
    <n v="5"/>
    <n v="1"/>
    <n v="18265"/>
    <n v="8733"/>
    <n v="6"/>
    <n v="12"/>
    <n v="3"/>
    <n v="3"/>
    <n v="80"/>
    <n v="0"/>
    <n v="25"/>
    <n v="4"/>
    <x v="6"/>
    <n v="0"/>
    <n v="0"/>
    <n v="0"/>
    <s v="46+"/>
    <s v="Senior"/>
    <x v="0"/>
    <x v="2"/>
  </r>
  <r>
    <x v="1"/>
    <s v="Travel_Rarely"/>
    <x v="2"/>
    <s v="Current Employees"/>
    <x v="1"/>
    <x v="0"/>
    <s v="STAFF-1264"/>
    <n v="1264"/>
    <x v="0"/>
    <x v="7"/>
    <x v="2"/>
    <s v="No"/>
    <s v="Y"/>
    <n v="2"/>
    <n v="-2"/>
    <n v="0"/>
    <n v="29"/>
    <n v="0"/>
    <m/>
    <n v="0"/>
    <n v="1"/>
    <n v="694"/>
    <n v="1"/>
    <x v="3"/>
    <n v="1"/>
    <n v="4"/>
    <n v="87"/>
    <n v="2"/>
    <n v="4"/>
    <n v="1"/>
    <n v="16124"/>
    <n v="3423"/>
    <n v="3"/>
    <n v="14"/>
    <n v="3"/>
    <n v="2"/>
    <n v="80"/>
    <n v="2"/>
    <n v="9"/>
    <n v="2"/>
    <x v="5"/>
    <n v="7"/>
    <n v="1"/>
    <n v="7"/>
    <s v="26-35"/>
    <s v="Early Career"/>
    <x v="2"/>
    <x v="0"/>
  </r>
  <r>
    <x v="1"/>
    <s v="Travel_Rarely"/>
    <x v="2"/>
    <s v="Current Employees"/>
    <x v="1"/>
    <x v="4"/>
    <s v="STAFF-1265"/>
    <n v="1265"/>
    <x v="0"/>
    <x v="1"/>
    <x v="1"/>
    <s v="No"/>
    <s v="Y"/>
    <n v="5"/>
    <n v="-2"/>
    <n v="0"/>
    <n v="34"/>
    <n v="0"/>
    <m/>
    <n v="0"/>
    <n v="1"/>
    <n v="1320"/>
    <n v="20"/>
    <x v="3"/>
    <n v="1"/>
    <n v="4"/>
    <n v="89"/>
    <n v="4"/>
    <n v="1"/>
    <n v="4"/>
    <n v="2585"/>
    <n v="21643"/>
    <n v="0"/>
    <n v="17"/>
    <n v="3"/>
    <n v="4"/>
    <n v="80"/>
    <n v="0"/>
    <n v="2"/>
    <n v="2"/>
    <x v="6"/>
    <n v="0"/>
    <n v="0"/>
    <n v="0"/>
    <s v="26-35"/>
    <s v="Early Career"/>
    <x v="4"/>
    <x v="2"/>
  </r>
  <r>
    <x v="1"/>
    <s v="Travel_Rarely"/>
    <x v="0"/>
    <s v="Current Employees"/>
    <x v="0"/>
    <x v="3"/>
    <s v="STAFF-1267"/>
    <n v="1267"/>
    <x v="1"/>
    <x v="5"/>
    <x v="1"/>
    <s v="No"/>
    <s v="Y"/>
    <n v="5"/>
    <n v="-2"/>
    <n v="0"/>
    <n v="44"/>
    <n v="0"/>
    <m/>
    <n v="0"/>
    <n v="1"/>
    <n v="1099"/>
    <n v="5"/>
    <x v="3"/>
    <n v="1"/>
    <n v="2"/>
    <n v="88"/>
    <n v="3"/>
    <n v="5"/>
    <n v="2"/>
    <n v="18213"/>
    <n v="8751"/>
    <n v="7"/>
    <n v="11"/>
    <n v="3"/>
    <n v="3"/>
    <n v="80"/>
    <n v="1"/>
    <n v="26"/>
    <n v="3"/>
    <x v="14"/>
    <n v="9"/>
    <n v="3"/>
    <n v="10"/>
    <s v="36-45"/>
    <s v="Mid Career"/>
    <x v="0"/>
    <x v="4"/>
  </r>
  <r>
    <x v="1"/>
    <s v="Travel_Rarely"/>
    <x v="2"/>
    <s v="Current Employees"/>
    <x v="0"/>
    <x v="3"/>
    <s v="STAFF-1268"/>
    <n v="1268"/>
    <x v="1"/>
    <x v="0"/>
    <x v="2"/>
    <s v="Yes"/>
    <s v="Y"/>
    <n v="3"/>
    <n v="-2"/>
    <n v="0"/>
    <n v="33"/>
    <n v="0"/>
    <m/>
    <n v="0"/>
    <n v="1"/>
    <n v="536"/>
    <n v="10"/>
    <x v="4"/>
    <n v="1"/>
    <n v="4"/>
    <n v="82"/>
    <n v="4"/>
    <n v="3"/>
    <n v="2"/>
    <n v="8380"/>
    <n v="21708"/>
    <n v="0"/>
    <n v="14"/>
    <n v="3"/>
    <n v="4"/>
    <n v="80"/>
    <n v="2"/>
    <n v="10"/>
    <n v="3"/>
    <x v="7"/>
    <n v="8"/>
    <n v="0"/>
    <n v="8"/>
    <s v="26-35"/>
    <s v="Early Career"/>
    <x v="2"/>
    <x v="1"/>
  </r>
  <r>
    <x v="1"/>
    <s v="Travel_Rarely"/>
    <x v="4"/>
    <s v="Current Employees"/>
    <x v="1"/>
    <x v="0"/>
    <s v="STAFF-1269"/>
    <n v="1269"/>
    <x v="0"/>
    <x v="1"/>
    <x v="0"/>
    <s v="Yes"/>
    <s v="Y"/>
    <n v="2"/>
    <n v="-2"/>
    <n v="0"/>
    <n v="19"/>
    <n v="0"/>
    <m/>
    <n v="0"/>
    <n v="1"/>
    <n v="265"/>
    <n v="25"/>
    <x v="3"/>
    <n v="1"/>
    <n v="2"/>
    <n v="57"/>
    <n v="4"/>
    <n v="1"/>
    <n v="1"/>
    <n v="2994"/>
    <n v="21221"/>
    <n v="1"/>
    <n v="12"/>
    <n v="3"/>
    <n v="4"/>
    <n v="80"/>
    <n v="0"/>
    <n v="1"/>
    <n v="3"/>
    <x v="6"/>
    <n v="0"/>
    <n v="0"/>
    <n v="1"/>
    <s v="18-25"/>
    <s v="Young"/>
    <x v="0"/>
    <x v="2"/>
  </r>
  <r>
    <x v="1"/>
    <s v="Travel_Rarely"/>
    <x v="4"/>
    <s v="Current Employees"/>
    <x v="1"/>
    <x v="0"/>
    <s v="STAFF-1270"/>
    <n v="1270"/>
    <x v="1"/>
    <x v="1"/>
    <x v="1"/>
    <s v="No"/>
    <s v="Y"/>
    <n v="2"/>
    <n v="-2"/>
    <n v="0"/>
    <n v="23"/>
    <n v="0"/>
    <m/>
    <n v="0"/>
    <n v="1"/>
    <n v="373"/>
    <n v="1"/>
    <x v="0"/>
    <n v="1"/>
    <n v="4"/>
    <n v="47"/>
    <n v="3"/>
    <n v="1"/>
    <n v="1"/>
    <n v="1223"/>
    <n v="16901"/>
    <n v="1"/>
    <n v="22"/>
    <n v="4"/>
    <n v="4"/>
    <n v="80"/>
    <n v="1"/>
    <n v="1"/>
    <n v="3"/>
    <x v="6"/>
    <n v="0"/>
    <n v="0"/>
    <n v="1"/>
    <s v="18-25"/>
    <s v="Young"/>
    <x v="1"/>
    <x v="2"/>
  </r>
  <r>
    <x v="0"/>
    <s v="Travel_Frequently"/>
    <x v="2"/>
    <s v="Ex-Employees"/>
    <x v="0"/>
    <x v="0"/>
    <s v="STAFF-1273"/>
    <n v="1273"/>
    <x v="1"/>
    <x v="6"/>
    <x v="0"/>
    <s v="Yes"/>
    <s v="Y"/>
    <n v="4"/>
    <n v="-2"/>
    <n v="0"/>
    <n v="25"/>
    <n v="1"/>
    <n v="1"/>
    <n v="1"/>
    <n v="0"/>
    <n v="599"/>
    <n v="24"/>
    <x v="1"/>
    <n v="1"/>
    <n v="3"/>
    <n v="73"/>
    <n v="1"/>
    <n v="1"/>
    <n v="1"/>
    <n v="1118"/>
    <n v="8040"/>
    <n v="1"/>
    <n v="14"/>
    <n v="3"/>
    <n v="4"/>
    <n v="80"/>
    <n v="0"/>
    <n v="1"/>
    <n v="3"/>
    <x v="6"/>
    <n v="0"/>
    <n v="1"/>
    <n v="0"/>
    <s v="18-25"/>
    <s v="Young"/>
    <x v="2"/>
    <x v="2"/>
  </r>
  <r>
    <x v="1"/>
    <s v="Travel_Rarely"/>
    <x v="2"/>
    <s v="Current Employees"/>
    <x v="1"/>
    <x v="0"/>
    <s v="STAFF-1275"/>
    <n v="1275"/>
    <x v="1"/>
    <x v="1"/>
    <x v="0"/>
    <s v="Yes"/>
    <s v="Y"/>
    <n v="2"/>
    <n v="-2"/>
    <n v="0"/>
    <n v="26"/>
    <n v="0"/>
    <m/>
    <n v="0"/>
    <n v="1"/>
    <n v="583"/>
    <n v="4"/>
    <x v="0"/>
    <n v="1"/>
    <n v="3"/>
    <n v="53"/>
    <n v="3"/>
    <n v="1"/>
    <n v="1"/>
    <n v="2875"/>
    <n v="9973"/>
    <n v="1"/>
    <n v="20"/>
    <n v="4"/>
    <n v="2"/>
    <n v="80"/>
    <n v="0"/>
    <n v="8"/>
    <n v="2"/>
    <x v="3"/>
    <n v="5"/>
    <n v="2"/>
    <n v="2"/>
    <s v="26-35"/>
    <s v="Early Career"/>
    <x v="3"/>
    <x v="0"/>
  </r>
  <r>
    <x v="0"/>
    <s v="Travel_Rarely"/>
    <x v="1"/>
    <s v="Ex-Employees"/>
    <x v="0"/>
    <x v="3"/>
    <s v="STAFF-1277"/>
    <n v="1277"/>
    <x v="0"/>
    <x v="5"/>
    <x v="0"/>
    <s v="Yes"/>
    <s v="Y"/>
    <n v="2"/>
    <n v="-2"/>
    <n v="0"/>
    <n v="45"/>
    <n v="1"/>
    <n v="1"/>
    <n v="1"/>
    <n v="0"/>
    <n v="1449"/>
    <n v="2"/>
    <x v="3"/>
    <n v="1"/>
    <n v="1"/>
    <n v="94"/>
    <n v="1"/>
    <n v="5"/>
    <n v="2"/>
    <n v="18824"/>
    <n v="2493"/>
    <n v="2"/>
    <n v="16"/>
    <n v="3"/>
    <n v="1"/>
    <n v="80"/>
    <n v="0"/>
    <n v="26"/>
    <n v="3"/>
    <x v="25"/>
    <n v="10"/>
    <n v="1"/>
    <n v="11"/>
    <s v="36-45"/>
    <s v="Mid Career"/>
    <x v="4"/>
    <x v="4"/>
  </r>
  <r>
    <x v="1"/>
    <s v="Non-Travel"/>
    <x v="3"/>
    <s v="Current Employees"/>
    <x v="1"/>
    <x v="2"/>
    <s v="STAFF-1278"/>
    <n v="1278"/>
    <x v="1"/>
    <x v="4"/>
    <x v="2"/>
    <s v="Yes"/>
    <s v="Y"/>
    <n v="3"/>
    <n v="-2"/>
    <n v="0"/>
    <n v="55"/>
    <n v="0"/>
    <m/>
    <n v="0"/>
    <n v="1"/>
    <n v="177"/>
    <n v="8"/>
    <x v="1"/>
    <n v="1"/>
    <n v="4"/>
    <n v="37"/>
    <n v="2"/>
    <n v="4"/>
    <n v="2"/>
    <n v="13577"/>
    <n v="25592"/>
    <n v="1"/>
    <n v="15"/>
    <n v="3"/>
    <n v="4"/>
    <n v="80"/>
    <n v="1"/>
    <n v="34"/>
    <n v="3"/>
    <x v="26"/>
    <n v="9"/>
    <n v="15"/>
    <n v="0"/>
    <s v="46+"/>
    <s v="Senior"/>
    <x v="2"/>
    <x v="4"/>
  </r>
  <r>
    <x v="0"/>
    <s v="Travel_Frequently"/>
    <x v="4"/>
    <s v="Ex-Employees"/>
    <x v="1"/>
    <x v="0"/>
    <s v="STAFF-1279"/>
    <n v="1279"/>
    <x v="0"/>
    <x v="2"/>
    <x v="0"/>
    <s v="No"/>
    <s v="Y"/>
    <n v="2"/>
    <n v="-2"/>
    <n v="0"/>
    <n v="21"/>
    <n v="1"/>
    <n v="1"/>
    <n v="1"/>
    <n v="0"/>
    <n v="251"/>
    <n v="10"/>
    <x v="0"/>
    <n v="1"/>
    <n v="1"/>
    <n v="45"/>
    <n v="2"/>
    <n v="1"/>
    <n v="1"/>
    <n v="2625"/>
    <n v="25308"/>
    <n v="1"/>
    <n v="20"/>
    <n v="4"/>
    <n v="3"/>
    <n v="80"/>
    <n v="0"/>
    <n v="2"/>
    <n v="1"/>
    <x v="4"/>
    <n v="2"/>
    <n v="2"/>
    <n v="2"/>
    <s v="18-25"/>
    <s v="Young"/>
    <x v="3"/>
    <x v="2"/>
  </r>
  <r>
    <x v="1"/>
    <s v="Travel_Rarely"/>
    <x v="1"/>
    <s v="Current Employees"/>
    <x v="0"/>
    <x v="3"/>
    <s v="STAFF-1280"/>
    <n v="1280"/>
    <x v="0"/>
    <x v="5"/>
    <x v="1"/>
    <s v="No"/>
    <s v="Y"/>
    <n v="2"/>
    <n v="-2"/>
    <n v="0"/>
    <n v="46"/>
    <n v="0"/>
    <m/>
    <n v="0"/>
    <n v="1"/>
    <n v="168"/>
    <n v="4"/>
    <x v="0"/>
    <n v="1"/>
    <n v="4"/>
    <n v="33"/>
    <n v="2"/>
    <n v="5"/>
    <n v="2"/>
    <n v="18789"/>
    <n v="9946"/>
    <n v="2"/>
    <n v="14"/>
    <n v="3"/>
    <n v="3"/>
    <n v="80"/>
    <n v="1"/>
    <n v="26"/>
    <n v="3"/>
    <x v="19"/>
    <n v="4"/>
    <n v="0"/>
    <n v="8"/>
    <s v="46+"/>
    <s v="Senior"/>
    <x v="2"/>
    <x v="1"/>
  </r>
  <r>
    <x v="1"/>
    <s v="Travel_Rarely"/>
    <x v="2"/>
    <s v="Current Employees"/>
    <x v="0"/>
    <x v="3"/>
    <s v="STAFF-1281"/>
    <n v="1281"/>
    <x v="0"/>
    <x v="0"/>
    <x v="0"/>
    <s v="Yes"/>
    <s v="Y"/>
    <n v="3"/>
    <n v="-2"/>
    <n v="0"/>
    <n v="34"/>
    <n v="0"/>
    <m/>
    <n v="0"/>
    <n v="1"/>
    <n v="131"/>
    <n v="2"/>
    <x v="3"/>
    <n v="1"/>
    <n v="3"/>
    <n v="86"/>
    <n v="3"/>
    <n v="2"/>
    <n v="2"/>
    <n v="4538"/>
    <n v="6039"/>
    <n v="0"/>
    <n v="12"/>
    <n v="3"/>
    <n v="4"/>
    <n v="80"/>
    <n v="0"/>
    <n v="4"/>
    <n v="3"/>
    <x v="11"/>
    <n v="2"/>
    <n v="0"/>
    <n v="2"/>
    <s v="26-35"/>
    <s v="Early Career"/>
    <x v="0"/>
    <x v="3"/>
  </r>
  <r>
    <x v="1"/>
    <s v="Travel_Frequently"/>
    <x v="1"/>
    <s v="Current Employees"/>
    <x v="0"/>
    <x v="0"/>
    <s v="STAFF-1282"/>
    <n v="1282"/>
    <x v="1"/>
    <x v="5"/>
    <x v="2"/>
    <s v="Yes"/>
    <s v="Y"/>
    <n v="5"/>
    <n v="-2"/>
    <n v="0"/>
    <n v="51"/>
    <n v="0"/>
    <m/>
    <n v="0"/>
    <n v="1"/>
    <n v="237"/>
    <n v="9"/>
    <x v="3"/>
    <n v="1"/>
    <n v="4"/>
    <n v="83"/>
    <n v="3"/>
    <n v="5"/>
    <n v="1"/>
    <n v="19847"/>
    <n v="19196"/>
    <n v="4"/>
    <n v="24"/>
    <n v="4"/>
    <n v="1"/>
    <n v="80"/>
    <n v="1"/>
    <n v="31"/>
    <n v="2"/>
    <x v="30"/>
    <n v="10"/>
    <n v="11"/>
    <n v="10"/>
    <s v="46+"/>
    <s v="Senior"/>
    <x v="1"/>
    <x v="4"/>
  </r>
  <r>
    <x v="1"/>
    <s v="Travel_Rarely"/>
    <x v="3"/>
    <s v="Current Employees"/>
    <x v="1"/>
    <x v="2"/>
    <s v="STAFF-1283"/>
    <n v="1283"/>
    <x v="1"/>
    <x v="3"/>
    <x v="0"/>
    <s v="No"/>
    <s v="Y"/>
    <n v="6"/>
    <n v="-2"/>
    <n v="0"/>
    <n v="59"/>
    <n v="0"/>
    <m/>
    <n v="0"/>
    <n v="1"/>
    <n v="1429"/>
    <n v="18"/>
    <x v="2"/>
    <n v="1"/>
    <n v="4"/>
    <n v="67"/>
    <n v="3"/>
    <n v="3"/>
    <n v="4"/>
    <n v="10512"/>
    <n v="20002"/>
    <n v="6"/>
    <n v="12"/>
    <n v="3"/>
    <n v="4"/>
    <n v="80"/>
    <n v="0"/>
    <n v="25"/>
    <n v="2"/>
    <x v="7"/>
    <n v="7"/>
    <n v="5"/>
    <n v="4"/>
    <s v="46+"/>
    <s v="Senior"/>
    <x v="0"/>
    <x v="1"/>
  </r>
  <r>
    <x v="1"/>
    <s v="Travel_Frequently"/>
    <x v="2"/>
    <s v="Current Employees"/>
    <x v="1"/>
    <x v="2"/>
    <s v="STAFF-1285"/>
    <n v="1285"/>
    <x v="0"/>
    <x v="2"/>
    <x v="2"/>
    <s v="No"/>
    <s v="Y"/>
    <n v="2"/>
    <n v="-2"/>
    <n v="0"/>
    <n v="34"/>
    <n v="0"/>
    <m/>
    <n v="0"/>
    <n v="1"/>
    <n v="135"/>
    <n v="19"/>
    <x v="3"/>
    <n v="1"/>
    <n v="3"/>
    <n v="46"/>
    <n v="3"/>
    <n v="2"/>
    <n v="2"/>
    <n v="4444"/>
    <n v="22534"/>
    <n v="4"/>
    <n v="13"/>
    <n v="3"/>
    <n v="3"/>
    <n v="80"/>
    <n v="2"/>
    <n v="15"/>
    <n v="4"/>
    <x v="19"/>
    <n v="8"/>
    <n v="5"/>
    <n v="10"/>
    <s v="26-35"/>
    <s v="Early Career"/>
    <x v="2"/>
    <x v="1"/>
  </r>
  <r>
    <x v="1"/>
    <s v="Travel_Frequently"/>
    <x v="2"/>
    <s v="Current Employees"/>
    <x v="1"/>
    <x v="2"/>
    <s v="STAFF-1286"/>
    <n v="1286"/>
    <x v="1"/>
    <x v="2"/>
    <x v="0"/>
    <s v="Yes"/>
    <s v="Y"/>
    <n v="2"/>
    <n v="-2"/>
    <n v="0"/>
    <n v="28"/>
    <n v="0"/>
    <m/>
    <n v="0"/>
    <n v="1"/>
    <n v="791"/>
    <n v="1"/>
    <x v="2"/>
    <n v="1"/>
    <n v="4"/>
    <n v="44"/>
    <n v="3"/>
    <n v="1"/>
    <n v="3"/>
    <n v="2154"/>
    <n v="6842"/>
    <n v="0"/>
    <n v="11"/>
    <n v="3"/>
    <n v="3"/>
    <n v="80"/>
    <n v="0"/>
    <n v="5"/>
    <n v="2"/>
    <x v="9"/>
    <n v="2"/>
    <n v="0"/>
    <n v="2"/>
    <s v="26-35"/>
    <s v="Early Career"/>
    <x v="0"/>
    <x v="3"/>
  </r>
  <r>
    <x v="1"/>
    <s v="Travel_Rarely"/>
    <x v="0"/>
    <s v="Current Employees"/>
    <x v="1"/>
    <x v="0"/>
    <s v="STAFF-1288"/>
    <n v="1288"/>
    <x v="1"/>
    <x v="5"/>
    <x v="2"/>
    <s v="No"/>
    <s v="Y"/>
    <n v="4"/>
    <n v="-2"/>
    <n v="0"/>
    <n v="44"/>
    <n v="0"/>
    <m/>
    <n v="0"/>
    <n v="1"/>
    <n v="1199"/>
    <n v="4"/>
    <x v="0"/>
    <n v="1"/>
    <n v="3"/>
    <n v="92"/>
    <n v="4"/>
    <n v="5"/>
    <n v="3"/>
    <n v="19190"/>
    <n v="17477"/>
    <n v="1"/>
    <n v="14"/>
    <n v="3"/>
    <n v="4"/>
    <n v="80"/>
    <n v="2"/>
    <n v="26"/>
    <n v="2"/>
    <x v="10"/>
    <n v="9"/>
    <n v="14"/>
    <n v="13"/>
    <s v="36-45"/>
    <s v="Mid Career"/>
    <x v="2"/>
    <x v="4"/>
  </r>
  <r>
    <x v="1"/>
    <s v="Travel_Frequently"/>
    <x v="2"/>
    <s v="Current Employees"/>
    <x v="2"/>
    <x v="0"/>
    <s v="STAFF-1289"/>
    <n v="1289"/>
    <x v="1"/>
    <x v="8"/>
    <x v="1"/>
    <s v="No"/>
    <s v="Y"/>
    <n v="5"/>
    <n v="-2"/>
    <n v="0"/>
    <n v="34"/>
    <n v="0"/>
    <m/>
    <n v="0"/>
    <n v="1"/>
    <n v="648"/>
    <n v="11"/>
    <x v="3"/>
    <n v="1"/>
    <n v="3"/>
    <n v="56"/>
    <n v="2"/>
    <n v="2"/>
    <n v="2"/>
    <n v="4490"/>
    <n v="21833"/>
    <n v="4"/>
    <n v="11"/>
    <n v="3"/>
    <n v="4"/>
    <n v="80"/>
    <n v="2"/>
    <n v="14"/>
    <n v="4"/>
    <x v="1"/>
    <n v="9"/>
    <n v="1"/>
    <n v="8"/>
    <s v="26-35"/>
    <s v="Early Career"/>
    <x v="0"/>
    <x v="1"/>
  </r>
  <r>
    <x v="1"/>
    <s v="Travel_Rarely"/>
    <x v="0"/>
    <s v="Current Employees"/>
    <x v="1"/>
    <x v="0"/>
    <s v="STAFF-1291"/>
    <n v="1291"/>
    <x v="1"/>
    <x v="1"/>
    <x v="1"/>
    <s v="Yes"/>
    <s v="Y"/>
    <n v="3"/>
    <n v="-2"/>
    <n v="0"/>
    <n v="35"/>
    <n v="0"/>
    <m/>
    <n v="0"/>
    <n v="1"/>
    <n v="735"/>
    <n v="6"/>
    <x v="1"/>
    <n v="1"/>
    <n v="3"/>
    <n v="66"/>
    <n v="3"/>
    <n v="1"/>
    <n v="3"/>
    <n v="3506"/>
    <n v="6020"/>
    <n v="0"/>
    <n v="14"/>
    <n v="3"/>
    <n v="4"/>
    <n v="80"/>
    <n v="0"/>
    <n v="4"/>
    <n v="3"/>
    <x v="11"/>
    <n v="2"/>
    <n v="2"/>
    <n v="2"/>
    <s v="26-35"/>
    <s v="Early Career"/>
    <x v="2"/>
    <x v="3"/>
  </r>
  <r>
    <x v="1"/>
    <s v="Travel_Rarely"/>
    <x v="0"/>
    <s v="Current Employees"/>
    <x v="1"/>
    <x v="2"/>
    <s v="STAFF-1292"/>
    <n v="1292"/>
    <x v="0"/>
    <x v="1"/>
    <x v="1"/>
    <s v="Yes"/>
    <s v="Y"/>
    <n v="2"/>
    <n v="-2"/>
    <n v="0"/>
    <n v="42"/>
    <n v="0"/>
    <m/>
    <n v="0"/>
    <n v="1"/>
    <n v="603"/>
    <n v="7"/>
    <x v="2"/>
    <n v="1"/>
    <n v="2"/>
    <n v="78"/>
    <n v="4"/>
    <n v="2"/>
    <n v="2"/>
    <n v="2372"/>
    <n v="5628"/>
    <n v="6"/>
    <n v="16"/>
    <n v="3"/>
    <n v="4"/>
    <n v="80"/>
    <n v="0"/>
    <n v="18"/>
    <n v="3"/>
    <x v="6"/>
    <n v="0"/>
    <n v="0"/>
    <n v="0"/>
    <s v="36-45"/>
    <s v="Mid Career"/>
    <x v="4"/>
    <x v="2"/>
  </r>
  <r>
    <x v="1"/>
    <s v="Travel_Rarely"/>
    <x v="0"/>
    <s v="Current Employees"/>
    <x v="0"/>
    <x v="3"/>
    <s v="STAFF-1293"/>
    <n v="1293"/>
    <x v="0"/>
    <x v="0"/>
    <x v="0"/>
    <s v="No"/>
    <s v="Y"/>
    <n v="3"/>
    <n v="-2"/>
    <n v="0"/>
    <n v="43"/>
    <n v="0"/>
    <m/>
    <n v="0"/>
    <n v="1"/>
    <n v="531"/>
    <n v="4"/>
    <x v="2"/>
    <n v="1"/>
    <n v="4"/>
    <n v="56"/>
    <n v="2"/>
    <n v="3"/>
    <n v="2"/>
    <n v="10231"/>
    <n v="20364"/>
    <n v="3"/>
    <n v="14"/>
    <n v="3"/>
    <n v="4"/>
    <n v="80"/>
    <n v="0"/>
    <n v="23"/>
    <n v="4"/>
    <x v="17"/>
    <n v="7"/>
    <n v="15"/>
    <n v="17"/>
    <s v="36-45"/>
    <s v="Mid Career"/>
    <x v="2"/>
    <x v="4"/>
  </r>
  <r>
    <x v="1"/>
    <s v="Travel_Rarely"/>
    <x v="0"/>
    <s v="Current Employees"/>
    <x v="1"/>
    <x v="0"/>
    <s v="STAFF-1294"/>
    <n v="1294"/>
    <x v="0"/>
    <x v="3"/>
    <x v="0"/>
    <s v="Yes"/>
    <s v="Y"/>
    <n v="2"/>
    <n v="-2"/>
    <n v="0"/>
    <n v="36"/>
    <n v="0"/>
    <m/>
    <n v="0"/>
    <n v="1"/>
    <n v="429"/>
    <n v="2"/>
    <x v="2"/>
    <n v="1"/>
    <n v="3"/>
    <n v="53"/>
    <n v="3"/>
    <n v="2"/>
    <n v="2"/>
    <n v="5410"/>
    <n v="2323"/>
    <n v="9"/>
    <n v="11"/>
    <n v="3"/>
    <n v="4"/>
    <n v="80"/>
    <n v="0"/>
    <n v="18"/>
    <n v="3"/>
    <x v="22"/>
    <n v="14"/>
    <n v="5"/>
    <n v="12"/>
    <s v="36-45"/>
    <s v="Mid Career"/>
    <x v="0"/>
    <x v="4"/>
  </r>
  <r>
    <x v="0"/>
    <s v="Travel_Rarely"/>
    <x v="0"/>
    <s v="Ex-Employees"/>
    <x v="1"/>
    <x v="2"/>
    <s v="STAFF-1295"/>
    <n v="1295"/>
    <x v="0"/>
    <x v="4"/>
    <x v="1"/>
    <s v="No"/>
    <s v="Y"/>
    <n v="2"/>
    <n v="-2"/>
    <n v="0"/>
    <n v="44"/>
    <n v="1"/>
    <n v="1"/>
    <n v="1"/>
    <n v="0"/>
    <n v="621"/>
    <n v="15"/>
    <x v="3"/>
    <n v="1"/>
    <n v="1"/>
    <n v="73"/>
    <n v="3"/>
    <n v="3"/>
    <n v="4"/>
    <n v="7978"/>
    <n v="14075"/>
    <n v="1"/>
    <n v="11"/>
    <n v="3"/>
    <n v="4"/>
    <n v="80"/>
    <n v="1"/>
    <n v="10"/>
    <n v="3"/>
    <x v="1"/>
    <n v="7"/>
    <n v="0"/>
    <n v="5"/>
    <s v="36-45"/>
    <s v="Mid Career"/>
    <x v="0"/>
    <x v="1"/>
  </r>
  <r>
    <x v="1"/>
    <s v="Travel_Frequently"/>
    <x v="2"/>
    <s v="Current Employees"/>
    <x v="1"/>
    <x v="0"/>
    <s v="STAFF-1296"/>
    <n v="1296"/>
    <x v="1"/>
    <x v="2"/>
    <x v="1"/>
    <s v="Yes"/>
    <s v="Y"/>
    <n v="2"/>
    <n v="-2"/>
    <n v="0"/>
    <n v="28"/>
    <n v="0"/>
    <m/>
    <n v="0"/>
    <n v="1"/>
    <n v="193"/>
    <n v="2"/>
    <x v="3"/>
    <n v="1"/>
    <n v="4"/>
    <n v="52"/>
    <n v="2"/>
    <n v="1"/>
    <n v="4"/>
    <n v="3867"/>
    <n v="14222"/>
    <n v="1"/>
    <n v="12"/>
    <n v="3"/>
    <n v="2"/>
    <n v="80"/>
    <n v="1"/>
    <n v="2"/>
    <n v="3"/>
    <x v="4"/>
    <n v="2"/>
    <n v="2"/>
    <n v="2"/>
    <s v="26-35"/>
    <s v="Early Career"/>
    <x v="0"/>
    <x v="2"/>
  </r>
  <r>
    <x v="1"/>
    <s v="Travel_Frequently"/>
    <x v="1"/>
    <s v="Current Employees"/>
    <x v="1"/>
    <x v="2"/>
    <s v="STAFF-1297"/>
    <n v="1297"/>
    <x v="0"/>
    <x v="2"/>
    <x v="0"/>
    <s v="No"/>
    <s v="Y"/>
    <n v="6"/>
    <n v="-2"/>
    <n v="0"/>
    <n v="51"/>
    <n v="0"/>
    <m/>
    <n v="0"/>
    <n v="1"/>
    <n v="968"/>
    <n v="6"/>
    <x v="0"/>
    <n v="1"/>
    <n v="2"/>
    <n v="40"/>
    <n v="2"/>
    <n v="1"/>
    <n v="3"/>
    <n v="2838"/>
    <n v="4257"/>
    <n v="0"/>
    <n v="14"/>
    <n v="3"/>
    <n v="2"/>
    <n v="80"/>
    <n v="0"/>
    <n v="8"/>
    <n v="2"/>
    <x v="5"/>
    <n v="0"/>
    <n v="7"/>
    <n v="7"/>
    <s v="46+"/>
    <s v="Senior"/>
    <x v="2"/>
    <x v="0"/>
  </r>
  <r>
    <x v="1"/>
    <s v="Non-Travel"/>
    <x v="2"/>
    <s v="Current Employees"/>
    <x v="1"/>
    <x v="2"/>
    <s v="STAFF-1298"/>
    <n v="1298"/>
    <x v="0"/>
    <x v="3"/>
    <x v="0"/>
    <s v="Yes"/>
    <s v="Y"/>
    <n v="3"/>
    <n v="-2"/>
    <n v="0"/>
    <n v="30"/>
    <n v="0"/>
    <m/>
    <n v="0"/>
    <n v="1"/>
    <n v="879"/>
    <n v="9"/>
    <x v="0"/>
    <n v="1"/>
    <n v="3"/>
    <n v="72"/>
    <n v="3"/>
    <n v="2"/>
    <n v="3"/>
    <n v="4695"/>
    <n v="12858"/>
    <n v="7"/>
    <n v="18"/>
    <n v="3"/>
    <n v="3"/>
    <n v="80"/>
    <n v="0"/>
    <n v="10"/>
    <n v="3"/>
    <x v="3"/>
    <n v="4"/>
    <n v="1"/>
    <n v="7"/>
    <s v="26-35"/>
    <s v="Early Career"/>
    <x v="4"/>
    <x v="0"/>
  </r>
  <r>
    <x v="0"/>
    <s v="Travel_Rarely"/>
    <x v="2"/>
    <s v="Ex-Employees"/>
    <x v="1"/>
    <x v="4"/>
    <s v="STAFF-1299"/>
    <n v="1299"/>
    <x v="0"/>
    <x v="2"/>
    <x v="2"/>
    <s v="Yes"/>
    <s v="Y"/>
    <n v="2"/>
    <n v="-2"/>
    <n v="0"/>
    <n v="29"/>
    <n v="1"/>
    <n v="1"/>
    <n v="1"/>
    <n v="0"/>
    <n v="806"/>
    <n v="7"/>
    <x v="3"/>
    <n v="1"/>
    <n v="4"/>
    <n v="39"/>
    <n v="3"/>
    <n v="1"/>
    <n v="4"/>
    <n v="3339"/>
    <n v="17285"/>
    <n v="3"/>
    <n v="13"/>
    <n v="3"/>
    <n v="1"/>
    <n v="80"/>
    <n v="2"/>
    <n v="10"/>
    <n v="3"/>
    <x v="5"/>
    <n v="7"/>
    <n v="7"/>
    <n v="7"/>
    <s v="26-35"/>
    <s v="Early Career"/>
    <x v="2"/>
    <x v="0"/>
  </r>
  <r>
    <x v="1"/>
    <s v="Travel_Rarely"/>
    <x v="2"/>
    <s v="Current Employees"/>
    <x v="1"/>
    <x v="4"/>
    <s v="STAFF-1301"/>
    <n v="1301"/>
    <x v="1"/>
    <x v="1"/>
    <x v="0"/>
    <s v="No"/>
    <s v="Y"/>
    <n v="2"/>
    <n v="-2"/>
    <n v="0"/>
    <n v="28"/>
    <n v="0"/>
    <m/>
    <n v="0"/>
    <n v="1"/>
    <n v="640"/>
    <n v="1"/>
    <x v="3"/>
    <n v="1"/>
    <n v="4"/>
    <n v="84"/>
    <n v="3"/>
    <n v="1"/>
    <n v="4"/>
    <n v="2080"/>
    <n v="4732"/>
    <n v="2"/>
    <n v="11"/>
    <n v="3"/>
    <n v="2"/>
    <n v="80"/>
    <n v="0"/>
    <n v="5"/>
    <n v="2"/>
    <x v="11"/>
    <n v="2"/>
    <n v="1"/>
    <n v="2"/>
    <s v="26-35"/>
    <s v="Early Career"/>
    <x v="0"/>
    <x v="3"/>
  </r>
  <r>
    <x v="1"/>
    <s v="Travel_Rarely"/>
    <x v="2"/>
    <s v="Current Employees"/>
    <x v="1"/>
    <x v="2"/>
    <s v="STAFF-1303"/>
    <n v="1303"/>
    <x v="0"/>
    <x v="1"/>
    <x v="0"/>
    <s v="No"/>
    <s v="Y"/>
    <n v="3"/>
    <n v="-2"/>
    <n v="0"/>
    <n v="25"/>
    <n v="0"/>
    <m/>
    <n v="0"/>
    <n v="1"/>
    <n v="266"/>
    <n v="1"/>
    <x v="3"/>
    <n v="1"/>
    <n v="4"/>
    <n v="40"/>
    <n v="3"/>
    <n v="1"/>
    <n v="2"/>
    <n v="2096"/>
    <n v="18830"/>
    <n v="1"/>
    <n v="18"/>
    <n v="3"/>
    <n v="4"/>
    <n v="80"/>
    <n v="0"/>
    <n v="2"/>
    <n v="2"/>
    <x v="4"/>
    <n v="2"/>
    <n v="2"/>
    <n v="1"/>
    <s v="18-25"/>
    <s v="Young"/>
    <x v="4"/>
    <x v="2"/>
  </r>
  <r>
    <x v="1"/>
    <s v="Travel_Rarely"/>
    <x v="2"/>
    <s v="Current Employees"/>
    <x v="0"/>
    <x v="2"/>
    <s v="STAFF-1304"/>
    <n v="1304"/>
    <x v="1"/>
    <x v="0"/>
    <x v="1"/>
    <s v="No"/>
    <s v="Y"/>
    <n v="4"/>
    <n v="-2"/>
    <n v="0"/>
    <n v="32"/>
    <n v="0"/>
    <m/>
    <n v="0"/>
    <n v="1"/>
    <n v="604"/>
    <n v="8"/>
    <x v="3"/>
    <n v="1"/>
    <n v="3"/>
    <n v="56"/>
    <n v="4"/>
    <n v="2"/>
    <n v="4"/>
    <n v="6209"/>
    <n v="11693"/>
    <n v="1"/>
    <n v="15"/>
    <n v="3"/>
    <n v="3"/>
    <n v="80"/>
    <n v="2"/>
    <n v="10"/>
    <n v="4"/>
    <x v="1"/>
    <n v="7"/>
    <n v="0"/>
    <n v="8"/>
    <s v="26-35"/>
    <s v="Early Career"/>
    <x v="2"/>
    <x v="1"/>
  </r>
  <r>
    <x v="1"/>
    <s v="Travel_Frequently"/>
    <x v="1"/>
    <s v="Current Employees"/>
    <x v="1"/>
    <x v="2"/>
    <s v="STAFF-1306"/>
    <n v="1306"/>
    <x v="0"/>
    <x v="5"/>
    <x v="0"/>
    <s v="No"/>
    <s v="Y"/>
    <n v="4"/>
    <n v="-2"/>
    <n v="0"/>
    <n v="45"/>
    <n v="0"/>
    <m/>
    <n v="0"/>
    <n v="1"/>
    <n v="364"/>
    <n v="25"/>
    <x v="3"/>
    <n v="1"/>
    <n v="2"/>
    <n v="83"/>
    <n v="3"/>
    <n v="5"/>
    <n v="2"/>
    <n v="18061"/>
    <n v="13035"/>
    <n v="3"/>
    <n v="22"/>
    <n v="4"/>
    <n v="3"/>
    <n v="80"/>
    <n v="0"/>
    <n v="22"/>
    <n v="3"/>
    <x v="2"/>
    <n v="0"/>
    <n v="0"/>
    <n v="0"/>
    <s v="36-45"/>
    <s v="Mid Career"/>
    <x v="1"/>
    <x v="2"/>
  </r>
  <r>
    <x v="1"/>
    <s v="Travel_Rarely"/>
    <x v="0"/>
    <s v="Current Employees"/>
    <x v="1"/>
    <x v="2"/>
    <s v="STAFF-1307"/>
    <n v="1307"/>
    <x v="0"/>
    <x v="5"/>
    <x v="2"/>
    <s v="Yes"/>
    <s v="Y"/>
    <n v="4"/>
    <n v="-2"/>
    <n v="0"/>
    <n v="39"/>
    <n v="0"/>
    <m/>
    <n v="0"/>
    <n v="1"/>
    <n v="412"/>
    <n v="13"/>
    <x v="2"/>
    <n v="1"/>
    <n v="3"/>
    <n v="94"/>
    <n v="2"/>
    <n v="4"/>
    <n v="2"/>
    <n v="17123"/>
    <n v="17334"/>
    <n v="6"/>
    <n v="13"/>
    <n v="3"/>
    <n v="4"/>
    <n v="80"/>
    <n v="2"/>
    <n v="21"/>
    <n v="3"/>
    <x v="27"/>
    <n v="9"/>
    <n v="15"/>
    <n v="2"/>
    <s v="36-45"/>
    <s v="Mid Career"/>
    <x v="2"/>
    <x v="4"/>
  </r>
  <r>
    <x v="1"/>
    <s v="Travel_Rarely"/>
    <x v="3"/>
    <s v="Current Employees"/>
    <x v="1"/>
    <x v="0"/>
    <s v="STAFF-1308"/>
    <n v="1308"/>
    <x v="1"/>
    <x v="1"/>
    <x v="2"/>
    <s v="No"/>
    <s v="Y"/>
    <n v="3"/>
    <n v="-2"/>
    <n v="0"/>
    <n v="58"/>
    <n v="0"/>
    <m/>
    <n v="0"/>
    <n v="1"/>
    <n v="848"/>
    <n v="23"/>
    <x v="2"/>
    <n v="1"/>
    <n v="1"/>
    <n v="88"/>
    <n v="3"/>
    <n v="1"/>
    <n v="3"/>
    <n v="2372"/>
    <n v="26076"/>
    <n v="1"/>
    <n v="12"/>
    <n v="3"/>
    <n v="4"/>
    <n v="80"/>
    <n v="2"/>
    <n v="2"/>
    <n v="3"/>
    <x v="4"/>
    <n v="2"/>
    <n v="2"/>
    <n v="2"/>
    <s v="46+"/>
    <s v="Senior"/>
    <x v="0"/>
    <x v="2"/>
  </r>
  <r>
    <x v="0"/>
    <s v="Travel_Rarely"/>
    <x v="2"/>
    <s v="Ex-Employees"/>
    <x v="1"/>
    <x v="0"/>
    <s v="STAFF-1309"/>
    <n v="1309"/>
    <x v="1"/>
    <x v="2"/>
    <x v="1"/>
    <s v="No"/>
    <s v="Y"/>
    <n v="3"/>
    <n v="-2"/>
    <n v="0"/>
    <n v="32"/>
    <n v="1"/>
    <n v="1"/>
    <n v="1"/>
    <n v="0"/>
    <n v="1089"/>
    <n v="7"/>
    <x v="0"/>
    <n v="1"/>
    <n v="4"/>
    <n v="79"/>
    <n v="3"/>
    <n v="2"/>
    <n v="3"/>
    <n v="4883"/>
    <n v="22845"/>
    <n v="1"/>
    <n v="18"/>
    <n v="3"/>
    <n v="1"/>
    <n v="80"/>
    <n v="1"/>
    <n v="10"/>
    <n v="3"/>
    <x v="1"/>
    <n v="4"/>
    <n v="1"/>
    <n v="1"/>
    <s v="26-35"/>
    <s v="Early Career"/>
    <x v="4"/>
    <x v="1"/>
  </r>
  <r>
    <x v="0"/>
    <s v="Travel_Rarely"/>
    <x v="0"/>
    <s v="Ex-Employees"/>
    <x v="1"/>
    <x v="2"/>
    <s v="STAFF-1310"/>
    <n v="1310"/>
    <x v="1"/>
    <x v="1"/>
    <x v="0"/>
    <s v="No"/>
    <s v="Y"/>
    <n v="2"/>
    <n v="-2"/>
    <n v="0"/>
    <n v="39"/>
    <n v="1"/>
    <n v="1"/>
    <n v="1"/>
    <n v="0"/>
    <n v="360"/>
    <n v="23"/>
    <x v="3"/>
    <n v="1"/>
    <n v="3"/>
    <n v="93"/>
    <n v="3"/>
    <n v="1"/>
    <n v="3"/>
    <n v="3904"/>
    <n v="22154"/>
    <n v="0"/>
    <n v="13"/>
    <n v="3"/>
    <n v="1"/>
    <n v="80"/>
    <n v="0"/>
    <n v="6"/>
    <n v="3"/>
    <x v="8"/>
    <n v="2"/>
    <n v="0"/>
    <n v="3"/>
    <s v="36-45"/>
    <s v="Mid Career"/>
    <x v="2"/>
    <x v="3"/>
  </r>
  <r>
    <x v="1"/>
    <s v="Travel_Rarely"/>
    <x v="2"/>
    <s v="Current Employees"/>
    <x v="1"/>
    <x v="4"/>
    <s v="STAFF-1311"/>
    <n v="1311"/>
    <x v="0"/>
    <x v="2"/>
    <x v="1"/>
    <s v="No"/>
    <s v="Y"/>
    <n v="6"/>
    <n v="-2"/>
    <n v="0"/>
    <n v="30"/>
    <n v="0"/>
    <m/>
    <n v="0"/>
    <n v="1"/>
    <n v="1138"/>
    <n v="6"/>
    <x v="3"/>
    <n v="1"/>
    <n v="4"/>
    <n v="48"/>
    <n v="2"/>
    <n v="2"/>
    <n v="4"/>
    <n v="4627"/>
    <n v="23631"/>
    <n v="0"/>
    <n v="12"/>
    <n v="3"/>
    <n v="1"/>
    <n v="80"/>
    <n v="1"/>
    <n v="10"/>
    <n v="3"/>
    <x v="7"/>
    <n v="2"/>
    <n v="6"/>
    <n v="7"/>
    <s v="26-35"/>
    <s v="Early Career"/>
    <x v="0"/>
    <x v="1"/>
  </r>
  <r>
    <x v="1"/>
    <s v="Travel_Rarely"/>
    <x v="0"/>
    <s v="Current Employees"/>
    <x v="1"/>
    <x v="4"/>
    <s v="STAFF-1312"/>
    <n v="1312"/>
    <x v="0"/>
    <x v="4"/>
    <x v="1"/>
    <s v="No"/>
    <s v="Y"/>
    <n v="0"/>
    <n v="-2"/>
    <n v="0"/>
    <n v="36"/>
    <n v="0"/>
    <m/>
    <n v="0"/>
    <n v="1"/>
    <n v="325"/>
    <n v="10"/>
    <x v="2"/>
    <n v="1"/>
    <n v="4"/>
    <n v="63"/>
    <n v="3"/>
    <n v="3"/>
    <n v="4"/>
    <n v="7094"/>
    <n v="5747"/>
    <n v="3"/>
    <n v="12"/>
    <n v="3"/>
    <n v="1"/>
    <n v="80"/>
    <n v="0"/>
    <n v="10"/>
    <n v="3"/>
    <x v="5"/>
    <n v="7"/>
    <n v="1"/>
    <n v="7"/>
    <s v="36-45"/>
    <s v="Mid Career"/>
    <x v="0"/>
    <x v="0"/>
  </r>
  <r>
    <x v="1"/>
    <s v="Travel_Rarely"/>
    <x v="1"/>
    <s v="Current Employees"/>
    <x v="2"/>
    <x v="0"/>
    <s v="STAFF-1314"/>
    <n v="1314"/>
    <x v="0"/>
    <x v="8"/>
    <x v="0"/>
    <s v="No"/>
    <s v="Y"/>
    <n v="3"/>
    <n v="-2"/>
    <n v="0"/>
    <n v="46"/>
    <n v="0"/>
    <m/>
    <n v="0"/>
    <n v="1"/>
    <n v="991"/>
    <n v="1"/>
    <x v="0"/>
    <n v="1"/>
    <n v="4"/>
    <n v="44"/>
    <n v="3"/>
    <n v="1"/>
    <n v="3"/>
    <n v="3423"/>
    <n v="22957"/>
    <n v="6"/>
    <n v="12"/>
    <n v="3"/>
    <n v="3"/>
    <n v="80"/>
    <n v="0"/>
    <n v="10"/>
    <n v="4"/>
    <x v="5"/>
    <n v="6"/>
    <n v="5"/>
    <n v="7"/>
    <s v="46+"/>
    <s v="Senior"/>
    <x v="0"/>
    <x v="0"/>
  </r>
  <r>
    <x v="1"/>
    <s v="Non-Travel"/>
    <x v="2"/>
    <s v="Current Employees"/>
    <x v="1"/>
    <x v="0"/>
    <s v="STAFF-1315"/>
    <n v="1315"/>
    <x v="0"/>
    <x v="2"/>
    <x v="1"/>
    <s v="No"/>
    <s v="Y"/>
    <n v="6"/>
    <n v="-2"/>
    <n v="0"/>
    <n v="28"/>
    <n v="0"/>
    <m/>
    <n v="0"/>
    <n v="1"/>
    <n v="1476"/>
    <n v="1"/>
    <x v="3"/>
    <n v="1"/>
    <n v="3"/>
    <n v="55"/>
    <n v="1"/>
    <n v="2"/>
    <n v="4"/>
    <n v="6674"/>
    <n v="16392"/>
    <n v="0"/>
    <n v="11"/>
    <n v="3"/>
    <n v="1"/>
    <n v="80"/>
    <n v="3"/>
    <n v="10"/>
    <n v="3"/>
    <x v="7"/>
    <n v="8"/>
    <n v="7"/>
    <n v="5"/>
    <s v="26-35"/>
    <s v="Early Career"/>
    <x v="0"/>
    <x v="1"/>
  </r>
  <r>
    <x v="1"/>
    <s v="Travel_Rarely"/>
    <x v="1"/>
    <s v="Current Employees"/>
    <x v="1"/>
    <x v="0"/>
    <s v="STAFF-1317"/>
    <n v="1317"/>
    <x v="0"/>
    <x v="7"/>
    <x v="1"/>
    <s v="Yes"/>
    <s v="Y"/>
    <n v="2"/>
    <n v="-2"/>
    <n v="0"/>
    <n v="50"/>
    <n v="0"/>
    <m/>
    <n v="0"/>
    <n v="1"/>
    <n v="1322"/>
    <n v="28"/>
    <x v="3"/>
    <n v="1"/>
    <n v="4"/>
    <n v="43"/>
    <n v="3"/>
    <n v="4"/>
    <n v="3"/>
    <n v="16880"/>
    <n v="22422"/>
    <n v="4"/>
    <n v="11"/>
    <n v="3"/>
    <n v="2"/>
    <n v="80"/>
    <n v="0"/>
    <n v="25"/>
    <n v="3"/>
    <x v="11"/>
    <n v="2"/>
    <n v="1"/>
    <n v="2"/>
    <s v="46+"/>
    <s v="Senior"/>
    <x v="0"/>
    <x v="3"/>
  </r>
  <r>
    <x v="0"/>
    <s v="Travel_Rarely"/>
    <x v="0"/>
    <s v="Ex-Employees"/>
    <x v="0"/>
    <x v="3"/>
    <s v="STAFF-1318"/>
    <n v="1318"/>
    <x v="1"/>
    <x v="0"/>
    <x v="0"/>
    <s v="Yes"/>
    <s v="Y"/>
    <n v="2"/>
    <n v="-2"/>
    <n v="0"/>
    <n v="40"/>
    <n v="1"/>
    <n v="1"/>
    <n v="1"/>
    <n v="0"/>
    <n v="299"/>
    <n v="25"/>
    <x v="2"/>
    <n v="1"/>
    <n v="4"/>
    <n v="57"/>
    <n v="2"/>
    <n v="3"/>
    <n v="2"/>
    <n v="9094"/>
    <n v="17235"/>
    <n v="2"/>
    <n v="12"/>
    <n v="3"/>
    <n v="3"/>
    <n v="80"/>
    <n v="0"/>
    <n v="9"/>
    <n v="3"/>
    <x v="8"/>
    <n v="4"/>
    <n v="1"/>
    <n v="0"/>
    <s v="36-45"/>
    <s v="Mid Career"/>
    <x v="0"/>
    <x v="3"/>
  </r>
  <r>
    <x v="0"/>
    <s v="Travel_Rarely"/>
    <x v="1"/>
    <s v="Ex-Employees"/>
    <x v="0"/>
    <x v="0"/>
    <s v="STAFF-1319"/>
    <n v="1319"/>
    <x v="1"/>
    <x v="0"/>
    <x v="0"/>
    <s v="Yes"/>
    <s v="Y"/>
    <n v="2"/>
    <n v="-2"/>
    <n v="0"/>
    <n v="52"/>
    <n v="1"/>
    <n v="1"/>
    <n v="1"/>
    <n v="0"/>
    <n v="1030"/>
    <n v="5"/>
    <x v="3"/>
    <n v="1"/>
    <n v="2"/>
    <n v="64"/>
    <n v="3"/>
    <n v="3"/>
    <n v="2"/>
    <n v="8446"/>
    <n v="21534"/>
    <n v="9"/>
    <n v="19"/>
    <n v="3"/>
    <n v="3"/>
    <n v="80"/>
    <n v="0"/>
    <n v="10"/>
    <n v="2"/>
    <x v="3"/>
    <n v="7"/>
    <n v="7"/>
    <n v="7"/>
    <s v="46+"/>
    <s v="Senior"/>
    <x v="3"/>
    <x v="0"/>
  </r>
  <r>
    <x v="1"/>
    <s v="Travel_Rarely"/>
    <x v="2"/>
    <s v="Current Employees"/>
    <x v="1"/>
    <x v="2"/>
    <s v="STAFF-1321"/>
    <n v="1321"/>
    <x v="0"/>
    <x v="5"/>
    <x v="1"/>
    <s v="Yes"/>
    <s v="Y"/>
    <n v="2"/>
    <n v="-2"/>
    <n v="0"/>
    <n v="30"/>
    <n v="0"/>
    <m/>
    <n v="0"/>
    <n v="1"/>
    <n v="634"/>
    <n v="17"/>
    <x v="2"/>
    <n v="1"/>
    <n v="2"/>
    <n v="95"/>
    <n v="3"/>
    <n v="3"/>
    <n v="3"/>
    <n v="11916"/>
    <n v="25927"/>
    <n v="1"/>
    <n v="23"/>
    <n v="4"/>
    <n v="4"/>
    <n v="80"/>
    <n v="2"/>
    <n v="9"/>
    <n v="3"/>
    <x v="7"/>
    <n v="1"/>
    <n v="0"/>
    <n v="8"/>
    <s v="26-35"/>
    <s v="Early Career"/>
    <x v="1"/>
    <x v="1"/>
  </r>
  <r>
    <x v="1"/>
    <s v="Travel_Rarely"/>
    <x v="0"/>
    <s v="Current Employees"/>
    <x v="1"/>
    <x v="0"/>
    <s v="STAFF-1322"/>
    <n v="1322"/>
    <x v="1"/>
    <x v="3"/>
    <x v="0"/>
    <s v="No"/>
    <s v="Y"/>
    <n v="6"/>
    <n v="-2"/>
    <n v="0"/>
    <n v="39"/>
    <n v="0"/>
    <m/>
    <n v="0"/>
    <n v="1"/>
    <n v="524"/>
    <n v="18"/>
    <x v="0"/>
    <n v="1"/>
    <n v="1"/>
    <n v="32"/>
    <n v="3"/>
    <n v="2"/>
    <n v="3"/>
    <n v="4534"/>
    <n v="13352"/>
    <n v="0"/>
    <n v="11"/>
    <n v="3"/>
    <n v="1"/>
    <n v="80"/>
    <n v="0"/>
    <n v="9"/>
    <n v="3"/>
    <x v="3"/>
    <n v="7"/>
    <n v="1"/>
    <n v="7"/>
    <s v="36-45"/>
    <s v="Mid Career"/>
    <x v="0"/>
    <x v="0"/>
  </r>
  <r>
    <x v="1"/>
    <s v="Non-Travel"/>
    <x v="2"/>
    <s v="Current Employees"/>
    <x v="0"/>
    <x v="0"/>
    <s v="STAFF-1324"/>
    <n v="1324"/>
    <x v="0"/>
    <x v="0"/>
    <x v="2"/>
    <s v="Yes"/>
    <s v="Y"/>
    <n v="5"/>
    <n v="-2"/>
    <n v="0"/>
    <n v="31"/>
    <n v="0"/>
    <m/>
    <n v="0"/>
    <n v="1"/>
    <n v="587"/>
    <n v="2"/>
    <x v="2"/>
    <n v="1"/>
    <n v="4"/>
    <n v="57"/>
    <n v="3"/>
    <n v="3"/>
    <n v="3"/>
    <n v="9852"/>
    <n v="8935"/>
    <n v="1"/>
    <n v="19"/>
    <n v="3"/>
    <n v="1"/>
    <n v="80"/>
    <n v="1"/>
    <n v="10"/>
    <n v="2"/>
    <x v="1"/>
    <n v="8"/>
    <n v="9"/>
    <n v="6"/>
    <s v="26-35"/>
    <s v="Early Career"/>
    <x v="3"/>
    <x v="1"/>
  </r>
  <r>
    <x v="1"/>
    <s v="Non-Travel"/>
    <x v="0"/>
    <s v="Current Employees"/>
    <x v="0"/>
    <x v="2"/>
    <s v="STAFF-1329"/>
    <n v="1329"/>
    <x v="1"/>
    <x v="0"/>
    <x v="0"/>
    <s v="No"/>
    <s v="Y"/>
    <n v="4"/>
    <n v="-2"/>
    <n v="0"/>
    <n v="41"/>
    <n v="0"/>
    <m/>
    <n v="0"/>
    <n v="1"/>
    <n v="256"/>
    <n v="10"/>
    <x v="0"/>
    <n v="1"/>
    <n v="3"/>
    <n v="40"/>
    <n v="1"/>
    <n v="2"/>
    <n v="2"/>
    <n v="6151"/>
    <n v="22074"/>
    <n v="1"/>
    <n v="13"/>
    <n v="3"/>
    <n v="1"/>
    <n v="80"/>
    <n v="0"/>
    <n v="19"/>
    <n v="3"/>
    <x v="27"/>
    <n v="2"/>
    <n v="11"/>
    <n v="9"/>
    <s v="36-45"/>
    <s v="Mid Career"/>
    <x v="2"/>
    <x v="4"/>
  </r>
  <r>
    <x v="0"/>
    <s v="Travel_Frequently"/>
    <x v="2"/>
    <s v="Ex-Employees"/>
    <x v="0"/>
    <x v="0"/>
    <s v="STAFF-1331"/>
    <n v="1331"/>
    <x v="0"/>
    <x v="6"/>
    <x v="0"/>
    <s v="Yes"/>
    <s v="Y"/>
    <n v="2"/>
    <n v="-2"/>
    <n v="0"/>
    <n v="31"/>
    <n v="1"/>
    <n v="1"/>
    <n v="1"/>
    <n v="0"/>
    <n v="1060"/>
    <n v="1"/>
    <x v="3"/>
    <n v="1"/>
    <n v="4"/>
    <n v="54"/>
    <n v="3"/>
    <n v="1"/>
    <n v="2"/>
    <n v="2302"/>
    <n v="8319"/>
    <n v="1"/>
    <n v="11"/>
    <n v="3"/>
    <n v="1"/>
    <n v="80"/>
    <n v="0"/>
    <n v="3"/>
    <n v="4"/>
    <x v="11"/>
    <n v="2"/>
    <n v="2"/>
    <n v="2"/>
    <s v="26-35"/>
    <s v="Early Career"/>
    <x v="0"/>
    <x v="3"/>
  </r>
  <r>
    <x v="0"/>
    <s v="Travel_Rarely"/>
    <x v="0"/>
    <s v="Ex-Employees"/>
    <x v="1"/>
    <x v="0"/>
    <s v="STAFF-1333"/>
    <n v="1333"/>
    <x v="1"/>
    <x v="2"/>
    <x v="1"/>
    <s v="No"/>
    <s v="Y"/>
    <n v="4"/>
    <n v="-2"/>
    <n v="0"/>
    <n v="44"/>
    <n v="1"/>
    <n v="1"/>
    <n v="1"/>
    <n v="0"/>
    <n v="935"/>
    <n v="3"/>
    <x v="3"/>
    <n v="1"/>
    <n v="1"/>
    <n v="89"/>
    <n v="3"/>
    <n v="1"/>
    <n v="3"/>
    <n v="2362"/>
    <n v="14669"/>
    <n v="4"/>
    <n v="12"/>
    <n v="3"/>
    <n v="3"/>
    <n v="80"/>
    <n v="0"/>
    <n v="10"/>
    <n v="4"/>
    <x v="11"/>
    <n v="2"/>
    <n v="1"/>
    <n v="2"/>
    <s v="36-45"/>
    <s v="Mid Career"/>
    <x v="0"/>
    <x v="3"/>
  </r>
  <r>
    <x v="1"/>
    <s v="Non-Travel"/>
    <x v="0"/>
    <s v="Current Employees"/>
    <x v="1"/>
    <x v="0"/>
    <s v="STAFF-1334"/>
    <n v="1334"/>
    <x v="1"/>
    <x v="5"/>
    <x v="1"/>
    <s v="Yes"/>
    <s v="Y"/>
    <n v="3"/>
    <n v="-2"/>
    <n v="0"/>
    <n v="42"/>
    <n v="0"/>
    <m/>
    <n v="0"/>
    <n v="1"/>
    <n v="495"/>
    <n v="2"/>
    <x v="1"/>
    <n v="1"/>
    <n v="3"/>
    <n v="37"/>
    <n v="3"/>
    <n v="4"/>
    <n v="3"/>
    <n v="17861"/>
    <n v="26582"/>
    <n v="0"/>
    <n v="13"/>
    <n v="3"/>
    <n v="4"/>
    <n v="80"/>
    <n v="0"/>
    <n v="21"/>
    <n v="2"/>
    <x v="23"/>
    <n v="8"/>
    <n v="2"/>
    <n v="10"/>
    <s v="36-45"/>
    <s v="Mid Career"/>
    <x v="2"/>
    <x v="4"/>
  </r>
  <r>
    <x v="1"/>
    <s v="Travel_Rarely"/>
    <x v="3"/>
    <s v="Current Employees"/>
    <x v="1"/>
    <x v="2"/>
    <s v="STAFF-1336"/>
    <n v="1336"/>
    <x v="0"/>
    <x v="5"/>
    <x v="1"/>
    <s v="No"/>
    <s v="Y"/>
    <n v="5"/>
    <n v="-2"/>
    <n v="0"/>
    <n v="55"/>
    <n v="0"/>
    <m/>
    <n v="0"/>
    <n v="1"/>
    <n v="282"/>
    <n v="2"/>
    <x v="0"/>
    <n v="1"/>
    <n v="4"/>
    <n v="58"/>
    <n v="1"/>
    <n v="5"/>
    <n v="3"/>
    <n v="19187"/>
    <n v="6992"/>
    <n v="4"/>
    <n v="14"/>
    <n v="3"/>
    <n v="4"/>
    <n v="80"/>
    <n v="1"/>
    <n v="23"/>
    <n v="3"/>
    <x v="27"/>
    <n v="9"/>
    <n v="9"/>
    <n v="11"/>
    <s v="46+"/>
    <s v="Senior"/>
    <x v="2"/>
    <x v="4"/>
  </r>
  <r>
    <x v="1"/>
    <s v="Travel_Rarely"/>
    <x v="3"/>
    <s v="Current Employees"/>
    <x v="2"/>
    <x v="0"/>
    <s v="STAFF-1338"/>
    <n v="1338"/>
    <x v="1"/>
    <x v="5"/>
    <x v="0"/>
    <s v="No"/>
    <s v="Y"/>
    <n v="4"/>
    <n v="-2"/>
    <n v="0"/>
    <n v="56"/>
    <n v="0"/>
    <m/>
    <n v="0"/>
    <n v="1"/>
    <n v="206"/>
    <n v="8"/>
    <x v="2"/>
    <n v="1"/>
    <n v="4"/>
    <n v="99"/>
    <n v="3"/>
    <n v="5"/>
    <n v="2"/>
    <n v="19717"/>
    <n v="4022"/>
    <n v="6"/>
    <n v="14"/>
    <n v="3"/>
    <n v="1"/>
    <n v="80"/>
    <n v="0"/>
    <n v="36"/>
    <n v="3"/>
    <x v="5"/>
    <n v="3"/>
    <n v="7"/>
    <n v="7"/>
    <s v="46+"/>
    <s v="Senior"/>
    <x v="2"/>
    <x v="0"/>
  </r>
  <r>
    <x v="1"/>
    <s v="Non-Travel"/>
    <x v="0"/>
    <s v="Current Employees"/>
    <x v="1"/>
    <x v="0"/>
    <s v="STAFF-1340"/>
    <n v="1340"/>
    <x v="1"/>
    <x v="1"/>
    <x v="2"/>
    <s v="No"/>
    <s v="Y"/>
    <n v="0"/>
    <n v="-2"/>
    <n v="0"/>
    <n v="40"/>
    <n v="0"/>
    <m/>
    <n v="0"/>
    <n v="1"/>
    <n v="458"/>
    <n v="16"/>
    <x v="0"/>
    <n v="1"/>
    <n v="3"/>
    <n v="74"/>
    <n v="3"/>
    <n v="1"/>
    <n v="3"/>
    <n v="3544"/>
    <n v="8532"/>
    <n v="9"/>
    <n v="16"/>
    <n v="3"/>
    <n v="2"/>
    <n v="80"/>
    <n v="1"/>
    <n v="6"/>
    <n v="3"/>
    <x v="9"/>
    <n v="2"/>
    <n v="0"/>
    <n v="0"/>
    <s v="36-45"/>
    <s v="Mid Career"/>
    <x v="4"/>
    <x v="3"/>
  </r>
  <r>
    <x v="1"/>
    <s v="Travel_Rarely"/>
    <x v="2"/>
    <s v="Current Employees"/>
    <x v="1"/>
    <x v="0"/>
    <s v="STAFF-1344"/>
    <n v="1344"/>
    <x v="1"/>
    <x v="4"/>
    <x v="2"/>
    <s v="No"/>
    <s v="Y"/>
    <n v="0"/>
    <n v="-2"/>
    <n v="0"/>
    <n v="34"/>
    <n v="0"/>
    <m/>
    <n v="0"/>
    <n v="1"/>
    <n v="943"/>
    <n v="9"/>
    <x v="3"/>
    <n v="1"/>
    <n v="4"/>
    <n v="86"/>
    <n v="3"/>
    <n v="3"/>
    <n v="4"/>
    <n v="8500"/>
    <n v="5494"/>
    <n v="0"/>
    <n v="11"/>
    <n v="3"/>
    <n v="4"/>
    <n v="80"/>
    <n v="1"/>
    <n v="10"/>
    <n v="2"/>
    <x v="7"/>
    <n v="7"/>
    <n v="1"/>
    <n v="6"/>
    <s v="26-35"/>
    <s v="Early Career"/>
    <x v="0"/>
    <x v="1"/>
  </r>
  <r>
    <x v="1"/>
    <s v="Travel_Rarely"/>
    <x v="0"/>
    <s v="Current Employees"/>
    <x v="1"/>
    <x v="0"/>
    <s v="STAFF-1346"/>
    <n v="1346"/>
    <x v="1"/>
    <x v="1"/>
    <x v="0"/>
    <s v="No"/>
    <s v="Y"/>
    <n v="4"/>
    <n v="-2"/>
    <n v="0"/>
    <n v="40"/>
    <n v="0"/>
    <m/>
    <n v="0"/>
    <n v="1"/>
    <n v="523"/>
    <n v="2"/>
    <x v="3"/>
    <n v="1"/>
    <n v="3"/>
    <n v="98"/>
    <n v="3"/>
    <n v="2"/>
    <n v="4"/>
    <n v="4661"/>
    <n v="22455"/>
    <n v="1"/>
    <n v="13"/>
    <n v="3"/>
    <n v="3"/>
    <n v="80"/>
    <n v="0"/>
    <n v="9"/>
    <n v="3"/>
    <x v="7"/>
    <n v="8"/>
    <n v="8"/>
    <n v="8"/>
    <s v="36-45"/>
    <s v="Mid Career"/>
    <x v="2"/>
    <x v="1"/>
  </r>
  <r>
    <x v="1"/>
    <s v="Travel_Frequently"/>
    <x v="0"/>
    <s v="Current Employees"/>
    <x v="0"/>
    <x v="3"/>
    <s v="STAFF-1349"/>
    <n v="1349"/>
    <x v="0"/>
    <x v="0"/>
    <x v="2"/>
    <s v="No"/>
    <s v="Y"/>
    <n v="2"/>
    <n v="-2"/>
    <n v="0"/>
    <n v="41"/>
    <n v="0"/>
    <m/>
    <n v="0"/>
    <n v="1"/>
    <n v="1018"/>
    <n v="1"/>
    <x v="3"/>
    <n v="1"/>
    <n v="3"/>
    <n v="66"/>
    <n v="3"/>
    <n v="2"/>
    <n v="2"/>
    <n v="4103"/>
    <n v="4297"/>
    <n v="0"/>
    <n v="17"/>
    <n v="3"/>
    <n v="4"/>
    <n v="80"/>
    <n v="1"/>
    <n v="10"/>
    <n v="3"/>
    <x v="7"/>
    <n v="3"/>
    <n v="1"/>
    <n v="7"/>
    <s v="36-45"/>
    <s v="Mid Career"/>
    <x v="4"/>
    <x v="1"/>
  </r>
  <r>
    <x v="1"/>
    <s v="Travel_Frequently"/>
    <x v="0"/>
    <s v="Current Employees"/>
    <x v="1"/>
    <x v="0"/>
    <s v="STAFF-1350"/>
    <n v="1350"/>
    <x v="1"/>
    <x v="1"/>
    <x v="0"/>
    <s v="Yes"/>
    <s v="Y"/>
    <n v="3"/>
    <n v="-2"/>
    <n v="0"/>
    <n v="35"/>
    <n v="0"/>
    <m/>
    <n v="0"/>
    <n v="1"/>
    <n v="482"/>
    <n v="4"/>
    <x v="2"/>
    <n v="1"/>
    <n v="3"/>
    <n v="87"/>
    <n v="3"/>
    <n v="2"/>
    <n v="3"/>
    <n v="4249"/>
    <n v="2690"/>
    <n v="1"/>
    <n v="11"/>
    <n v="3"/>
    <n v="2"/>
    <n v="80"/>
    <n v="0"/>
    <n v="9"/>
    <n v="3"/>
    <x v="7"/>
    <n v="6"/>
    <n v="1"/>
    <n v="1"/>
    <s v="26-35"/>
    <s v="Early Career"/>
    <x v="0"/>
    <x v="1"/>
  </r>
  <r>
    <x v="1"/>
    <s v="Travel_Rarely"/>
    <x v="1"/>
    <s v="Current Employees"/>
    <x v="2"/>
    <x v="0"/>
    <s v="STAFF-1352"/>
    <n v="1352"/>
    <x v="1"/>
    <x v="5"/>
    <x v="2"/>
    <s v="Yes"/>
    <s v="Y"/>
    <n v="2"/>
    <n v="-2"/>
    <n v="0"/>
    <n v="51"/>
    <n v="0"/>
    <m/>
    <n v="0"/>
    <n v="1"/>
    <n v="770"/>
    <n v="5"/>
    <x v="3"/>
    <n v="1"/>
    <n v="3"/>
    <n v="84"/>
    <n v="3"/>
    <n v="4"/>
    <n v="2"/>
    <n v="14026"/>
    <n v="17588"/>
    <n v="1"/>
    <n v="11"/>
    <n v="3"/>
    <n v="2"/>
    <n v="80"/>
    <n v="1"/>
    <n v="33"/>
    <n v="3"/>
    <x v="26"/>
    <n v="9"/>
    <n v="0"/>
    <n v="10"/>
    <s v="46+"/>
    <s v="Senior"/>
    <x v="0"/>
    <x v="4"/>
  </r>
  <r>
    <x v="1"/>
    <s v="Travel_Rarely"/>
    <x v="0"/>
    <s v="Current Employees"/>
    <x v="0"/>
    <x v="0"/>
    <s v="STAFF-1355"/>
    <n v="1355"/>
    <x v="0"/>
    <x v="0"/>
    <x v="2"/>
    <s v="No"/>
    <s v="Y"/>
    <n v="3"/>
    <n v="-2"/>
    <n v="0"/>
    <n v="38"/>
    <n v="0"/>
    <m/>
    <n v="0"/>
    <n v="1"/>
    <n v="1009"/>
    <n v="2"/>
    <x v="0"/>
    <n v="1"/>
    <n v="2"/>
    <n v="31"/>
    <n v="3"/>
    <n v="2"/>
    <n v="3"/>
    <n v="6893"/>
    <n v="19461"/>
    <n v="3"/>
    <n v="15"/>
    <n v="3"/>
    <n v="4"/>
    <n v="80"/>
    <n v="1"/>
    <n v="11"/>
    <n v="3"/>
    <x v="5"/>
    <n v="7"/>
    <n v="1"/>
    <n v="7"/>
    <s v="36-45"/>
    <s v="Mid Career"/>
    <x v="2"/>
    <x v="0"/>
  </r>
  <r>
    <x v="1"/>
    <s v="Travel_Rarely"/>
    <x v="2"/>
    <s v="Current Employees"/>
    <x v="0"/>
    <x v="2"/>
    <s v="STAFF-1356"/>
    <n v="1356"/>
    <x v="0"/>
    <x v="0"/>
    <x v="0"/>
    <s v="No"/>
    <s v="Y"/>
    <n v="6"/>
    <n v="-2"/>
    <n v="0"/>
    <n v="34"/>
    <n v="0"/>
    <m/>
    <n v="0"/>
    <n v="1"/>
    <n v="507"/>
    <n v="15"/>
    <x v="0"/>
    <n v="1"/>
    <n v="3"/>
    <n v="66"/>
    <n v="3"/>
    <n v="2"/>
    <n v="3"/>
    <n v="6125"/>
    <n v="23553"/>
    <n v="1"/>
    <n v="12"/>
    <n v="3"/>
    <n v="4"/>
    <n v="80"/>
    <n v="0"/>
    <n v="10"/>
    <n v="4"/>
    <x v="1"/>
    <n v="8"/>
    <n v="9"/>
    <n v="6"/>
    <s v="26-35"/>
    <s v="Early Career"/>
    <x v="0"/>
    <x v="1"/>
  </r>
  <r>
    <x v="1"/>
    <s v="Travel_Rarely"/>
    <x v="2"/>
    <s v="Current Employees"/>
    <x v="1"/>
    <x v="2"/>
    <s v="STAFF-1358"/>
    <n v="1358"/>
    <x v="1"/>
    <x v="2"/>
    <x v="1"/>
    <s v="No"/>
    <s v="Y"/>
    <n v="6"/>
    <n v="-2"/>
    <n v="0"/>
    <n v="25"/>
    <n v="0"/>
    <m/>
    <n v="0"/>
    <n v="1"/>
    <n v="882"/>
    <n v="19"/>
    <x v="1"/>
    <n v="1"/>
    <n v="4"/>
    <n v="67"/>
    <n v="3"/>
    <n v="1"/>
    <n v="4"/>
    <n v="3669"/>
    <n v="9075"/>
    <n v="3"/>
    <n v="11"/>
    <n v="3"/>
    <n v="3"/>
    <n v="80"/>
    <n v="3"/>
    <n v="7"/>
    <n v="2"/>
    <x v="11"/>
    <n v="2"/>
    <n v="1"/>
    <n v="2"/>
    <s v="18-25"/>
    <s v="Young"/>
    <x v="0"/>
    <x v="3"/>
  </r>
  <r>
    <x v="0"/>
    <s v="Travel_Rarely"/>
    <x v="3"/>
    <s v="Ex-Employees"/>
    <x v="1"/>
    <x v="2"/>
    <s v="STAFF-1360"/>
    <n v="1360"/>
    <x v="0"/>
    <x v="3"/>
    <x v="1"/>
    <s v="Yes"/>
    <s v="Y"/>
    <n v="0"/>
    <n v="-2"/>
    <n v="0"/>
    <n v="58"/>
    <n v="1"/>
    <n v="1"/>
    <n v="1"/>
    <n v="0"/>
    <n v="601"/>
    <n v="7"/>
    <x v="2"/>
    <n v="1"/>
    <n v="3"/>
    <n v="53"/>
    <n v="2"/>
    <n v="3"/>
    <n v="3"/>
    <n v="10008"/>
    <n v="12023"/>
    <n v="7"/>
    <n v="14"/>
    <n v="3"/>
    <n v="4"/>
    <n v="80"/>
    <n v="0"/>
    <n v="31"/>
    <n v="2"/>
    <x v="1"/>
    <n v="9"/>
    <n v="5"/>
    <n v="9"/>
    <s v="46+"/>
    <s v="Senior"/>
    <x v="2"/>
    <x v="1"/>
  </r>
  <r>
    <x v="1"/>
    <s v="Travel_Rarely"/>
    <x v="0"/>
    <s v="Current Employees"/>
    <x v="1"/>
    <x v="0"/>
    <s v="STAFF-1361"/>
    <n v="1361"/>
    <x v="1"/>
    <x v="2"/>
    <x v="1"/>
    <s v="No"/>
    <s v="Y"/>
    <n v="3"/>
    <n v="-2"/>
    <n v="0"/>
    <n v="40"/>
    <n v="0"/>
    <m/>
    <n v="0"/>
    <n v="1"/>
    <n v="329"/>
    <n v="1"/>
    <x v="2"/>
    <n v="1"/>
    <n v="2"/>
    <n v="88"/>
    <n v="3"/>
    <n v="1"/>
    <n v="2"/>
    <n v="2387"/>
    <n v="6762"/>
    <n v="3"/>
    <n v="22"/>
    <n v="4"/>
    <n v="3"/>
    <n v="80"/>
    <n v="1"/>
    <n v="7"/>
    <n v="3"/>
    <x v="9"/>
    <n v="2"/>
    <n v="0"/>
    <n v="3"/>
    <s v="36-45"/>
    <s v="Mid Career"/>
    <x v="1"/>
    <x v="3"/>
  </r>
  <r>
    <x v="1"/>
    <s v="Travel_Frequently"/>
    <x v="0"/>
    <s v="Current Employees"/>
    <x v="0"/>
    <x v="3"/>
    <s v="STAFF-1362"/>
    <n v="1362"/>
    <x v="0"/>
    <x v="0"/>
    <x v="1"/>
    <s v="No"/>
    <s v="Y"/>
    <n v="2"/>
    <n v="-2"/>
    <n v="0"/>
    <n v="36"/>
    <n v="0"/>
    <m/>
    <n v="0"/>
    <n v="1"/>
    <n v="607"/>
    <n v="7"/>
    <x v="3"/>
    <n v="1"/>
    <n v="1"/>
    <n v="83"/>
    <n v="4"/>
    <n v="2"/>
    <n v="2"/>
    <n v="4639"/>
    <n v="2261"/>
    <n v="2"/>
    <n v="16"/>
    <n v="3"/>
    <n v="4"/>
    <n v="80"/>
    <n v="1"/>
    <n v="17"/>
    <n v="2"/>
    <x v="15"/>
    <n v="7"/>
    <n v="6"/>
    <n v="13"/>
    <s v="36-45"/>
    <s v="Mid Career"/>
    <x v="4"/>
    <x v="4"/>
  </r>
  <r>
    <x v="1"/>
    <s v="Travel_Rarely"/>
    <x v="1"/>
    <s v="Current Employees"/>
    <x v="1"/>
    <x v="0"/>
    <s v="STAFF-1363"/>
    <n v="1363"/>
    <x v="1"/>
    <x v="3"/>
    <x v="0"/>
    <s v="No"/>
    <s v="Y"/>
    <n v="2"/>
    <n v="-2"/>
    <n v="0"/>
    <n v="48"/>
    <n v="0"/>
    <m/>
    <n v="0"/>
    <n v="1"/>
    <n v="855"/>
    <n v="4"/>
    <x v="3"/>
    <n v="1"/>
    <n v="4"/>
    <n v="54"/>
    <n v="3"/>
    <n v="3"/>
    <n v="4"/>
    <n v="7898"/>
    <n v="18706"/>
    <n v="1"/>
    <n v="11"/>
    <n v="3"/>
    <n v="3"/>
    <n v="80"/>
    <n v="0"/>
    <n v="11"/>
    <n v="3"/>
    <x v="1"/>
    <n v="9"/>
    <n v="0"/>
    <n v="8"/>
    <s v="46+"/>
    <s v="Senior"/>
    <x v="0"/>
    <x v="1"/>
  </r>
  <r>
    <x v="1"/>
    <s v="Travel_Rarely"/>
    <x v="2"/>
    <s v="Current Employees"/>
    <x v="0"/>
    <x v="2"/>
    <s v="STAFF-1364"/>
    <n v="1364"/>
    <x v="0"/>
    <x v="6"/>
    <x v="1"/>
    <s v="No"/>
    <s v="Y"/>
    <n v="4"/>
    <n v="-2"/>
    <n v="0"/>
    <n v="27"/>
    <n v="0"/>
    <m/>
    <n v="0"/>
    <n v="1"/>
    <n v="1291"/>
    <n v="11"/>
    <x v="3"/>
    <n v="1"/>
    <n v="3"/>
    <n v="98"/>
    <n v="4"/>
    <n v="1"/>
    <n v="4"/>
    <n v="2534"/>
    <n v="6527"/>
    <n v="8"/>
    <n v="14"/>
    <n v="3"/>
    <n v="2"/>
    <n v="80"/>
    <n v="1"/>
    <n v="5"/>
    <n v="3"/>
    <x v="6"/>
    <n v="0"/>
    <n v="0"/>
    <n v="0"/>
    <s v="26-35"/>
    <s v="Early Career"/>
    <x v="2"/>
    <x v="2"/>
  </r>
  <r>
    <x v="1"/>
    <s v="Travel_Rarely"/>
    <x v="1"/>
    <s v="Current Employees"/>
    <x v="1"/>
    <x v="4"/>
    <s v="STAFF-1367"/>
    <n v="1367"/>
    <x v="0"/>
    <x v="3"/>
    <x v="0"/>
    <s v="No"/>
    <s v="Y"/>
    <n v="1"/>
    <n v="-2"/>
    <n v="0"/>
    <n v="51"/>
    <n v="0"/>
    <m/>
    <n v="0"/>
    <n v="1"/>
    <n v="1405"/>
    <n v="11"/>
    <x v="0"/>
    <n v="1"/>
    <n v="4"/>
    <n v="82"/>
    <n v="2"/>
    <n v="4"/>
    <n v="4"/>
    <n v="13142"/>
    <n v="24439"/>
    <n v="3"/>
    <n v="16"/>
    <n v="3"/>
    <n v="2"/>
    <n v="80"/>
    <n v="0"/>
    <n v="29"/>
    <n v="2"/>
    <x v="8"/>
    <n v="2"/>
    <n v="0"/>
    <n v="3"/>
    <s v="46+"/>
    <s v="Senior"/>
    <x v="4"/>
    <x v="3"/>
  </r>
  <r>
    <x v="1"/>
    <s v="Non-Travel"/>
    <x v="4"/>
    <s v="Current Employees"/>
    <x v="1"/>
    <x v="0"/>
    <s v="STAFF-1368"/>
    <n v="1368"/>
    <x v="0"/>
    <x v="2"/>
    <x v="0"/>
    <s v="No"/>
    <s v="Y"/>
    <n v="5"/>
    <n v="-2"/>
    <n v="0"/>
    <n v="18"/>
    <n v="0"/>
    <m/>
    <n v="0"/>
    <n v="1"/>
    <n v="1124"/>
    <n v="1"/>
    <x v="3"/>
    <n v="1"/>
    <n v="4"/>
    <n v="97"/>
    <n v="3"/>
    <n v="1"/>
    <n v="4"/>
    <n v="1611"/>
    <n v="19305"/>
    <n v="1"/>
    <n v="15"/>
    <n v="3"/>
    <n v="3"/>
    <n v="80"/>
    <n v="0"/>
    <n v="0"/>
    <n v="4"/>
    <x v="2"/>
    <n v="0"/>
    <n v="0"/>
    <n v="0"/>
    <s v="18-25"/>
    <s v="Young"/>
    <x v="2"/>
    <x v="2"/>
  </r>
  <r>
    <x v="1"/>
    <s v="Travel_Rarely"/>
    <x v="0"/>
    <s v="Current Employees"/>
    <x v="1"/>
    <x v="2"/>
    <s v="STAFF-1369"/>
    <n v="1369"/>
    <x v="0"/>
    <x v="2"/>
    <x v="1"/>
    <s v="No"/>
    <s v="Y"/>
    <n v="0"/>
    <n v="-2"/>
    <n v="0"/>
    <n v="35"/>
    <n v="0"/>
    <m/>
    <n v="0"/>
    <n v="1"/>
    <n v="817"/>
    <n v="1"/>
    <x v="3"/>
    <n v="1"/>
    <n v="4"/>
    <n v="60"/>
    <n v="2"/>
    <n v="2"/>
    <n v="4"/>
    <n v="5363"/>
    <n v="10846"/>
    <n v="0"/>
    <n v="12"/>
    <n v="3"/>
    <n v="2"/>
    <n v="80"/>
    <n v="1"/>
    <n v="10"/>
    <n v="3"/>
    <x v="7"/>
    <n v="7"/>
    <n v="0"/>
    <n v="0"/>
    <s v="26-35"/>
    <s v="Early Career"/>
    <x v="0"/>
    <x v="1"/>
  </r>
  <r>
    <x v="1"/>
    <s v="Travel_Frequently"/>
    <x v="2"/>
    <s v="Current Employees"/>
    <x v="0"/>
    <x v="0"/>
    <s v="STAFF-1371"/>
    <n v="1371"/>
    <x v="1"/>
    <x v="0"/>
    <x v="0"/>
    <s v="No"/>
    <s v="Y"/>
    <n v="3"/>
    <n v="-2"/>
    <n v="0"/>
    <n v="27"/>
    <n v="0"/>
    <m/>
    <n v="0"/>
    <n v="1"/>
    <n v="793"/>
    <n v="2"/>
    <x v="1"/>
    <n v="1"/>
    <n v="4"/>
    <n v="43"/>
    <n v="1"/>
    <n v="2"/>
    <n v="4"/>
    <n v="5071"/>
    <n v="20392"/>
    <n v="3"/>
    <n v="20"/>
    <n v="4"/>
    <n v="2"/>
    <n v="80"/>
    <n v="0"/>
    <n v="8"/>
    <n v="3"/>
    <x v="0"/>
    <n v="2"/>
    <n v="0"/>
    <n v="0"/>
    <s v="26-35"/>
    <s v="Early Career"/>
    <x v="3"/>
    <x v="0"/>
  </r>
  <r>
    <x v="0"/>
    <s v="Travel_Rarely"/>
    <x v="3"/>
    <s v="Ex-Employees"/>
    <x v="0"/>
    <x v="3"/>
    <s v="STAFF-1372"/>
    <n v="1372"/>
    <x v="1"/>
    <x v="0"/>
    <x v="0"/>
    <s v="Yes"/>
    <s v="Y"/>
    <n v="2"/>
    <n v="-2"/>
    <n v="0"/>
    <n v="55"/>
    <n v="1"/>
    <n v="1"/>
    <n v="1"/>
    <n v="0"/>
    <n v="267"/>
    <n v="13"/>
    <x v="2"/>
    <n v="1"/>
    <n v="1"/>
    <n v="85"/>
    <n v="4"/>
    <n v="4"/>
    <n v="2"/>
    <n v="13695"/>
    <n v="9277"/>
    <n v="6"/>
    <n v="17"/>
    <n v="3"/>
    <n v="3"/>
    <n v="80"/>
    <n v="0"/>
    <n v="24"/>
    <n v="2"/>
    <x v="27"/>
    <n v="7"/>
    <n v="3"/>
    <n v="8"/>
    <s v="46+"/>
    <s v="Senior"/>
    <x v="4"/>
    <x v="4"/>
  </r>
  <r>
    <x v="1"/>
    <s v="Travel_Rarely"/>
    <x v="3"/>
    <s v="Current Employees"/>
    <x v="1"/>
    <x v="0"/>
    <s v="STAFF-1373"/>
    <n v="1373"/>
    <x v="1"/>
    <x v="3"/>
    <x v="1"/>
    <s v="Yes"/>
    <s v="Y"/>
    <n v="0"/>
    <n v="-2"/>
    <n v="0"/>
    <n v="56"/>
    <n v="0"/>
    <m/>
    <n v="0"/>
    <n v="1"/>
    <n v="1369"/>
    <n v="23"/>
    <x v="3"/>
    <n v="1"/>
    <n v="4"/>
    <n v="68"/>
    <n v="3"/>
    <n v="4"/>
    <n v="2"/>
    <n v="13402"/>
    <n v="18235"/>
    <n v="4"/>
    <n v="12"/>
    <n v="3"/>
    <n v="1"/>
    <n v="80"/>
    <n v="1"/>
    <n v="33"/>
    <n v="3"/>
    <x v="27"/>
    <n v="16"/>
    <n v="15"/>
    <n v="9"/>
    <s v="46+"/>
    <s v="Senior"/>
    <x v="0"/>
    <x v="4"/>
  </r>
  <r>
    <x v="1"/>
    <s v="Non-Travel"/>
    <x v="2"/>
    <s v="Current Employees"/>
    <x v="1"/>
    <x v="4"/>
    <s v="STAFF-1374"/>
    <n v="1374"/>
    <x v="0"/>
    <x v="1"/>
    <x v="2"/>
    <s v="No"/>
    <s v="Y"/>
    <n v="2"/>
    <n v="-2"/>
    <n v="0"/>
    <n v="34"/>
    <n v="0"/>
    <m/>
    <n v="0"/>
    <n v="1"/>
    <n v="999"/>
    <n v="26"/>
    <x v="1"/>
    <n v="1"/>
    <n v="4"/>
    <n v="92"/>
    <n v="2"/>
    <n v="1"/>
    <n v="4"/>
    <n v="2029"/>
    <n v="15891"/>
    <n v="1"/>
    <n v="20"/>
    <n v="4"/>
    <n v="3"/>
    <n v="80"/>
    <n v="3"/>
    <n v="5"/>
    <n v="3"/>
    <x v="8"/>
    <n v="4"/>
    <n v="0"/>
    <n v="0"/>
    <s v="26-35"/>
    <s v="Early Career"/>
    <x v="3"/>
    <x v="3"/>
  </r>
  <r>
    <x v="1"/>
    <s v="Travel_Rarely"/>
    <x v="0"/>
    <s v="Current Employees"/>
    <x v="1"/>
    <x v="2"/>
    <s v="STAFF-1375"/>
    <n v="1375"/>
    <x v="0"/>
    <x v="4"/>
    <x v="2"/>
    <s v="No"/>
    <s v="Y"/>
    <n v="0"/>
    <n v="-2"/>
    <n v="0"/>
    <n v="40"/>
    <n v="0"/>
    <m/>
    <n v="0"/>
    <n v="1"/>
    <n v="1202"/>
    <n v="2"/>
    <x v="1"/>
    <n v="1"/>
    <n v="2"/>
    <n v="89"/>
    <n v="4"/>
    <n v="2"/>
    <n v="3"/>
    <n v="6377"/>
    <n v="13888"/>
    <n v="5"/>
    <n v="20"/>
    <n v="4"/>
    <n v="2"/>
    <n v="80"/>
    <n v="3"/>
    <n v="15"/>
    <n v="3"/>
    <x v="12"/>
    <n v="11"/>
    <n v="11"/>
    <n v="8"/>
    <s v="36-45"/>
    <s v="Mid Career"/>
    <x v="3"/>
    <x v="4"/>
  </r>
  <r>
    <x v="1"/>
    <s v="Travel_Rarely"/>
    <x v="2"/>
    <s v="Current Employees"/>
    <x v="1"/>
    <x v="2"/>
    <s v="STAFF-1377"/>
    <n v="1377"/>
    <x v="1"/>
    <x v="2"/>
    <x v="1"/>
    <s v="No"/>
    <s v="Y"/>
    <n v="1"/>
    <n v="-2"/>
    <n v="0"/>
    <n v="34"/>
    <n v="0"/>
    <m/>
    <n v="0"/>
    <n v="1"/>
    <n v="285"/>
    <n v="29"/>
    <x v="3"/>
    <n v="1"/>
    <n v="2"/>
    <n v="86"/>
    <n v="3"/>
    <n v="2"/>
    <n v="3"/>
    <n v="5429"/>
    <n v="17491"/>
    <n v="4"/>
    <n v="13"/>
    <n v="3"/>
    <n v="1"/>
    <n v="80"/>
    <n v="2"/>
    <n v="10"/>
    <n v="3"/>
    <x v="3"/>
    <n v="7"/>
    <n v="7"/>
    <n v="7"/>
    <s v="26-35"/>
    <s v="Early Career"/>
    <x v="2"/>
    <x v="0"/>
  </r>
  <r>
    <x v="0"/>
    <s v="Travel_Frequently"/>
    <x v="2"/>
    <s v="Ex-Employees"/>
    <x v="0"/>
    <x v="0"/>
    <s v="STAFF-1379"/>
    <n v="1379"/>
    <x v="0"/>
    <x v="6"/>
    <x v="0"/>
    <s v="No"/>
    <s v="Y"/>
    <n v="3"/>
    <n v="-2"/>
    <n v="0"/>
    <n v="31"/>
    <n v="1"/>
    <n v="1"/>
    <n v="1"/>
    <n v="0"/>
    <n v="703"/>
    <n v="2"/>
    <x v="3"/>
    <n v="1"/>
    <n v="3"/>
    <n v="90"/>
    <n v="2"/>
    <n v="1"/>
    <n v="4"/>
    <n v="2785"/>
    <n v="11882"/>
    <n v="7"/>
    <n v="14"/>
    <n v="3"/>
    <n v="3"/>
    <n v="80"/>
    <n v="0"/>
    <n v="3"/>
    <n v="4"/>
    <x v="6"/>
    <n v="0"/>
    <n v="0"/>
    <n v="0"/>
    <s v="26-35"/>
    <s v="Early Career"/>
    <x v="2"/>
    <x v="2"/>
  </r>
  <r>
    <x v="0"/>
    <s v="Travel_Frequently"/>
    <x v="0"/>
    <s v="Ex-Employees"/>
    <x v="0"/>
    <x v="3"/>
    <s v="STAFF-1380"/>
    <n v="1380"/>
    <x v="0"/>
    <x v="0"/>
    <x v="1"/>
    <s v="Yes"/>
    <s v="Y"/>
    <n v="0"/>
    <n v="-2"/>
    <n v="0"/>
    <n v="35"/>
    <n v="1"/>
    <n v="1"/>
    <n v="1"/>
    <n v="0"/>
    <n v="662"/>
    <n v="18"/>
    <x v="2"/>
    <n v="1"/>
    <n v="4"/>
    <n v="67"/>
    <n v="3"/>
    <n v="2"/>
    <n v="2"/>
    <n v="4614"/>
    <n v="23288"/>
    <n v="0"/>
    <n v="18"/>
    <n v="3"/>
    <n v="3"/>
    <n v="80"/>
    <n v="1"/>
    <n v="5"/>
    <n v="2"/>
    <x v="9"/>
    <n v="2"/>
    <n v="3"/>
    <n v="2"/>
    <s v="26-35"/>
    <s v="Early Career"/>
    <x v="4"/>
    <x v="3"/>
  </r>
  <r>
    <x v="1"/>
    <s v="Travel_Frequently"/>
    <x v="0"/>
    <s v="Current Employees"/>
    <x v="1"/>
    <x v="0"/>
    <s v="STAFF-1382"/>
    <n v="1382"/>
    <x v="1"/>
    <x v="1"/>
    <x v="2"/>
    <s v="No"/>
    <s v="Y"/>
    <n v="2"/>
    <n v="-2"/>
    <n v="0"/>
    <n v="38"/>
    <n v="0"/>
    <m/>
    <n v="0"/>
    <n v="1"/>
    <n v="693"/>
    <n v="7"/>
    <x v="3"/>
    <n v="1"/>
    <n v="4"/>
    <n v="57"/>
    <n v="4"/>
    <n v="1"/>
    <n v="3"/>
    <n v="2610"/>
    <n v="15748"/>
    <n v="1"/>
    <n v="11"/>
    <n v="3"/>
    <n v="4"/>
    <n v="80"/>
    <n v="3"/>
    <n v="4"/>
    <n v="3"/>
    <x v="9"/>
    <n v="2"/>
    <n v="0"/>
    <n v="3"/>
    <s v="36-45"/>
    <s v="Mid Career"/>
    <x v="0"/>
    <x v="3"/>
  </r>
  <r>
    <x v="1"/>
    <s v="Travel_Rarely"/>
    <x v="2"/>
    <s v="Current Employees"/>
    <x v="1"/>
    <x v="4"/>
    <s v="STAFF-1383"/>
    <n v="1383"/>
    <x v="0"/>
    <x v="4"/>
    <x v="0"/>
    <s v="No"/>
    <s v="Y"/>
    <n v="2"/>
    <n v="-2"/>
    <n v="0"/>
    <n v="34"/>
    <n v="0"/>
    <m/>
    <n v="0"/>
    <n v="1"/>
    <n v="404"/>
    <n v="2"/>
    <x v="2"/>
    <n v="1"/>
    <n v="4"/>
    <n v="98"/>
    <n v="3"/>
    <n v="2"/>
    <n v="4"/>
    <n v="6687"/>
    <n v="6163"/>
    <n v="1"/>
    <n v="11"/>
    <n v="3"/>
    <n v="4"/>
    <n v="80"/>
    <n v="0"/>
    <n v="14"/>
    <n v="4"/>
    <x v="13"/>
    <n v="11"/>
    <n v="4"/>
    <n v="11"/>
    <s v="26-35"/>
    <s v="Early Career"/>
    <x v="0"/>
    <x v="4"/>
  </r>
  <r>
    <x v="1"/>
    <s v="Travel_Rarely"/>
    <x v="2"/>
    <s v="Current Employees"/>
    <x v="0"/>
    <x v="0"/>
    <s v="STAFF-1387"/>
    <n v="1387"/>
    <x v="1"/>
    <x v="0"/>
    <x v="1"/>
    <s v="No"/>
    <s v="Y"/>
    <n v="0"/>
    <n v="-2"/>
    <n v="0"/>
    <n v="28"/>
    <n v="0"/>
    <m/>
    <n v="0"/>
    <n v="1"/>
    <n v="736"/>
    <n v="26"/>
    <x v="3"/>
    <n v="1"/>
    <n v="3"/>
    <n v="48"/>
    <n v="2"/>
    <n v="2"/>
    <n v="3"/>
    <n v="4724"/>
    <n v="24232"/>
    <n v="1"/>
    <n v="11"/>
    <n v="3"/>
    <n v="3"/>
    <n v="80"/>
    <n v="1"/>
    <n v="5"/>
    <n v="3"/>
    <x v="8"/>
    <n v="3"/>
    <n v="0"/>
    <n v="4"/>
    <s v="26-35"/>
    <s v="Early Career"/>
    <x v="0"/>
    <x v="3"/>
  </r>
  <r>
    <x v="0"/>
    <s v="Travel_Rarely"/>
    <x v="2"/>
    <s v="Ex-Employees"/>
    <x v="1"/>
    <x v="2"/>
    <s v="STAFF-1389"/>
    <n v="1389"/>
    <x v="1"/>
    <x v="3"/>
    <x v="1"/>
    <s v="Yes"/>
    <s v="Y"/>
    <n v="3"/>
    <n v="-2"/>
    <n v="0"/>
    <n v="31"/>
    <n v="1"/>
    <n v="1"/>
    <n v="1"/>
    <n v="0"/>
    <n v="330"/>
    <n v="22"/>
    <x v="2"/>
    <n v="1"/>
    <n v="4"/>
    <n v="98"/>
    <n v="3"/>
    <n v="2"/>
    <n v="3"/>
    <n v="6179"/>
    <n v="21057"/>
    <n v="1"/>
    <n v="15"/>
    <n v="3"/>
    <n v="4"/>
    <n v="80"/>
    <n v="2"/>
    <n v="10"/>
    <n v="2"/>
    <x v="1"/>
    <n v="2"/>
    <n v="6"/>
    <n v="7"/>
    <s v="26-35"/>
    <s v="Early Career"/>
    <x v="2"/>
    <x v="1"/>
  </r>
  <r>
    <x v="1"/>
    <s v="Travel_Rarely"/>
    <x v="0"/>
    <s v="Current Employees"/>
    <x v="0"/>
    <x v="0"/>
    <s v="STAFF-1390"/>
    <n v="1390"/>
    <x v="1"/>
    <x v="0"/>
    <x v="1"/>
    <s v="Yes"/>
    <s v="Y"/>
    <n v="2"/>
    <n v="-2"/>
    <n v="0"/>
    <n v="39"/>
    <n v="0"/>
    <m/>
    <n v="0"/>
    <n v="1"/>
    <n v="1498"/>
    <n v="21"/>
    <x v="2"/>
    <n v="1"/>
    <n v="1"/>
    <n v="44"/>
    <n v="2"/>
    <n v="2"/>
    <n v="4"/>
    <n v="6120"/>
    <n v="3567"/>
    <n v="3"/>
    <n v="12"/>
    <n v="3"/>
    <n v="4"/>
    <n v="80"/>
    <n v="2"/>
    <n v="8"/>
    <n v="4"/>
    <x v="8"/>
    <n v="4"/>
    <n v="1"/>
    <n v="4"/>
    <s v="36-45"/>
    <s v="Mid Career"/>
    <x v="0"/>
    <x v="3"/>
  </r>
  <r>
    <x v="1"/>
    <s v="Travel_Frequently"/>
    <x v="1"/>
    <s v="Current Employees"/>
    <x v="0"/>
    <x v="3"/>
    <s v="STAFF-1391"/>
    <n v="1391"/>
    <x v="1"/>
    <x v="0"/>
    <x v="1"/>
    <s v="No"/>
    <s v="Y"/>
    <n v="5"/>
    <n v="-2"/>
    <n v="0"/>
    <n v="51"/>
    <n v="0"/>
    <m/>
    <n v="0"/>
    <n v="1"/>
    <n v="541"/>
    <n v="2"/>
    <x v="3"/>
    <n v="1"/>
    <n v="2"/>
    <n v="52"/>
    <n v="3"/>
    <n v="3"/>
    <n v="2"/>
    <n v="10596"/>
    <n v="15395"/>
    <n v="2"/>
    <n v="11"/>
    <n v="3"/>
    <n v="2"/>
    <n v="80"/>
    <n v="0"/>
    <n v="14"/>
    <n v="3"/>
    <x v="9"/>
    <n v="2"/>
    <n v="3"/>
    <n v="2"/>
    <s v="46+"/>
    <s v="Senior"/>
    <x v="0"/>
    <x v="3"/>
  </r>
  <r>
    <x v="1"/>
    <s v="Travel_Frequently"/>
    <x v="0"/>
    <s v="Current Employees"/>
    <x v="1"/>
    <x v="0"/>
    <s v="STAFF-1392"/>
    <n v="1392"/>
    <x v="0"/>
    <x v="1"/>
    <x v="2"/>
    <s v="Yes"/>
    <s v="Y"/>
    <n v="4"/>
    <n v="-2"/>
    <n v="0"/>
    <n v="41"/>
    <n v="0"/>
    <m/>
    <n v="0"/>
    <n v="1"/>
    <n v="1200"/>
    <n v="22"/>
    <x v="3"/>
    <n v="1"/>
    <n v="4"/>
    <n v="75"/>
    <n v="3"/>
    <n v="2"/>
    <n v="4"/>
    <n v="5467"/>
    <n v="13953"/>
    <n v="3"/>
    <n v="14"/>
    <n v="3"/>
    <n v="1"/>
    <n v="80"/>
    <n v="2"/>
    <n v="12"/>
    <n v="2"/>
    <x v="0"/>
    <n v="2"/>
    <n v="3"/>
    <n v="3"/>
    <s v="36-45"/>
    <s v="Mid Career"/>
    <x v="2"/>
    <x v="0"/>
  </r>
  <r>
    <x v="1"/>
    <s v="Travel_Rarely"/>
    <x v="0"/>
    <s v="Current Employees"/>
    <x v="1"/>
    <x v="0"/>
    <s v="STAFF-1394"/>
    <n v="1394"/>
    <x v="1"/>
    <x v="1"/>
    <x v="1"/>
    <s v="Yes"/>
    <s v="Y"/>
    <n v="2"/>
    <n v="-2"/>
    <n v="0"/>
    <n v="37"/>
    <n v="0"/>
    <m/>
    <n v="0"/>
    <n v="1"/>
    <n v="1439"/>
    <n v="4"/>
    <x v="1"/>
    <n v="1"/>
    <n v="3"/>
    <n v="54"/>
    <n v="3"/>
    <n v="1"/>
    <n v="3"/>
    <n v="2996"/>
    <n v="5182"/>
    <n v="7"/>
    <n v="15"/>
    <n v="3"/>
    <n v="4"/>
    <n v="80"/>
    <n v="0"/>
    <n v="8"/>
    <n v="3"/>
    <x v="0"/>
    <n v="4"/>
    <n v="1"/>
    <n v="3"/>
    <s v="36-45"/>
    <s v="Mid Career"/>
    <x v="2"/>
    <x v="0"/>
  </r>
  <r>
    <x v="1"/>
    <s v="Travel_Frequently"/>
    <x v="2"/>
    <s v="Current Employees"/>
    <x v="0"/>
    <x v="0"/>
    <s v="STAFF-1395"/>
    <n v="1395"/>
    <x v="1"/>
    <x v="0"/>
    <x v="1"/>
    <s v="No"/>
    <s v="Y"/>
    <n v="2"/>
    <n v="-2"/>
    <n v="0"/>
    <n v="33"/>
    <n v="0"/>
    <m/>
    <n v="0"/>
    <n v="1"/>
    <n v="1111"/>
    <n v="5"/>
    <x v="1"/>
    <n v="1"/>
    <n v="2"/>
    <n v="61"/>
    <n v="3"/>
    <n v="2"/>
    <n v="4"/>
    <n v="9998"/>
    <n v="19293"/>
    <n v="6"/>
    <n v="13"/>
    <n v="3"/>
    <n v="1"/>
    <n v="80"/>
    <n v="0"/>
    <n v="8"/>
    <n v="4"/>
    <x v="8"/>
    <n v="4"/>
    <n v="1"/>
    <n v="2"/>
    <s v="26-35"/>
    <s v="Early Career"/>
    <x v="2"/>
    <x v="3"/>
  </r>
  <r>
    <x v="1"/>
    <s v="Travel_Rarely"/>
    <x v="2"/>
    <s v="Current Employees"/>
    <x v="0"/>
    <x v="3"/>
    <s v="STAFF-1396"/>
    <n v="1396"/>
    <x v="1"/>
    <x v="0"/>
    <x v="1"/>
    <s v="Yes"/>
    <s v="Y"/>
    <n v="3"/>
    <n v="-2"/>
    <n v="0"/>
    <n v="32"/>
    <n v="0"/>
    <m/>
    <n v="0"/>
    <n v="1"/>
    <n v="499"/>
    <n v="2"/>
    <x v="1"/>
    <n v="1"/>
    <n v="3"/>
    <n v="36"/>
    <n v="3"/>
    <n v="2"/>
    <n v="2"/>
    <n v="4078"/>
    <n v="20497"/>
    <n v="0"/>
    <n v="13"/>
    <n v="3"/>
    <n v="1"/>
    <n v="80"/>
    <n v="3"/>
    <n v="4"/>
    <n v="2"/>
    <x v="11"/>
    <n v="2"/>
    <n v="1"/>
    <n v="2"/>
    <s v="26-35"/>
    <s v="Early Career"/>
    <x v="2"/>
    <x v="3"/>
  </r>
  <r>
    <x v="1"/>
    <s v="Non-Travel"/>
    <x v="0"/>
    <s v="Current Employees"/>
    <x v="1"/>
    <x v="0"/>
    <s v="STAFF-1397"/>
    <n v="1397"/>
    <x v="1"/>
    <x v="4"/>
    <x v="1"/>
    <s v="No"/>
    <s v="Y"/>
    <n v="2"/>
    <n v="-2"/>
    <n v="0"/>
    <n v="39"/>
    <n v="0"/>
    <m/>
    <n v="0"/>
    <n v="1"/>
    <n v="1485"/>
    <n v="25"/>
    <x v="0"/>
    <n v="1"/>
    <n v="3"/>
    <n v="71"/>
    <n v="3"/>
    <n v="3"/>
    <n v="3"/>
    <n v="10920"/>
    <n v="3449"/>
    <n v="3"/>
    <n v="21"/>
    <n v="4"/>
    <n v="2"/>
    <n v="80"/>
    <n v="1"/>
    <n v="13"/>
    <n v="3"/>
    <x v="0"/>
    <n v="4"/>
    <n v="0"/>
    <n v="5"/>
    <s v="36-45"/>
    <s v="Mid Career"/>
    <x v="3"/>
    <x v="0"/>
  </r>
  <r>
    <x v="1"/>
    <s v="Travel_Rarely"/>
    <x v="2"/>
    <s v="Current Employees"/>
    <x v="0"/>
    <x v="0"/>
    <s v="STAFF-1399"/>
    <n v="1399"/>
    <x v="1"/>
    <x v="0"/>
    <x v="1"/>
    <s v="No"/>
    <s v="Y"/>
    <n v="3"/>
    <n v="-2"/>
    <n v="0"/>
    <n v="25"/>
    <n v="0"/>
    <m/>
    <n v="0"/>
    <n v="1"/>
    <n v="1372"/>
    <n v="18"/>
    <x v="1"/>
    <n v="1"/>
    <n v="1"/>
    <n v="93"/>
    <n v="4"/>
    <n v="2"/>
    <n v="3"/>
    <n v="6232"/>
    <n v="12477"/>
    <n v="2"/>
    <n v="11"/>
    <n v="3"/>
    <n v="2"/>
    <n v="80"/>
    <n v="0"/>
    <n v="6"/>
    <n v="2"/>
    <x v="11"/>
    <n v="2"/>
    <n v="1"/>
    <n v="2"/>
    <s v="18-25"/>
    <s v="Young"/>
    <x v="0"/>
    <x v="3"/>
  </r>
  <r>
    <x v="1"/>
    <s v="Travel_Frequently"/>
    <x v="1"/>
    <s v="Current Employees"/>
    <x v="1"/>
    <x v="2"/>
    <s v="STAFF-1401"/>
    <n v="1401"/>
    <x v="0"/>
    <x v="3"/>
    <x v="1"/>
    <s v="Yes"/>
    <s v="Y"/>
    <n v="3"/>
    <n v="-2"/>
    <n v="0"/>
    <n v="52"/>
    <n v="0"/>
    <m/>
    <n v="0"/>
    <n v="1"/>
    <n v="322"/>
    <n v="28"/>
    <x v="0"/>
    <n v="1"/>
    <n v="4"/>
    <n v="59"/>
    <n v="4"/>
    <n v="4"/>
    <n v="3"/>
    <n v="13247"/>
    <n v="9731"/>
    <n v="2"/>
    <n v="11"/>
    <n v="3"/>
    <n v="2"/>
    <n v="80"/>
    <n v="1"/>
    <n v="24"/>
    <n v="2"/>
    <x v="8"/>
    <n v="3"/>
    <n v="0"/>
    <n v="2"/>
    <s v="46+"/>
    <s v="Senior"/>
    <x v="0"/>
    <x v="3"/>
  </r>
  <r>
    <x v="1"/>
    <s v="Travel_Rarely"/>
    <x v="0"/>
    <s v="Current Employees"/>
    <x v="1"/>
    <x v="2"/>
    <s v="STAFF-1402"/>
    <n v="1402"/>
    <x v="0"/>
    <x v="1"/>
    <x v="0"/>
    <s v="Yes"/>
    <s v="Y"/>
    <n v="3"/>
    <n v="-2"/>
    <n v="0"/>
    <n v="43"/>
    <n v="0"/>
    <m/>
    <n v="0"/>
    <n v="1"/>
    <n v="930"/>
    <n v="6"/>
    <x v="3"/>
    <n v="1"/>
    <n v="1"/>
    <n v="73"/>
    <n v="2"/>
    <n v="2"/>
    <n v="3"/>
    <n v="4081"/>
    <n v="20003"/>
    <n v="1"/>
    <n v="14"/>
    <n v="3"/>
    <n v="1"/>
    <n v="80"/>
    <n v="0"/>
    <n v="20"/>
    <n v="1"/>
    <x v="23"/>
    <n v="7"/>
    <n v="1"/>
    <n v="8"/>
    <s v="36-45"/>
    <s v="Mid Career"/>
    <x v="2"/>
    <x v="4"/>
  </r>
  <r>
    <x v="1"/>
    <s v="Travel_Rarely"/>
    <x v="2"/>
    <s v="Current Employees"/>
    <x v="0"/>
    <x v="3"/>
    <s v="STAFF-1403"/>
    <n v="1403"/>
    <x v="0"/>
    <x v="0"/>
    <x v="1"/>
    <s v="Yes"/>
    <s v="Y"/>
    <n v="3"/>
    <n v="-2"/>
    <n v="0"/>
    <n v="27"/>
    <n v="0"/>
    <m/>
    <n v="0"/>
    <n v="1"/>
    <n v="205"/>
    <n v="10"/>
    <x v="3"/>
    <n v="1"/>
    <n v="4"/>
    <n v="98"/>
    <n v="2"/>
    <n v="2"/>
    <n v="2"/>
    <n v="5769"/>
    <n v="7100"/>
    <n v="1"/>
    <n v="11"/>
    <n v="3"/>
    <n v="4"/>
    <n v="80"/>
    <n v="0"/>
    <n v="6"/>
    <n v="3"/>
    <x v="0"/>
    <n v="2"/>
    <n v="4"/>
    <n v="4"/>
    <s v="26-35"/>
    <s v="Early Career"/>
    <x v="0"/>
    <x v="0"/>
  </r>
  <r>
    <x v="0"/>
    <s v="Travel_Rarely"/>
    <x v="2"/>
    <s v="Ex-Employees"/>
    <x v="1"/>
    <x v="0"/>
    <s v="STAFF-1405"/>
    <n v="1405"/>
    <x v="0"/>
    <x v="1"/>
    <x v="0"/>
    <s v="Yes"/>
    <s v="Y"/>
    <n v="2"/>
    <n v="-2"/>
    <n v="0"/>
    <n v="27"/>
    <n v="1"/>
    <n v="1"/>
    <n v="1"/>
    <n v="0"/>
    <n v="135"/>
    <n v="17"/>
    <x v="2"/>
    <n v="1"/>
    <n v="4"/>
    <n v="51"/>
    <n v="3"/>
    <n v="1"/>
    <n v="3"/>
    <n v="2394"/>
    <n v="25681"/>
    <n v="1"/>
    <n v="13"/>
    <n v="3"/>
    <n v="4"/>
    <n v="80"/>
    <n v="0"/>
    <n v="8"/>
    <n v="3"/>
    <x v="3"/>
    <n v="2"/>
    <n v="7"/>
    <n v="7"/>
    <s v="26-35"/>
    <s v="Early Career"/>
    <x v="2"/>
    <x v="0"/>
  </r>
  <r>
    <x v="1"/>
    <s v="Travel_Rarely"/>
    <x v="2"/>
    <s v="Current Employees"/>
    <x v="1"/>
    <x v="2"/>
    <s v="STAFF-1407"/>
    <n v="1407"/>
    <x v="1"/>
    <x v="1"/>
    <x v="0"/>
    <s v="No"/>
    <s v="Y"/>
    <n v="2"/>
    <n v="-2"/>
    <n v="0"/>
    <n v="26"/>
    <n v="0"/>
    <m/>
    <n v="0"/>
    <n v="1"/>
    <n v="683"/>
    <n v="2"/>
    <x v="1"/>
    <n v="1"/>
    <n v="1"/>
    <n v="36"/>
    <n v="2"/>
    <n v="1"/>
    <n v="4"/>
    <n v="3904"/>
    <n v="4050"/>
    <n v="0"/>
    <n v="12"/>
    <n v="3"/>
    <n v="4"/>
    <n v="80"/>
    <n v="0"/>
    <n v="5"/>
    <n v="3"/>
    <x v="9"/>
    <n v="3"/>
    <n v="1"/>
    <n v="1"/>
    <s v="26-35"/>
    <s v="Early Career"/>
    <x v="0"/>
    <x v="3"/>
  </r>
  <r>
    <x v="1"/>
    <s v="Travel_Rarely"/>
    <x v="0"/>
    <s v="Current Employees"/>
    <x v="2"/>
    <x v="5"/>
    <s v="STAFF-1408"/>
    <n v="1408"/>
    <x v="0"/>
    <x v="5"/>
    <x v="1"/>
    <s v="No"/>
    <s v="Y"/>
    <n v="5"/>
    <n v="-2"/>
    <n v="0"/>
    <n v="42"/>
    <n v="0"/>
    <m/>
    <n v="0"/>
    <n v="1"/>
    <n v="1147"/>
    <n v="10"/>
    <x v="3"/>
    <n v="1"/>
    <n v="3"/>
    <n v="31"/>
    <n v="3"/>
    <n v="4"/>
    <n v="3"/>
    <n v="16799"/>
    <n v="16616"/>
    <n v="0"/>
    <n v="14"/>
    <n v="3"/>
    <n v="3"/>
    <n v="80"/>
    <n v="1"/>
    <n v="21"/>
    <n v="3"/>
    <x v="23"/>
    <n v="7"/>
    <n v="0"/>
    <n v="9"/>
    <s v="36-45"/>
    <s v="Mid Career"/>
    <x v="2"/>
    <x v="4"/>
  </r>
  <r>
    <x v="1"/>
    <s v="Non-Travel"/>
    <x v="2"/>
    <s v="Current Employees"/>
    <x v="1"/>
    <x v="2"/>
    <s v="STAFF-1955"/>
    <n v="1955"/>
    <x v="0"/>
    <x v="4"/>
    <x v="2"/>
    <s v="No"/>
    <s v="Y"/>
    <n v="6"/>
    <n v="-2"/>
    <n v="0"/>
    <n v="32"/>
    <n v="0"/>
    <m/>
    <n v="0"/>
    <n v="1"/>
    <n v="1146"/>
    <n v="15"/>
    <x v="2"/>
    <n v="1"/>
    <n v="3"/>
    <n v="34"/>
    <n v="3"/>
    <n v="2"/>
    <n v="4"/>
    <n v="6667"/>
    <n v="16542"/>
    <n v="5"/>
    <n v="18"/>
    <n v="3"/>
    <n v="2"/>
    <n v="80"/>
    <n v="1"/>
    <n v="9"/>
    <n v="3"/>
    <x v="8"/>
    <n v="1"/>
    <n v="1"/>
    <n v="2"/>
    <s v="26-35"/>
    <s v="Early Career"/>
    <x v="4"/>
    <x v="3"/>
  </r>
  <r>
    <x v="1"/>
    <s v="Non-Travel"/>
    <x v="0"/>
    <s v="Current Employees"/>
    <x v="1"/>
    <x v="2"/>
    <s v="STAFF-1662"/>
    <n v="1662"/>
    <x v="0"/>
    <x v="3"/>
    <x v="1"/>
    <s v="No"/>
    <s v="Y"/>
    <n v="6"/>
    <n v="-2"/>
    <n v="0"/>
    <n v="36"/>
    <n v="0"/>
    <m/>
    <n v="0"/>
    <n v="1"/>
    <n v="894"/>
    <n v="1"/>
    <x v="2"/>
    <n v="1"/>
    <n v="4"/>
    <n v="33"/>
    <n v="2"/>
    <n v="2"/>
    <n v="3"/>
    <n v="4374"/>
    <n v="15411"/>
    <n v="0"/>
    <n v="15"/>
    <n v="3"/>
    <n v="3"/>
    <n v="80"/>
    <n v="0"/>
    <n v="4"/>
    <n v="3"/>
    <x v="11"/>
    <n v="2"/>
    <n v="1"/>
    <n v="2"/>
    <s v="36-45"/>
    <s v="Mid Career"/>
    <x v="2"/>
    <x v="3"/>
  </r>
  <r>
    <x v="1"/>
    <s v="Non-Travel"/>
    <x v="0"/>
    <s v="Current Employees"/>
    <x v="1"/>
    <x v="0"/>
    <s v="STAFF-1630"/>
    <n v="1630"/>
    <x v="0"/>
    <x v="4"/>
    <x v="1"/>
    <s v="No"/>
    <s v="Y"/>
    <n v="5"/>
    <n v="-2"/>
    <n v="0"/>
    <n v="35"/>
    <n v="0"/>
    <m/>
    <n v="0"/>
    <n v="1"/>
    <n v="208"/>
    <n v="8"/>
    <x v="2"/>
    <n v="1"/>
    <n v="3"/>
    <n v="52"/>
    <n v="3"/>
    <n v="2"/>
    <n v="3"/>
    <n v="4148"/>
    <n v="12250"/>
    <n v="1"/>
    <n v="12"/>
    <n v="3"/>
    <n v="4"/>
    <n v="80"/>
    <n v="1"/>
    <n v="15"/>
    <n v="3"/>
    <x v="13"/>
    <n v="11"/>
    <n v="2"/>
    <n v="9"/>
    <s v="26-35"/>
    <s v="Early Career"/>
    <x v="0"/>
    <x v="4"/>
  </r>
  <r>
    <x v="1"/>
    <s v="Non-Travel"/>
    <x v="1"/>
    <s v="Current Employees"/>
    <x v="1"/>
    <x v="2"/>
    <s v="STAFF-2000"/>
    <n v="2000"/>
    <x v="0"/>
    <x v="7"/>
    <x v="1"/>
    <s v="No"/>
    <s v="Y"/>
    <n v="3"/>
    <n v="-2"/>
    <n v="0"/>
    <n v="47"/>
    <n v="0"/>
    <m/>
    <n v="0"/>
    <n v="1"/>
    <n v="1162"/>
    <n v="1"/>
    <x v="1"/>
    <n v="1"/>
    <n v="3"/>
    <n v="98"/>
    <n v="3"/>
    <n v="3"/>
    <n v="2"/>
    <n v="11957"/>
    <n v="17231"/>
    <n v="0"/>
    <n v="18"/>
    <n v="3"/>
    <n v="1"/>
    <n v="80"/>
    <n v="2"/>
    <n v="14"/>
    <n v="1"/>
    <x v="20"/>
    <n v="8"/>
    <n v="5"/>
    <n v="12"/>
    <s v="46+"/>
    <s v="Senior"/>
    <x v="4"/>
    <x v="4"/>
  </r>
  <r>
    <x v="1"/>
    <s v="Non-Travel"/>
    <x v="4"/>
    <s v="Current Employees"/>
    <x v="1"/>
    <x v="2"/>
    <s v="STAFF-1839"/>
    <n v="1839"/>
    <x v="0"/>
    <x v="1"/>
    <x v="0"/>
    <s v="No"/>
    <s v="Y"/>
    <n v="4"/>
    <n v="-2"/>
    <n v="0"/>
    <n v="18"/>
    <n v="0"/>
    <m/>
    <n v="0"/>
    <n v="1"/>
    <n v="1431"/>
    <n v="14"/>
    <x v="3"/>
    <n v="1"/>
    <n v="2"/>
    <n v="33"/>
    <n v="3"/>
    <n v="1"/>
    <n v="3"/>
    <n v="1514"/>
    <n v="8018"/>
    <n v="1"/>
    <n v="16"/>
    <n v="3"/>
    <n v="3"/>
    <n v="80"/>
    <n v="0"/>
    <n v="0"/>
    <n v="1"/>
    <x v="2"/>
    <n v="0"/>
    <n v="0"/>
    <n v="0"/>
    <s v="18-25"/>
    <s v="Young"/>
    <x v="4"/>
    <x v="2"/>
  </r>
  <r>
    <x v="1"/>
    <s v="Non-Travel"/>
    <x v="0"/>
    <s v="Current Employees"/>
    <x v="0"/>
    <x v="0"/>
    <s v="STAFF-1929"/>
    <n v="1929"/>
    <x v="0"/>
    <x v="0"/>
    <x v="1"/>
    <s v="No"/>
    <s v="Y"/>
    <n v="1"/>
    <n v="-2"/>
    <n v="0"/>
    <n v="39"/>
    <n v="0"/>
    <m/>
    <n v="0"/>
    <n v="1"/>
    <n v="1251"/>
    <n v="21"/>
    <x v="2"/>
    <n v="1"/>
    <n v="1"/>
    <n v="32"/>
    <n v="1"/>
    <n v="2"/>
    <n v="3"/>
    <n v="5736"/>
    <n v="3987"/>
    <n v="6"/>
    <n v="19"/>
    <n v="3"/>
    <n v="3"/>
    <n v="80"/>
    <n v="1"/>
    <n v="10"/>
    <n v="3"/>
    <x v="11"/>
    <n v="2"/>
    <n v="1"/>
    <n v="2"/>
    <s v="36-45"/>
    <s v="Mid Career"/>
    <x v="3"/>
    <x v="3"/>
  </r>
  <r>
    <x v="1"/>
    <s v="Non-Travel"/>
    <x v="4"/>
    <s v="Current Employees"/>
    <x v="0"/>
    <x v="0"/>
    <s v="STAFF-1495"/>
    <n v="1495"/>
    <x v="0"/>
    <x v="6"/>
    <x v="1"/>
    <s v="No"/>
    <s v="Y"/>
    <n v="2"/>
    <n v="-2"/>
    <n v="0"/>
    <n v="24"/>
    <n v="0"/>
    <m/>
    <n v="0"/>
    <n v="1"/>
    <n v="830"/>
    <n v="13"/>
    <x v="0"/>
    <n v="1"/>
    <n v="4"/>
    <n v="78"/>
    <n v="3"/>
    <n v="1"/>
    <n v="2"/>
    <n v="2033"/>
    <n v="7103"/>
    <n v="1"/>
    <n v="13"/>
    <n v="3"/>
    <n v="3"/>
    <n v="80"/>
    <n v="1"/>
    <n v="1"/>
    <n v="3"/>
    <x v="6"/>
    <n v="0"/>
    <n v="0"/>
    <n v="0"/>
    <s v="18-25"/>
    <s v="Young"/>
    <x v="2"/>
    <x v="2"/>
  </r>
  <r>
    <x v="1"/>
    <s v="Non-Travel"/>
    <x v="2"/>
    <s v="Current Employees"/>
    <x v="0"/>
    <x v="3"/>
    <s v="STAFF-1756"/>
    <n v="1756"/>
    <x v="0"/>
    <x v="0"/>
    <x v="0"/>
    <s v="No"/>
    <s v="Y"/>
    <n v="2"/>
    <n v="-2"/>
    <n v="0"/>
    <n v="33"/>
    <n v="0"/>
    <m/>
    <n v="0"/>
    <n v="1"/>
    <n v="1283"/>
    <n v="2"/>
    <x v="3"/>
    <n v="1"/>
    <n v="4"/>
    <n v="62"/>
    <n v="3"/>
    <n v="2"/>
    <n v="2"/>
    <n v="5147"/>
    <n v="10697"/>
    <n v="8"/>
    <n v="15"/>
    <n v="3"/>
    <n v="4"/>
    <n v="80"/>
    <n v="0"/>
    <n v="13"/>
    <n v="2"/>
    <x v="19"/>
    <n v="7"/>
    <n v="1"/>
    <n v="7"/>
    <s v="26-35"/>
    <s v="Early Career"/>
    <x v="2"/>
    <x v="1"/>
  </r>
  <r>
    <x v="1"/>
    <s v="Travel_Frequently"/>
    <x v="1"/>
    <s v="Current Employees"/>
    <x v="1"/>
    <x v="2"/>
    <s v="STAFF-1900"/>
    <n v="1900"/>
    <x v="0"/>
    <x v="5"/>
    <x v="2"/>
    <s v="No"/>
    <s v="Y"/>
    <n v="3"/>
    <n v="-2"/>
    <n v="0"/>
    <n v="48"/>
    <n v="0"/>
    <m/>
    <n v="0"/>
    <n v="1"/>
    <n v="117"/>
    <n v="22"/>
    <x v="3"/>
    <n v="1"/>
    <n v="4"/>
    <n v="58"/>
    <n v="3"/>
    <n v="4"/>
    <n v="4"/>
    <n v="17174"/>
    <n v="2437"/>
    <n v="3"/>
    <n v="11"/>
    <n v="3"/>
    <n v="2"/>
    <n v="80"/>
    <n v="1"/>
    <n v="24"/>
    <n v="3"/>
    <x v="14"/>
    <n v="17"/>
    <n v="4"/>
    <n v="7"/>
    <s v="46+"/>
    <s v="Senior"/>
    <x v="0"/>
    <x v="4"/>
  </r>
  <r>
    <x v="1"/>
    <s v="Travel_Frequently"/>
    <x v="0"/>
    <s v="Current Employees"/>
    <x v="1"/>
    <x v="0"/>
    <s v="STAFF-2025"/>
    <n v="2025"/>
    <x v="0"/>
    <x v="3"/>
    <x v="2"/>
    <s v="No"/>
    <s v="Y"/>
    <n v="3"/>
    <n v="-2"/>
    <n v="0"/>
    <n v="36"/>
    <n v="0"/>
    <m/>
    <n v="0"/>
    <n v="1"/>
    <n v="688"/>
    <n v="4"/>
    <x v="0"/>
    <n v="1"/>
    <n v="4"/>
    <n v="97"/>
    <n v="3"/>
    <n v="2"/>
    <n v="2"/>
    <n v="5131"/>
    <n v="9192"/>
    <n v="7"/>
    <n v="13"/>
    <n v="3"/>
    <n v="2"/>
    <n v="80"/>
    <n v="3"/>
    <n v="18"/>
    <n v="3"/>
    <x v="9"/>
    <n v="2"/>
    <n v="0"/>
    <n v="2"/>
    <s v="36-45"/>
    <s v="Mid Career"/>
    <x v="2"/>
    <x v="3"/>
  </r>
  <r>
    <x v="1"/>
    <s v="Travel_Frequently"/>
    <x v="0"/>
    <s v="Current Employees"/>
    <x v="1"/>
    <x v="2"/>
    <s v="STAFF-1760"/>
    <n v="1760"/>
    <x v="0"/>
    <x v="2"/>
    <x v="1"/>
    <s v="No"/>
    <s v="Y"/>
    <n v="4"/>
    <n v="-2"/>
    <n v="0"/>
    <n v="38"/>
    <n v="0"/>
    <m/>
    <n v="0"/>
    <n v="1"/>
    <n v="594"/>
    <n v="2"/>
    <x v="0"/>
    <n v="1"/>
    <n v="3"/>
    <n v="75"/>
    <n v="2"/>
    <n v="1"/>
    <n v="2"/>
    <n v="2468"/>
    <n v="15963"/>
    <n v="4"/>
    <n v="14"/>
    <n v="3"/>
    <n v="2"/>
    <n v="80"/>
    <n v="1"/>
    <n v="9"/>
    <n v="2"/>
    <x v="0"/>
    <n v="1"/>
    <n v="0"/>
    <n v="5"/>
    <s v="36-45"/>
    <s v="Mid Career"/>
    <x v="2"/>
    <x v="0"/>
  </r>
  <r>
    <x v="1"/>
    <s v="Travel_Frequently"/>
    <x v="2"/>
    <s v="Current Employees"/>
    <x v="1"/>
    <x v="0"/>
    <s v="STAFF-1870"/>
    <n v="1870"/>
    <x v="0"/>
    <x v="1"/>
    <x v="1"/>
    <s v="No"/>
    <s v="Y"/>
    <n v="2"/>
    <n v="-2"/>
    <n v="0"/>
    <n v="27"/>
    <n v="0"/>
    <m/>
    <n v="0"/>
    <n v="1"/>
    <n v="1131"/>
    <n v="15"/>
    <x v="3"/>
    <n v="1"/>
    <n v="4"/>
    <n v="77"/>
    <n v="2"/>
    <n v="1"/>
    <n v="3"/>
    <n v="4774"/>
    <n v="23844"/>
    <n v="0"/>
    <n v="19"/>
    <n v="3"/>
    <n v="4"/>
    <n v="80"/>
    <n v="1"/>
    <n v="8"/>
    <n v="2"/>
    <x v="5"/>
    <n v="6"/>
    <n v="7"/>
    <n v="3"/>
    <s v="26-35"/>
    <s v="Early Career"/>
    <x v="3"/>
    <x v="0"/>
  </r>
  <r>
    <x v="1"/>
    <s v="Travel_Frequently"/>
    <x v="0"/>
    <s v="Current Employees"/>
    <x v="1"/>
    <x v="4"/>
    <s v="STAFF-1985"/>
    <n v="1985"/>
    <x v="0"/>
    <x v="2"/>
    <x v="1"/>
    <s v="No"/>
    <s v="Y"/>
    <n v="2"/>
    <n v="-2"/>
    <n v="0"/>
    <n v="40"/>
    <n v="0"/>
    <m/>
    <n v="0"/>
    <n v="1"/>
    <n v="692"/>
    <n v="11"/>
    <x v="3"/>
    <n v="1"/>
    <n v="4"/>
    <n v="73"/>
    <n v="3"/>
    <n v="2"/>
    <n v="4"/>
    <n v="6323"/>
    <n v="26849"/>
    <n v="1"/>
    <n v="11"/>
    <n v="3"/>
    <n v="1"/>
    <n v="80"/>
    <n v="1"/>
    <n v="10"/>
    <n v="4"/>
    <x v="1"/>
    <n v="9"/>
    <n v="9"/>
    <n v="4"/>
    <s v="36-45"/>
    <s v="Mid Career"/>
    <x v="0"/>
    <x v="1"/>
  </r>
  <r>
    <x v="1"/>
    <s v="Travel_Frequently"/>
    <x v="2"/>
    <s v="Current Employees"/>
    <x v="1"/>
    <x v="0"/>
    <s v="STAFF-1513"/>
    <n v="1513"/>
    <x v="0"/>
    <x v="2"/>
    <x v="1"/>
    <s v="No"/>
    <s v="Y"/>
    <n v="3"/>
    <n v="-2"/>
    <n v="0"/>
    <n v="29"/>
    <n v="0"/>
    <m/>
    <n v="0"/>
    <n v="1"/>
    <n v="410"/>
    <n v="2"/>
    <x v="1"/>
    <n v="1"/>
    <n v="4"/>
    <n v="97"/>
    <n v="3"/>
    <n v="1"/>
    <n v="2"/>
    <n v="3180"/>
    <n v="4668"/>
    <n v="0"/>
    <n v="13"/>
    <n v="3"/>
    <n v="3"/>
    <n v="80"/>
    <n v="3"/>
    <n v="4"/>
    <n v="3"/>
    <x v="11"/>
    <n v="2"/>
    <n v="0"/>
    <n v="2"/>
    <s v="26-35"/>
    <s v="Early Career"/>
    <x v="2"/>
    <x v="3"/>
  </r>
  <r>
    <x v="1"/>
    <s v="Travel_Frequently"/>
    <x v="0"/>
    <s v="Current Employees"/>
    <x v="1"/>
    <x v="2"/>
    <s v="STAFF-1633"/>
    <n v="1633"/>
    <x v="0"/>
    <x v="3"/>
    <x v="0"/>
    <s v="No"/>
    <s v="Y"/>
    <n v="2"/>
    <n v="-2"/>
    <n v="0"/>
    <n v="39"/>
    <n v="0"/>
    <m/>
    <n v="0"/>
    <n v="1"/>
    <n v="711"/>
    <n v="4"/>
    <x v="3"/>
    <n v="1"/>
    <n v="1"/>
    <n v="81"/>
    <n v="3"/>
    <n v="2"/>
    <n v="3"/>
    <n v="5042"/>
    <n v="3140"/>
    <n v="0"/>
    <n v="13"/>
    <n v="3"/>
    <n v="4"/>
    <n v="80"/>
    <n v="0"/>
    <n v="10"/>
    <n v="1"/>
    <x v="7"/>
    <n v="2"/>
    <n v="3"/>
    <n v="8"/>
    <s v="36-45"/>
    <s v="Mid Career"/>
    <x v="2"/>
    <x v="1"/>
  </r>
  <r>
    <x v="1"/>
    <s v="Travel_Frequently"/>
    <x v="0"/>
    <s v="Current Employees"/>
    <x v="1"/>
    <x v="2"/>
    <s v="STAFF-1480"/>
    <n v="1480"/>
    <x v="0"/>
    <x v="2"/>
    <x v="0"/>
    <s v="No"/>
    <s v="Y"/>
    <n v="3"/>
    <n v="-2"/>
    <n v="0"/>
    <n v="42"/>
    <n v="0"/>
    <m/>
    <n v="0"/>
    <n v="1"/>
    <n v="748"/>
    <n v="9"/>
    <x v="0"/>
    <n v="1"/>
    <n v="1"/>
    <n v="74"/>
    <n v="3"/>
    <n v="1"/>
    <n v="4"/>
    <n v="3673"/>
    <n v="16458"/>
    <n v="1"/>
    <n v="13"/>
    <n v="3"/>
    <n v="3"/>
    <n v="80"/>
    <n v="0"/>
    <n v="12"/>
    <n v="3"/>
    <x v="12"/>
    <n v="9"/>
    <n v="5"/>
    <n v="8"/>
    <s v="36-45"/>
    <s v="Mid Career"/>
    <x v="2"/>
    <x v="4"/>
  </r>
  <r>
    <x v="1"/>
    <s v="Travel_Frequently"/>
    <x v="2"/>
    <s v="Current Employees"/>
    <x v="1"/>
    <x v="4"/>
    <s v="STAFF-1745"/>
    <n v="1745"/>
    <x v="0"/>
    <x v="1"/>
    <x v="0"/>
    <s v="No"/>
    <s v="Y"/>
    <n v="2"/>
    <n v="-2"/>
    <n v="0"/>
    <n v="30"/>
    <n v="0"/>
    <m/>
    <n v="0"/>
    <n v="1"/>
    <n v="1312"/>
    <n v="2"/>
    <x v="2"/>
    <n v="1"/>
    <n v="4"/>
    <n v="78"/>
    <n v="2"/>
    <n v="1"/>
    <n v="4"/>
    <n v="4968"/>
    <n v="26427"/>
    <n v="0"/>
    <n v="16"/>
    <n v="3"/>
    <n v="4"/>
    <n v="80"/>
    <n v="0"/>
    <n v="10"/>
    <n v="3"/>
    <x v="7"/>
    <n v="7"/>
    <n v="0"/>
    <n v="7"/>
    <s v="26-35"/>
    <s v="Early Career"/>
    <x v="4"/>
    <x v="1"/>
  </r>
  <r>
    <x v="1"/>
    <s v="Travel_Frequently"/>
    <x v="0"/>
    <s v="Current Employees"/>
    <x v="0"/>
    <x v="3"/>
    <s v="STAFF-1481"/>
    <n v="1481"/>
    <x v="0"/>
    <x v="0"/>
    <x v="1"/>
    <s v="No"/>
    <s v="Y"/>
    <n v="4"/>
    <n v="-2"/>
    <n v="0"/>
    <n v="44"/>
    <n v="0"/>
    <m/>
    <n v="0"/>
    <n v="1"/>
    <n v="383"/>
    <n v="1"/>
    <x v="4"/>
    <n v="1"/>
    <n v="1"/>
    <n v="79"/>
    <n v="3"/>
    <n v="2"/>
    <n v="2"/>
    <n v="4768"/>
    <n v="9282"/>
    <n v="7"/>
    <n v="12"/>
    <n v="3"/>
    <n v="3"/>
    <n v="80"/>
    <n v="1"/>
    <n v="11"/>
    <n v="2"/>
    <x v="6"/>
    <n v="0"/>
    <n v="0"/>
    <n v="0"/>
    <s v="36-45"/>
    <s v="Mid Career"/>
    <x v="0"/>
    <x v="2"/>
  </r>
  <r>
    <x v="1"/>
    <s v="Travel_Frequently"/>
    <x v="2"/>
    <s v="Current Employees"/>
    <x v="0"/>
    <x v="3"/>
    <s v="STAFF-1833"/>
    <n v="1833"/>
    <x v="0"/>
    <x v="0"/>
    <x v="1"/>
    <s v="No"/>
    <s v="Y"/>
    <n v="3"/>
    <n v="-2"/>
    <n v="0"/>
    <n v="31"/>
    <n v="0"/>
    <m/>
    <n v="0"/>
    <n v="1"/>
    <n v="1125"/>
    <n v="7"/>
    <x v="2"/>
    <n v="1"/>
    <n v="1"/>
    <n v="68"/>
    <n v="3"/>
    <n v="3"/>
    <n v="2"/>
    <n v="9637"/>
    <n v="8277"/>
    <n v="2"/>
    <n v="14"/>
    <n v="3"/>
    <n v="4"/>
    <n v="80"/>
    <n v="2"/>
    <n v="9"/>
    <n v="3"/>
    <x v="11"/>
    <n v="2"/>
    <n v="2"/>
    <n v="2"/>
    <s v="26-35"/>
    <s v="Early Career"/>
    <x v="2"/>
    <x v="3"/>
  </r>
  <r>
    <x v="1"/>
    <s v="Travel_Rarely"/>
    <x v="2"/>
    <s v="Current Employees"/>
    <x v="2"/>
    <x v="5"/>
    <s v="STAFF-1987"/>
    <n v="1987"/>
    <x v="0"/>
    <x v="8"/>
    <x v="1"/>
    <s v="No"/>
    <s v="Y"/>
    <n v="3"/>
    <n v="-2"/>
    <n v="0"/>
    <n v="25"/>
    <n v="0"/>
    <m/>
    <n v="0"/>
    <n v="1"/>
    <n v="309"/>
    <n v="2"/>
    <x v="3"/>
    <n v="1"/>
    <n v="3"/>
    <n v="82"/>
    <n v="3"/>
    <n v="1"/>
    <n v="2"/>
    <n v="2187"/>
    <n v="19655"/>
    <n v="4"/>
    <n v="14"/>
    <n v="3"/>
    <n v="3"/>
    <n v="80"/>
    <n v="0"/>
    <n v="6"/>
    <n v="3"/>
    <x v="4"/>
    <n v="0"/>
    <n v="1"/>
    <n v="2"/>
    <s v="18-25"/>
    <s v="Young"/>
    <x v="2"/>
    <x v="2"/>
  </r>
  <r>
    <x v="1"/>
    <s v="Travel_Rarely"/>
    <x v="1"/>
    <s v="Current Employees"/>
    <x v="2"/>
    <x v="0"/>
    <s v="STAFF-1625"/>
    <n v="1625"/>
    <x v="0"/>
    <x v="5"/>
    <x v="1"/>
    <s v="No"/>
    <s v="Y"/>
    <n v="2"/>
    <n v="-2"/>
    <n v="0"/>
    <n v="47"/>
    <n v="0"/>
    <m/>
    <n v="0"/>
    <n v="1"/>
    <n v="1176"/>
    <n v="26"/>
    <x v="2"/>
    <n v="1"/>
    <n v="4"/>
    <n v="98"/>
    <n v="3"/>
    <n v="5"/>
    <n v="3"/>
    <n v="19658"/>
    <n v="5220"/>
    <n v="3"/>
    <n v="11"/>
    <n v="3"/>
    <n v="3"/>
    <n v="80"/>
    <n v="1"/>
    <n v="27"/>
    <n v="3"/>
    <x v="8"/>
    <n v="2"/>
    <n v="1"/>
    <n v="0"/>
    <s v="46+"/>
    <s v="Senior"/>
    <x v="0"/>
    <x v="3"/>
  </r>
  <r>
    <x v="1"/>
    <s v="Travel_Rarely"/>
    <x v="2"/>
    <s v="Current Employees"/>
    <x v="2"/>
    <x v="2"/>
    <s v="STAFF-1461"/>
    <n v="1461"/>
    <x v="0"/>
    <x v="8"/>
    <x v="0"/>
    <s v="No"/>
    <s v="Y"/>
    <n v="3"/>
    <n v="-2"/>
    <n v="0"/>
    <n v="31"/>
    <n v="0"/>
    <m/>
    <n v="0"/>
    <n v="1"/>
    <n v="1398"/>
    <n v="8"/>
    <x v="0"/>
    <n v="1"/>
    <n v="4"/>
    <n v="96"/>
    <n v="4"/>
    <n v="1"/>
    <n v="2"/>
    <n v="2109"/>
    <n v="24609"/>
    <n v="9"/>
    <n v="18"/>
    <n v="3"/>
    <n v="4"/>
    <n v="80"/>
    <n v="0"/>
    <n v="8"/>
    <n v="3"/>
    <x v="11"/>
    <n v="2"/>
    <n v="0"/>
    <n v="2"/>
    <s v="26-35"/>
    <s v="Early Career"/>
    <x v="4"/>
    <x v="3"/>
  </r>
  <r>
    <x v="1"/>
    <s v="Travel_Rarely"/>
    <x v="2"/>
    <s v="Current Employees"/>
    <x v="1"/>
    <x v="2"/>
    <s v="STAFF-1916"/>
    <n v="1916"/>
    <x v="0"/>
    <x v="2"/>
    <x v="2"/>
    <s v="No"/>
    <s v="Y"/>
    <n v="0"/>
    <n v="-2"/>
    <n v="0"/>
    <n v="31"/>
    <n v="0"/>
    <m/>
    <n v="0"/>
    <n v="1"/>
    <n v="471"/>
    <n v="4"/>
    <x v="3"/>
    <n v="1"/>
    <n v="1"/>
    <n v="62"/>
    <n v="4"/>
    <n v="1"/>
    <n v="3"/>
    <n v="3978"/>
    <n v="16031"/>
    <n v="8"/>
    <n v="12"/>
    <n v="3"/>
    <n v="2"/>
    <n v="80"/>
    <n v="1"/>
    <n v="4"/>
    <n v="2"/>
    <x v="4"/>
    <n v="2"/>
    <n v="2"/>
    <n v="2"/>
    <s v="26-35"/>
    <s v="Early Career"/>
    <x v="0"/>
    <x v="2"/>
  </r>
  <r>
    <x v="1"/>
    <s v="Travel_Rarely"/>
    <x v="0"/>
    <s v="Current Employees"/>
    <x v="1"/>
    <x v="0"/>
    <s v="STAFF-1829"/>
    <n v="1829"/>
    <x v="0"/>
    <x v="4"/>
    <x v="2"/>
    <s v="No"/>
    <s v="Y"/>
    <n v="3"/>
    <n v="-2"/>
    <n v="0"/>
    <n v="40"/>
    <n v="0"/>
    <m/>
    <n v="0"/>
    <n v="1"/>
    <n v="750"/>
    <n v="12"/>
    <x v="3"/>
    <n v="1"/>
    <n v="2"/>
    <n v="47"/>
    <n v="3"/>
    <n v="2"/>
    <n v="3"/>
    <n v="4448"/>
    <n v="10748"/>
    <n v="2"/>
    <n v="12"/>
    <n v="3"/>
    <n v="2"/>
    <n v="80"/>
    <n v="1"/>
    <n v="15"/>
    <n v="3"/>
    <x v="5"/>
    <n v="4"/>
    <n v="7"/>
    <n v="7"/>
    <s v="36-45"/>
    <s v="Mid Career"/>
    <x v="0"/>
    <x v="0"/>
  </r>
  <r>
    <x v="1"/>
    <s v="Travel_Rarely"/>
    <x v="0"/>
    <s v="Current Employees"/>
    <x v="1"/>
    <x v="0"/>
    <s v="STAFF-1822"/>
    <n v="1822"/>
    <x v="0"/>
    <x v="4"/>
    <x v="2"/>
    <s v="No"/>
    <s v="Y"/>
    <n v="3"/>
    <n v="-2"/>
    <n v="0"/>
    <n v="40"/>
    <n v="0"/>
    <m/>
    <n v="0"/>
    <n v="1"/>
    <n v="1194"/>
    <n v="1"/>
    <x v="3"/>
    <n v="1"/>
    <n v="3"/>
    <n v="52"/>
    <n v="3"/>
    <n v="2"/>
    <n v="4"/>
    <n v="6513"/>
    <n v="9060"/>
    <n v="4"/>
    <n v="17"/>
    <n v="3"/>
    <n v="4"/>
    <n v="80"/>
    <n v="1"/>
    <n v="12"/>
    <n v="3"/>
    <x v="8"/>
    <n v="3"/>
    <n v="0"/>
    <n v="3"/>
    <s v="36-45"/>
    <s v="Mid Career"/>
    <x v="4"/>
    <x v="3"/>
  </r>
  <r>
    <x v="1"/>
    <s v="Travel_Rarely"/>
    <x v="2"/>
    <s v="Current Employees"/>
    <x v="1"/>
    <x v="4"/>
    <s v="STAFF-1762"/>
    <n v="1762"/>
    <x v="0"/>
    <x v="1"/>
    <x v="2"/>
    <s v="No"/>
    <s v="Y"/>
    <n v="2"/>
    <n v="-2"/>
    <n v="0"/>
    <n v="29"/>
    <n v="0"/>
    <m/>
    <n v="0"/>
    <n v="1"/>
    <n v="590"/>
    <n v="4"/>
    <x v="3"/>
    <n v="1"/>
    <n v="4"/>
    <n v="91"/>
    <n v="2"/>
    <n v="1"/>
    <n v="4"/>
    <n v="2109"/>
    <n v="10007"/>
    <n v="1"/>
    <n v="13"/>
    <n v="3"/>
    <n v="3"/>
    <n v="80"/>
    <n v="1"/>
    <n v="1"/>
    <n v="3"/>
    <x v="6"/>
    <n v="0"/>
    <n v="0"/>
    <n v="0"/>
    <s v="26-35"/>
    <s v="Early Career"/>
    <x v="2"/>
    <x v="2"/>
  </r>
  <r>
    <x v="1"/>
    <s v="Travel_Rarely"/>
    <x v="2"/>
    <s v="Current Employees"/>
    <x v="1"/>
    <x v="0"/>
    <s v="STAFF-1658"/>
    <n v="1658"/>
    <x v="0"/>
    <x v="1"/>
    <x v="2"/>
    <s v="No"/>
    <s v="Y"/>
    <n v="2"/>
    <n v="-2"/>
    <n v="0"/>
    <n v="34"/>
    <n v="0"/>
    <m/>
    <n v="0"/>
    <n v="1"/>
    <n v="1130"/>
    <n v="3"/>
    <x v="3"/>
    <n v="1"/>
    <n v="4"/>
    <n v="66"/>
    <n v="3"/>
    <n v="2"/>
    <n v="2"/>
    <n v="5433"/>
    <n v="19332"/>
    <n v="1"/>
    <n v="12"/>
    <n v="3"/>
    <n v="3"/>
    <n v="80"/>
    <n v="1"/>
    <n v="11"/>
    <n v="3"/>
    <x v="19"/>
    <n v="8"/>
    <n v="7"/>
    <n v="9"/>
    <s v="26-35"/>
    <s v="Early Career"/>
    <x v="0"/>
    <x v="1"/>
  </r>
  <r>
    <x v="1"/>
    <s v="Travel_Rarely"/>
    <x v="1"/>
    <s v="Current Employees"/>
    <x v="1"/>
    <x v="1"/>
    <s v="STAFF-1635"/>
    <n v="1635"/>
    <x v="0"/>
    <x v="3"/>
    <x v="2"/>
    <s v="No"/>
    <s v="Y"/>
    <n v="3"/>
    <n v="-2"/>
    <n v="0"/>
    <n v="45"/>
    <n v="0"/>
    <m/>
    <n v="0"/>
    <n v="1"/>
    <n v="1329"/>
    <n v="2"/>
    <x v="0"/>
    <n v="1"/>
    <n v="4"/>
    <n v="59"/>
    <n v="2"/>
    <n v="2"/>
    <n v="4"/>
    <n v="5770"/>
    <n v="5388"/>
    <n v="1"/>
    <n v="19"/>
    <n v="3"/>
    <n v="1"/>
    <n v="80"/>
    <n v="2"/>
    <n v="10"/>
    <n v="3"/>
    <x v="1"/>
    <n v="7"/>
    <n v="3"/>
    <n v="9"/>
    <s v="36-45"/>
    <s v="Mid Career"/>
    <x v="3"/>
    <x v="1"/>
  </r>
  <r>
    <x v="1"/>
    <s v="Travel_Rarely"/>
    <x v="1"/>
    <s v="Current Employees"/>
    <x v="1"/>
    <x v="0"/>
    <s v="STAFF-1656"/>
    <n v="1656"/>
    <x v="0"/>
    <x v="7"/>
    <x v="2"/>
    <s v="No"/>
    <s v="Y"/>
    <n v="3"/>
    <n v="-2"/>
    <n v="0"/>
    <n v="50"/>
    <n v="0"/>
    <m/>
    <n v="0"/>
    <n v="1"/>
    <n v="813"/>
    <n v="17"/>
    <x v="4"/>
    <n v="1"/>
    <n v="4"/>
    <n v="50"/>
    <n v="2"/>
    <n v="3"/>
    <n v="3"/>
    <n v="13269"/>
    <n v="21981"/>
    <n v="5"/>
    <n v="15"/>
    <n v="3"/>
    <n v="3"/>
    <n v="80"/>
    <n v="3"/>
    <n v="19"/>
    <n v="3"/>
    <x v="13"/>
    <n v="11"/>
    <n v="1"/>
    <n v="11"/>
    <s v="46+"/>
    <s v="Senior"/>
    <x v="2"/>
    <x v="4"/>
  </r>
  <r>
    <x v="1"/>
    <s v="Travel_Rarely"/>
    <x v="2"/>
    <s v="Current Employees"/>
    <x v="1"/>
    <x v="2"/>
    <s v="STAFF-1502"/>
    <n v="1502"/>
    <x v="0"/>
    <x v="2"/>
    <x v="1"/>
    <s v="No"/>
    <s v="Y"/>
    <n v="5"/>
    <n v="-2"/>
    <n v="0"/>
    <n v="33"/>
    <n v="0"/>
    <m/>
    <n v="0"/>
    <n v="1"/>
    <n v="1099"/>
    <n v="4"/>
    <x v="2"/>
    <n v="1"/>
    <n v="1"/>
    <n v="82"/>
    <n v="2"/>
    <n v="1"/>
    <n v="2"/>
    <n v="3838"/>
    <n v="8192"/>
    <n v="8"/>
    <n v="11"/>
    <n v="3"/>
    <n v="4"/>
    <n v="80"/>
    <n v="0"/>
    <n v="8"/>
    <n v="3"/>
    <x v="8"/>
    <n v="4"/>
    <n v="0"/>
    <n v="2"/>
    <s v="26-35"/>
    <s v="Early Career"/>
    <x v="0"/>
    <x v="3"/>
  </r>
  <r>
    <x v="1"/>
    <s v="Travel_Rarely"/>
    <x v="0"/>
    <s v="Current Employees"/>
    <x v="1"/>
    <x v="2"/>
    <s v="STAFF-1866"/>
    <n v="1866"/>
    <x v="0"/>
    <x v="5"/>
    <x v="1"/>
    <s v="No"/>
    <s v="Y"/>
    <n v="2"/>
    <n v="-2"/>
    <n v="0"/>
    <n v="43"/>
    <n v="0"/>
    <m/>
    <n v="0"/>
    <n v="1"/>
    <n v="823"/>
    <n v="6"/>
    <x v="3"/>
    <n v="1"/>
    <n v="1"/>
    <n v="81"/>
    <n v="2"/>
    <n v="5"/>
    <n v="3"/>
    <n v="19392"/>
    <n v="22539"/>
    <n v="7"/>
    <n v="13"/>
    <n v="3"/>
    <n v="4"/>
    <n v="80"/>
    <n v="0"/>
    <n v="21"/>
    <n v="3"/>
    <x v="22"/>
    <n v="12"/>
    <n v="6"/>
    <n v="14"/>
    <s v="36-45"/>
    <s v="Mid Career"/>
    <x v="2"/>
    <x v="4"/>
  </r>
  <r>
    <x v="1"/>
    <s v="Travel_Rarely"/>
    <x v="1"/>
    <s v="Current Employees"/>
    <x v="1"/>
    <x v="4"/>
    <s v="STAFF-1786"/>
    <n v="1786"/>
    <x v="0"/>
    <x v="5"/>
    <x v="1"/>
    <s v="No"/>
    <s v="Y"/>
    <n v="2"/>
    <n v="-2"/>
    <n v="0"/>
    <n v="51"/>
    <n v="0"/>
    <m/>
    <n v="0"/>
    <n v="1"/>
    <n v="942"/>
    <n v="3"/>
    <x v="3"/>
    <n v="1"/>
    <n v="4"/>
    <n v="53"/>
    <n v="3"/>
    <n v="3"/>
    <n v="4"/>
    <n v="13116"/>
    <n v="22984"/>
    <n v="2"/>
    <n v="11"/>
    <n v="3"/>
    <n v="4"/>
    <n v="80"/>
    <n v="0"/>
    <n v="15"/>
    <n v="3"/>
    <x v="4"/>
    <n v="2"/>
    <n v="2"/>
    <n v="2"/>
    <s v="46+"/>
    <s v="Senior"/>
    <x v="0"/>
    <x v="2"/>
  </r>
  <r>
    <x v="1"/>
    <s v="Travel_Rarely"/>
    <x v="2"/>
    <s v="Current Employees"/>
    <x v="1"/>
    <x v="0"/>
    <s v="STAFF-1701"/>
    <n v="1701"/>
    <x v="0"/>
    <x v="1"/>
    <x v="1"/>
    <s v="No"/>
    <s v="Y"/>
    <n v="3"/>
    <n v="-2"/>
    <n v="0"/>
    <n v="34"/>
    <n v="0"/>
    <m/>
    <n v="0"/>
    <n v="1"/>
    <n v="678"/>
    <n v="19"/>
    <x v="3"/>
    <n v="1"/>
    <n v="2"/>
    <n v="35"/>
    <n v="2"/>
    <n v="1"/>
    <n v="4"/>
    <n v="2929"/>
    <n v="20338"/>
    <n v="1"/>
    <n v="12"/>
    <n v="3"/>
    <n v="2"/>
    <n v="80"/>
    <n v="0"/>
    <n v="10"/>
    <n v="3"/>
    <x v="1"/>
    <n v="9"/>
    <n v="8"/>
    <n v="7"/>
    <s v="26-35"/>
    <s v="Early Career"/>
    <x v="0"/>
    <x v="1"/>
  </r>
  <r>
    <x v="1"/>
    <s v="Travel_Rarely"/>
    <x v="2"/>
    <s v="Current Employees"/>
    <x v="1"/>
    <x v="2"/>
    <s v="STAFF-1647"/>
    <n v="1647"/>
    <x v="0"/>
    <x v="1"/>
    <x v="1"/>
    <s v="No"/>
    <s v="Y"/>
    <n v="0"/>
    <n v="-2"/>
    <n v="0"/>
    <n v="27"/>
    <n v="0"/>
    <m/>
    <n v="0"/>
    <n v="1"/>
    <n v="486"/>
    <n v="8"/>
    <x v="3"/>
    <n v="1"/>
    <n v="2"/>
    <n v="86"/>
    <n v="4"/>
    <n v="1"/>
    <n v="3"/>
    <n v="3517"/>
    <n v="22490"/>
    <n v="7"/>
    <n v="17"/>
    <n v="3"/>
    <n v="1"/>
    <n v="80"/>
    <n v="0"/>
    <n v="5"/>
    <n v="3"/>
    <x v="11"/>
    <n v="2"/>
    <n v="0"/>
    <n v="2"/>
    <s v="26-35"/>
    <s v="Early Career"/>
    <x v="4"/>
    <x v="3"/>
  </r>
  <r>
    <x v="1"/>
    <s v="Travel_Rarely"/>
    <x v="1"/>
    <s v="Current Employees"/>
    <x v="1"/>
    <x v="1"/>
    <s v="STAFF-1409"/>
    <n v="1409"/>
    <x v="0"/>
    <x v="2"/>
    <x v="1"/>
    <s v="No"/>
    <s v="Y"/>
    <n v="2"/>
    <n v="-2"/>
    <n v="0"/>
    <n v="52"/>
    <n v="0"/>
    <m/>
    <n v="0"/>
    <n v="1"/>
    <n v="258"/>
    <n v="8"/>
    <x v="2"/>
    <n v="1"/>
    <n v="3"/>
    <n v="54"/>
    <n v="3"/>
    <n v="1"/>
    <n v="3"/>
    <n v="2950"/>
    <n v="17363"/>
    <n v="9"/>
    <n v="13"/>
    <n v="3"/>
    <n v="3"/>
    <n v="80"/>
    <n v="0"/>
    <n v="12"/>
    <n v="1"/>
    <x v="8"/>
    <n v="4"/>
    <n v="0"/>
    <n v="4"/>
    <s v="46+"/>
    <s v="Senior"/>
    <x v="2"/>
    <x v="3"/>
  </r>
  <r>
    <x v="1"/>
    <s v="Travel_Rarely"/>
    <x v="0"/>
    <s v="Current Employees"/>
    <x v="1"/>
    <x v="2"/>
    <s v="STAFF-2015"/>
    <n v="2015"/>
    <x v="0"/>
    <x v="7"/>
    <x v="1"/>
    <s v="No"/>
    <s v="Y"/>
    <n v="3"/>
    <n v="-2"/>
    <n v="0"/>
    <n v="38"/>
    <n v="0"/>
    <m/>
    <n v="0"/>
    <n v="1"/>
    <n v="201"/>
    <n v="10"/>
    <x v="3"/>
    <n v="1"/>
    <n v="2"/>
    <n v="99"/>
    <n v="1"/>
    <n v="3"/>
    <n v="3"/>
    <n v="13206"/>
    <n v="3376"/>
    <n v="3"/>
    <n v="12"/>
    <n v="3"/>
    <n v="1"/>
    <n v="80"/>
    <n v="1"/>
    <n v="20"/>
    <n v="3"/>
    <x v="29"/>
    <n v="16"/>
    <n v="1"/>
    <n v="11"/>
    <s v="36-45"/>
    <s v="Mid Career"/>
    <x v="0"/>
    <x v="4"/>
  </r>
  <r>
    <x v="1"/>
    <s v="Travel_Rarely"/>
    <x v="0"/>
    <s v="Current Employees"/>
    <x v="1"/>
    <x v="2"/>
    <s v="STAFF-1640"/>
    <n v="1640"/>
    <x v="0"/>
    <x v="1"/>
    <x v="1"/>
    <s v="No"/>
    <s v="Y"/>
    <n v="2"/>
    <n v="-2"/>
    <n v="0"/>
    <n v="37"/>
    <n v="0"/>
    <m/>
    <n v="0"/>
    <n v="1"/>
    <n v="1470"/>
    <n v="10"/>
    <x v="3"/>
    <n v="1"/>
    <n v="2"/>
    <n v="71"/>
    <n v="3"/>
    <n v="1"/>
    <n v="2"/>
    <n v="3936"/>
    <n v="9953"/>
    <n v="1"/>
    <n v="11"/>
    <n v="3"/>
    <n v="1"/>
    <n v="80"/>
    <n v="1"/>
    <n v="8"/>
    <n v="1"/>
    <x v="3"/>
    <n v="4"/>
    <n v="7"/>
    <n v="7"/>
    <s v="36-45"/>
    <s v="Mid Career"/>
    <x v="0"/>
    <x v="0"/>
  </r>
  <r>
    <x v="1"/>
    <s v="Travel_Rarely"/>
    <x v="2"/>
    <s v="Current Employees"/>
    <x v="1"/>
    <x v="1"/>
    <s v="STAFF-1544"/>
    <n v="1544"/>
    <x v="0"/>
    <x v="4"/>
    <x v="1"/>
    <s v="No"/>
    <s v="Y"/>
    <n v="3"/>
    <n v="-2"/>
    <n v="0"/>
    <n v="29"/>
    <n v="0"/>
    <m/>
    <n v="0"/>
    <n v="1"/>
    <n v="441"/>
    <n v="8"/>
    <x v="1"/>
    <n v="1"/>
    <n v="3"/>
    <n v="39"/>
    <n v="1"/>
    <n v="2"/>
    <n v="3"/>
    <n v="9715"/>
    <n v="7288"/>
    <n v="3"/>
    <n v="13"/>
    <n v="3"/>
    <n v="3"/>
    <n v="80"/>
    <n v="1"/>
    <n v="9"/>
    <n v="3"/>
    <x v="5"/>
    <n v="7"/>
    <n v="0"/>
    <n v="7"/>
    <s v="26-35"/>
    <s v="Early Career"/>
    <x v="2"/>
    <x v="0"/>
  </r>
  <r>
    <x v="1"/>
    <s v="Travel_Rarely"/>
    <x v="0"/>
    <s v="Current Employees"/>
    <x v="1"/>
    <x v="0"/>
    <s v="STAFF-2052"/>
    <n v="2052"/>
    <x v="0"/>
    <x v="1"/>
    <x v="1"/>
    <s v="No"/>
    <s v="Y"/>
    <n v="5"/>
    <n v="-2"/>
    <n v="0"/>
    <n v="35"/>
    <n v="0"/>
    <m/>
    <n v="0"/>
    <n v="1"/>
    <n v="287"/>
    <n v="1"/>
    <x v="2"/>
    <n v="1"/>
    <n v="3"/>
    <n v="62"/>
    <n v="1"/>
    <n v="1"/>
    <n v="4"/>
    <n v="2977"/>
    <n v="8952"/>
    <n v="1"/>
    <n v="12"/>
    <n v="3"/>
    <n v="4"/>
    <n v="80"/>
    <n v="1"/>
    <n v="4"/>
    <n v="3"/>
    <x v="9"/>
    <n v="3"/>
    <n v="1"/>
    <n v="1"/>
    <s v="26-35"/>
    <s v="Early Career"/>
    <x v="0"/>
    <x v="3"/>
  </r>
  <r>
    <x v="1"/>
    <s v="Travel_Rarely"/>
    <x v="0"/>
    <s v="Current Employees"/>
    <x v="1"/>
    <x v="0"/>
    <s v="STAFF-1802"/>
    <n v="1802"/>
    <x v="0"/>
    <x v="2"/>
    <x v="1"/>
    <s v="No"/>
    <s v="Y"/>
    <n v="5"/>
    <n v="-2"/>
    <n v="0"/>
    <n v="40"/>
    <n v="0"/>
    <m/>
    <n v="0"/>
    <n v="1"/>
    <n v="616"/>
    <n v="2"/>
    <x v="0"/>
    <n v="1"/>
    <n v="3"/>
    <n v="99"/>
    <n v="3"/>
    <n v="1"/>
    <n v="3"/>
    <n v="3377"/>
    <n v="25605"/>
    <n v="4"/>
    <n v="17"/>
    <n v="3"/>
    <n v="4"/>
    <n v="80"/>
    <n v="1"/>
    <n v="7"/>
    <n v="2"/>
    <x v="9"/>
    <n v="3"/>
    <n v="0"/>
    <n v="2"/>
    <s v="36-45"/>
    <s v="Mid Career"/>
    <x v="4"/>
    <x v="3"/>
  </r>
  <r>
    <x v="1"/>
    <s v="Travel_Rarely"/>
    <x v="1"/>
    <s v="Current Employees"/>
    <x v="1"/>
    <x v="0"/>
    <s v="STAFF-1617"/>
    <n v="1617"/>
    <x v="0"/>
    <x v="2"/>
    <x v="1"/>
    <s v="No"/>
    <s v="Y"/>
    <n v="3"/>
    <n v="-2"/>
    <n v="0"/>
    <n v="49"/>
    <n v="0"/>
    <m/>
    <n v="0"/>
    <n v="1"/>
    <n v="722"/>
    <n v="25"/>
    <x v="2"/>
    <n v="1"/>
    <n v="3"/>
    <n v="84"/>
    <n v="3"/>
    <n v="1"/>
    <n v="3"/>
    <n v="3211"/>
    <n v="22102"/>
    <n v="1"/>
    <n v="14"/>
    <n v="3"/>
    <n v="4"/>
    <n v="80"/>
    <n v="1"/>
    <n v="10"/>
    <n v="2"/>
    <x v="7"/>
    <n v="6"/>
    <n v="1"/>
    <n v="4"/>
    <s v="46+"/>
    <s v="Senior"/>
    <x v="2"/>
    <x v="1"/>
  </r>
  <r>
    <x v="1"/>
    <s v="Travel_Rarely"/>
    <x v="1"/>
    <s v="Current Employees"/>
    <x v="1"/>
    <x v="1"/>
    <s v="STAFF-1576"/>
    <n v="1576"/>
    <x v="0"/>
    <x v="1"/>
    <x v="1"/>
    <s v="No"/>
    <s v="Y"/>
    <n v="3"/>
    <n v="-2"/>
    <n v="0"/>
    <n v="48"/>
    <n v="0"/>
    <m/>
    <n v="0"/>
    <n v="1"/>
    <n v="1108"/>
    <n v="15"/>
    <x v="2"/>
    <n v="1"/>
    <n v="3"/>
    <n v="65"/>
    <n v="3"/>
    <n v="1"/>
    <n v="3"/>
    <n v="2367"/>
    <n v="16530"/>
    <n v="8"/>
    <n v="12"/>
    <n v="3"/>
    <n v="4"/>
    <n v="80"/>
    <n v="1"/>
    <n v="10"/>
    <n v="2"/>
    <x v="3"/>
    <n v="2"/>
    <n v="7"/>
    <n v="6"/>
    <s v="46+"/>
    <s v="Senior"/>
    <x v="0"/>
    <x v="0"/>
  </r>
  <r>
    <x v="1"/>
    <s v="Travel_Rarely"/>
    <x v="2"/>
    <s v="Current Employees"/>
    <x v="1"/>
    <x v="0"/>
    <s v="STAFF-1447"/>
    <n v="1447"/>
    <x v="0"/>
    <x v="2"/>
    <x v="1"/>
    <s v="No"/>
    <s v="Y"/>
    <n v="2"/>
    <n v="-2"/>
    <n v="0"/>
    <n v="34"/>
    <n v="0"/>
    <m/>
    <n v="0"/>
    <n v="1"/>
    <n v="401"/>
    <n v="1"/>
    <x v="3"/>
    <n v="1"/>
    <n v="4"/>
    <n v="86"/>
    <n v="2"/>
    <n v="1"/>
    <n v="2"/>
    <n v="3294"/>
    <n v="3708"/>
    <n v="5"/>
    <n v="17"/>
    <n v="3"/>
    <n v="1"/>
    <n v="80"/>
    <n v="1"/>
    <n v="7"/>
    <n v="2"/>
    <x v="8"/>
    <n v="4"/>
    <n v="0"/>
    <n v="2"/>
    <s v="26-35"/>
    <s v="Early Career"/>
    <x v="4"/>
    <x v="3"/>
  </r>
  <r>
    <x v="1"/>
    <s v="Travel_Rarely"/>
    <x v="2"/>
    <s v="Current Employees"/>
    <x v="1"/>
    <x v="0"/>
    <s v="STAFF-1555"/>
    <n v="1555"/>
    <x v="0"/>
    <x v="1"/>
    <x v="1"/>
    <s v="No"/>
    <s v="Y"/>
    <n v="2"/>
    <n v="-2"/>
    <n v="0"/>
    <n v="32"/>
    <n v="0"/>
    <m/>
    <n v="0"/>
    <n v="1"/>
    <n v="824"/>
    <n v="5"/>
    <x v="0"/>
    <n v="1"/>
    <n v="4"/>
    <n v="67"/>
    <n v="2"/>
    <n v="2"/>
    <n v="2"/>
    <n v="5878"/>
    <n v="15624"/>
    <n v="3"/>
    <n v="12"/>
    <n v="3"/>
    <n v="1"/>
    <n v="80"/>
    <n v="1"/>
    <n v="12"/>
    <n v="3"/>
    <x v="5"/>
    <n v="1"/>
    <n v="2"/>
    <n v="5"/>
    <s v="26-35"/>
    <s v="Early Career"/>
    <x v="0"/>
    <x v="0"/>
  </r>
  <r>
    <x v="1"/>
    <s v="Travel_Rarely"/>
    <x v="0"/>
    <s v="Current Employees"/>
    <x v="1"/>
    <x v="1"/>
    <s v="STAFF-1782"/>
    <n v="1782"/>
    <x v="0"/>
    <x v="2"/>
    <x v="1"/>
    <s v="No"/>
    <s v="Y"/>
    <n v="3"/>
    <n v="-2"/>
    <n v="0"/>
    <n v="38"/>
    <n v="0"/>
    <m/>
    <n v="0"/>
    <n v="1"/>
    <n v="1153"/>
    <n v="6"/>
    <x v="0"/>
    <n v="1"/>
    <n v="4"/>
    <n v="40"/>
    <n v="2"/>
    <n v="1"/>
    <n v="3"/>
    <n v="3702"/>
    <n v="16376"/>
    <n v="1"/>
    <n v="11"/>
    <n v="3"/>
    <n v="2"/>
    <n v="80"/>
    <n v="1"/>
    <n v="5"/>
    <n v="3"/>
    <x v="8"/>
    <n v="4"/>
    <n v="0"/>
    <n v="4"/>
    <s v="36-45"/>
    <s v="Mid Career"/>
    <x v="0"/>
    <x v="3"/>
  </r>
  <r>
    <x v="1"/>
    <s v="Travel_Rarely"/>
    <x v="0"/>
    <s v="Current Employees"/>
    <x v="1"/>
    <x v="2"/>
    <s v="STAFF-1687"/>
    <n v="1687"/>
    <x v="0"/>
    <x v="2"/>
    <x v="1"/>
    <s v="No"/>
    <s v="Y"/>
    <n v="5"/>
    <n v="-2"/>
    <n v="0"/>
    <n v="38"/>
    <n v="0"/>
    <m/>
    <n v="0"/>
    <n v="1"/>
    <n v="1495"/>
    <n v="4"/>
    <x v="0"/>
    <n v="1"/>
    <n v="4"/>
    <n v="87"/>
    <n v="3"/>
    <n v="1"/>
    <n v="3"/>
    <n v="3306"/>
    <n v="26176"/>
    <n v="7"/>
    <n v="19"/>
    <n v="3"/>
    <n v="4"/>
    <n v="80"/>
    <n v="1"/>
    <n v="7"/>
    <n v="2"/>
    <x v="2"/>
    <n v="0"/>
    <n v="0"/>
    <n v="0"/>
    <s v="36-45"/>
    <s v="Mid Career"/>
    <x v="3"/>
    <x v="2"/>
  </r>
  <r>
    <x v="1"/>
    <s v="Travel_Rarely"/>
    <x v="2"/>
    <s v="Current Employees"/>
    <x v="1"/>
    <x v="2"/>
    <s v="STAFF-1709"/>
    <n v="1709"/>
    <x v="0"/>
    <x v="2"/>
    <x v="1"/>
    <s v="No"/>
    <s v="Y"/>
    <n v="2"/>
    <n v="-2"/>
    <n v="0"/>
    <n v="29"/>
    <n v="0"/>
    <m/>
    <n v="0"/>
    <n v="1"/>
    <n v="1082"/>
    <n v="9"/>
    <x v="2"/>
    <n v="1"/>
    <n v="4"/>
    <n v="43"/>
    <n v="3"/>
    <n v="1"/>
    <n v="3"/>
    <n v="2974"/>
    <n v="25412"/>
    <n v="9"/>
    <n v="17"/>
    <n v="3"/>
    <n v="3"/>
    <n v="80"/>
    <n v="1"/>
    <n v="9"/>
    <n v="3"/>
    <x v="8"/>
    <n v="3"/>
    <n v="1"/>
    <n v="2"/>
    <s v="26-35"/>
    <s v="Early Career"/>
    <x v="4"/>
    <x v="3"/>
  </r>
  <r>
    <x v="1"/>
    <s v="Travel_Rarely"/>
    <x v="1"/>
    <s v="Current Employees"/>
    <x v="1"/>
    <x v="2"/>
    <s v="STAFF-1830"/>
    <n v="1830"/>
    <x v="0"/>
    <x v="1"/>
    <x v="1"/>
    <s v="No"/>
    <s v="Y"/>
    <n v="2"/>
    <n v="-2"/>
    <n v="0"/>
    <n v="54"/>
    <n v="0"/>
    <m/>
    <n v="0"/>
    <n v="1"/>
    <n v="431"/>
    <n v="7"/>
    <x v="2"/>
    <n v="1"/>
    <n v="4"/>
    <n v="68"/>
    <n v="3"/>
    <n v="2"/>
    <n v="4"/>
    <n v="6854"/>
    <n v="15696"/>
    <n v="4"/>
    <n v="15"/>
    <n v="3"/>
    <n v="2"/>
    <n v="80"/>
    <n v="1"/>
    <n v="14"/>
    <n v="2"/>
    <x v="5"/>
    <n v="1"/>
    <n v="1"/>
    <n v="7"/>
    <s v="46+"/>
    <s v="Senior"/>
    <x v="2"/>
    <x v="0"/>
  </r>
  <r>
    <x v="1"/>
    <s v="Travel_Rarely"/>
    <x v="0"/>
    <s v="Current Employees"/>
    <x v="1"/>
    <x v="0"/>
    <s v="STAFF-1628"/>
    <n v="1628"/>
    <x v="0"/>
    <x v="3"/>
    <x v="1"/>
    <s v="No"/>
    <s v="Y"/>
    <n v="2"/>
    <n v="-2"/>
    <n v="0"/>
    <n v="40"/>
    <n v="0"/>
    <m/>
    <n v="0"/>
    <n v="1"/>
    <n v="884"/>
    <n v="15"/>
    <x v="3"/>
    <n v="1"/>
    <n v="1"/>
    <n v="80"/>
    <n v="2"/>
    <n v="3"/>
    <n v="3"/>
    <n v="10435"/>
    <n v="25800"/>
    <n v="1"/>
    <n v="13"/>
    <n v="3"/>
    <n v="4"/>
    <n v="80"/>
    <n v="2"/>
    <n v="18"/>
    <n v="3"/>
    <x v="29"/>
    <n v="15"/>
    <n v="14"/>
    <n v="12"/>
    <s v="36-45"/>
    <s v="Mid Career"/>
    <x v="2"/>
    <x v="4"/>
  </r>
  <r>
    <x v="1"/>
    <s v="Travel_Rarely"/>
    <x v="1"/>
    <s v="Current Employees"/>
    <x v="1"/>
    <x v="1"/>
    <s v="STAFF-1655"/>
    <n v="1655"/>
    <x v="0"/>
    <x v="7"/>
    <x v="1"/>
    <s v="No"/>
    <s v="Y"/>
    <n v="2"/>
    <n v="-2"/>
    <n v="0"/>
    <n v="49"/>
    <n v="0"/>
    <m/>
    <n v="0"/>
    <n v="1"/>
    <n v="301"/>
    <n v="22"/>
    <x v="2"/>
    <n v="1"/>
    <n v="1"/>
    <n v="72"/>
    <n v="3"/>
    <n v="4"/>
    <n v="2"/>
    <n v="16413"/>
    <n v="3498"/>
    <n v="3"/>
    <n v="16"/>
    <n v="3"/>
    <n v="2"/>
    <n v="80"/>
    <n v="2"/>
    <n v="27"/>
    <n v="3"/>
    <x v="9"/>
    <n v="2"/>
    <n v="1"/>
    <n v="2"/>
    <s v="46+"/>
    <s v="Senior"/>
    <x v="4"/>
    <x v="3"/>
  </r>
  <r>
    <x v="1"/>
    <s v="Travel_Rarely"/>
    <x v="1"/>
    <s v="Current Employees"/>
    <x v="1"/>
    <x v="0"/>
    <s v="STAFF-1969"/>
    <n v="1969"/>
    <x v="0"/>
    <x v="1"/>
    <x v="1"/>
    <s v="No"/>
    <s v="Y"/>
    <n v="6"/>
    <n v="-2"/>
    <n v="0"/>
    <n v="54"/>
    <n v="0"/>
    <m/>
    <n v="0"/>
    <n v="1"/>
    <n v="155"/>
    <n v="9"/>
    <x v="0"/>
    <n v="1"/>
    <n v="1"/>
    <n v="67"/>
    <n v="3"/>
    <n v="2"/>
    <n v="3"/>
    <n v="2897"/>
    <n v="22474"/>
    <n v="3"/>
    <n v="11"/>
    <n v="3"/>
    <n v="3"/>
    <n v="80"/>
    <n v="2"/>
    <n v="9"/>
    <n v="2"/>
    <x v="9"/>
    <n v="3"/>
    <n v="2"/>
    <n v="3"/>
    <s v="46+"/>
    <s v="Senior"/>
    <x v="0"/>
    <x v="3"/>
  </r>
  <r>
    <x v="1"/>
    <s v="Travel_Rarely"/>
    <x v="1"/>
    <s v="Current Employees"/>
    <x v="1"/>
    <x v="2"/>
    <s v="STAFF-1443"/>
    <n v="1443"/>
    <x v="0"/>
    <x v="7"/>
    <x v="1"/>
    <s v="No"/>
    <s v="Y"/>
    <n v="2"/>
    <n v="-2"/>
    <n v="0"/>
    <n v="47"/>
    <n v="0"/>
    <m/>
    <n v="0"/>
    <n v="1"/>
    <n v="359"/>
    <n v="2"/>
    <x v="2"/>
    <n v="1"/>
    <n v="1"/>
    <n v="82"/>
    <n v="3"/>
    <n v="4"/>
    <n v="3"/>
    <n v="17169"/>
    <n v="26703"/>
    <n v="3"/>
    <n v="19"/>
    <n v="3"/>
    <n v="2"/>
    <n v="80"/>
    <n v="2"/>
    <n v="26"/>
    <n v="4"/>
    <x v="23"/>
    <n v="17"/>
    <n v="5"/>
    <n v="6"/>
    <s v="46+"/>
    <s v="Senior"/>
    <x v="3"/>
    <x v="4"/>
  </r>
  <r>
    <x v="1"/>
    <s v="Travel_Rarely"/>
    <x v="1"/>
    <s v="Current Employees"/>
    <x v="1"/>
    <x v="0"/>
    <s v="STAFF-1888"/>
    <n v="1888"/>
    <x v="0"/>
    <x v="3"/>
    <x v="1"/>
    <s v="No"/>
    <s v="Y"/>
    <n v="2"/>
    <n v="-2"/>
    <n v="0"/>
    <n v="45"/>
    <n v="0"/>
    <m/>
    <n v="0"/>
    <n v="1"/>
    <n v="556"/>
    <n v="25"/>
    <x v="0"/>
    <n v="1"/>
    <n v="2"/>
    <n v="93"/>
    <n v="2"/>
    <n v="2"/>
    <n v="4"/>
    <n v="5906"/>
    <n v="23888"/>
    <n v="0"/>
    <n v="13"/>
    <n v="3"/>
    <n v="4"/>
    <n v="80"/>
    <n v="2"/>
    <n v="10"/>
    <n v="2"/>
    <x v="7"/>
    <n v="8"/>
    <n v="3"/>
    <n v="8"/>
    <s v="36-45"/>
    <s v="Mid Career"/>
    <x v="2"/>
    <x v="1"/>
  </r>
  <r>
    <x v="1"/>
    <s v="Travel_Rarely"/>
    <x v="0"/>
    <s v="Current Employees"/>
    <x v="1"/>
    <x v="0"/>
    <s v="STAFF-1651"/>
    <n v="1651"/>
    <x v="0"/>
    <x v="4"/>
    <x v="1"/>
    <s v="No"/>
    <s v="Y"/>
    <n v="6"/>
    <n v="-2"/>
    <n v="0"/>
    <n v="36"/>
    <n v="0"/>
    <m/>
    <n v="0"/>
    <n v="1"/>
    <n v="711"/>
    <n v="5"/>
    <x v="2"/>
    <n v="1"/>
    <n v="2"/>
    <n v="42"/>
    <n v="3"/>
    <n v="3"/>
    <n v="3"/>
    <n v="8008"/>
    <n v="22792"/>
    <n v="4"/>
    <n v="12"/>
    <n v="3"/>
    <n v="3"/>
    <n v="80"/>
    <n v="2"/>
    <n v="9"/>
    <n v="3"/>
    <x v="11"/>
    <n v="2"/>
    <n v="0"/>
    <n v="2"/>
    <s v="36-45"/>
    <s v="Mid Career"/>
    <x v="0"/>
    <x v="3"/>
  </r>
  <r>
    <x v="1"/>
    <s v="Travel_Rarely"/>
    <x v="2"/>
    <s v="Current Employees"/>
    <x v="1"/>
    <x v="1"/>
    <s v="STAFF-1607"/>
    <n v="1607"/>
    <x v="0"/>
    <x v="1"/>
    <x v="1"/>
    <s v="No"/>
    <s v="Y"/>
    <n v="3"/>
    <n v="-2"/>
    <n v="0"/>
    <n v="32"/>
    <n v="0"/>
    <m/>
    <n v="0"/>
    <n v="1"/>
    <n v="634"/>
    <n v="5"/>
    <x v="2"/>
    <n v="1"/>
    <n v="2"/>
    <n v="35"/>
    <n v="4"/>
    <n v="1"/>
    <n v="4"/>
    <n v="3312"/>
    <n v="18783"/>
    <n v="3"/>
    <n v="17"/>
    <n v="3"/>
    <n v="4"/>
    <n v="80"/>
    <n v="2"/>
    <n v="6"/>
    <n v="3"/>
    <x v="11"/>
    <n v="2"/>
    <n v="0"/>
    <n v="2"/>
    <s v="26-35"/>
    <s v="Early Career"/>
    <x v="4"/>
    <x v="3"/>
  </r>
  <r>
    <x v="1"/>
    <s v="Travel_Rarely"/>
    <x v="0"/>
    <s v="Current Employees"/>
    <x v="1"/>
    <x v="2"/>
    <s v="STAFF-2051"/>
    <n v="2051"/>
    <x v="0"/>
    <x v="1"/>
    <x v="1"/>
    <s v="No"/>
    <s v="Y"/>
    <n v="2"/>
    <n v="-2"/>
    <n v="0"/>
    <n v="40"/>
    <n v="0"/>
    <m/>
    <n v="0"/>
    <n v="1"/>
    <n v="1194"/>
    <n v="2"/>
    <x v="2"/>
    <n v="1"/>
    <n v="3"/>
    <n v="98"/>
    <n v="3"/>
    <n v="1"/>
    <n v="3"/>
    <n v="2001"/>
    <n v="12549"/>
    <n v="2"/>
    <n v="14"/>
    <n v="3"/>
    <n v="2"/>
    <n v="80"/>
    <n v="3"/>
    <n v="20"/>
    <n v="3"/>
    <x v="8"/>
    <n v="3"/>
    <n v="0"/>
    <n v="2"/>
    <s v="36-45"/>
    <s v="Mid Career"/>
    <x v="2"/>
    <x v="3"/>
  </r>
  <r>
    <x v="1"/>
    <s v="Travel_Rarely"/>
    <x v="2"/>
    <s v="Current Employees"/>
    <x v="1"/>
    <x v="0"/>
    <s v="STAFF-1430"/>
    <n v="1430"/>
    <x v="0"/>
    <x v="7"/>
    <x v="0"/>
    <s v="No"/>
    <s v="Y"/>
    <n v="3"/>
    <n v="-2"/>
    <n v="0"/>
    <n v="31"/>
    <n v="0"/>
    <m/>
    <n v="0"/>
    <n v="1"/>
    <n v="182"/>
    <n v="8"/>
    <x v="4"/>
    <n v="1"/>
    <n v="1"/>
    <n v="93"/>
    <n v="3"/>
    <n v="4"/>
    <n v="2"/>
    <n v="16422"/>
    <n v="8847"/>
    <n v="3"/>
    <n v="11"/>
    <n v="3"/>
    <n v="3"/>
    <n v="80"/>
    <n v="0"/>
    <n v="9"/>
    <n v="4"/>
    <x v="11"/>
    <n v="2"/>
    <n v="1"/>
    <n v="0"/>
    <s v="26-35"/>
    <s v="Early Career"/>
    <x v="0"/>
    <x v="3"/>
  </r>
  <r>
    <x v="1"/>
    <s v="Travel_Rarely"/>
    <x v="0"/>
    <s v="Current Employees"/>
    <x v="1"/>
    <x v="2"/>
    <s v="STAFF-1411"/>
    <n v="1411"/>
    <x v="0"/>
    <x v="2"/>
    <x v="0"/>
    <s v="No"/>
    <s v="Y"/>
    <n v="6"/>
    <n v="-2"/>
    <n v="0"/>
    <n v="37"/>
    <n v="0"/>
    <m/>
    <n v="0"/>
    <n v="1"/>
    <n v="1462"/>
    <n v="11"/>
    <x v="3"/>
    <n v="1"/>
    <n v="1"/>
    <n v="94"/>
    <n v="3"/>
    <n v="1"/>
    <n v="3"/>
    <n v="3629"/>
    <n v="19106"/>
    <n v="4"/>
    <n v="18"/>
    <n v="3"/>
    <n v="1"/>
    <n v="80"/>
    <n v="0"/>
    <n v="8"/>
    <n v="3"/>
    <x v="11"/>
    <n v="2"/>
    <n v="0"/>
    <n v="2"/>
    <s v="36-45"/>
    <s v="Mid Career"/>
    <x v="4"/>
    <x v="3"/>
  </r>
  <r>
    <x v="1"/>
    <s v="Travel_Rarely"/>
    <x v="2"/>
    <s v="Current Employees"/>
    <x v="1"/>
    <x v="2"/>
    <s v="STAFF-1816"/>
    <n v="1816"/>
    <x v="0"/>
    <x v="3"/>
    <x v="0"/>
    <s v="No"/>
    <s v="Y"/>
    <n v="3"/>
    <n v="-2"/>
    <n v="0"/>
    <n v="30"/>
    <n v="0"/>
    <m/>
    <n v="0"/>
    <n v="1"/>
    <n v="1092"/>
    <n v="10"/>
    <x v="3"/>
    <n v="1"/>
    <n v="1"/>
    <n v="64"/>
    <n v="3"/>
    <n v="3"/>
    <n v="3"/>
    <n v="9667"/>
    <n v="2739"/>
    <n v="9"/>
    <n v="14"/>
    <n v="3"/>
    <n v="2"/>
    <n v="80"/>
    <n v="0"/>
    <n v="9"/>
    <n v="3"/>
    <x v="5"/>
    <n v="7"/>
    <n v="0"/>
    <n v="2"/>
    <s v="26-35"/>
    <s v="Early Career"/>
    <x v="2"/>
    <x v="0"/>
  </r>
  <r>
    <x v="1"/>
    <s v="Travel_Rarely"/>
    <x v="0"/>
    <s v="Current Employees"/>
    <x v="1"/>
    <x v="0"/>
    <s v="STAFF-1525"/>
    <n v="1525"/>
    <x v="0"/>
    <x v="3"/>
    <x v="0"/>
    <s v="No"/>
    <s v="Y"/>
    <n v="3"/>
    <n v="-2"/>
    <n v="0"/>
    <n v="39"/>
    <n v="0"/>
    <m/>
    <n v="0"/>
    <n v="1"/>
    <n v="1089"/>
    <n v="6"/>
    <x v="3"/>
    <n v="1"/>
    <n v="2"/>
    <n v="32"/>
    <n v="3"/>
    <n v="3"/>
    <n v="2"/>
    <n v="8376"/>
    <n v="9150"/>
    <n v="4"/>
    <n v="18"/>
    <n v="3"/>
    <n v="4"/>
    <n v="80"/>
    <n v="0"/>
    <n v="9"/>
    <n v="3"/>
    <x v="4"/>
    <n v="0"/>
    <n v="2"/>
    <n v="2"/>
    <s v="36-45"/>
    <s v="Mid Career"/>
    <x v="4"/>
    <x v="2"/>
  </r>
  <r>
    <x v="1"/>
    <s v="Travel_Rarely"/>
    <x v="1"/>
    <s v="Current Employees"/>
    <x v="1"/>
    <x v="0"/>
    <s v="STAFF-1856"/>
    <n v="1856"/>
    <x v="0"/>
    <x v="2"/>
    <x v="0"/>
    <s v="No"/>
    <s v="Y"/>
    <n v="2"/>
    <n v="-2"/>
    <n v="0"/>
    <n v="47"/>
    <n v="0"/>
    <m/>
    <n v="0"/>
    <n v="1"/>
    <n v="207"/>
    <n v="9"/>
    <x v="2"/>
    <n v="1"/>
    <n v="2"/>
    <n v="64"/>
    <n v="3"/>
    <n v="1"/>
    <n v="3"/>
    <n v="2105"/>
    <n v="5411"/>
    <n v="4"/>
    <n v="12"/>
    <n v="3"/>
    <n v="3"/>
    <n v="80"/>
    <n v="0"/>
    <n v="7"/>
    <n v="3"/>
    <x v="4"/>
    <n v="2"/>
    <n v="2"/>
    <n v="0"/>
    <s v="46+"/>
    <s v="Senior"/>
    <x v="0"/>
    <x v="2"/>
  </r>
  <r>
    <x v="1"/>
    <s v="Travel_Rarely"/>
    <x v="2"/>
    <s v="Current Employees"/>
    <x v="1"/>
    <x v="0"/>
    <s v="STAFF-2010"/>
    <n v="2010"/>
    <x v="0"/>
    <x v="2"/>
    <x v="0"/>
    <s v="No"/>
    <s v="Y"/>
    <n v="3"/>
    <n v="-2"/>
    <n v="0"/>
    <n v="32"/>
    <n v="0"/>
    <m/>
    <n v="0"/>
    <n v="1"/>
    <n v="267"/>
    <n v="29"/>
    <x v="2"/>
    <n v="1"/>
    <n v="3"/>
    <n v="49"/>
    <n v="2"/>
    <n v="1"/>
    <n v="2"/>
    <n v="2837"/>
    <n v="15919"/>
    <n v="1"/>
    <n v="13"/>
    <n v="3"/>
    <n v="3"/>
    <n v="80"/>
    <n v="0"/>
    <n v="6"/>
    <n v="3"/>
    <x v="0"/>
    <n v="2"/>
    <n v="4"/>
    <n v="1"/>
    <s v="26-35"/>
    <s v="Early Career"/>
    <x v="2"/>
    <x v="0"/>
  </r>
  <r>
    <x v="1"/>
    <s v="Travel_Rarely"/>
    <x v="4"/>
    <s v="Current Employees"/>
    <x v="1"/>
    <x v="2"/>
    <s v="STAFF-1735"/>
    <n v="1735"/>
    <x v="0"/>
    <x v="2"/>
    <x v="0"/>
    <s v="No"/>
    <s v="Y"/>
    <n v="3"/>
    <n v="-2"/>
    <n v="0"/>
    <n v="23"/>
    <n v="0"/>
    <m/>
    <n v="0"/>
    <n v="1"/>
    <n v="160"/>
    <n v="4"/>
    <x v="1"/>
    <n v="1"/>
    <n v="3"/>
    <n v="51"/>
    <n v="3"/>
    <n v="1"/>
    <n v="2"/>
    <n v="3295"/>
    <n v="12862"/>
    <n v="1"/>
    <n v="13"/>
    <n v="3"/>
    <n v="3"/>
    <n v="80"/>
    <n v="0"/>
    <n v="3"/>
    <n v="1"/>
    <x v="11"/>
    <n v="2"/>
    <n v="1"/>
    <n v="2"/>
    <s v="18-25"/>
    <s v="Young"/>
    <x v="2"/>
    <x v="3"/>
  </r>
  <r>
    <x v="1"/>
    <s v="Travel_Rarely"/>
    <x v="2"/>
    <s v="Current Employees"/>
    <x v="1"/>
    <x v="2"/>
    <s v="STAFF-1751"/>
    <n v="1751"/>
    <x v="0"/>
    <x v="1"/>
    <x v="0"/>
    <s v="No"/>
    <s v="Y"/>
    <n v="5"/>
    <n v="-2"/>
    <n v="0"/>
    <n v="27"/>
    <n v="0"/>
    <m/>
    <n v="0"/>
    <n v="1"/>
    <n v="1054"/>
    <n v="8"/>
    <x v="3"/>
    <n v="1"/>
    <n v="3"/>
    <n v="67"/>
    <n v="3"/>
    <n v="1"/>
    <n v="4"/>
    <n v="3445"/>
    <n v="6152"/>
    <n v="1"/>
    <n v="11"/>
    <n v="3"/>
    <n v="3"/>
    <n v="80"/>
    <n v="0"/>
    <n v="6"/>
    <n v="2"/>
    <x v="0"/>
    <n v="2"/>
    <n v="1"/>
    <n v="4"/>
    <s v="26-35"/>
    <s v="Early Career"/>
    <x v="0"/>
    <x v="0"/>
  </r>
  <r>
    <x v="1"/>
    <s v="Travel_Rarely"/>
    <x v="2"/>
    <s v="Current Employees"/>
    <x v="1"/>
    <x v="2"/>
    <s v="STAFF-2054"/>
    <n v="2054"/>
    <x v="0"/>
    <x v="1"/>
    <x v="0"/>
    <s v="No"/>
    <s v="Y"/>
    <n v="3"/>
    <n v="-2"/>
    <n v="0"/>
    <n v="29"/>
    <n v="0"/>
    <m/>
    <n v="0"/>
    <n v="1"/>
    <n v="468"/>
    <n v="28"/>
    <x v="2"/>
    <n v="1"/>
    <n v="4"/>
    <n v="73"/>
    <n v="2"/>
    <n v="1"/>
    <n v="3"/>
    <n v="3785"/>
    <n v="8489"/>
    <n v="1"/>
    <n v="14"/>
    <n v="3"/>
    <n v="2"/>
    <n v="80"/>
    <n v="0"/>
    <n v="5"/>
    <n v="1"/>
    <x v="8"/>
    <n v="4"/>
    <n v="0"/>
    <n v="4"/>
    <s v="26-35"/>
    <s v="Early Career"/>
    <x v="2"/>
    <x v="3"/>
  </r>
  <r>
    <x v="1"/>
    <s v="Travel_Rarely"/>
    <x v="0"/>
    <s v="Current Employees"/>
    <x v="1"/>
    <x v="0"/>
    <s v="STAFF-1529"/>
    <n v="1529"/>
    <x v="0"/>
    <x v="4"/>
    <x v="0"/>
    <s v="No"/>
    <s v="Y"/>
    <n v="3"/>
    <n v="-2"/>
    <n v="0"/>
    <n v="35"/>
    <n v="0"/>
    <m/>
    <n v="0"/>
    <n v="1"/>
    <n v="1029"/>
    <n v="16"/>
    <x v="3"/>
    <n v="1"/>
    <n v="4"/>
    <n v="91"/>
    <n v="2"/>
    <n v="3"/>
    <n v="2"/>
    <n v="8606"/>
    <n v="21195"/>
    <n v="1"/>
    <n v="19"/>
    <n v="3"/>
    <n v="4"/>
    <n v="80"/>
    <n v="0"/>
    <n v="11"/>
    <n v="1"/>
    <x v="19"/>
    <n v="8"/>
    <n v="3"/>
    <n v="3"/>
    <s v="26-35"/>
    <s v="Early Career"/>
    <x v="3"/>
    <x v="1"/>
  </r>
  <r>
    <x v="1"/>
    <s v="Travel_Rarely"/>
    <x v="1"/>
    <s v="Current Employees"/>
    <x v="1"/>
    <x v="4"/>
    <s v="STAFF-1719"/>
    <n v="1719"/>
    <x v="0"/>
    <x v="7"/>
    <x v="0"/>
    <s v="No"/>
    <s v="Y"/>
    <n v="2"/>
    <n v="-2"/>
    <n v="0"/>
    <n v="45"/>
    <n v="0"/>
    <m/>
    <n v="0"/>
    <n v="1"/>
    <n v="1005"/>
    <n v="28"/>
    <x v="0"/>
    <n v="1"/>
    <n v="4"/>
    <n v="48"/>
    <n v="2"/>
    <n v="4"/>
    <n v="4"/>
    <n v="16704"/>
    <n v="17119"/>
    <n v="1"/>
    <n v="11"/>
    <n v="3"/>
    <n v="3"/>
    <n v="80"/>
    <n v="0"/>
    <n v="21"/>
    <n v="3"/>
    <x v="17"/>
    <n v="6"/>
    <n v="8"/>
    <n v="6"/>
    <s v="36-45"/>
    <s v="Mid Career"/>
    <x v="0"/>
    <x v="4"/>
  </r>
  <r>
    <x v="1"/>
    <s v="Travel_Rarely"/>
    <x v="1"/>
    <s v="Current Employees"/>
    <x v="1"/>
    <x v="2"/>
    <s v="STAFF-1422"/>
    <n v="1422"/>
    <x v="0"/>
    <x v="7"/>
    <x v="0"/>
    <s v="No"/>
    <s v="Y"/>
    <n v="3"/>
    <n v="-2"/>
    <n v="0"/>
    <n v="54"/>
    <n v="0"/>
    <m/>
    <n v="0"/>
    <n v="1"/>
    <n v="971"/>
    <n v="1"/>
    <x v="3"/>
    <n v="1"/>
    <n v="4"/>
    <n v="54"/>
    <n v="3"/>
    <n v="4"/>
    <n v="4"/>
    <n v="17328"/>
    <n v="5652"/>
    <n v="6"/>
    <n v="19"/>
    <n v="3"/>
    <n v="4"/>
    <n v="80"/>
    <n v="0"/>
    <n v="29"/>
    <n v="2"/>
    <x v="23"/>
    <n v="7"/>
    <n v="12"/>
    <n v="7"/>
    <s v="46+"/>
    <s v="Senior"/>
    <x v="3"/>
    <x v="4"/>
  </r>
  <r>
    <x v="1"/>
    <s v="Travel_Rarely"/>
    <x v="1"/>
    <s v="Current Employees"/>
    <x v="0"/>
    <x v="4"/>
    <s v="STAFF-1863"/>
    <n v="1863"/>
    <x v="0"/>
    <x v="0"/>
    <x v="2"/>
    <s v="No"/>
    <s v="Y"/>
    <n v="5"/>
    <n v="-2"/>
    <n v="0"/>
    <n v="46"/>
    <n v="0"/>
    <m/>
    <n v="0"/>
    <n v="1"/>
    <n v="1319"/>
    <n v="3"/>
    <x v="3"/>
    <n v="1"/>
    <n v="4"/>
    <n v="45"/>
    <n v="4"/>
    <n v="4"/>
    <n v="4"/>
    <n v="13225"/>
    <n v="7739"/>
    <n v="2"/>
    <n v="12"/>
    <n v="3"/>
    <n v="4"/>
    <n v="80"/>
    <n v="1"/>
    <n v="25"/>
    <n v="3"/>
    <x v="27"/>
    <n v="17"/>
    <n v="2"/>
    <n v="8"/>
    <s v="46+"/>
    <s v="Senior"/>
    <x v="0"/>
    <x v="4"/>
  </r>
  <r>
    <x v="1"/>
    <s v="Travel_Rarely"/>
    <x v="1"/>
    <s v="Current Employees"/>
    <x v="0"/>
    <x v="0"/>
    <s v="STAFF-1557"/>
    <n v="1557"/>
    <x v="0"/>
    <x v="0"/>
    <x v="2"/>
    <s v="No"/>
    <s v="Y"/>
    <n v="2"/>
    <n v="-2"/>
    <n v="0"/>
    <n v="48"/>
    <n v="0"/>
    <m/>
    <n v="0"/>
    <n v="1"/>
    <n v="492"/>
    <n v="16"/>
    <x v="2"/>
    <n v="1"/>
    <n v="3"/>
    <n v="96"/>
    <n v="3"/>
    <n v="2"/>
    <n v="3"/>
    <n v="6439"/>
    <n v="13693"/>
    <n v="8"/>
    <n v="14"/>
    <n v="3"/>
    <n v="3"/>
    <n v="80"/>
    <n v="1"/>
    <n v="18"/>
    <n v="3"/>
    <x v="3"/>
    <n v="7"/>
    <n v="7"/>
    <n v="7"/>
    <s v="46+"/>
    <s v="Senior"/>
    <x v="2"/>
    <x v="0"/>
  </r>
  <r>
    <x v="1"/>
    <s v="Travel_Rarely"/>
    <x v="2"/>
    <s v="Current Employees"/>
    <x v="0"/>
    <x v="3"/>
    <s v="STAFF-1428"/>
    <n v="1428"/>
    <x v="0"/>
    <x v="0"/>
    <x v="2"/>
    <s v="No"/>
    <s v="Y"/>
    <n v="3"/>
    <n v="-2"/>
    <n v="0"/>
    <n v="30"/>
    <n v="0"/>
    <m/>
    <n v="0"/>
    <n v="1"/>
    <n v="855"/>
    <n v="7"/>
    <x v="2"/>
    <n v="1"/>
    <n v="4"/>
    <n v="73"/>
    <n v="3"/>
    <n v="2"/>
    <n v="2"/>
    <n v="4779"/>
    <n v="12761"/>
    <n v="7"/>
    <n v="14"/>
    <n v="3"/>
    <n v="2"/>
    <n v="80"/>
    <n v="2"/>
    <n v="8"/>
    <n v="3"/>
    <x v="11"/>
    <n v="2"/>
    <n v="0"/>
    <n v="2"/>
    <s v="26-35"/>
    <s v="Early Career"/>
    <x v="2"/>
    <x v="3"/>
  </r>
  <r>
    <x v="1"/>
    <s v="Travel_Rarely"/>
    <x v="1"/>
    <s v="Current Employees"/>
    <x v="0"/>
    <x v="0"/>
    <s v="STAFF-1676"/>
    <n v="1676"/>
    <x v="0"/>
    <x v="5"/>
    <x v="2"/>
    <s v="No"/>
    <s v="Y"/>
    <n v="2"/>
    <n v="-2"/>
    <n v="0"/>
    <n v="47"/>
    <n v="0"/>
    <m/>
    <n v="0"/>
    <n v="1"/>
    <n v="1225"/>
    <n v="2"/>
    <x v="2"/>
    <n v="1"/>
    <n v="2"/>
    <n v="47"/>
    <n v="4"/>
    <n v="4"/>
    <n v="2"/>
    <n v="15972"/>
    <n v="21086"/>
    <n v="6"/>
    <n v="14"/>
    <n v="3"/>
    <n v="3"/>
    <n v="80"/>
    <n v="3"/>
    <n v="29"/>
    <n v="3"/>
    <x v="11"/>
    <n v="2"/>
    <n v="1"/>
    <n v="2"/>
    <s v="46+"/>
    <s v="Senior"/>
    <x v="2"/>
    <x v="3"/>
  </r>
  <r>
    <x v="1"/>
    <s v="Travel_Rarely"/>
    <x v="0"/>
    <s v="Current Employees"/>
    <x v="0"/>
    <x v="0"/>
    <s v="STAFF-2041"/>
    <n v="2041"/>
    <x v="0"/>
    <x v="0"/>
    <x v="1"/>
    <s v="No"/>
    <s v="Y"/>
    <n v="1"/>
    <n v="-2"/>
    <n v="0"/>
    <n v="38"/>
    <n v="0"/>
    <m/>
    <n v="0"/>
    <n v="1"/>
    <n v="345"/>
    <n v="10"/>
    <x v="0"/>
    <n v="1"/>
    <n v="1"/>
    <n v="100"/>
    <n v="3"/>
    <n v="2"/>
    <n v="4"/>
    <n v="5343"/>
    <n v="5982"/>
    <n v="1"/>
    <n v="11"/>
    <n v="3"/>
    <n v="3"/>
    <n v="80"/>
    <n v="1"/>
    <n v="10"/>
    <n v="3"/>
    <x v="1"/>
    <n v="7"/>
    <n v="1"/>
    <n v="9"/>
    <s v="36-45"/>
    <s v="Mid Career"/>
    <x v="0"/>
    <x v="1"/>
  </r>
  <r>
    <x v="1"/>
    <s v="Travel_Rarely"/>
    <x v="0"/>
    <s v="Current Employees"/>
    <x v="0"/>
    <x v="3"/>
    <s v="STAFF-2045"/>
    <n v="2045"/>
    <x v="0"/>
    <x v="0"/>
    <x v="1"/>
    <s v="No"/>
    <s v="Y"/>
    <n v="2"/>
    <n v="-2"/>
    <n v="0"/>
    <n v="36"/>
    <n v="0"/>
    <m/>
    <n v="0"/>
    <n v="1"/>
    <n v="1120"/>
    <n v="11"/>
    <x v="2"/>
    <n v="1"/>
    <n v="2"/>
    <n v="100"/>
    <n v="2"/>
    <n v="2"/>
    <n v="2"/>
    <n v="6652"/>
    <n v="14369"/>
    <n v="4"/>
    <n v="13"/>
    <n v="3"/>
    <n v="1"/>
    <n v="80"/>
    <n v="1"/>
    <n v="8"/>
    <n v="2"/>
    <x v="0"/>
    <n v="3"/>
    <n v="0"/>
    <n v="0"/>
    <s v="36-45"/>
    <s v="Mid Career"/>
    <x v="2"/>
    <x v="0"/>
  </r>
  <r>
    <x v="1"/>
    <s v="Travel_Rarely"/>
    <x v="0"/>
    <s v="Current Employees"/>
    <x v="0"/>
    <x v="3"/>
    <s v="STAFF-2056"/>
    <n v="2056"/>
    <x v="0"/>
    <x v="0"/>
    <x v="1"/>
    <s v="No"/>
    <s v="Y"/>
    <n v="2"/>
    <n v="-2"/>
    <n v="0"/>
    <n v="39"/>
    <n v="0"/>
    <m/>
    <n v="0"/>
    <n v="1"/>
    <n v="722"/>
    <n v="24"/>
    <x v="1"/>
    <n v="1"/>
    <n v="2"/>
    <n v="60"/>
    <n v="2"/>
    <n v="4"/>
    <n v="2"/>
    <n v="12031"/>
    <n v="8828"/>
    <n v="0"/>
    <n v="11"/>
    <n v="3"/>
    <n v="1"/>
    <n v="80"/>
    <n v="1"/>
    <n v="21"/>
    <n v="2"/>
    <x v="23"/>
    <n v="9"/>
    <n v="9"/>
    <n v="6"/>
    <s v="36-45"/>
    <s v="Mid Career"/>
    <x v="0"/>
    <x v="4"/>
  </r>
  <r>
    <x v="1"/>
    <s v="Travel_Rarely"/>
    <x v="0"/>
    <s v="Current Employees"/>
    <x v="0"/>
    <x v="3"/>
    <s v="STAFF-1986"/>
    <n v="1986"/>
    <x v="0"/>
    <x v="0"/>
    <x v="1"/>
    <s v="No"/>
    <s v="Y"/>
    <n v="4"/>
    <n v="-2"/>
    <n v="0"/>
    <n v="40"/>
    <n v="0"/>
    <m/>
    <n v="0"/>
    <n v="1"/>
    <n v="444"/>
    <n v="2"/>
    <x v="0"/>
    <n v="1"/>
    <n v="2"/>
    <n v="92"/>
    <n v="3"/>
    <n v="2"/>
    <n v="2"/>
    <n v="5677"/>
    <n v="4258"/>
    <n v="3"/>
    <n v="14"/>
    <n v="3"/>
    <n v="3"/>
    <n v="80"/>
    <n v="1"/>
    <n v="15"/>
    <n v="3"/>
    <x v="19"/>
    <n v="8"/>
    <n v="5"/>
    <n v="10"/>
    <s v="36-45"/>
    <s v="Mid Career"/>
    <x v="2"/>
    <x v="1"/>
  </r>
  <r>
    <x v="1"/>
    <s v="Travel_Rarely"/>
    <x v="2"/>
    <s v="Current Employees"/>
    <x v="0"/>
    <x v="2"/>
    <s v="STAFF-1875"/>
    <n v="1875"/>
    <x v="0"/>
    <x v="6"/>
    <x v="1"/>
    <s v="No"/>
    <s v="Y"/>
    <n v="3"/>
    <n v="-2"/>
    <n v="0"/>
    <n v="28"/>
    <n v="0"/>
    <m/>
    <n v="0"/>
    <n v="1"/>
    <n v="1172"/>
    <n v="3"/>
    <x v="3"/>
    <n v="1"/>
    <n v="2"/>
    <n v="78"/>
    <n v="3"/>
    <n v="1"/>
    <n v="2"/>
    <n v="2856"/>
    <n v="3692"/>
    <n v="1"/>
    <n v="19"/>
    <n v="3"/>
    <n v="4"/>
    <n v="80"/>
    <n v="1"/>
    <n v="1"/>
    <n v="3"/>
    <x v="6"/>
    <n v="0"/>
    <n v="0"/>
    <n v="0"/>
    <s v="26-35"/>
    <s v="Early Career"/>
    <x v="3"/>
    <x v="2"/>
  </r>
  <r>
    <x v="1"/>
    <s v="Travel_Rarely"/>
    <x v="1"/>
    <s v="Current Employees"/>
    <x v="0"/>
    <x v="0"/>
    <s v="STAFF-1527"/>
    <n v="1527"/>
    <x v="0"/>
    <x v="5"/>
    <x v="1"/>
    <s v="No"/>
    <s v="Y"/>
    <n v="2"/>
    <n v="-2"/>
    <n v="0"/>
    <n v="46"/>
    <n v="0"/>
    <m/>
    <n v="0"/>
    <n v="1"/>
    <n v="228"/>
    <n v="3"/>
    <x v="3"/>
    <n v="1"/>
    <n v="3"/>
    <n v="51"/>
    <n v="3"/>
    <n v="4"/>
    <n v="2"/>
    <n v="16606"/>
    <n v="11380"/>
    <n v="8"/>
    <n v="12"/>
    <n v="3"/>
    <n v="4"/>
    <n v="80"/>
    <n v="1"/>
    <n v="23"/>
    <n v="4"/>
    <x v="20"/>
    <n v="12"/>
    <n v="5"/>
    <n v="1"/>
    <s v="46+"/>
    <s v="Senior"/>
    <x v="0"/>
    <x v="4"/>
  </r>
  <r>
    <x v="1"/>
    <s v="Travel_Rarely"/>
    <x v="3"/>
    <s v="Current Employees"/>
    <x v="0"/>
    <x v="3"/>
    <s v="STAFF-1935"/>
    <n v="1935"/>
    <x v="0"/>
    <x v="0"/>
    <x v="1"/>
    <s v="No"/>
    <s v="Y"/>
    <n v="3"/>
    <n v="-2"/>
    <n v="0"/>
    <n v="56"/>
    <n v="0"/>
    <m/>
    <n v="0"/>
    <n v="1"/>
    <n v="1443"/>
    <n v="11"/>
    <x v="4"/>
    <n v="1"/>
    <n v="4"/>
    <n v="89"/>
    <n v="2"/>
    <n v="2"/>
    <n v="2"/>
    <n v="5380"/>
    <n v="20328"/>
    <n v="4"/>
    <n v="16"/>
    <n v="3"/>
    <n v="3"/>
    <n v="80"/>
    <n v="1"/>
    <n v="6"/>
    <n v="3"/>
    <x v="2"/>
    <n v="0"/>
    <n v="0"/>
    <n v="0"/>
    <s v="46+"/>
    <s v="Senior"/>
    <x v="4"/>
    <x v="2"/>
  </r>
  <r>
    <x v="1"/>
    <s v="Travel_Rarely"/>
    <x v="0"/>
    <s v="Current Employees"/>
    <x v="0"/>
    <x v="0"/>
    <s v="STAFF-1598"/>
    <n v="1598"/>
    <x v="0"/>
    <x v="0"/>
    <x v="1"/>
    <s v="No"/>
    <s v="Y"/>
    <n v="2"/>
    <n v="-2"/>
    <n v="0"/>
    <n v="40"/>
    <n v="0"/>
    <m/>
    <n v="0"/>
    <n v="1"/>
    <n v="118"/>
    <n v="14"/>
    <x v="0"/>
    <n v="1"/>
    <n v="4"/>
    <n v="84"/>
    <n v="3"/>
    <n v="2"/>
    <n v="3"/>
    <n v="4639"/>
    <n v="11262"/>
    <n v="1"/>
    <n v="15"/>
    <n v="3"/>
    <n v="3"/>
    <n v="80"/>
    <n v="1"/>
    <n v="5"/>
    <n v="3"/>
    <x v="8"/>
    <n v="4"/>
    <n v="1"/>
    <n v="2"/>
    <s v="36-45"/>
    <s v="Mid Career"/>
    <x v="2"/>
    <x v="3"/>
  </r>
  <r>
    <x v="1"/>
    <s v="Travel_Rarely"/>
    <x v="2"/>
    <s v="Current Employees"/>
    <x v="0"/>
    <x v="3"/>
    <s v="STAFF-1784"/>
    <n v="1784"/>
    <x v="0"/>
    <x v="0"/>
    <x v="1"/>
    <s v="No"/>
    <s v="Y"/>
    <n v="3"/>
    <n v="-2"/>
    <n v="0"/>
    <n v="31"/>
    <n v="0"/>
    <m/>
    <n v="0"/>
    <n v="1"/>
    <n v="196"/>
    <n v="29"/>
    <x v="2"/>
    <n v="1"/>
    <n v="1"/>
    <n v="91"/>
    <n v="2"/>
    <n v="2"/>
    <n v="2"/>
    <n v="5468"/>
    <n v="13402"/>
    <n v="1"/>
    <n v="14"/>
    <n v="3"/>
    <n v="1"/>
    <n v="80"/>
    <n v="2"/>
    <n v="13"/>
    <n v="3"/>
    <x v="12"/>
    <n v="7"/>
    <n v="5"/>
    <n v="7"/>
    <s v="26-35"/>
    <s v="Early Career"/>
    <x v="2"/>
    <x v="4"/>
  </r>
  <r>
    <x v="1"/>
    <s v="Travel_Rarely"/>
    <x v="0"/>
    <s v="Current Employees"/>
    <x v="0"/>
    <x v="2"/>
    <s v="STAFF-2024"/>
    <n v="2024"/>
    <x v="0"/>
    <x v="0"/>
    <x v="1"/>
    <s v="No"/>
    <s v="Y"/>
    <n v="2"/>
    <n v="-2"/>
    <n v="0"/>
    <n v="36"/>
    <n v="0"/>
    <m/>
    <n v="0"/>
    <n v="1"/>
    <n v="557"/>
    <n v="3"/>
    <x v="3"/>
    <n v="1"/>
    <n v="1"/>
    <n v="94"/>
    <n v="2"/>
    <n v="3"/>
    <n v="4"/>
    <n v="7644"/>
    <n v="12695"/>
    <n v="0"/>
    <n v="19"/>
    <n v="3"/>
    <n v="3"/>
    <n v="80"/>
    <n v="2"/>
    <n v="10"/>
    <n v="3"/>
    <x v="7"/>
    <n v="7"/>
    <n v="3"/>
    <n v="4"/>
    <s v="36-45"/>
    <s v="Mid Career"/>
    <x v="3"/>
    <x v="1"/>
  </r>
  <r>
    <x v="1"/>
    <s v="Travel_Rarely"/>
    <x v="2"/>
    <s v="Current Employees"/>
    <x v="0"/>
    <x v="0"/>
    <s v="STAFF-1673"/>
    <n v="1673"/>
    <x v="0"/>
    <x v="0"/>
    <x v="1"/>
    <s v="No"/>
    <s v="Y"/>
    <n v="2"/>
    <n v="-2"/>
    <n v="0"/>
    <n v="31"/>
    <n v="0"/>
    <m/>
    <n v="0"/>
    <n v="1"/>
    <n v="1112"/>
    <n v="5"/>
    <x v="2"/>
    <n v="1"/>
    <n v="1"/>
    <n v="67"/>
    <n v="3"/>
    <n v="2"/>
    <n v="4"/>
    <n v="5476"/>
    <n v="22589"/>
    <n v="1"/>
    <n v="11"/>
    <n v="3"/>
    <n v="1"/>
    <n v="80"/>
    <n v="2"/>
    <n v="10"/>
    <n v="3"/>
    <x v="1"/>
    <n v="0"/>
    <n v="0"/>
    <n v="2"/>
    <s v="26-35"/>
    <s v="Early Career"/>
    <x v="0"/>
    <x v="1"/>
  </r>
  <r>
    <x v="1"/>
    <s v="Travel_Rarely"/>
    <x v="0"/>
    <s v="Current Employees"/>
    <x v="0"/>
    <x v="3"/>
    <s v="STAFF-1436"/>
    <n v="1436"/>
    <x v="0"/>
    <x v="0"/>
    <x v="1"/>
    <s v="No"/>
    <s v="Y"/>
    <n v="3"/>
    <n v="-2"/>
    <n v="0"/>
    <n v="36"/>
    <n v="0"/>
    <m/>
    <n v="0"/>
    <n v="1"/>
    <n v="329"/>
    <n v="16"/>
    <x v="2"/>
    <n v="1"/>
    <n v="3"/>
    <n v="98"/>
    <n v="2"/>
    <n v="2"/>
    <n v="2"/>
    <n v="5647"/>
    <n v="13494"/>
    <n v="4"/>
    <n v="13"/>
    <n v="3"/>
    <n v="1"/>
    <n v="80"/>
    <n v="2"/>
    <n v="11"/>
    <n v="2"/>
    <x v="11"/>
    <n v="2"/>
    <n v="0"/>
    <n v="2"/>
    <s v="36-45"/>
    <s v="Mid Career"/>
    <x v="2"/>
    <x v="3"/>
  </r>
  <r>
    <x v="1"/>
    <s v="Travel_Rarely"/>
    <x v="2"/>
    <s v="Current Employees"/>
    <x v="0"/>
    <x v="3"/>
    <s v="STAFF-2016"/>
    <n v="2016"/>
    <x v="0"/>
    <x v="0"/>
    <x v="1"/>
    <s v="No"/>
    <s v="Y"/>
    <n v="3"/>
    <n v="-2"/>
    <n v="0"/>
    <n v="32"/>
    <n v="0"/>
    <m/>
    <n v="0"/>
    <n v="1"/>
    <n v="801"/>
    <n v="1"/>
    <x v="2"/>
    <n v="1"/>
    <n v="3"/>
    <n v="48"/>
    <n v="3"/>
    <n v="3"/>
    <n v="2"/>
    <n v="10422"/>
    <n v="24032"/>
    <n v="1"/>
    <n v="19"/>
    <n v="3"/>
    <n v="3"/>
    <n v="80"/>
    <n v="2"/>
    <n v="14"/>
    <n v="3"/>
    <x v="13"/>
    <n v="10"/>
    <n v="5"/>
    <n v="7"/>
    <s v="26-35"/>
    <s v="Early Career"/>
    <x v="3"/>
    <x v="4"/>
  </r>
  <r>
    <x v="1"/>
    <s v="Travel_Rarely"/>
    <x v="2"/>
    <s v="Current Employees"/>
    <x v="0"/>
    <x v="2"/>
    <s v="STAFF-1898"/>
    <n v="1898"/>
    <x v="0"/>
    <x v="0"/>
    <x v="0"/>
    <s v="No"/>
    <s v="Y"/>
    <n v="5"/>
    <n v="-2"/>
    <n v="0"/>
    <n v="27"/>
    <n v="0"/>
    <m/>
    <n v="0"/>
    <n v="1"/>
    <n v="511"/>
    <n v="2"/>
    <x v="0"/>
    <n v="1"/>
    <n v="1"/>
    <n v="89"/>
    <n v="4"/>
    <n v="2"/>
    <n v="3"/>
    <n v="6500"/>
    <n v="26997"/>
    <n v="0"/>
    <n v="14"/>
    <n v="3"/>
    <n v="2"/>
    <n v="80"/>
    <n v="0"/>
    <n v="9"/>
    <n v="2"/>
    <x v="3"/>
    <n v="7"/>
    <n v="0"/>
    <n v="7"/>
    <s v="26-35"/>
    <s v="Early Career"/>
    <x v="2"/>
    <x v="0"/>
  </r>
  <r>
    <x v="1"/>
    <s v="Travel_Rarely"/>
    <x v="0"/>
    <s v="Current Employees"/>
    <x v="0"/>
    <x v="0"/>
    <s v="STAFF-1583"/>
    <n v="1583"/>
    <x v="0"/>
    <x v="0"/>
    <x v="0"/>
    <s v="No"/>
    <s v="Y"/>
    <n v="5"/>
    <n v="-2"/>
    <n v="0"/>
    <n v="38"/>
    <n v="0"/>
    <m/>
    <n v="0"/>
    <n v="1"/>
    <n v="437"/>
    <n v="16"/>
    <x v="3"/>
    <n v="1"/>
    <n v="2"/>
    <n v="90"/>
    <n v="3"/>
    <n v="2"/>
    <n v="2"/>
    <n v="4198"/>
    <n v="16379"/>
    <n v="2"/>
    <n v="12"/>
    <n v="3"/>
    <n v="2"/>
    <n v="80"/>
    <n v="0"/>
    <n v="8"/>
    <n v="4"/>
    <x v="11"/>
    <n v="2"/>
    <n v="1"/>
    <n v="2"/>
    <s v="36-45"/>
    <s v="Mid Career"/>
    <x v="0"/>
    <x v="3"/>
  </r>
  <r>
    <x v="1"/>
    <s v="Travel_Rarely"/>
    <x v="0"/>
    <s v="Current Employees"/>
    <x v="0"/>
    <x v="0"/>
    <s v="STAFF-1585"/>
    <n v="1585"/>
    <x v="0"/>
    <x v="0"/>
    <x v="0"/>
    <s v="No"/>
    <s v="Y"/>
    <n v="5"/>
    <n v="-2"/>
    <n v="0"/>
    <n v="36"/>
    <n v="0"/>
    <m/>
    <n v="0"/>
    <n v="1"/>
    <n v="884"/>
    <n v="1"/>
    <x v="2"/>
    <n v="1"/>
    <n v="2"/>
    <n v="73"/>
    <n v="3"/>
    <n v="2"/>
    <n v="3"/>
    <n v="6815"/>
    <n v="21447"/>
    <n v="6"/>
    <n v="13"/>
    <n v="3"/>
    <n v="1"/>
    <n v="80"/>
    <n v="0"/>
    <n v="15"/>
    <n v="3"/>
    <x v="6"/>
    <n v="0"/>
    <n v="0"/>
    <n v="0"/>
    <s v="36-45"/>
    <s v="Mid Career"/>
    <x v="2"/>
    <x v="2"/>
  </r>
  <r>
    <x v="1"/>
    <s v="Travel_Rarely"/>
    <x v="4"/>
    <s v="Current Employees"/>
    <x v="0"/>
    <x v="2"/>
    <s v="STAFF-1657"/>
    <n v="1657"/>
    <x v="0"/>
    <x v="6"/>
    <x v="0"/>
    <s v="No"/>
    <s v="Y"/>
    <n v="3"/>
    <n v="-2"/>
    <n v="0"/>
    <n v="20"/>
    <n v="0"/>
    <m/>
    <n v="0"/>
    <n v="1"/>
    <n v="1141"/>
    <n v="2"/>
    <x v="3"/>
    <n v="1"/>
    <n v="3"/>
    <n v="31"/>
    <n v="3"/>
    <n v="1"/>
    <n v="3"/>
    <n v="2783"/>
    <n v="13251"/>
    <n v="1"/>
    <n v="19"/>
    <n v="3"/>
    <n v="1"/>
    <n v="80"/>
    <n v="0"/>
    <n v="2"/>
    <n v="3"/>
    <x v="4"/>
    <n v="2"/>
    <n v="2"/>
    <n v="2"/>
    <s v="18-25"/>
    <s v="Young"/>
    <x v="3"/>
    <x v="2"/>
  </r>
  <r>
    <x v="1"/>
    <s v="Travel_Rarely"/>
    <x v="0"/>
    <s v="Current Employees"/>
    <x v="0"/>
    <x v="0"/>
    <s v="STAFF-1710"/>
    <n v="1710"/>
    <x v="0"/>
    <x v="6"/>
    <x v="0"/>
    <s v="No"/>
    <s v="Y"/>
    <n v="2"/>
    <n v="-2"/>
    <n v="0"/>
    <n v="36"/>
    <n v="0"/>
    <m/>
    <n v="0"/>
    <n v="1"/>
    <n v="530"/>
    <n v="2"/>
    <x v="2"/>
    <n v="1"/>
    <n v="3"/>
    <n v="51"/>
    <n v="3"/>
    <n v="2"/>
    <n v="4"/>
    <n v="4502"/>
    <n v="7439"/>
    <n v="3"/>
    <n v="15"/>
    <n v="3"/>
    <n v="3"/>
    <n v="80"/>
    <n v="0"/>
    <n v="17"/>
    <n v="2"/>
    <x v="20"/>
    <n v="7"/>
    <n v="6"/>
    <n v="7"/>
    <s v="36-45"/>
    <s v="Mid Career"/>
    <x v="2"/>
    <x v="4"/>
  </r>
  <r>
    <x v="1"/>
    <s v="Travel_Rarely"/>
    <x v="2"/>
    <s v="Current Employees"/>
    <x v="0"/>
    <x v="0"/>
    <s v="STAFF-1779"/>
    <n v="1779"/>
    <x v="0"/>
    <x v="0"/>
    <x v="0"/>
    <s v="No"/>
    <s v="Y"/>
    <n v="3"/>
    <n v="-2"/>
    <n v="0"/>
    <n v="34"/>
    <n v="0"/>
    <m/>
    <n v="0"/>
    <n v="1"/>
    <n v="511"/>
    <n v="3"/>
    <x v="0"/>
    <n v="1"/>
    <n v="4"/>
    <n v="32"/>
    <n v="1"/>
    <n v="2"/>
    <n v="4"/>
    <n v="6029"/>
    <n v="25353"/>
    <n v="5"/>
    <n v="12"/>
    <n v="3"/>
    <n v="1"/>
    <n v="80"/>
    <n v="0"/>
    <n v="6"/>
    <n v="3"/>
    <x v="4"/>
    <n v="2"/>
    <n v="2"/>
    <n v="2"/>
    <s v="26-35"/>
    <s v="Early Career"/>
    <x v="0"/>
    <x v="2"/>
  </r>
  <r>
    <x v="1"/>
    <s v="Travel_Rarely"/>
    <x v="2"/>
    <s v="Current Employees"/>
    <x v="0"/>
    <x v="1"/>
    <s v="STAFF-2060"/>
    <n v="2060"/>
    <x v="0"/>
    <x v="6"/>
    <x v="0"/>
    <s v="No"/>
    <s v="Y"/>
    <n v="2"/>
    <n v="-2"/>
    <n v="0"/>
    <n v="26"/>
    <n v="0"/>
    <m/>
    <n v="0"/>
    <n v="1"/>
    <n v="1167"/>
    <n v="5"/>
    <x v="3"/>
    <n v="1"/>
    <n v="4"/>
    <n v="30"/>
    <n v="2"/>
    <n v="1"/>
    <n v="3"/>
    <n v="2966"/>
    <n v="21378"/>
    <n v="0"/>
    <n v="18"/>
    <n v="3"/>
    <n v="4"/>
    <n v="80"/>
    <n v="0"/>
    <n v="5"/>
    <n v="3"/>
    <x v="9"/>
    <n v="2"/>
    <n v="0"/>
    <n v="0"/>
    <s v="26-35"/>
    <s v="Early Career"/>
    <x v="4"/>
    <x v="3"/>
  </r>
  <r>
    <x v="1"/>
    <s v="Travel_Rarely"/>
    <x v="1"/>
    <s v="Current Employees"/>
    <x v="0"/>
    <x v="0"/>
    <s v="STAFF-2046"/>
    <n v="2046"/>
    <x v="0"/>
    <x v="0"/>
    <x v="0"/>
    <s v="No"/>
    <s v="Y"/>
    <n v="3"/>
    <n v="-2"/>
    <n v="0"/>
    <n v="45"/>
    <n v="0"/>
    <m/>
    <n v="0"/>
    <n v="1"/>
    <n v="374"/>
    <n v="20"/>
    <x v="3"/>
    <n v="1"/>
    <n v="4"/>
    <n v="50"/>
    <n v="3"/>
    <n v="2"/>
    <n v="3"/>
    <n v="4850"/>
    <n v="23333"/>
    <n v="8"/>
    <n v="15"/>
    <n v="3"/>
    <n v="3"/>
    <n v="80"/>
    <n v="0"/>
    <n v="8"/>
    <n v="3"/>
    <x v="8"/>
    <n v="3"/>
    <n v="0"/>
    <n v="1"/>
    <s v="36-45"/>
    <s v="Mid Career"/>
    <x v="2"/>
    <x v="3"/>
  </r>
  <r>
    <x v="1"/>
    <s v="Travel_Rarely"/>
    <x v="1"/>
    <s v="Current Employees"/>
    <x v="0"/>
    <x v="3"/>
    <s v="STAFF-1757"/>
    <n v="1757"/>
    <x v="0"/>
    <x v="0"/>
    <x v="0"/>
    <s v="No"/>
    <s v="Y"/>
    <n v="1"/>
    <n v="-2"/>
    <n v="0"/>
    <n v="49"/>
    <n v="0"/>
    <m/>
    <n v="0"/>
    <n v="1"/>
    <n v="1313"/>
    <n v="11"/>
    <x v="2"/>
    <n v="1"/>
    <n v="4"/>
    <n v="80"/>
    <n v="3"/>
    <n v="2"/>
    <n v="2"/>
    <n v="4507"/>
    <n v="8191"/>
    <n v="3"/>
    <n v="12"/>
    <n v="3"/>
    <n v="3"/>
    <n v="80"/>
    <n v="0"/>
    <n v="8"/>
    <n v="4"/>
    <x v="8"/>
    <n v="1"/>
    <n v="0"/>
    <n v="4"/>
    <s v="46+"/>
    <s v="Senior"/>
    <x v="0"/>
    <x v="3"/>
  </r>
  <r>
    <x v="1"/>
    <s v="Non-Travel"/>
    <x v="2"/>
    <s v="Current Employees"/>
    <x v="2"/>
    <x v="0"/>
    <s v="STAFF-1858"/>
    <n v="1858"/>
    <x v="1"/>
    <x v="8"/>
    <x v="2"/>
    <s v="No"/>
    <s v="Y"/>
    <n v="2"/>
    <n v="-2"/>
    <n v="0"/>
    <n v="28"/>
    <n v="0"/>
    <m/>
    <n v="0"/>
    <n v="1"/>
    <n v="280"/>
    <n v="1"/>
    <x v="0"/>
    <n v="1"/>
    <n v="3"/>
    <n v="43"/>
    <n v="3"/>
    <n v="1"/>
    <n v="4"/>
    <n v="2706"/>
    <n v="10494"/>
    <n v="1"/>
    <n v="15"/>
    <n v="3"/>
    <n v="2"/>
    <n v="80"/>
    <n v="1"/>
    <n v="3"/>
    <n v="3"/>
    <x v="11"/>
    <n v="2"/>
    <n v="2"/>
    <n v="2"/>
    <s v="26-35"/>
    <s v="Early Career"/>
    <x v="2"/>
    <x v="3"/>
  </r>
  <r>
    <x v="1"/>
    <s v="Non-Travel"/>
    <x v="0"/>
    <s v="Current Employees"/>
    <x v="2"/>
    <x v="5"/>
    <s v="STAFF-1805"/>
    <n v="1805"/>
    <x v="1"/>
    <x v="8"/>
    <x v="2"/>
    <s v="No"/>
    <s v="Y"/>
    <n v="3"/>
    <n v="-2"/>
    <n v="0"/>
    <n v="38"/>
    <n v="0"/>
    <m/>
    <n v="0"/>
    <n v="1"/>
    <n v="1336"/>
    <n v="2"/>
    <x v="3"/>
    <n v="1"/>
    <n v="1"/>
    <n v="100"/>
    <n v="3"/>
    <n v="1"/>
    <n v="2"/>
    <n v="2592"/>
    <n v="7129"/>
    <n v="5"/>
    <n v="13"/>
    <n v="3"/>
    <n v="4"/>
    <n v="80"/>
    <n v="3"/>
    <n v="13"/>
    <n v="3"/>
    <x v="19"/>
    <n v="10"/>
    <n v="3"/>
    <n v="8"/>
    <s v="36-45"/>
    <s v="Mid Career"/>
    <x v="2"/>
    <x v="1"/>
  </r>
  <r>
    <x v="1"/>
    <s v="Non-Travel"/>
    <x v="0"/>
    <s v="Current Employees"/>
    <x v="2"/>
    <x v="5"/>
    <s v="STAFF-1722"/>
    <n v="1722"/>
    <x v="1"/>
    <x v="8"/>
    <x v="1"/>
    <s v="No"/>
    <s v="Y"/>
    <n v="4"/>
    <n v="-2"/>
    <n v="0"/>
    <n v="41"/>
    <n v="0"/>
    <m/>
    <n v="0"/>
    <n v="1"/>
    <n v="552"/>
    <n v="4"/>
    <x v="3"/>
    <n v="1"/>
    <n v="3"/>
    <n v="60"/>
    <n v="1"/>
    <n v="2"/>
    <n v="2"/>
    <n v="6430"/>
    <n v="20794"/>
    <n v="6"/>
    <n v="19"/>
    <n v="3"/>
    <n v="2"/>
    <n v="80"/>
    <n v="1"/>
    <n v="10"/>
    <n v="3"/>
    <x v="11"/>
    <n v="2"/>
    <n v="1"/>
    <n v="2"/>
    <s v="36-45"/>
    <s v="Mid Career"/>
    <x v="3"/>
    <x v="3"/>
  </r>
  <r>
    <x v="1"/>
    <s v="Non-Travel"/>
    <x v="0"/>
    <s v="Current Employees"/>
    <x v="1"/>
    <x v="2"/>
    <s v="STAFF-1804"/>
    <n v="1804"/>
    <x v="1"/>
    <x v="3"/>
    <x v="2"/>
    <s v="No"/>
    <s v="Y"/>
    <n v="6"/>
    <n v="-2"/>
    <n v="0"/>
    <n v="35"/>
    <n v="0"/>
    <m/>
    <n v="0"/>
    <n v="1"/>
    <n v="1180"/>
    <n v="2"/>
    <x v="0"/>
    <n v="1"/>
    <n v="2"/>
    <n v="90"/>
    <n v="3"/>
    <n v="2"/>
    <n v="4"/>
    <n v="5762"/>
    <n v="24442"/>
    <n v="2"/>
    <n v="14"/>
    <n v="3"/>
    <n v="3"/>
    <n v="80"/>
    <n v="1"/>
    <n v="15"/>
    <n v="3"/>
    <x v="5"/>
    <n v="7"/>
    <n v="1"/>
    <n v="7"/>
    <s v="26-35"/>
    <s v="Early Career"/>
    <x v="2"/>
    <x v="0"/>
  </r>
  <r>
    <x v="1"/>
    <s v="Non-Travel"/>
    <x v="0"/>
    <s v="Current Employees"/>
    <x v="1"/>
    <x v="2"/>
    <s v="STAFF-1468"/>
    <n v="1468"/>
    <x v="1"/>
    <x v="7"/>
    <x v="2"/>
    <s v="No"/>
    <s v="Y"/>
    <n v="5"/>
    <n v="-2"/>
    <n v="0"/>
    <n v="40"/>
    <n v="0"/>
    <m/>
    <n v="0"/>
    <n v="1"/>
    <n v="218"/>
    <n v="8"/>
    <x v="1"/>
    <n v="1"/>
    <n v="4"/>
    <n v="55"/>
    <n v="2"/>
    <n v="3"/>
    <n v="2"/>
    <n v="13757"/>
    <n v="25178"/>
    <n v="2"/>
    <n v="11"/>
    <n v="3"/>
    <n v="3"/>
    <n v="80"/>
    <n v="1"/>
    <n v="16"/>
    <n v="3"/>
    <x v="7"/>
    <n v="8"/>
    <n v="4"/>
    <n v="8"/>
    <s v="36-45"/>
    <s v="Mid Career"/>
    <x v="0"/>
    <x v="1"/>
  </r>
  <r>
    <x v="1"/>
    <s v="Non-Travel"/>
    <x v="2"/>
    <s v="Current Employees"/>
    <x v="1"/>
    <x v="4"/>
    <s v="STAFF-1482"/>
    <n v="1482"/>
    <x v="1"/>
    <x v="1"/>
    <x v="2"/>
    <s v="No"/>
    <s v="Y"/>
    <n v="2"/>
    <n v="-2"/>
    <n v="0"/>
    <n v="30"/>
    <n v="0"/>
    <m/>
    <n v="0"/>
    <n v="1"/>
    <n v="990"/>
    <n v="7"/>
    <x v="3"/>
    <n v="1"/>
    <n v="4"/>
    <n v="64"/>
    <n v="3"/>
    <n v="1"/>
    <n v="4"/>
    <n v="1274"/>
    <n v="7152"/>
    <n v="1"/>
    <n v="13"/>
    <n v="3"/>
    <n v="2"/>
    <n v="80"/>
    <n v="2"/>
    <n v="1"/>
    <n v="2"/>
    <x v="6"/>
    <n v="0"/>
    <n v="0"/>
    <n v="0"/>
    <s v="26-35"/>
    <s v="Early Career"/>
    <x v="2"/>
    <x v="2"/>
  </r>
  <r>
    <x v="1"/>
    <s v="Non-Travel"/>
    <x v="0"/>
    <s v="Current Employees"/>
    <x v="1"/>
    <x v="1"/>
    <s v="STAFF-1449"/>
    <n v="1449"/>
    <x v="1"/>
    <x v="2"/>
    <x v="2"/>
    <s v="No"/>
    <s v="Y"/>
    <n v="2"/>
    <n v="-2"/>
    <n v="0"/>
    <n v="40"/>
    <n v="0"/>
    <m/>
    <n v="0"/>
    <n v="1"/>
    <n v="663"/>
    <n v="9"/>
    <x v="2"/>
    <n v="1"/>
    <n v="3"/>
    <n v="81"/>
    <n v="3"/>
    <n v="2"/>
    <n v="3"/>
    <n v="3975"/>
    <n v="23099"/>
    <n v="3"/>
    <n v="11"/>
    <n v="3"/>
    <n v="3"/>
    <n v="80"/>
    <n v="2"/>
    <n v="11"/>
    <n v="4"/>
    <x v="3"/>
    <n v="7"/>
    <n v="0"/>
    <n v="7"/>
    <s v="36-45"/>
    <s v="Mid Career"/>
    <x v="0"/>
    <x v="0"/>
  </r>
  <r>
    <x v="1"/>
    <s v="Non-Travel"/>
    <x v="2"/>
    <s v="Current Employees"/>
    <x v="1"/>
    <x v="4"/>
    <s v="STAFF-1771"/>
    <n v="1771"/>
    <x v="1"/>
    <x v="1"/>
    <x v="2"/>
    <s v="No"/>
    <s v="Y"/>
    <n v="2"/>
    <n v="-2"/>
    <n v="0"/>
    <n v="33"/>
    <n v="0"/>
    <m/>
    <n v="0"/>
    <n v="1"/>
    <n v="775"/>
    <n v="4"/>
    <x v="3"/>
    <n v="1"/>
    <n v="4"/>
    <n v="90"/>
    <n v="3"/>
    <n v="2"/>
    <n v="4"/>
    <n v="3055"/>
    <n v="6194"/>
    <n v="5"/>
    <n v="15"/>
    <n v="3"/>
    <n v="4"/>
    <n v="80"/>
    <n v="2"/>
    <n v="11"/>
    <n v="2"/>
    <x v="7"/>
    <n v="8"/>
    <n v="1"/>
    <n v="7"/>
    <s v="26-35"/>
    <s v="Early Career"/>
    <x v="2"/>
    <x v="1"/>
  </r>
  <r>
    <x v="1"/>
    <s v="Non-Travel"/>
    <x v="2"/>
    <s v="Current Employees"/>
    <x v="1"/>
    <x v="2"/>
    <s v="STAFF-1994"/>
    <n v="1994"/>
    <x v="1"/>
    <x v="2"/>
    <x v="2"/>
    <s v="No"/>
    <s v="Y"/>
    <n v="2"/>
    <n v="-2"/>
    <n v="0"/>
    <n v="33"/>
    <n v="0"/>
    <m/>
    <n v="0"/>
    <n v="1"/>
    <n v="1313"/>
    <n v="1"/>
    <x v="0"/>
    <n v="1"/>
    <n v="2"/>
    <n v="59"/>
    <n v="2"/>
    <n v="1"/>
    <n v="3"/>
    <n v="2008"/>
    <n v="20439"/>
    <n v="1"/>
    <n v="12"/>
    <n v="3"/>
    <n v="3"/>
    <n v="80"/>
    <n v="3"/>
    <n v="1"/>
    <n v="2"/>
    <x v="6"/>
    <n v="1"/>
    <n v="0"/>
    <n v="0"/>
    <s v="26-35"/>
    <s v="Early Career"/>
    <x v="0"/>
    <x v="2"/>
  </r>
  <r>
    <x v="1"/>
    <s v="Non-Travel"/>
    <x v="1"/>
    <s v="Current Employees"/>
    <x v="1"/>
    <x v="4"/>
    <s v="STAFF-1934"/>
    <n v="1934"/>
    <x v="1"/>
    <x v="1"/>
    <x v="1"/>
    <s v="No"/>
    <s v="Y"/>
    <n v="4"/>
    <n v="-2"/>
    <n v="0"/>
    <n v="47"/>
    <n v="0"/>
    <m/>
    <n v="0"/>
    <n v="1"/>
    <n v="1169"/>
    <n v="14"/>
    <x v="2"/>
    <n v="1"/>
    <n v="4"/>
    <n v="64"/>
    <n v="3"/>
    <n v="2"/>
    <n v="4"/>
    <n v="5467"/>
    <n v="2125"/>
    <n v="8"/>
    <n v="18"/>
    <n v="3"/>
    <n v="3"/>
    <n v="80"/>
    <n v="1"/>
    <n v="16"/>
    <n v="4"/>
    <x v="3"/>
    <n v="7"/>
    <n v="1"/>
    <n v="7"/>
    <s v="46+"/>
    <s v="Senior"/>
    <x v="4"/>
    <x v="0"/>
  </r>
  <r>
    <x v="1"/>
    <s v="Non-Travel"/>
    <x v="2"/>
    <s v="Current Employees"/>
    <x v="1"/>
    <x v="4"/>
    <s v="STAFF-1574"/>
    <n v="1574"/>
    <x v="1"/>
    <x v="1"/>
    <x v="1"/>
    <s v="No"/>
    <s v="Y"/>
    <n v="3"/>
    <n v="-2"/>
    <n v="0"/>
    <n v="32"/>
    <n v="0"/>
    <m/>
    <n v="0"/>
    <n v="1"/>
    <n v="1200"/>
    <n v="1"/>
    <x v="2"/>
    <n v="1"/>
    <n v="4"/>
    <n v="62"/>
    <n v="3"/>
    <n v="2"/>
    <n v="4"/>
    <n v="4087"/>
    <n v="25174"/>
    <n v="4"/>
    <n v="14"/>
    <n v="3"/>
    <n v="2"/>
    <n v="80"/>
    <n v="1"/>
    <n v="9"/>
    <n v="2"/>
    <x v="0"/>
    <n v="5"/>
    <n v="1"/>
    <n v="2"/>
    <s v="26-35"/>
    <s v="Early Career"/>
    <x v="2"/>
    <x v="0"/>
  </r>
  <r>
    <x v="1"/>
    <s v="Non-Travel"/>
    <x v="0"/>
    <s v="Current Employees"/>
    <x v="1"/>
    <x v="0"/>
    <s v="STAFF-1813"/>
    <n v="1813"/>
    <x v="1"/>
    <x v="1"/>
    <x v="0"/>
    <s v="No"/>
    <s v="Y"/>
    <n v="2"/>
    <n v="-2"/>
    <n v="0"/>
    <n v="43"/>
    <n v="0"/>
    <m/>
    <n v="0"/>
    <n v="1"/>
    <n v="343"/>
    <n v="9"/>
    <x v="3"/>
    <n v="1"/>
    <n v="1"/>
    <n v="52"/>
    <n v="3"/>
    <n v="1"/>
    <n v="3"/>
    <n v="2438"/>
    <n v="24978"/>
    <n v="4"/>
    <n v="13"/>
    <n v="3"/>
    <n v="3"/>
    <n v="80"/>
    <n v="0"/>
    <n v="7"/>
    <n v="2"/>
    <x v="11"/>
    <n v="2"/>
    <n v="1"/>
    <n v="2"/>
    <s v="36-45"/>
    <s v="Mid Career"/>
    <x v="2"/>
    <x v="3"/>
  </r>
  <r>
    <x v="1"/>
    <s v="Non-Travel"/>
    <x v="2"/>
    <s v="Current Employees"/>
    <x v="1"/>
    <x v="2"/>
    <s v="STAFF-2057"/>
    <n v="2057"/>
    <x v="1"/>
    <x v="3"/>
    <x v="0"/>
    <s v="No"/>
    <s v="Y"/>
    <n v="2"/>
    <n v="-2"/>
    <n v="0"/>
    <n v="31"/>
    <n v="0"/>
    <m/>
    <n v="0"/>
    <n v="1"/>
    <n v="325"/>
    <n v="5"/>
    <x v="3"/>
    <n v="1"/>
    <n v="2"/>
    <n v="74"/>
    <n v="3"/>
    <n v="2"/>
    <n v="3"/>
    <n v="9936"/>
    <n v="3787"/>
    <n v="0"/>
    <n v="19"/>
    <n v="3"/>
    <n v="2"/>
    <n v="80"/>
    <n v="0"/>
    <n v="10"/>
    <n v="3"/>
    <x v="7"/>
    <n v="4"/>
    <n v="1"/>
    <n v="7"/>
    <s v="26-35"/>
    <s v="Early Career"/>
    <x v="3"/>
    <x v="1"/>
  </r>
  <r>
    <x v="1"/>
    <s v="Non-Travel"/>
    <x v="2"/>
    <s v="Current Employees"/>
    <x v="1"/>
    <x v="4"/>
    <s v="STAFF-1764"/>
    <n v="1764"/>
    <x v="1"/>
    <x v="1"/>
    <x v="0"/>
    <s v="No"/>
    <s v="Y"/>
    <n v="3"/>
    <n v="-2"/>
    <n v="0"/>
    <n v="32"/>
    <n v="0"/>
    <m/>
    <n v="0"/>
    <n v="1"/>
    <n v="953"/>
    <n v="5"/>
    <x v="2"/>
    <n v="1"/>
    <n v="4"/>
    <n v="65"/>
    <n v="3"/>
    <n v="1"/>
    <n v="4"/>
    <n v="2718"/>
    <n v="17674"/>
    <n v="2"/>
    <n v="14"/>
    <n v="3"/>
    <n v="2"/>
    <n v="80"/>
    <n v="0"/>
    <n v="12"/>
    <n v="3"/>
    <x v="5"/>
    <n v="7"/>
    <n v="0"/>
    <n v="7"/>
    <s v="26-35"/>
    <s v="Early Career"/>
    <x v="2"/>
    <x v="0"/>
  </r>
  <r>
    <x v="1"/>
    <s v="Non-Travel"/>
    <x v="0"/>
    <s v="Current Employees"/>
    <x v="1"/>
    <x v="0"/>
    <s v="STAFF-1471"/>
    <n v="1471"/>
    <x v="1"/>
    <x v="2"/>
    <x v="0"/>
    <s v="No"/>
    <s v="Y"/>
    <n v="5"/>
    <n v="-2"/>
    <n v="0"/>
    <n v="44"/>
    <n v="0"/>
    <m/>
    <n v="0"/>
    <n v="1"/>
    <n v="981"/>
    <n v="5"/>
    <x v="3"/>
    <n v="1"/>
    <n v="3"/>
    <n v="90"/>
    <n v="2"/>
    <n v="1"/>
    <n v="3"/>
    <n v="3162"/>
    <n v="7973"/>
    <n v="3"/>
    <n v="14"/>
    <n v="3"/>
    <n v="4"/>
    <n v="80"/>
    <n v="0"/>
    <n v="7"/>
    <n v="3"/>
    <x v="8"/>
    <n v="2"/>
    <n v="0"/>
    <n v="3"/>
    <s v="36-45"/>
    <s v="Mid Career"/>
    <x v="2"/>
    <x v="3"/>
  </r>
  <r>
    <x v="1"/>
    <s v="Non-Travel"/>
    <x v="2"/>
    <s v="Current Employees"/>
    <x v="1"/>
    <x v="2"/>
    <s v="STAFF-1947"/>
    <n v="1947"/>
    <x v="1"/>
    <x v="1"/>
    <x v="0"/>
    <s v="No"/>
    <s v="Y"/>
    <n v="3"/>
    <n v="-2"/>
    <n v="0"/>
    <n v="28"/>
    <n v="0"/>
    <m/>
    <n v="0"/>
    <n v="1"/>
    <n v="1103"/>
    <n v="16"/>
    <x v="3"/>
    <n v="1"/>
    <n v="3"/>
    <n v="49"/>
    <n v="3"/>
    <n v="1"/>
    <n v="3"/>
    <n v="2144"/>
    <n v="2122"/>
    <n v="1"/>
    <n v="14"/>
    <n v="3"/>
    <n v="3"/>
    <n v="80"/>
    <n v="0"/>
    <n v="5"/>
    <n v="2"/>
    <x v="8"/>
    <n v="3"/>
    <n v="1"/>
    <n v="4"/>
    <s v="26-35"/>
    <s v="Early Career"/>
    <x v="2"/>
    <x v="3"/>
  </r>
  <r>
    <x v="1"/>
    <s v="Non-Travel"/>
    <x v="0"/>
    <s v="Current Employees"/>
    <x v="1"/>
    <x v="4"/>
    <s v="STAFF-1440"/>
    <n v="1440"/>
    <x v="1"/>
    <x v="2"/>
    <x v="0"/>
    <s v="No"/>
    <s v="Y"/>
    <n v="2"/>
    <n v="-2"/>
    <n v="0"/>
    <n v="37"/>
    <n v="0"/>
    <m/>
    <n v="0"/>
    <n v="1"/>
    <n v="1413"/>
    <n v="5"/>
    <x v="0"/>
    <n v="1"/>
    <n v="4"/>
    <n v="84"/>
    <n v="4"/>
    <n v="1"/>
    <n v="4"/>
    <n v="3500"/>
    <n v="25470"/>
    <n v="0"/>
    <n v="14"/>
    <n v="3"/>
    <n v="1"/>
    <n v="80"/>
    <n v="0"/>
    <n v="7"/>
    <n v="1"/>
    <x v="0"/>
    <n v="5"/>
    <n v="1"/>
    <n v="3"/>
    <s v="36-45"/>
    <s v="Mid Career"/>
    <x v="2"/>
    <x v="0"/>
  </r>
  <r>
    <x v="1"/>
    <s v="Non-Travel"/>
    <x v="0"/>
    <s v="Current Employees"/>
    <x v="1"/>
    <x v="0"/>
    <s v="STAFF-1976"/>
    <n v="1976"/>
    <x v="1"/>
    <x v="1"/>
    <x v="0"/>
    <s v="No"/>
    <s v="Y"/>
    <n v="2"/>
    <n v="-2"/>
    <n v="0"/>
    <n v="42"/>
    <n v="0"/>
    <m/>
    <n v="0"/>
    <n v="1"/>
    <n v="335"/>
    <n v="23"/>
    <x v="0"/>
    <n v="1"/>
    <n v="4"/>
    <n v="37"/>
    <n v="2"/>
    <n v="2"/>
    <n v="3"/>
    <n v="4332"/>
    <n v="14811"/>
    <n v="1"/>
    <n v="12"/>
    <n v="3"/>
    <n v="4"/>
    <n v="80"/>
    <n v="0"/>
    <n v="20"/>
    <n v="3"/>
    <x v="23"/>
    <n v="9"/>
    <n v="3"/>
    <n v="7"/>
    <s v="36-45"/>
    <s v="Mid Career"/>
    <x v="0"/>
    <x v="4"/>
  </r>
  <r>
    <x v="1"/>
    <s v="Non-Travel"/>
    <x v="0"/>
    <s v="Current Employees"/>
    <x v="1"/>
    <x v="0"/>
    <s v="STAFF-2022"/>
    <n v="2022"/>
    <x v="1"/>
    <x v="5"/>
    <x v="0"/>
    <s v="No"/>
    <s v="Y"/>
    <n v="3"/>
    <n v="-2"/>
    <n v="0"/>
    <n v="39"/>
    <n v="0"/>
    <m/>
    <n v="0"/>
    <n v="1"/>
    <n v="105"/>
    <n v="9"/>
    <x v="3"/>
    <n v="1"/>
    <n v="4"/>
    <n v="87"/>
    <n v="3"/>
    <n v="5"/>
    <n v="4"/>
    <n v="19431"/>
    <n v="15302"/>
    <n v="2"/>
    <n v="13"/>
    <n v="3"/>
    <n v="3"/>
    <n v="80"/>
    <n v="0"/>
    <n v="21"/>
    <n v="2"/>
    <x v="0"/>
    <n v="0"/>
    <n v="1"/>
    <n v="3"/>
    <s v="36-45"/>
    <s v="Mid Career"/>
    <x v="2"/>
    <x v="0"/>
  </r>
  <r>
    <x v="1"/>
    <s v="Non-Travel"/>
    <x v="1"/>
    <s v="Current Employees"/>
    <x v="0"/>
    <x v="0"/>
    <s v="STAFF-2019"/>
    <n v="2019"/>
    <x v="1"/>
    <x v="6"/>
    <x v="2"/>
    <s v="No"/>
    <s v="Y"/>
    <n v="3"/>
    <n v="-2"/>
    <n v="0"/>
    <n v="52"/>
    <n v="0"/>
    <m/>
    <n v="0"/>
    <n v="1"/>
    <n v="585"/>
    <n v="29"/>
    <x v="2"/>
    <n v="1"/>
    <n v="1"/>
    <n v="40"/>
    <n v="3"/>
    <n v="1"/>
    <n v="4"/>
    <n v="3482"/>
    <n v="19788"/>
    <n v="2"/>
    <n v="15"/>
    <n v="3"/>
    <n v="2"/>
    <n v="80"/>
    <n v="2"/>
    <n v="16"/>
    <n v="2"/>
    <x v="7"/>
    <n v="8"/>
    <n v="0"/>
    <n v="0"/>
    <s v="46+"/>
    <s v="Senior"/>
    <x v="2"/>
    <x v="1"/>
  </r>
  <r>
    <x v="1"/>
    <s v="Non-Travel"/>
    <x v="1"/>
    <s v="Current Employees"/>
    <x v="0"/>
    <x v="3"/>
    <s v="STAFF-1612"/>
    <n v="1612"/>
    <x v="1"/>
    <x v="0"/>
    <x v="1"/>
    <s v="No"/>
    <s v="Y"/>
    <n v="2"/>
    <n v="-2"/>
    <n v="0"/>
    <n v="45"/>
    <n v="0"/>
    <m/>
    <n v="0"/>
    <n v="1"/>
    <n v="336"/>
    <n v="26"/>
    <x v="3"/>
    <n v="1"/>
    <n v="1"/>
    <n v="52"/>
    <n v="2"/>
    <n v="2"/>
    <n v="2"/>
    <n v="4385"/>
    <n v="24162"/>
    <n v="1"/>
    <n v="15"/>
    <n v="3"/>
    <n v="1"/>
    <n v="80"/>
    <n v="1"/>
    <n v="10"/>
    <n v="3"/>
    <x v="1"/>
    <n v="7"/>
    <n v="4"/>
    <n v="5"/>
    <s v="36-45"/>
    <s v="Mid Career"/>
    <x v="2"/>
    <x v="1"/>
  </r>
  <r>
    <x v="1"/>
    <s v="Non-Travel"/>
    <x v="1"/>
    <s v="Current Employees"/>
    <x v="0"/>
    <x v="3"/>
    <s v="STAFF-1731"/>
    <n v="1731"/>
    <x v="1"/>
    <x v="0"/>
    <x v="1"/>
    <s v="No"/>
    <s v="Y"/>
    <n v="3"/>
    <n v="-2"/>
    <n v="0"/>
    <n v="47"/>
    <n v="0"/>
    <m/>
    <n v="0"/>
    <n v="1"/>
    <n v="543"/>
    <n v="2"/>
    <x v="2"/>
    <n v="1"/>
    <n v="3"/>
    <n v="87"/>
    <n v="3"/>
    <n v="2"/>
    <n v="2"/>
    <n v="4978"/>
    <n v="3536"/>
    <n v="7"/>
    <n v="11"/>
    <n v="3"/>
    <n v="4"/>
    <n v="80"/>
    <n v="1"/>
    <n v="4"/>
    <n v="1"/>
    <x v="6"/>
    <n v="0"/>
    <n v="0"/>
    <n v="0"/>
    <s v="46+"/>
    <s v="Senior"/>
    <x v="0"/>
    <x v="2"/>
  </r>
  <r>
    <x v="1"/>
    <s v="Non-Travel"/>
    <x v="1"/>
    <s v="Current Employees"/>
    <x v="0"/>
    <x v="0"/>
    <s v="STAFF-1801"/>
    <n v="1801"/>
    <x v="1"/>
    <x v="0"/>
    <x v="0"/>
    <s v="No"/>
    <s v="Y"/>
    <n v="3"/>
    <n v="-2"/>
    <n v="0"/>
    <n v="46"/>
    <n v="0"/>
    <m/>
    <n v="0"/>
    <n v="1"/>
    <n v="849"/>
    <n v="26"/>
    <x v="0"/>
    <n v="1"/>
    <n v="2"/>
    <n v="98"/>
    <n v="2"/>
    <n v="2"/>
    <n v="2"/>
    <n v="7991"/>
    <n v="25166"/>
    <n v="8"/>
    <n v="15"/>
    <n v="3"/>
    <n v="3"/>
    <n v="80"/>
    <n v="0"/>
    <n v="6"/>
    <n v="3"/>
    <x v="4"/>
    <n v="2"/>
    <n v="2"/>
    <n v="2"/>
    <s v="46+"/>
    <s v="Senior"/>
    <x v="2"/>
    <x v="2"/>
  </r>
  <r>
    <x v="1"/>
    <s v="Travel_Frequently"/>
    <x v="0"/>
    <s v="Current Employees"/>
    <x v="2"/>
    <x v="5"/>
    <s v="STAFF-1563"/>
    <n v="1563"/>
    <x v="1"/>
    <x v="8"/>
    <x v="1"/>
    <s v="No"/>
    <s v="Y"/>
    <n v="2"/>
    <n v="-2"/>
    <n v="0"/>
    <n v="38"/>
    <n v="0"/>
    <m/>
    <n v="0"/>
    <n v="1"/>
    <n v="888"/>
    <n v="10"/>
    <x v="2"/>
    <n v="1"/>
    <n v="3"/>
    <n v="71"/>
    <n v="3"/>
    <n v="2"/>
    <n v="3"/>
    <n v="6077"/>
    <n v="14814"/>
    <n v="3"/>
    <n v="11"/>
    <n v="3"/>
    <n v="3"/>
    <n v="80"/>
    <n v="0"/>
    <n v="10"/>
    <n v="3"/>
    <x v="0"/>
    <n v="3"/>
    <n v="1"/>
    <n v="2"/>
    <s v="36-45"/>
    <s v="Mid Career"/>
    <x v="0"/>
    <x v="0"/>
  </r>
  <r>
    <x v="1"/>
    <s v="Travel_Frequently"/>
    <x v="4"/>
    <s v="Current Employees"/>
    <x v="2"/>
    <x v="2"/>
    <s v="STAFF-1746"/>
    <n v="1746"/>
    <x v="1"/>
    <x v="8"/>
    <x v="1"/>
    <s v="No"/>
    <s v="Y"/>
    <n v="2"/>
    <n v="-2"/>
    <n v="0"/>
    <n v="24"/>
    <n v="0"/>
    <m/>
    <n v="0"/>
    <n v="1"/>
    <n v="897"/>
    <n v="10"/>
    <x v="3"/>
    <n v="1"/>
    <n v="1"/>
    <n v="59"/>
    <n v="3"/>
    <n v="1"/>
    <n v="4"/>
    <n v="2145"/>
    <n v="2097"/>
    <n v="0"/>
    <n v="14"/>
    <n v="3"/>
    <n v="4"/>
    <n v="80"/>
    <n v="1"/>
    <n v="3"/>
    <n v="3"/>
    <x v="4"/>
    <n v="2"/>
    <n v="2"/>
    <n v="1"/>
    <s v="18-25"/>
    <s v="Young"/>
    <x v="2"/>
    <x v="2"/>
  </r>
  <r>
    <x v="1"/>
    <s v="Travel_Frequently"/>
    <x v="2"/>
    <s v="Current Employees"/>
    <x v="1"/>
    <x v="0"/>
    <s v="STAFF-1590"/>
    <n v="1590"/>
    <x v="1"/>
    <x v="4"/>
    <x v="2"/>
    <s v="No"/>
    <s v="Y"/>
    <n v="0"/>
    <n v="-2"/>
    <n v="0"/>
    <n v="29"/>
    <n v="0"/>
    <m/>
    <n v="0"/>
    <n v="1"/>
    <n v="995"/>
    <n v="2"/>
    <x v="1"/>
    <n v="1"/>
    <n v="1"/>
    <n v="87"/>
    <n v="3"/>
    <n v="2"/>
    <n v="4"/>
    <n v="8853"/>
    <n v="24483"/>
    <n v="1"/>
    <n v="19"/>
    <n v="3"/>
    <n v="4"/>
    <n v="80"/>
    <n v="1"/>
    <n v="6"/>
    <n v="4"/>
    <x v="0"/>
    <n v="4"/>
    <n v="1"/>
    <n v="3"/>
    <s v="26-35"/>
    <s v="Early Career"/>
    <x v="3"/>
    <x v="0"/>
  </r>
  <r>
    <x v="1"/>
    <s v="Travel_Frequently"/>
    <x v="2"/>
    <s v="Current Employees"/>
    <x v="1"/>
    <x v="0"/>
    <s v="STAFF-1615"/>
    <n v="1615"/>
    <x v="1"/>
    <x v="3"/>
    <x v="2"/>
    <s v="No"/>
    <s v="Y"/>
    <n v="3"/>
    <n v="-2"/>
    <n v="0"/>
    <n v="34"/>
    <n v="0"/>
    <m/>
    <n v="0"/>
    <n v="1"/>
    <n v="426"/>
    <n v="10"/>
    <x v="2"/>
    <n v="1"/>
    <n v="3"/>
    <n v="42"/>
    <n v="4"/>
    <n v="2"/>
    <n v="4"/>
    <n v="4724"/>
    <n v="17000"/>
    <n v="1"/>
    <n v="13"/>
    <n v="3"/>
    <n v="1"/>
    <n v="80"/>
    <n v="1"/>
    <n v="9"/>
    <n v="3"/>
    <x v="7"/>
    <n v="7"/>
    <n v="7"/>
    <n v="2"/>
    <s v="26-35"/>
    <s v="Early Career"/>
    <x v="2"/>
    <x v="1"/>
  </r>
  <r>
    <x v="1"/>
    <s v="Travel_Frequently"/>
    <x v="2"/>
    <s v="Current Employees"/>
    <x v="1"/>
    <x v="2"/>
    <s v="STAFF-1485"/>
    <n v="1485"/>
    <x v="1"/>
    <x v="7"/>
    <x v="2"/>
    <s v="No"/>
    <s v="Y"/>
    <n v="3"/>
    <n v="-2"/>
    <n v="0"/>
    <n v="34"/>
    <n v="0"/>
    <m/>
    <n v="0"/>
    <n v="1"/>
    <n v="829"/>
    <n v="15"/>
    <x v="3"/>
    <n v="1"/>
    <n v="2"/>
    <n v="71"/>
    <n v="3"/>
    <n v="4"/>
    <n v="3"/>
    <n v="17007"/>
    <n v="11929"/>
    <n v="7"/>
    <n v="14"/>
    <n v="3"/>
    <n v="4"/>
    <n v="80"/>
    <n v="2"/>
    <n v="16"/>
    <n v="2"/>
    <x v="13"/>
    <n v="8"/>
    <n v="6"/>
    <n v="9"/>
    <s v="26-35"/>
    <s v="Early Career"/>
    <x v="2"/>
    <x v="4"/>
  </r>
  <r>
    <x v="1"/>
    <s v="Travel_Frequently"/>
    <x v="2"/>
    <s v="Current Employees"/>
    <x v="1"/>
    <x v="1"/>
    <s v="STAFF-1431"/>
    <n v="1431"/>
    <x v="1"/>
    <x v="1"/>
    <x v="2"/>
    <s v="No"/>
    <s v="Y"/>
    <n v="2"/>
    <n v="-2"/>
    <n v="0"/>
    <n v="34"/>
    <n v="0"/>
    <m/>
    <n v="0"/>
    <n v="1"/>
    <n v="560"/>
    <n v="1"/>
    <x v="2"/>
    <n v="1"/>
    <n v="4"/>
    <n v="91"/>
    <n v="3"/>
    <n v="1"/>
    <n v="3"/>
    <n v="2996"/>
    <n v="20284"/>
    <n v="5"/>
    <n v="14"/>
    <n v="3"/>
    <n v="3"/>
    <n v="80"/>
    <n v="2"/>
    <n v="10"/>
    <n v="3"/>
    <x v="9"/>
    <n v="3"/>
    <n v="1"/>
    <n v="3"/>
    <s v="26-35"/>
    <s v="Early Career"/>
    <x v="2"/>
    <x v="3"/>
  </r>
  <r>
    <x v="1"/>
    <s v="Travel_Frequently"/>
    <x v="2"/>
    <s v="Current Employees"/>
    <x v="1"/>
    <x v="0"/>
    <s v="STAFF-1653"/>
    <n v="1653"/>
    <x v="1"/>
    <x v="3"/>
    <x v="2"/>
    <s v="No"/>
    <s v="Y"/>
    <n v="6"/>
    <n v="-2"/>
    <n v="0"/>
    <n v="25"/>
    <n v="0"/>
    <m/>
    <n v="0"/>
    <n v="1"/>
    <n v="772"/>
    <n v="2"/>
    <x v="1"/>
    <n v="1"/>
    <n v="4"/>
    <n v="77"/>
    <n v="4"/>
    <n v="2"/>
    <n v="3"/>
    <n v="5206"/>
    <n v="4973"/>
    <n v="1"/>
    <n v="17"/>
    <n v="3"/>
    <n v="3"/>
    <n v="80"/>
    <n v="2"/>
    <n v="7"/>
    <n v="3"/>
    <x v="5"/>
    <n v="7"/>
    <n v="0"/>
    <n v="7"/>
    <s v="18-25"/>
    <s v="Young"/>
    <x v="4"/>
    <x v="0"/>
  </r>
  <r>
    <x v="1"/>
    <s v="Travel_Frequently"/>
    <x v="1"/>
    <s v="Current Employees"/>
    <x v="1"/>
    <x v="0"/>
    <s v="STAFF-1941"/>
    <n v="1941"/>
    <x v="1"/>
    <x v="7"/>
    <x v="1"/>
    <s v="No"/>
    <s v="Y"/>
    <n v="3"/>
    <n v="-2"/>
    <n v="0"/>
    <n v="49"/>
    <n v="0"/>
    <m/>
    <n v="0"/>
    <n v="1"/>
    <n v="1064"/>
    <n v="2"/>
    <x v="1"/>
    <n v="1"/>
    <n v="2"/>
    <n v="42"/>
    <n v="3"/>
    <n v="5"/>
    <n v="4"/>
    <n v="19161"/>
    <n v="13738"/>
    <n v="3"/>
    <n v="15"/>
    <n v="3"/>
    <n v="4"/>
    <n v="80"/>
    <n v="0"/>
    <n v="28"/>
    <n v="3"/>
    <x v="8"/>
    <n v="4"/>
    <n v="4"/>
    <n v="3"/>
    <s v="46+"/>
    <s v="Senior"/>
    <x v="2"/>
    <x v="3"/>
  </r>
  <r>
    <x v="1"/>
    <s v="Travel_Frequently"/>
    <x v="2"/>
    <s v="Current Employees"/>
    <x v="1"/>
    <x v="2"/>
    <s v="STAFF-1852"/>
    <n v="1852"/>
    <x v="1"/>
    <x v="2"/>
    <x v="1"/>
    <s v="No"/>
    <s v="Y"/>
    <n v="3"/>
    <n v="-2"/>
    <n v="0"/>
    <n v="29"/>
    <n v="0"/>
    <m/>
    <n v="0"/>
    <n v="1"/>
    <n v="574"/>
    <n v="20"/>
    <x v="1"/>
    <n v="1"/>
    <n v="4"/>
    <n v="40"/>
    <n v="3"/>
    <n v="1"/>
    <n v="4"/>
    <n v="3812"/>
    <n v="7003"/>
    <n v="1"/>
    <n v="13"/>
    <n v="3"/>
    <n v="2"/>
    <n v="80"/>
    <n v="0"/>
    <n v="11"/>
    <n v="4"/>
    <x v="19"/>
    <n v="8"/>
    <n v="3"/>
    <n v="10"/>
    <s v="26-35"/>
    <s v="Early Career"/>
    <x v="2"/>
    <x v="1"/>
  </r>
  <r>
    <x v="1"/>
    <s v="Travel_Frequently"/>
    <x v="0"/>
    <s v="Current Employees"/>
    <x v="1"/>
    <x v="0"/>
    <s v="STAFF-1997"/>
    <n v="1997"/>
    <x v="1"/>
    <x v="3"/>
    <x v="1"/>
    <s v="No"/>
    <s v="Y"/>
    <n v="1"/>
    <n v="-2"/>
    <n v="0"/>
    <n v="38"/>
    <n v="0"/>
    <m/>
    <n v="0"/>
    <n v="1"/>
    <n v="508"/>
    <n v="6"/>
    <x v="2"/>
    <n v="1"/>
    <n v="1"/>
    <n v="72"/>
    <n v="2"/>
    <n v="2"/>
    <n v="3"/>
    <n v="5321"/>
    <n v="14284"/>
    <n v="2"/>
    <n v="11"/>
    <n v="3"/>
    <n v="4"/>
    <n v="80"/>
    <n v="1"/>
    <n v="10"/>
    <n v="3"/>
    <x v="3"/>
    <n v="3"/>
    <n v="7"/>
    <n v="7"/>
    <s v="36-45"/>
    <s v="Mid Career"/>
    <x v="0"/>
    <x v="0"/>
  </r>
  <r>
    <x v="1"/>
    <s v="Travel_Frequently"/>
    <x v="2"/>
    <s v="Current Employees"/>
    <x v="1"/>
    <x v="0"/>
    <s v="STAFF-1720"/>
    <n v="1720"/>
    <x v="1"/>
    <x v="1"/>
    <x v="1"/>
    <s v="No"/>
    <s v="Y"/>
    <n v="3"/>
    <n v="-2"/>
    <n v="0"/>
    <n v="32"/>
    <n v="0"/>
    <m/>
    <n v="0"/>
    <n v="1"/>
    <n v="585"/>
    <n v="10"/>
    <x v="3"/>
    <n v="1"/>
    <n v="1"/>
    <n v="56"/>
    <n v="3"/>
    <n v="1"/>
    <n v="3"/>
    <n v="3433"/>
    <n v="17360"/>
    <n v="6"/>
    <n v="13"/>
    <n v="3"/>
    <n v="1"/>
    <n v="80"/>
    <n v="1"/>
    <n v="10"/>
    <n v="2"/>
    <x v="8"/>
    <n v="2"/>
    <n v="1"/>
    <n v="3"/>
    <s v="26-35"/>
    <s v="Early Career"/>
    <x v="2"/>
    <x v="3"/>
  </r>
  <r>
    <x v="1"/>
    <s v="Travel_Frequently"/>
    <x v="2"/>
    <s v="Current Employees"/>
    <x v="1"/>
    <x v="1"/>
    <s v="STAFF-1918"/>
    <n v="1918"/>
    <x v="1"/>
    <x v="2"/>
    <x v="1"/>
    <s v="No"/>
    <s v="Y"/>
    <n v="3"/>
    <n v="-2"/>
    <n v="0"/>
    <n v="26"/>
    <n v="0"/>
    <m/>
    <n v="0"/>
    <n v="1"/>
    <n v="1096"/>
    <n v="6"/>
    <x v="3"/>
    <n v="1"/>
    <n v="3"/>
    <n v="61"/>
    <n v="4"/>
    <n v="1"/>
    <n v="4"/>
    <n v="2544"/>
    <n v="7102"/>
    <n v="0"/>
    <n v="18"/>
    <n v="3"/>
    <n v="1"/>
    <n v="80"/>
    <n v="1"/>
    <n v="8"/>
    <n v="3"/>
    <x v="5"/>
    <n v="7"/>
    <n v="7"/>
    <n v="7"/>
    <s v="26-35"/>
    <s v="Early Career"/>
    <x v="4"/>
    <x v="0"/>
  </r>
  <r>
    <x v="1"/>
    <s v="Travel_Frequently"/>
    <x v="0"/>
    <s v="Current Employees"/>
    <x v="1"/>
    <x v="2"/>
    <s v="STAFF-2061"/>
    <n v="2061"/>
    <x v="1"/>
    <x v="2"/>
    <x v="1"/>
    <s v="No"/>
    <s v="Y"/>
    <n v="3"/>
    <n v="-2"/>
    <n v="0"/>
    <n v="36"/>
    <n v="0"/>
    <m/>
    <n v="0"/>
    <n v="1"/>
    <n v="884"/>
    <n v="23"/>
    <x v="0"/>
    <n v="1"/>
    <n v="3"/>
    <n v="41"/>
    <n v="4"/>
    <n v="2"/>
    <n v="4"/>
    <n v="2571"/>
    <n v="12290"/>
    <n v="4"/>
    <n v="17"/>
    <n v="3"/>
    <n v="3"/>
    <n v="80"/>
    <n v="1"/>
    <n v="17"/>
    <n v="3"/>
    <x v="8"/>
    <n v="2"/>
    <n v="0"/>
    <n v="3"/>
    <s v="36-45"/>
    <s v="Mid Career"/>
    <x v="4"/>
    <x v="3"/>
  </r>
  <r>
    <x v="1"/>
    <s v="Travel_Frequently"/>
    <x v="2"/>
    <s v="Current Employees"/>
    <x v="1"/>
    <x v="4"/>
    <s v="STAFF-1597"/>
    <n v="1597"/>
    <x v="1"/>
    <x v="4"/>
    <x v="1"/>
    <s v="No"/>
    <s v="Y"/>
    <n v="3"/>
    <n v="-2"/>
    <n v="0"/>
    <n v="34"/>
    <n v="0"/>
    <m/>
    <n v="0"/>
    <n v="1"/>
    <n v="653"/>
    <n v="10"/>
    <x v="2"/>
    <n v="1"/>
    <n v="4"/>
    <n v="92"/>
    <n v="2"/>
    <n v="2"/>
    <n v="4"/>
    <n v="5063"/>
    <n v="15332"/>
    <n v="1"/>
    <n v="14"/>
    <n v="3"/>
    <n v="2"/>
    <n v="80"/>
    <n v="1"/>
    <n v="8"/>
    <n v="2"/>
    <x v="3"/>
    <n v="2"/>
    <n v="7"/>
    <n v="7"/>
    <s v="26-35"/>
    <s v="Early Career"/>
    <x v="2"/>
    <x v="0"/>
  </r>
  <r>
    <x v="1"/>
    <s v="Travel_Frequently"/>
    <x v="0"/>
    <s v="Current Employees"/>
    <x v="1"/>
    <x v="0"/>
    <s v="STAFF-1668"/>
    <n v="1668"/>
    <x v="1"/>
    <x v="1"/>
    <x v="1"/>
    <s v="No"/>
    <s v="Y"/>
    <n v="4"/>
    <n v="-2"/>
    <n v="0"/>
    <n v="38"/>
    <n v="0"/>
    <m/>
    <n v="0"/>
    <n v="1"/>
    <n v="1189"/>
    <n v="1"/>
    <x v="3"/>
    <n v="1"/>
    <n v="4"/>
    <n v="90"/>
    <n v="3"/>
    <n v="2"/>
    <n v="4"/>
    <n v="4735"/>
    <n v="9867"/>
    <n v="7"/>
    <n v="15"/>
    <n v="3"/>
    <n v="4"/>
    <n v="80"/>
    <n v="2"/>
    <n v="19"/>
    <n v="4"/>
    <x v="20"/>
    <n v="11"/>
    <n v="2"/>
    <n v="9"/>
    <s v="36-45"/>
    <s v="Mid Career"/>
    <x v="2"/>
    <x v="4"/>
  </r>
  <r>
    <x v="1"/>
    <s v="Travel_Frequently"/>
    <x v="1"/>
    <s v="Current Employees"/>
    <x v="1"/>
    <x v="2"/>
    <s v="STAFF-1922"/>
    <n v="1922"/>
    <x v="1"/>
    <x v="4"/>
    <x v="0"/>
    <s v="No"/>
    <s v="Y"/>
    <n v="3"/>
    <n v="-2"/>
    <n v="0"/>
    <n v="45"/>
    <n v="0"/>
    <m/>
    <n v="0"/>
    <n v="1"/>
    <n v="1297"/>
    <n v="1"/>
    <x v="2"/>
    <n v="1"/>
    <n v="2"/>
    <n v="44"/>
    <n v="3"/>
    <n v="2"/>
    <n v="3"/>
    <n v="5399"/>
    <n v="14511"/>
    <n v="4"/>
    <n v="12"/>
    <n v="3"/>
    <n v="3"/>
    <n v="80"/>
    <n v="0"/>
    <n v="12"/>
    <n v="3"/>
    <x v="9"/>
    <n v="2"/>
    <n v="0"/>
    <n v="3"/>
    <s v="36-45"/>
    <s v="Mid Career"/>
    <x v="0"/>
    <x v="3"/>
  </r>
  <r>
    <x v="1"/>
    <s v="Travel_Frequently"/>
    <x v="0"/>
    <s v="Current Employees"/>
    <x v="1"/>
    <x v="0"/>
    <s v="STAFF-1412"/>
    <n v="1412"/>
    <x v="1"/>
    <x v="3"/>
    <x v="0"/>
    <s v="No"/>
    <s v="Y"/>
    <n v="2"/>
    <n v="-2"/>
    <n v="0"/>
    <n v="35"/>
    <n v="0"/>
    <m/>
    <n v="0"/>
    <n v="1"/>
    <n v="200"/>
    <n v="18"/>
    <x v="0"/>
    <n v="1"/>
    <n v="3"/>
    <n v="60"/>
    <n v="3"/>
    <n v="3"/>
    <n v="4"/>
    <n v="9362"/>
    <n v="19944"/>
    <n v="2"/>
    <n v="11"/>
    <n v="3"/>
    <n v="3"/>
    <n v="80"/>
    <n v="0"/>
    <n v="10"/>
    <n v="3"/>
    <x v="4"/>
    <n v="2"/>
    <n v="2"/>
    <n v="2"/>
    <s v="26-35"/>
    <s v="Early Career"/>
    <x v="0"/>
    <x v="2"/>
  </r>
  <r>
    <x v="1"/>
    <s v="Travel_Frequently"/>
    <x v="2"/>
    <s v="Current Employees"/>
    <x v="1"/>
    <x v="2"/>
    <s v="STAFF-1648"/>
    <n v="1648"/>
    <x v="1"/>
    <x v="1"/>
    <x v="0"/>
    <s v="No"/>
    <s v="Y"/>
    <n v="0"/>
    <n v="-2"/>
    <n v="0"/>
    <n v="27"/>
    <n v="0"/>
    <m/>
    <n v="0"/>
    <n v="1"/>
    <n v="591"/>
    <n v="2"/>
    <x v="3"/>
    <n v="1"/>
    <n v="4"/>
    <n v="87"/>
    <n v="3"/>
    <n v="1"/>
    <n v="4"/>
    <n v="2580"/>
    <n v="6297"/>
    <n v="2"/>
    <n v="13"/>
    <n v="3"/>
    <n v="3"/>
    <n v="80"/>
    <n v="0"/>
    <n v="6"/>
    <n v="2"/>
    <x v="9"/>
    <n v="2"/>
    <n v="1"/>
    <n v="2"/>
    <s v="26-35"/>
    <s v="Early Career"/>
    <x v="2"/>
    <x v="3"/>
  </r>
  <r>
    <x v="1"/>
    <s v="Travel_Frequently"/>
    <x v="0"/>
    <s v="Current Employees"/>
    <x v="0"/>
    <x v="0"/>
    <s v="STAFF-1812"/>
    <n v="1812"/>
    <x v="1"/>
    <x v="0"/>
    <x v="2"/>
    <s v="No"/>
    <s v="Y"/>
    <n v="6"/>
    <n v="-2"/>
    <n v="0"/>
    <n v="39"/>
    <n v="0"/>
    <m/>
    <n v="0"/>
    <n v="1"/>
    <n v="766"/>
    <n v="20"/>
    <x v="3"/>
    <n v="1"/>
    <n v="3"/>
    <n v="83"/>
    <n v="3"/>
    <n v="2"/>
    <n v="4"/>
    <n v="4127"/>
    <n v="19188"/>
    <n v="2"/>
    <n v="18"/>
    <n v="3"/>
    <n v="4"/>
    <n v="80"/>
    <n v="1"/>
    <n v="7"/>
    <n v="3"/>
    <x v="4"/>
    <n v="1"/>
    <n v="2"/>
    <n v="2"/>
    <s v="36-45"/>
    <s v="Mid Career"/>
    <x v="4"/>
    <x v="2"/>
  </r>
  <r>
    <x v="1"/>
    <s v="Travel_Frequently"/>
    <x v="0"/>
    <s v="Current Employees"/>
    <x v="0"/>
    <x v="2"/>
    <s v="STAFF-1700"/>
    <n v="1700"/>
    <x v="1"/>
    <x v="0"/>
    <x v="2"/>
    <s v="No"/>
    <s v="Y"/>
    <n v="2"/>
    <n v="-2"/>
    <n v="0"/>
    <n v="37"/>
    <n v="0"/>
    <m/>
    <n v="0"/>
    <n v="1"/>
    <n v="1278"/>
    <n v="1"/>
    <x v="2"/>
    <n v="1"/>
    <n v="3"/>
    <n v="31"/>
    <n v="1"/>
    <n v="2"/>
    <n v="4"/>
    <n v="9525"/>
    <n v="7677"/>
    <n v="1"/>
    <n v="14"/>
    <n v="3"/>
    <n v="3"/>
    <n v="80"/>
    <n v="2"/>
    <n v="6"/>
    <n v="2"/>
    <x v="0"/>
    <n v="3"/>
    <n v="1"/>
    <n v="3"/>
    <s v="36-45"/>
    <s v="Mid Career"/>
    <x v="2"/>
    <x v="0"/>
  </r>
  <r>
    <x v="1"/>
    <s v="Travel_Frequently"/>
    <x v="1"/>
    <s v="Current Employees"/>
    <x v="0"/>
    <x v="2"/>
    <s v="STAFF-2065"/>
    <n v="2065"/>
    <x v="1"/>
    <x v="0"/>
    <x v="1"/>
    <s v="No"/>
    <s v="Y"/>
    <n v="3"/>
    <n v="-2"/>
    <n v="0"/>
    <n v="49"/>
    <n v="0"/>
    <m/>
    <n v="0"/>
    <n v="1"/>
    <n v="1023"/>
    <n v="2"/>
    <x v="3"/>
    <n v="1"/>
    <n v="4"/>
    <n v="63"/>
    <n v="2"/>
    <n v="2"/>
    <n v="2"/>
    <n v="5390"/>
    <n v="13243"/>
    <n v="2"/>
    <n v="14"/>
    <n v="3"/>
    <n v="4"/>
    <n v="80"/>
    <n v="0"/>
    <n v="17"/>
    <n v="2"/>
    <x v="7"/>
    <n v="6"/>
    <n v="0"/>
    <n v="8"/>
    <s v="46+"/>
    <s v="Senior"/>
    <x v="2"/>
    <x v="1"/>
  </r>
  <r>
    <x v="1"/>
    <s v="Travel_Frequently"/>
    <x v="2"/>
    <s v="Current Employees"/>
    <x v="0"/>
    <x v="2"/>
    <s v="STAFF-1477"/>
    <n v="1477"/>
    <x v="1"/>
    <x v="0"/>
    <x v="1"/>
    <s v="No"/>
    <s v="Y"/>
    <n v="2"/>
    <n v="-2"/>
    <n v="0"/>
    <n v="33"/>
    <n v="0"/>
    <m/>
    <n v="0"/>
    <n v="1"/>
    <n v="430"/>
    <n v="7"/>
    <x v="3"/>
    <n v="1"/>
    <n v="4"/>
    <n v="54"/>
    <n v="3"/>
    <n v="2"/>
    <n v="3"/>
    <n v="4373"/>
    <n v="17456"/>
    <n v="0"/>
    <n v="14"/>
    <n v="3"/>
    <n v="1"/>
    <n v="80"/>
    <n v="2"/>
    <n v="5"/>
    <n v="3"/>
    <x v="9"/>
    <n v="3"/>
    <n v="0"/>
    <n v="3"/>
    <s v="26-35"/>
    <s v="Early Career"/>
    <x v="2"/>
    <x v="3"/>
  </r>
  <r>
    <x v="1"/>
    <s v="Travel_Frequently"/>
    <x v="2"/>
    <s v="Current Employees"/>
    <x v="0"/>
    <x v="0"/>
    <s v="STAFF-1507"/>
    <n v="1507"/>
    <x v="1"/>
    <x v="0"/>
    <x v="0"/>
    <s v="No"/>
    <s v="Y"/>
    <n v="5"/>
    <n v="-2"/>
    <n v="0"/>
    <n v="28"/>
    <n v="0"/>
    <m/>
    <n v="0"/>
    <n v="1"/>
    <n v="467"/>
    <n v="7"/>
    <x v="3"/>
    <n v="1"/>
    <n v="3"/>
    <n v="55"/>
    <n v="3"/>
    <n v="2"/>
    <n v="3"/>
    <n v="4898"/>
    <n v="11827"/>
    <n v="0"/>
    <n v="14"/>
    <n v="3"/>
    <n v="4"/>
    <n v="80"/>
    <n v="0"/>
    <n v="5"/>
    <n v="3"/>
    <x v="9"/>
    <n v="2"/>
    <n v="1"/>
    <n v="3"/>
    <s v="26-35"/>
    <s v="Early Career"/>
    <x v="2"/>
    <x v="3"/>
  </r>
  <r>
    <x v="1"/>
    <s v="Travel_Frequently"/>
    <x v="2"/>
    <s v="Current Employees"/>
    <x v="0"/>
    <x v="1"/>
    <s v="STAFF-1613"/>
    <n v="1613"/>
    <x v="1"/>
    <x v="0"/>
    <x v="0"/>
    <s v="No"/>
    <s v="Y"/>
    <n v="3"/>
    <n v="-2"/>
    <n v="0"/>
    <n v="31"/>
    <n v="0"/>
    <m/>
    <n v="0"/>
    <n v="1"/>
    <n v="715"/>
    <n v="2"/>
    <x v="2"/>
    <n v="1"/>
    <n v="4"/>
    <n v="54"/>
    <n v="3"/>
    <n v="2"/>
    <n v="3"/>
    <n v="5332"/>
    <n v="21602"/>
    <n v="7"/>
    <n v="13"/>
    <n v="3"/>
    <n v="4"/>
    <n v="80"/>
    <n v="0"/>
    <n v="10"/>
    <n v="3"/>
    <x v="8"/>
    <n v="2"/>
    <n v="0"/>
    <n v="3"/>
    <s v="26-35"/>
    <s v="Early Career"/>
    <x v="2"/>
    <x v="3"/>
  </r>
  <r>
    <x v="1"/>
    <s v="Travel_Frequently"/>
    <x v="2"/>
    <s v="Current Employees"/>
    <x v="0"/>
    <x v="3"/>
    <s v="STAFF-1853"/>
    <n v="1853"/>
    <x v="1"/>
    <x v="0"/>
    <x v="0"/>
    <s v="No"/>
    <s v="Y"/>
    <n v="2"/>
    <n v="-2"/>
    <n v="0"/>
    <n v="32"/>
    <n v="0"/>
    <m/>
    <n v="0"/>
    <n v="1"/>
    <n v="1318"/>
    <n v="10"/>
    <x v="2"/>
    <n v="1"/>
    <n v="4"/>
    <n v="79"/>
    <n v="3"/>
    <n v="2"/>
    <n v="2"/>
    <n v="4648"/>
    <n v="26075"/>
    <n v="8"/>
    <n v="13"/>
    <n v="3"/>
    <n v="3"/>
    <n v="80"/>
    <n v="0"/>
    <n v="4"/>
    <n v="4"/>
    <x v="2"/>
    <n v="0"/>
    <n v="0"/>
    <n v="0"/>
    <s v="26-35"/>
    <s v="Early Career"/>
    <x v="2"/>
    <x v="2"/>
  </r>
  <r>
    <x v="1"/>
    <s v="Travel_Rarely"/>
    <x v="0"/>
    <s v="Current Employees"/>
    <x v="2"/>
    <x v="1"/>
    <s v="STAFF-1794"/>
    <n v="1794"/>
    <x v="1"/>
    <x v="8"/>
    <x v="2"/>
    <s v="No"/>
    <s v="Y"/>
    <n v="4"/>
    <n v="-2"/>
    <n v="0"/>
    <n v="37"/>
    <n v="0"/>
    <m/>
    <n v="0"/>
    <n v="1"/>
    <n v="1239"/>
    <n v="8"/>
    <x v="0"/>
    <n v="1"/>
    <n v="3"/>
    <n v="89"/>
    <n v="3"/>
    <n v="2"/>
    <n v="2"/>
    <n v="4071"/>
    <n v="12832"/>
    <n v="2"/>
    <n v="13"/>
    <n v="3"/>
    <n v="3"/>
    <n v="80"/>
    <n v="0"/>
    <n v="19"/>
    <n v="2"/>
    <x v="1"/>
    <n v="0"/>
    <n v="4"/>
    <n v="7"/>
    <s v="36-45"/>
    <s v="Mid Career"/>
    <x v="2"/>
    <x v="1"/>
  </r>
  <r>
    <x v="1"/>
    <s v="Travel_Rarely"/>
    <x v="2"/>
    <s v="Current Employees"/>
    <x v="2"/>
    <x v="2"/>
    <s v="STAFF-1865"/>
    <n v="1865"/>
    <x v="1"/>
    <x v="8"/>
    <x v="1"/>
    <s v="No"/>
    <s v="Y"/>
    <n v="3"/>
    <n v="-2"/>
    <n v="0"/>
    <n v="29"/>
    <n v="0"/>
    <m/>
    <n v="0"/>
    <n v="1"/>
    <n v="352"/>
    <n v="6"/>
    <x v="1"/>
    <n v="1"/>
    <n v="4"/>
    <n v="87"/>
    <n v="2"/>
    <n v="1"/>
    <n v="2"/>
    <n v="2804"/>
    <n v="15434"/>
    <n v="1"/>
    <n v="11"/>
    <n v="3"/>
    <n v="4"/>
    <n v="80"/>
    <n v="0"/>
    <n v="1"/>
    <n v="3"/>
    <x v="6"/>
    <n v="0"/>
    <n v="0"/>
    <n v="0"/>
    <s v="26-35"/>
    <s v="Early Career"/>
    <x v="0"/>
    <x v="2"/>
  </r>
  <r>
    <x v="1"/>
    <s v="Travel_Rarely"/>
    <x v="2"/>
    <s v="Current Employees"/>
    <x v="2"/>
    <x v="1"/>
    <s v="STAFF-1419"/>
    <n v="1419"/>
    <x v="1"/>
    <x v="8"/>
    <x v="0"/>
    <s v="No"/>
    <s v="Y"/>
    <n v="3"/>
    <n v="-2"/>
    <n v="0"/>
    <n v="29"/>
    <n v="0"/>
    <m/>
    <n v="0"/>
    <n v="1"/>
    <n v="332"/>
    <n v="17"/>
    <x v="3"/>
    <n v="1"/>
    <n v="2"/>
    <n v="51"/>
    <n v="2"/>
    <n v="3"/>
    <n v="3"/>
    <n v="7988"/>
    <n v="9769"/>
    <n v="1"/>
    <n v="13"/>
    <n v="3"/>
    <n v="1"/>
    <n v="80"/>
    <n v="0"/>
    <n v="10"/>
    <n v="2"/>
    <x v="1"/>
    <n v="9"/>
    <n v="0"/>
    <n v="9"/>
    <s v="26-35"/>
    <s v="Early Career"/>
    <x v="2"/>
    <x v="1"/>
  </r>
  <r>
    <x v="1"/>
    <s v="Travel_Rarely"/>
    <x v="0"/>
    <s v="Current Employees"/>
    <x v="2"/>
    <x v="0"/>
    <s v="STAFF-1778"/>
    <n v="1778"/>
    <x v="1"/>
    <x v="8"/>
    <x v="0"/>
    <s v="No"/>
    <s v="Y"/>
    <n v="5"/>
    <n v="-2"/>
    <n v="0"/>
    <n v="43"/>
    <n v="0"/>
    <m/>
    <n v="0"/>
    <n v="1"/>
    <n v="244"/>
    <n v="2"/>
    <x v="3"/>
    <n v="1"/>
    <n v="2"/>
    <n v="97"/>
    <n v="3"/>
    <n v="1"/>
    <n v="4"/>
    <n v="3539"/>
    <n v="5033"/>
    <n v="0"/>
    <n v="13"/>
    <n v="3"/>
    <n v="2"/>
    <n v="80"/>
    <n v="0"/>
    <n v="10"/>
    <n v="3"/>
    <x v="7"/>
    <n v="7"/>
    <n v="1"/>
    <n v="8"/>
    <s v="36-45"/>
    <s v="Mid Career"/>
    <x v="2"/>
    <x v="1"/>
  </r>
  <r>
    <x v="1"/>
    <s v="Travel_Rarely"/>
    <x v="3"/>
    <s v="Current Employees"/>
    <x v="1"/>
    <x v="4"/>
    <s v="STAFF-1694"/>
    <n v="1694"/>
    <x v="1"/>
    <x v="1"/>
    <x v="2"/>
    <s v="No"/>
    <s v="Y"/>
    <n v="1"/>
    <n v="-2"/>
    <n v="0"/>
    <n v="55"/>
    <n v="0"/>
    <m/>
    <n v="0"/>
    <n v="1"/>
    <n v="1441"/>
    <n v="22"/>
    <x v="3"/>
    <n v="1"/>
    <n v="4"/>
    <n v="94"/>
    <n v="2"/>
    <n v="1"/>
    <n v="4"/>
    <n v="3537"/>
    <n v="23737"/>
    <n v="5"/>
    <n v="12"/>
    <n v="3"/>
    <n v="4"/>
    <n v="80"/>
    <n v="1"/>
    <n v="8"/>
    <n v="3"/>
    <x v="9"/>
    <n v="2"/>
    <n v="1"/>
    <n v="2"/>
    <s v="46+"/>
    <s v="Senior"/>
    <x v="0"/>
    <x v="3"/>
  </r>
  <r>
    <x v="1"/>
    <s v="Travel_Rarely"/>
    <x v="2"/>
    <s v="Current Employees"/>
    <x v="1"/>
    <x v="0"/>
    <s v="STAFF-1506"/>
    <n v="1506"/>
    <x v="1"/>
    <x v="1"/>
    <x v="2"/>
    <s v="No"/>
    <s v="Y"/>
    <n v="2"/>
    <n v="-2"/>
    <n v="0"/>
    <n v="28"/>
    <n v="0"/>
    <m/>
    <n v="0"/>
    <n v="1"/>
    <n v="1423"/>
    <n v="1"/>
    <x v="3"/>
    <n v="1"/>
    <n v="1"/>
    <n v="72"/>
    <n v="2"/>
    <n v="1"/>
    <n v="3"/>
    <n v="1563"/>
    <n v="12530"/>
    <n v="1"/>
    <n v="14"/>
    <n v="3"/>
    <n v="4"/>
    <n v="80"/>
    <n v="1"/>
    <n v="1"/>
    <n v="1"/>
    <x v="6"/>
    <n v="0"/>
    <n v="0"/>
    <n v="0"/>
    <s v="26-35"/>
    <s v="Early Career"/>
    <x v="2"/>
    <x v="2"/>
  </r>
  <r>
    <x v="1"/>
    <s v="Travel_Rarely"/>
    <x v="0"/>
    <s v="Current Employees"/>
    <x v="1"/>
    <x v="0"/>
    <s v="STAFF-1892"/>
    <n v="1892"/>
    <x v="1"/>
    <x v="5"/>
    <x v="2"/>
    <s v="No"/>
    <s v="Y"/>
    <n v="3"/>
    <n v="-2"/>
    <n v="0"/>
    <n v="40"/>
    <n v="0"/>
    <m/>
    <n v="0"/>
    <n v="1"/>
    <n v="1137"/>
    <n v="1"/>
    <x v="2"/>
    <n v="1"/>
    <n v="1"/>
    <n v="98"/>
    <n v="3"/>
    <n v="4"/>
    <n v="3"/>
    <n v="16823"/>
    <n v="18991"/>
    <n v="2"/>
    <n v="11"/>
    <n v="3"/>
    <n v="1"/>
    <n v="80"/>
    <n v="1"/>
    <n v="22"/>
    <n v="3"/>
    <x v="27"/>
    <n v="7"/>
    <n v="11"/>
    <n v="16"/>
    <s v="36-45"/>
    <s v="Mid Career"/>
    <x v="0"/>
    <x v="4"/>
  </r>
  <r>
    <x v="1"/>
    <s v="Travel_Rarely"/>
    <x v="2"/>
    <s v="Current Employees"/>
    <x v="1"/>
    <x v="0"/>
    <s v="STAFF-1881"/>
    <n v="1881"/>
    <x v="1"/>
    <x v="2"/>
    <x v="2"/>
    <s v="No"/>
    <s v="Y"/>
    <n v="2"/>
    <n v="-2"/>
    <n v="0"/>
    <n v="31"/>
    <n v="0"/>
    <m/>
    <n v="0"/>
    <n v="1"/>
    <n v="311"/>
    <n v="20"/>
    <x v="3"/>
    <n v="1"/>
    <n v="2"/>
    <n v="89"/>
    <n v="3"/>
    <n v="2"/>
    <n v="3"/>
    <n v="4197"/>
    <n v="18624"/>
    <n v="1"/>
    <n v="11"/>
    <n v="3"/>
    <n v="1"/>
    <n v="80"/>
    <n v="1"/>
    <n v="10"/>
    <n v="3"/>
    <x v="1"/>
    <n v="8"/>
    <n v="0"/>
    <n v="2"/>
    <s v="26-35"/>
    <s v="Early Career"/>
    <x v="0"/>
    <x v="1"/>
  </r>
  <r>
    <x v="1"/>
    <s v="Travel_Rarely"/>
    <x v="0"/>
    <s v="Current Employees"/>
    <x v="1"/>
    <x v="2"/>
    <s v="STAFF-1627"/>
    <n v="1627"/>
    <x v="1"/>
    <x v="2"/>
    <x v="2"/>
    <s v="No"/>
    <s v="Y"/>
    <n v="3"/>
    <n v="-2"/>
    <n v="0"/>
    <n v="39"/>
    <n v="0"/>
    <m/>
    <n v="0"/>
    <n v="1"/>
    <n v="170"/>
    <n v="3"/>
    <x v="0"/>
    <n v="1"/>
    <n v="3"/>
    <n v="76"/>
    <n v="2"/>
    <n v="2"/>
    <n v="3"/>
    <n v="3069"/>
    <n v="10302"/>
    <n v="0"/>
    <n v="15"/>
    <n v="3"/>
    <n v="4"/>
    <n v="80"/>
    <n v="1"/>
    <n v="11"/>
    <n v="3"/>
    <x v="1"/>
    <n v="8"/>
    <n v="0"/>
    <n v="7"/>
    <s v="36-45"/>
    <s v="Mid Career"/>
    <x v="2"/>
    <x v="1"/>
  </r>
  <r>
    <x v="1"/>
    <s v="Travel_Rarely"/>
    <x v="0"/>
    <s v="Current Employees"/>
    <x v="1"/>
    <x v="2"/>
    <s v="STAFF-1474"/>
    <n v="1474"/>
    <x v="1"/>
    <x v="1"/>
    <x v="2"/>
    <s v="No"/>
    <s v="Y"/>
    <n v="3"/>
    <n v="-2"/>
    <n v="0"/>
    <n v="40"/>
    <n v="0"/>
    <m/>
    <n v="0"/>
    <n v="1"/>
    <n v="896"/>
    <n v="2"/>
    <x v="3"/>
    <n v="1"/>
    <n v="3"/>
    <n v="68"/>
    <n v="3"/>
    <n v="1"/>
    <n v="3"/>
    <n v="2345"/>
    <n v="8045"/>
    <n v="2"/>
    <n v="14"/>
    <n v="3"/>
    <n v="3"/>
    <n v="80"/>
    <n v="1"/>
    <n v="8"/>
    <n v="4"/>
    <x v="11"/>
    <n v="1"/>
    <n v="1"/>
    <n v="2"/>
    <s v="36-45"/>
    <s v="Mid Career"/>
    <x v="2"/>
    <x v="3"/>
  </r>
  <r>
    <x v="1"/>
    <s v="Travel_Rarely"/>
    <x v="1"/>
    <s v="Current Employees"/>
    <x v="1"/>
    <x v="0"/>
    <s v="STAFF-1857"/>
    <n v="1857"/>
    <x v="1"/>
    <x v="3"/>
    <x v="2"/>
    <s v="No"/>
    <s v="Y"/>
    <n v="4"/>
    <n v="-2"/>
    <n v="0"/>
    <n v="46"/>
    <n v="0"/>
    <m/>
    <n v="0"/>
    <n v="1"/>
    <n v="706"/>
    <n v="2"/>
    <x v="0"/>
    <n v="1"/>
    <n v="4"/>
    <n v="82"/>
    <n v="3"/>
    <n v="3"/>
    <n v="4"/>
    <n v="8578"/>
    <n v="19989"/>
    <n v="3"/>
    <n v="14"/>
    <n v="3"/>
    <n v="3"/>
    <n v="80"/>
    <n v="1"/>
    <n v="12"/>
    <n v="2"/>
    <x v="7"/>
    <n v="8"/>
    <n v="4"/>
    <n v="7"/>
    <s v="46+"/>
    <s v="Senior"/>
    <x v="2"/>
    <x v="1"/>
  </r>
  <r>
    <x v="1"/>
    <s v="Travel_Rarely"/>
    <x v="0"/>
    <s v="Current Employees"/>
    <x v="1"/>
    <x v="4"/>
    <s v="STAFF-1599"/>
    <n v="1599"/>
    <x v="1"/>
    <x v="2"/>
    <x v="2"/>
    <s v="No"/>
    <s v="Y"/>
    <n v="0"/>
    <n v="-2"/>
    <n v="0"/>
    <n v="43"/>
    <n v="0"/>
    <m/>
    <n v="0"/>
    <n v="1"/>
    <n v="990"/>
    <n v="27"/>
    <x v="3"/>
    <n v="1"/>
    <n v="4"/>
    <n v="87"/>
    <n v="4"/>
    <n v="1"/>
    <n v="4"/>
    <n v="4876"/>
    <n v="5855"/>
    <n v="5"/>
    <n v="12"/>
    <n v="3"/>
    <n v="3"/>
    <n v="80"/>
    <n v="1"/>
    <n v="8"/>
    <n v="3"/>
    <x v="0"/>
    <n v="4"/>
    <n v="0"/>
    <n v="2"/>
    <s v="36-45"/>
    <s v="Mid Career"/>
    <x v="0"/>
    <x v="0"/>
  </r>
  <r>
    <x v="1"/>
    <s v="Travel_Rarely"/>
    <x v="0"/>
    <s v="Current Employees"/>
    <x v="1"/>
    <x v="0"/>
    <s v="STAFF-1940"/>
    <n v="1940"/>
    <x v="1"/>
    <x v="1"/>
    <x v="2"/>
    <s v="No"/>
    <s v="Y"/>
    <n v="0"/>
    <n v="-2"/>
    <n v="0"/>
    <n v="38"/>
    <n v="0"/>
    <m/>
    <n v="0"/>
    <n v="1"/>
    <n v="1206"/>
    <n v="9"/>
    <x v="0"/>
    <n v="1"/>
    <n v="2"/>
    <n v="71"/>
    <n v="3"/>
    <n v="1"/>
    <n v="4"/>
    <n v="4771"/>
    <n v="14293"/>
    <n v="2"/>
    <n v="19"/>
    <n v="3"/>
    <n v="4"/>
    <n v="80"/>
    <n v="2"/>
    <n v="10"/>
    <n v="4"/>
    <x v="8"/>
    <n v="2"/>
    <n v="0"/>
    <n v="3"/>
    <s v="36-45"/>
    <s v="Mid Career"/>
    <x v="3"/>
    <x v="3"/>
  </r>
  <r>
    <x v="1"/>
    <s v="Travel_Rarely"/>
    <x v="3"/>
    <s v="Current Employees"/>
    <x v="1"/>
    <x v="2"/>
    <s v="STAFF-1424"/>
    <n v="1424"/>
    <x v="1"/>
    <x v="7"/>
    <x v="2"/>
    <s v="No"/>
    <s v="Y"/>
    <n v="4"/>
    <n v="-2"/>
    <n v="0"/>
    <n v="55"/>
    <n v="0"/>
    <m/>
    <n v="0"/>
    <n v="1"/>
    <n v="1136"/>
    <n v="1"/>
    <x v="2"/>
    <n v="1"/>
    <n v="2"/>
    <n v="81"/>
    <n v="4"/>
    <n v="4"/>
    <n v="4"/>
    <n v="14732"/>
    <n v="12414"/>
    <n v="2"/>
    <n v="13"/>
    <n v="3"/>
    <n v="4"/>
    <n v="80"/>
    <n v="2"/>
    <n v="31"/>
    <n v="4"/>
    <x v="5"/>
    <n v="7"/>
    <n v="0"/>
    <n v="0"/>
    <s v="46+"/>
    <s v="Senior"/>
    <x v="2"/>
    <x v="0"/>
  </r>
  <r>
    <x v="1"/>
    <s v="Travel_Rarely"/>
    <x v="1"/>
    <s v="Current Employees"/>
    <x v="1"/>
    <x v="0"/>
    <s v="STAFF-1484"/>
    <n v="1484"/>
    <x v="1"/>
    <x v="4"/>
    <x v="2"/>
    <s v="No"/>
    <s v="Y"/>
    <n v="3"/>
    <n v="-2"/>
    <n v="0"/>
    <n v="49"/>
    <n v="0"/>
    <m/>
    <n v="0"/>
    <n v="1"/>
    <n v="1490"/>
    <n v="7"/>
    <x v="2"/>
    <n v="1"/>
    <n v="3"/>
    <n v="35"/>
    <n v="3"/>
    <n v="3"/>
    <n v="2"/>
    <n v="10466"/>
    <n v="20948"/>
    <n v="3"/>
    <n v="14"/>
    <n v="3"/>
    <n v="2"/>
    <n v="80"/>
    <n v="2"/>
    <n v="29"/>
    <n v="3"/>
    <x v="3"/>
    <n v="7"/>
    <n v="0"/>
    <n v="7"/>
    <s v="46+"/>
    <s v="Senior"/>
    <x v="2"/>
    <x v="0"/>
  </r>
  <r>
    <x v="1"/>
    <s v="Travel_Rarely"/>
    <x v="2"/>
    <s v="Current Employees"/>
    <x v="1"/>
    <x v="0"/>
    <s v="STAFF-1859"/>
    <n v="1859"/>
    <x v="1"/>
    <x v="4"/>
    <x v="2"/>
    <s v="No"/>
    <s v="Y"/>
    <n v="3"/>
    <n v="-2"/>
    <n v="0"/>
    <n v="29"/>
    <n v="0"/>
    <m/>
    <n v="0"/>
    <n v="1"/>
    <n v="726"/>
    <n v="29"/>
    <x v="1"/>
    <n v="1"/>
    <n v="4"/>
    <n v="93"/>
    <n v="1"/>
    <n v="2"/>
    <n v="3"/>
    <n v="6384"/>
    <n v="21143"/>
    <n v="8"/>
    <n v="17"/>
    <n v="3"/>
    <n v="4"/>
    <n v="80"/>
    <n v="2"/>
    <n v="11"/>
    <n v="3"/>
    <x v="5"/>
    <n v="0"/>
    <n v="1"/>
    <n v="6"/>
    <s v="26-35"/>
    <s v="Early Career"/>
    <x v="4"/>
    <x v="0"/>
  </r>
  <r>
    <x v="1"/>
    <s v="Travel_Rarely"/>
    <x v="2"/>
    <s v="Current Employees"/>
    <x v="1"/>
    <x v="1"/>
    <s v="STAFF-1619"/>
    <n v="1619"/>
    <x v="1"/>
    <x v="2"/>
    <x v="2"/>
    <s v="No"/>
    <s v="Y"/>
    <n v="3"/>
    <n v="-2"/>
    <n v="0"/>
    <n v="27"/>
    <n v="0"/>
    <m/>
    <n v="0"/>
    <n v="1"/>
    <n v="1302"/>
    <n v="19"/>
    <x v="3"/>
    <n v="1"/>
    <n v="4"/>
    <n v="67"/>
    <n v="2"/>
    <n v="1"/>
    <n v="3"/>
    <n v="4066"/>
    <n v="16290"/>
    <n v="1"/>
    <n v="11"/>
    <n v="3"/>
    <n v="1"/>
    <n v="80"/>
    <n v="2"/>
    <n v="7"/>
    <n v="3"/>
    <x v="5"/>
    <n v="7"/>
    <n v="0"/>
    <n v="7"/>
    <s v="26-35"/>
    <s v="Early Career"/>
    <x v="0"/>
    <x v="0"/>
  </r>
  <r>
    <x v="1"/>
    <s v="Travel_Rarely"/>
    <x v="2"/>
    <s v="Current Employees"/>
    <x v="1"/>
    <x v="2"/>
    <s v="STAFF-1671"/>
    <n v="1671"/>
    <x v="1"/>
    <x v="1"/>
    <x v="2"/>
    <s v="No"/>
    <s v="Y"/>
    <n v="4"/>
    <n v="-2"/>
    <n v="0"/>
    <n v="32"/>
    <n v="0"/>
    <m/>
    <n v="0"/>
    <n v="1"/>
    <n v="977"/>
    <n v="2"/>
    <x v="3"/>
    <n v="1"/>
    <n v="4"/>
    <n v="45"/>
    <n v="3"/>
    <n v="2"/>
    <n v="2"/>
    <n v="5470"/>
    <n v="25518"/>
    <n v="0"/>
    <n v="13"/>
    <n v="3"/>
    <n v="3"/>
    <n v="80"/>
    <n v="2"/>
    <n v="10"/>
    <n v="2"/>
    <x v="7"/>
    <n v="5"/>
    <n v="1"/>
    <n v="6"/>
    <s v="26-35"/>
    <s v="Early Career"/>
    <x v="2"/>
    <x v="1"/>
  </r>
  <r>
    <x v="1"/>
    <s v="Travel_Rarely"/>
    <x v="1"/>
    <s v="Current Employees"/>
    <x v="1"/>
    <x v="4"/>
    <s v="STAFF-1553"/>
    <n v="1553"/>
    <x v="1"/>
    <x v="4"/>
    <x v="2"/>
    <s v="No"/>
    <s v="Y"/>
    <n v="4"/>
    <n v="-2"/>
    <n v="0"/>
    <n v="45"/>
    <n v="0"/>
    <m/>
    <n v="0"/>
    <n v="1"/>
    <n v="538"/>
    <n v="1"/>
    <x v="2"/>
    <n v="1"/>
    <n v="4"/>
    <n v="66"/>
    <n v="3"/>
    <n v="3"/>
    <n v="4"/>
    <n v="7441"/>
    <n v="20933"/>
    <n v="1"/>
    <n v="12"/>
    <n v="3"/>
    <n v="1"/>
    <n v="80"/>
    <n v="3"/>
    <n v="10"/>
    <n v="3"/>
    <x v="1"/>
    <n v="8"/>
    <n v="7"/>
    <n v="7"/>
    <s v="36-45"/>
    <s v="Mid Career"/>
    <x v="0"/>
    <x v="1"/>
  </r>
  <r>
    <x v="1"/>
    <s v="Travel_Rarely"/>
    <x v="4"/>
    <s v="Current Employees"/>
    <x v="1"/>
    <x v="2"/>
    <s v="STAFF-1725"/>
    <n v="1725"/>
    <x v="1"/>
    <x v="2"/>
    <x v="2"/>
    <s v="No"/>
    <s v="Y"/>
    <n v="2"/>
    <n v="-2"/>
    <n v="0"/>
    <n v="24"/>
    <n v="0"/>
    <m/>
    <n v="0"/>
    <n v="1"/>
    <n v="506"/>
    <n v="29"/>
    <x v="1"/>
    <n v="1"/>
    <n v="2"/>
    <n v="91"/>
    <n v="3"/>
    <n v="1"/>
    <n v="3"/>
    <n v="3907"/>
    <n v="3622"/>
    <n v="1"/>
    <n v="13"/>
    <n v="3"/>
    <n v="2"/>
    <n v="80"/>
    <n v="3"/>
    <n v="6"/>
    <n v="4"/>
    <x v="0"/>
    <n v="2"/>
    <n v="1"/>
    <n v="2"/>
    <s v="18-25"/>
    <s v="Young"/>
    <x v="2"/>
    <x v="0"/>
  </r>
  <r>
    <x v="1"/>
    <s v="Travel_Rarely"/>
    <x v="4"/>
    <s v="Current Employees"/>
    <x v="1"/>
    <x v="4"/>
    <s v="STAFF-1551"/>
    <n v="1551"/>
    <x v="1"/>
    <x v="2"/>
    <x v="2"/>
    <s v="No"/>
    <s v="Y"/>
    <n v="3"/>
    <n v="-2"/>
    <n v="0"/>
    <n v="24"/>
    <n v="0"/>
    <m/>
    <n v="0"/>
    <n v="1"/>
    <n v="350"/>
    <n v="21"/>
    <x v="0"/>
    <n v="1"/>
    <n v="4"/>
    <n v="57"/>
    <n v="2"/>
    <n v="1"/>
    <n v="4"/>
    <n v="2296"/>
    <n v="10036"/>
    <n v="0"/>
    <n v="14"/>
    <n v="3"/>
    <n v="2"/>
    <n v="80"/>
    <n v="3"/>
    <n v="2"/>
    <n v="3"/>
    <x v="6"/>
    <n v="1"/>
    <n v="0"/>
    <n v="0"/>
    <s v="18-25"/>
    <s v="Young"/>
    <x v="2"/>
    <x v="2"/>
  </r>
  <r>
    <x v="1"/>
    <s v="Travel_Rarely"/>
    <x v="0"/>
    <s v="Current Employees"/>
    <x v="1"/>
    <x v="1"/>
    <s v="STAFF-1871"/>
    <n v="1871"/>
    <x v="1"/>
    <x v="1"/>
    <x v="2"/>
    <s v="No"/>
    <s v="Y"/>
    <n v="2"/>
    <n v="-2"/>
    <n v="0"/>
    <n v="39"/>
    <n v="0"/>
    <m/>
    <n v="0"/>
    <n v="1"/>
    <n v="835"/>
    <n v="19"/>
    <x v="2"/>
    <n v="1"/>
    <n v="4"/>
    <n v="41"/>
    <n v="3"/>
    <n v="2"/>
    <n v="4"/>
    <n v="3902"/>
    <n v="5141"/>
    <n v="8"/>
    <n v="14"/>
    <n v="3"/>
    <n v="2"/>
    <n v="80"/>
    <n v="3"/>
    <n v="7"/>
    <n v="3"/>
    <x v="4"/>
    <n v="2"/>
    <n v="2"/>
    <n v="2"/>
    <s v="36-45"/>
    <s v="Mid Career"/>
    <x v="2"/>
    <x v="2"/>
  </r>
  <r>
    <x v="1"/>
    <s v="Travel_Rarely"/>
    <x v="0"/>
    <s v="Current Employees"/>
    <x v="1"/>
    <x v="0"/>
    <s v="STAFF-2031"/>
    <n v="2031"/>
    <x v="1"/>
    <x v="5"/>
    <x v="1"/>
    <s v="No"/>
    <s v="Y"/>
    <n v="2"/>
    <n v="-2"/>
    <n v="0"/>
    <n v="42"/>
    <n v="0"/>
    <m/>
    <n v="0"/>
    <n v="1"/>
    <n v="300"/>
    <n v="2"/>
    <x v="3"/>
    <n v="1"/>
    <n v="1"/>
    <n v="56"/>
    <n v="3"/>
    <n v="5"/>
    <n v="3"/>
    <n v="18880"/>
    <n v="17312"/>
    <n v="5"/>
    <n v="11"/>
    <n v="3"/>
    <n v="1"/>
    <n v="80"/>
    <n v="0"/>
    <n v="24"/>
    <n v="2"/>
    <x v="14"/>
    <n v="6"/>
    <n v="4"/>
    <n v="14"/>
    <s v="36-45"/>
    <s v="Mid Career"/>
    <x v="0"/>
    <x v="4"/>
  </r>
  <r>
    <x v="1"/>
    <s v="Travel_Rarely"/>
    <x v="0"/>
    <s v="Current Employees"/>
    <x v="1"/>
    <x v="2"/>
    <s v="STAFF-1543"/>
    <n v="1543"/>
    <x v="1"/>
    <x v="1"/>
    <x v="1"/>
    <s v="No"/>
    <s v="Y"/>
    <n v="2"/>
    <n v="-2"/>
    <n v="0"/>
    <n v="37"/>
    <n v="0"/>
    <m/>
    <n v="0"/>
    <n v="1"/>
    <n v="674"/>
    <n v="13"/>
    <x v="3"/>
    <n v="1"/>
    <n v="1"/>
    <n v="47"/>
    <n v="3"/>
    <n v="2"/>
    <n v="4"/>
    <n v="4285"/>
    <n v="3031"/>
    <n v="1"/>
    <n v="17"/>
    <n v="3"/>
    <n v="1"/>
    <n v="80"/>
    <n v="0"/>
    <n v="10"/>
    <n v="3"/>
    <x v="1"/>
    <n v="8"/>
    <n v="3"/>
    <n v="7"/>
    <s v="36-45"/>
    <s v="Mid Career"/>
    <x v="4"/>
    <x v="1"/>
  </r>
  <r>
    <x v="1"/>
    <s v="Travel_Rarely"/>
    <x v="2"/>
    <s v="Current Employees"/>
    <x v="1"/>
    <x v="0"/>
    <s v="STAFF-1434"/>
    <n v="1434"/>
    <x v="1"/>
    <x v="2"/>
    <x v="1"/>
    <s v="No"/>
    <s v="Y"/>
    <n v="3"/>
    <n v="-2"/>
    <n v="0"/>
    <n v="27"/>
    <n v="0"/>
    <m/>
    <n v="0"/>
    <n v="1"/>
    <n v="1377"/>
    <n v="11"/>
    <x v="1"/>
    <n v="1"/>
    <n v="2"/>
    <n v="91"/>
    <n v="3"/>
    <n v="1"/>
    <n v="3"/>
    <n v="2099"/>
    <n v="7679"/>
    <n v="0"/>
    <n v="14"/>
    <n v="3"/>
    <n v="2"/>
    <n v="80"/>
    <n v="0"/>
    <n v="6"/>
    <n v="4"/>
    <x v="8"/>
    <n v="0"/>
    <n v="1"/>
    <n v="4"/>
    <s v="26-35"/>
    <s v="Early Career"/>
    <x v="2"/>
    <x v="3"/>
  </r>
  <r>
    <x v="1"/>
    <s v="Travel_Rarely"/>
    <x v="0"/>
    <s v="Current Employees"/>
    <x v="1"/>
    <x v="0"/>
    <s v="STAFF-1621"/>
    <n v="1621"/>
    <x v="1"/>
    <x v="1"/>
    <x v="1"/>
    <s v="No"/>
    <s v="Y"/>
    <n v="2"/>
    <n v="-2"/>
    <n v="0"/>
    <n v="35"/>
    <n v="0"/>
    <m/>
    <n v="0"/>
    <n v="1"/>
    <n v="819"/>
    <n v="18"/>
    <x v="4"/>
    <n v="1"/>
    <n v="2"/>
    <n v="48"/>
    <n v="4"/>
    <n v="2"/>
    <n v="3"/>
    <n v="5208"/>
    <n v="26312"/>
    <n v="1"/>
    <n v="11"/>
    <n v="3"/>
    <n v="4"/>
    <n v="80"/>
    <n v="0"/>
    <n v="16"/>
    <n v="3"/>
    <x v="22"/>
    <n v="15"/>
    <n v="1"/>
    <n v="10"/>
    <s v="26-35"/>
    <s v="Early Career"/>
    <x v="0"/>
    <x v="4"/>
  </r>
  <r>
    <x v="1"/>
    <s v="Travel_Rarely"/>
    <x v="2"/>
    <s v="Current Employees"/>
    <x v="1"/>
    <x v="2"/>
    <s v="STAFF-2068"/>
    <n v="2068"/>
    <x v="1"/>
    <x v="2"/>
    <x v="1"/>
    <s v="No"/>
    <s v="Y"/>
    <n v="3"/>
    <n v="-2"/>
    <n v="0"/>
    <n v="34"/>
    <n v="0"/>
    <m/>
    <n v="0"/>
    <n v="1"/>
    <n v="628"/>
    <n v="8"/>
    <x v="3"/>
    <n v="1"/>
    <n v="2"/>
    <n v="82"/>
    <n v="4"/>
    <n v="2"/>
    <n v="3"/>
    <n v="4404"/>
    <n v="10228"/>
    <n v="2"/>
    <n v="12"/>
    <n v="3"/>
    <n v="1"/>
    <n v="80"/>
    <n v="0"/>
    <n v="6"/>
    <n v="4"/>
    <x v="9"/>
    <n v="3"/>
    <n v="1"/>
    <n v="2"/>
    <s v="26-35"/>
    <s v="Early Career"/>
    <x v="0"/>
    <x v="3"/>
  </r>
  <r>
    <x v="1"/>
    <s v="Travel_Rarely"/>
    <x v="1"/>
    <s v="Current Employees"/>
    <x v="1"/>
    <x v="2"/>
    <s v="STAFF-1689"/>
    <n v="1689"/>
    <x v="1"/>
    <x v="4"/>
    <x v="1"/>
    <s v="No"/>
    <s v="Y"/>
    <n v="2"/>
    <n v="-2"/>
    <n v="0"/>
    <n v="53"/>
    <n v="0"/>
    <m/>
    <n v="0"/>
    <n v="1"/>
    <n v="1395"/>
    <n v="24"/>
    <x v="2"/>
    <n v="1"/>
    <n v="2"/>
    <n v="48"/>
    <n v="4"/>
    <n v="3"/>
    <n v="4"/>
    <n v="7005"/>
    <n v="3458"/>
    <n v="3"/>
    <n v="15"/>
    <n v="3"/>
    <n v="3"/>
    <n v="80"/>
    <n v="0"/>
    <n v="11"/>
    <n v="3"/>
    <x v="9"/>
    <n v="3"/>
    <n v="1"/>
    <n v="2"/>
    <s v="46+"/>
    <s v="Senior"/>
    <x v="2"/>
    <x v="3"/>
  </r>
  <r>
    <x v="1"/>
    <s v="Travel_Rarely"/>
    <x v="1"/>
    <s v="Current Employees"/>
    <x v="1"/>
    <x v="0"/>
    <s v="STAFF-1867"/>
    <n v="1867"/>
    <x v="1"/>
    <x v="7"/>
    <x v="1"/>
    <s v="No"/>
    <s v="Y"/>
    <n v="3"/>
    <n v="-2"/>
    <n v="0"/>
    <n v="48"/>
    <n v="0"/>
    <m/>
    <n v="0"/>
    <n v="1"/>
    <n v="1224"/>
    <n v="10"/>
    <x v="3"/>
    <n v="1"/>
    <n v="4"/>
    <n v="91"/>
    <n v="2"/>
    <n v="5"/>
    <n v="2"/>
    <n v="19665"/>
    <n v="13583"/>
    <n v="4"/>
    <n v="12"/>
    <n v="3"/>
    <n v="4"/>
    <n v="80"/>
    <n v="0"/>
    <n v="29"/>
    <n v="3"/>
    <x v="14"/>
    <n v="10"/>
    <n v="12"/>
    <n v="9"/>
    <s v="46+"/>
    <s v="Senior"/>
    <x v="0"/>
    <x v="4"/>
  </r>
  <r>
    <x v="1"/>
    <s v="Travel_Rarely"/>
    <x v="2"/>
    <s v="Current Employees"/>
    <x v="1"/>
    <x v="2"/>
    <s v="STAFF-1989"/>
    <n v="1989"/>
    <x v="1"/>
    <x v="2"/>
    <x v="1"/>
    <s v="No"/>
    <s v="Y"/>
    <n v="6"/>
    <n v="-2"/>
    <n v="0"/>
    <n v="30"/>
    <n v="0"/>
    <m/>
    <n v="0"/>
    <n v="1"/>
    <n v="911"/>
    <n v="1"/>
    <x v="0"/>
    <n v="1"/>
    <n v="4"/>
    <n v="76"/>
    <n v="3"/>
    <n v="1"/>
    <n v="2"/>
    <n v="3748"/>
    <n v="4077"/>
    <n v="1"/>
    <n v="13"/>
    <n v="3"/>
    <n v="3"/>
    <n v="80"/>
    <n v="0"/>
    <n v="12"/>
    <n v="2"/>
    <x v="12"/>
    <n v="8"/>
    <n v="1"/>
    <n v="7"/>
    <s v="26-35"/>
    <s v="Early Career"/>
    <x v="2"/>
    <x v="4"/>
  </r>
  <r>
    <x v="1"/>
    <s v="Travel_Rarely"/>
    <x v="2"/>
    <s v="Current Employees"/>
    <x v="1"/>
    <x v="0"/>
    <s v="STAFF-1954"/>
    <n v="1954"/>
    <x v="1"/>
    <x v="4"/>
    <x v="1"/>
    <s v="No"/>
    <s v="Y"/>
    <n v="5"/>
    <n v="-2"/>
    <n v="0"/>
    <n v="29"/>
    <n v="0"/>
    <m/>
    <n v="0"/>
    <n v="1"/>
    <n v="136"/>
    <n v="1"/>
    <x v="3"/>
    <n v="1"/>
    <n v="1"/>
    <n v="89"/>
    <n v="3"/>
    <n v="2"/>
    <n v="3"/>
    <n v="5373"/>
    <n v="6225"/>
    <n v="0"/>
    <n v="12"/>
    <n v="3"/>
    <n v="1"/>
    <n v="80"/>
    <n v="1"/>
    <n v="6"/>
    <n v="2"/>
    <x v="8"/>
    <n v="3"/>
    <n v="0"/>
    <n v="2"/>
    <s v="26-35"/>
    <s v="Early Career"/>
    <x v="0"/>
    <x v="3"/>
  </r>
  <r>
    <x v="1"/>
    <s v="Travel_Rarely"/>
    <x v="1"/>
    <s v="Current Employees"/>
    <x v="1"/>
    <x v="4"/>
    <s v="STAFF-1473"/>
    <n v="1473"/>
    <x v="1"/>
    <x v="4"/>
    <x v="1"/>
    <s v="No"/>
    <s v="Y"/>
    <n v="0"/>
    <n v="-2"/>
    <n v="0"/>
    <n v="49"/>
    <n v="0"/>
    <m/>
    <n v="0"/>
    <n v="1"/>
    <n v="1495"/>
    <n v="5"/>
    <x v="2"/>
    <n v="1"/>
    <n v="4"/>
    <n v="96"/>
    <n v="3"/>
    <n v="2"/>
    <n v="4"/>
    <n v="6651"/>
    <n v="21534"/>
    <n v="2"/>
    <n v="14"/>
    <n v="3"/>
    <n v="2"/>
    <n v="80"/>
    <n v="1"/>
    <n v="20"/>
    <n v="2"/>
    <x v="11"/>
    <n v="2"/>
    <n v="1"/>
    <n v="2"/>
    <s v="46+"/>
    <s v="Senior"/>
    <x v="2"/>
    <x v="3"/>
  </r>
  <r>
    <x v="1"/>
    <s v="Travel_Rarely"/>
    <x v="0"/>
    <s v="Current Employees"/>
    <x v="1"/>
    <x v="0"/>
    <s v="STAFF-1971"/>
    <n v="1971"/>
    <x v="1"/>
    <x v="4"/>
    <x v="1"/>
    <s v="No"/>
    <s v="Y"/>
    <n v="1"/>
    <n v="-2"/>
    <n v="0"/>
    <n v="43"/>
    <n v="0"/>
    <m/>
    <n v="0"/>
    <n v="1"/>
    <n v="574"/>
    <n v="11"/>
    <x v="3"/>
    <n v="1"/>
    <n v="1"/>
    <n v="30"/>
    <n v="3"/>
    <n v="3"/>
    <n v="3"/>
    <n v="7510"/>
    <n v="16873"/>
    <n v="1"/>
    <n v="17"/>
    <n v="3"/>
    <n v="2"/>
    <n v="80"/>
    <n v="1"/>
    <n v="10"/>
    <n v="3"/>
    <x v="1"/>
    <n v="9"/>
    <n v="0"/>
    <n v="9"/>
    <s v="36-45"/>
    <s v="Mid Career"/>
    <x v="4"/>
    <x v="1"/>
  </r>
  <r>
    <x v="1"/>
    <s v="Travel_Rarely"/>
    <x v="2"/>
    <s v="Current Employees"/>
    <x v="1"/>
    <x v="4"/>
    <s v="STAFF-1415"/>
    <n v="1415"/>
    <x v="1"/>
    <x v="2"/>
    <x v="1"/>
    <s v="No"/>
    <s v="Y"/>
    <n v="2"/>
    <n v="-2"/>
    <n v="0"/>
    <n v="25"/>
    <n v="0"/>
    <m/>
    <n v="0"/>
    <n v="1"/>
    <n v="949"/>
    <n v="1"/>
    <x v="3"/>
    <n v="1"/>
    <n v="4"/>
    <n v="81"/>
    <n v="3"/>
    <n v="1"/>
    <n v="4"/>
    <n v="3229"/>
    <n v="4910"/>
    <n v="4"/>
    <n v="11"/>
    <n v="3"/>
    <n v="2"/>
    <n v="80"/>
    <n v="1"/>
    <n v="7"/>
    <n v="2"/>
    <x v="11"/>
    <n v="2"/>
    <n v="0"/>
    <n v="2"/>
    <s v="18-25"/>
    <s v="Young"/>
    <x v="0"/>
    <x v="3"/>
  </r>
  <r>
    <x v="1"/>
    <s v="Travel_Rarely"/>
    <x v="1"/>
    <s v="Current Employees"/>
    <x v="1"/>
    <x v="4"/>
    <s v="STAFF-1438"/>
    <n v="1438"/>
    <x v="1"/>
    <x v="1"/>
    <x v="1"/>
    <s v="No"/>
    <s v="Y"/>
    <n v="2"/>
    <n v="-2"/>
    <n v="0"/>
    <n v="47"/>
    <n v="0"/>
    <m/>
    <n v="0"/>
    <n v="1"/>
    <n v="465"/>
    <n v="1"/>
    <x v="3"/>
    <n v="1"/>
    <n v="4"/>
    <n v="74"/>
    <n v="3"/>
    <n v="1"/>
    <n v="4"/>
    <n v="3420"/>
    <n v="10205"/>
    <n v="7"/>
    <n v="12"/>
    <n v="3"/>
    <n v="3"/>
    <n v="80"/>
    <n v="1"/>
    <n v="17"/>
    <n v="2"/>
    <x v="0"/>
    <n v="5"/>
    <n v="1"/>
    <n v="2"/>
    <s v="46+"/>
    <s v="Senior"/>
    <x v="0"/>
    <x v="0"/>
  </r>
  <r>
    <x v="1"/>
    <s v="Travel_Rarely"/>
    <x v="0"/>
    <s v="Current Employees"/>
    <x v="1"/>
    <x v="2"/>
    <s v="STAFF-1826"/>
    <n v="1826"/>
    <x v="1"/>
    <x v="2"/>
    <x v="1"/>
    <s v="No"/>
    <s v="Y"/>
    <n v="2"/>
    <n v="-2"/>
    <n v="0"/>
    <n v="35"/>
    <n v="0"/>
    <m/>
    <n v="0"/>
    <n v="1"/>
    <n v="185"/>
    <n v="23"/>
    <x v="2"/>
    <n v="1"/>
    <n v="2"/>
    <n v="91"/>
    <n v="1"/>
    <n v="1"/>
    <n v="3"/>
    <n v="2705"/>
    <n v="9696"/>
    <n v="0"/>
    <n v="16"/>
    <n v="3"/>
    <n v="2"/>
    <n v="80"/>
    <n v="1"/>
    <n v="6"/>
    <n v="4"/>
    <x v="8"/>
    <n v="4"/>
    <n v="0"/>
    <n v="3"/>
    <s v="26-35"/>
    <s v="Early Career"/>
    <x v="4"/>
    <x v="3"/>
  </r>
  <r>
    <x v="1"/>
    <s v="Travel_Rarely"/>
    <x v="2"/>
    <s v="Current Employees"/>
    <x v="1"/>
    <x v="2"/>
    <s v="STAFF-1609"/>
    <n v="1609"/>
    <x v="1"/>
    <x v="1"/>
    <x v="1"/>
    <s v="No"/>
    <s v="Y"/>
    <n v="3"/>
    <n v="-2"/>
    <n v="0"/>
    <n v="30"/>
    <n v="0"/>
    <m/>
    <n v="0"/>
    <n v="1"/>
    <n v="241"/>
    <n v="7"/>
    <x v="3"/>
    <n v="1"/>
    <n v="2"/>
    <n v="48"/>
    <n v="2"/>
    <n v="1"/>
    <n v="2"/>
    <n v="2141"/>
    <n v="5348"/>
    <n v="1"/>
    <n v="12"/>
    <n v="3"/>
    <n v="2"/>
    <n v="80"/>
    <n v="1"/>
    <n v="6"/>
    <n v="2"/>
    <x v="0"/>
    <n v="4"/>
    <n v="1"/>
    <n v="1"/>
    <s v="26-35"/>
    <s v="Early Career"/>
    <x v="0"/>
    <x v="0"/>
  </r>
  <r>
    <x v="1"/>
    <s v="Travel_Rarely"/>
    <x v="2"/>
    <s v="Current Employees"/>
    <x v="1"/>
    <x v="2"/>
    <s v="STAFF-1696"/>
    <n v="1696"/>
    <x v="1"/>
    <x v="2"/>
    <x v="1"/>
    <s v="No"/>
    <s v="Y"/>
    <n v="3"/>
    <n v="-2"/>
    <n v="0"/>
    <n v="34"/>
    <n v="0"/>
    <m/>
    <n v="0"/>
    <n v="1"/>
    <n v="1157"/>
    <n v="5"/>
    <x v="0"/>
    <n v="1"/>
    <n v="2"/>
    <n v="57"/>
    <n v="2"/>
    <n v="2"/>
    <n v="4"/>
    <n v="3986"/>
    <n v="11912"/>
    <n v="1"/>
    <n v="14"/>
    <n v="3"/>
    <n v="3"/>
    <n v="80"/>
    <n v="1"/>
    <n v="15"/>
    <n v="4"/>
    <x v="15"/>
    <n v="10"/>
    <n v="4"/>
    <n v="13"/>
    <s v="26-35"/>
    <s v="Early Career"/>
    <x v="2"/>
    <x v="4"/>
  </r>
  <r>
    <x v="1"/>
    <s v="Travel_Rarely"/>
    <x v="2"/>
    <s v="Current Employees"/>
    <x v="1"/>
    <x v="4"/>
    <s v="STAFF-1931"/>
    <n v="1931"/>
    <x v="1"/>
    <x v="1"/>
    <x v="1"/>
    <s v="No"/>
    <s v="Y"/>
    <n v="3"/>
    <n v="-2"/>
    <n v="0"/>
    <n v="27"/>
    <n v="0"/>
    <m/>
    <n v="0"/>
    <n v="1"/>
    <n v="1354"/>
    <n v="2"/>
    <x v="2"/>
    <n v="1"/>
    <n v="4"/>
    <n v="41"/>
    <n v="3"/>
    <n v="1"/>
    <n v="4"/>
    <n v="2226"/>
    <n v="6073"/>
    <n v="1"/>
    <n v="11"/>
    <n v="3"/>
    <n v="3"/>
    <n v="80"/>
    <n v="1"/>
    <n v="6"/>
    <n v="2"/>
    <x v="8"/>
    <n v="3"/>
    <n v="1"/>
    <n v="2"/>
    <s v="26-35"/>
    <s v="Early Career"/>
    <x v="0"/>
    <x v="3"/>
  </r>
  <r>
    <x v="1"/>
    <s v="Travel_Rarely"/>
    <x v="2"/>
    <s v="Current Employees"/>
    <x v="1"/>
    <x v="0"/>
    <s v="STAFF-1721"/>
    <n v="1721"/>
    <x v="1"/>
    <x v="2"/>
    <x v="1"/>
    <s v="No"/>
    <s v="Y"/>
    <n v="2"/>
    <n v="-2"/>
    <n v="0"/>
    <n v="31"/>
    <n v="0"/>
    <m/>
    <n v="0"/>
    <n v="1"/>
    <n v="741"/>
    <n v="2"/>
    <x v="2"/>
    <n v="1"/>
    <n v="2"/>
    <n v="69"/>
    <n v="3"/>
    <n v="1"/>
    <n v="3"/>
    <n v="3477"/>
    <n v="18103"/>
    <n v="1"/>
    <n v="14"/>
    <n v="3"/>
    <n v="4"/>
    <n v="80"/>
    <n v="1"/>
    <n v="6"/>
    <n v="4"/>
    <x v="8"/>
    <n v="2"/>
    <n v="0"/>
    <n v="3"/>
    <s v="26-35"/>
    <s v="Early Career"/>
    <x v="2"/>
    <x v="3"/>
  </r>
  <r>
    <x v="1"/>
    <s v="Travel_Rarely"/>
    <x v="2"/>
    <s v="Current Employees"/>
    <x v="1"/>
    <x v="0"/>
    <s v="STAFF-1729"/>
    <n v="1729"/>
    <x v="1"/>
    <x v="1"/>
    <x v="1"/>
    <s v="No"/>
    <s v="Y"/>
    <n v="2"/>
    <n v="-2"/>
    <n v="0"/>
    <n v="30"/>
    <n v="0"/>
    <m/>
    <n v="0"/>
    <n v="1"/>
    <n v="793"/>
    <n v="16"/>
    <x v="1"/>
    <n v="1"/>
    <n v="2"/>
    <n v="33"/>
    <n v="3"/>
    <n v="1"/>
    <n v="4"/>
    <n v="2862"/>
    <n v="3811"/>
    <n v="1"/>
    <n v="12"/>
    <n v="3"/>
    <n v="2"/>
    <n v="80"/>
    <n v="1"/>
    <n v="10"/>
    <n v="2"/>
    <x v="1"/>
    <n v="0"/>
    <n v="0"/>
    <n v="8"/>
    <s v="26-35"/>
    <s v="Early Career"/>
    <x v="0"/>
    <x v="1"/>
  </r>
  <r>
    <x v="1"/>
    <s v="Travel_Rarely"/>
    <x v="2"/>
    <s v="Current Employees"/>
    <x v="1"/>
    <x v="0"/>
    <s v="STAFF-1580"/>
    <n v="1580"/>
    <x v="1"/>
    <x v="1"/>
    <x v="1"/>
    <s v="No"/>
    <s v="Y"/>
    <n v="3"/>
    <n v="-2"/>
    <n v="0"/>
    <n v="34"/>
    <n v="0"/>
    <m/>
    <n v="0"/>
    <n v="1"/>
    <n v="1351"/>
    <n v="1"/>
    <x v="2"/>
    <n v="1"/>
    <n v="2"/>
    <n v="45"/>
    <n v="3"/>
    <n v="2"/>
    <n v="4"/>
    <n v="5484"/>
    <n v="13008"/>
    <n v="9"/>
    <n v="17"/>
    <n v="3"/>
    <n v="2"/>
    <n v="80"/>
    <n v="1"/>
    <n v="9"/>
    <n v="2"/>
    <x v="4"/>
    <n v="2"/>
    <n v="2"/>
    <n v="1"/>
    <s v="26-35"/>
    <s v="Early Career"/>
    <x v="4"/>
    <x v="2"/>
  </r>
  <r>
    <x v="1"/>
    <s v="Travel_Rarely"/>
    <x v="0"/>
    <s v="Current Employees"/>
    <x v="1"/>
    <x v="0"/>
    <s v="STAFF-1903"/>
    <n v="1903"/>
    <x v="1"/>
    <x v="4"/>
    <x v="1"/>
    <s v="No"/>
    <s v="Y"/>
    <n v="5"/>
    <n v="-2"/>
    <n v="0"/>
    <n v="44"/>
    <n v="0"/>
    <m/>
    <n v="0"/>
    <n v="1"/>
    <n v="170"/>
    <n v="1"/>
    <x v="2"/>
    <n v="1"/>
    <n v="2"/>
    <n v="78"/>
    <n v="4"/>
    <n v="2"/>
    <n v="3"/>
    <n v="5033"/>
    <n v="9364"/>
    <n v="2"/>
    <n v="15"/>
    <n v="3"/>
    <n v="4"/>
    <n v="80"/>
    <n v="1"/>
    <n v="10"/>
    <n v="3"/>
    <x v="4"/>
    <n v="0"/>
    <n v="2"/>
    <n v="2"/>
    <s v="36-45"/>
    <s v="Mid Career"/>
    <x v="2"/>
    <x v="2"/>
  </r>
  <r>
    <x v="1"/>
    <s v="Travel_Rarely"/>
    <x v="0"/>
    <s v="Current Employees"/>
    <x v="1"/>
    <x v="2"/>
    <s v="STAFF-1542"/>
    <n v="1542"/>
    <x v="1"/>
    <x v="2"/>
    <x v="1"/>
    <s v="No"/>
    <s v="Y"/>
    <n v="3"/>
    <n v="-2"/>
    <n v="0"/>
    <n v="42"/>
    <n v="0"/>
    <m/>
    <n v="0"/>
    <n v="1"/>
    <n v="1210"/>
    <n v="2"/>
    <x v="3"/>
    <n v="1"/>
    <n v="3"/>
    <n v="68"/>
    <n v="2"/>
    <n v="1"/>
    <n v="2"/>
    <n v="4841"/>
    <n v="24052"/>
    <n v="4"/>
    <n v="14"/>
    <n v="3"/>
    <n v="2"/>
    <n v="80"/>
    <n v="1"/>
    <n v="4"/>
    <n v="3"/>
    <x v="6"/>
    <n v="0"/>
    <n v="0"/>
    <n v="0"/>
    <s v="36-45"/>
    <s v="Mid Career"/>
    <x v="2"/>
    <x v="2"/>
  </r>
  <r>
    <x v="1"/>
    <s v="Travel_Rarely"/>
    <x v="0"/>
    <s v="Current Employees"/>
    <x v="1"/>
    <x v="0"/>
    <s v="STAFF-1601"/>
    <n v="1601"/>
    <x v="1"/>
    <x v="2"/>
    <x v="1"/>
    <s v="No"/>
    <s v="Y"/>
    <n v="5"/>
    <n v="-2"/>
    <n v="0"/>
    <n v="35"/>
    <n v="0"/>
    <m/>
    <n v="0"/>
    <n v="1"/>
    <n v="1349"/>
    <n v="7"/>
    <x v="0"/>
    <n v="1"/>
    <n v="3"/>
    <n v="63"/>
    <n v="2"/>
    <n v="1"/>
    <n v="4"/>
    <n v="2690"/>
    <n v="7713"/>
    <n v="1"/>
    <n v="18"/>
    <n v="3"/>
    <n v="4"/>
    <n v="80"/>
    <n v="1"/>
    <n v="1"/>
    <n v="2"/>
    <x v="6"/>
    <n v="0"/>
    <n v="0"/>
    <n v="1"/>
    <s v="26-35"/>
    <s v="Early Career"/>
    <x v="4"/>
    <x v="2"/>
  </r>
  <r>
    <x v="1"/>
    <s v="Travel_Rarely"/>
    <x v="0"/>
    <s v="Current Employees"/>
    <x v="1"/>
    <x v="2"/>
    <s v="STAFF-1911"/>
    <n v="1911"/>
    <x v="1"/>
    <x v="7"/>
    <x v="1"/>
    <s v="No"/>
    <s v="Y"/>
    <n v="3"/>
    <n v="-2"/>
    <n v="0"/>
    <n v="42"/>
    <n v="0"/>
    <m/>
    <n v="0"/>
    <n v="1"/>
    <n v="1396"/>
    <n v="6"/>
    <x v="3"/>
    <n v="1"/>
    <n v="3"/>
    <n v="83"/>
    <n v="3"/>
    <n v="3"/>
    <n v="3"/>
    <n v="13348"/>
    <n v="14842"/>
    <n v="9"/>
    <n v="13"/>
    <n v="3"/>
    <n v="2"/>
    <n v="80"/>
    <n v="1"/>
    <n v="18"/>
    <n v="4"/>
    <x v="20"/>
    <n v="7"/>
    <n v="5"/>
    <n v="7"/>
    <s v="36-45"/>
    <s v="Mid Career"/>
    <x v="2"/>
    <x v="4"/>
  </r>
  <r>
    <x v="1"/>
    <s v="Travel_Rarely"/>
    <x v="2"/>
    <s v="Current Employees"/>
    <x v="1"/>
    <x v="0"/>
    <s v="STAFF-1799"/>
    <n v="1799"/>
    <x v="1"/>
    <x v="1"/>
    <x v="1"/>
    <s v="No"/>
    <s v="Y"/>
    <n v="6"/>
    <n v="-2"/>
    <n v="0"/>
    <n v="28"/>
    <n v="0"/>
    <m/>
    <n v="0"/>
    <n v="1"/>
    <n v="1181"/>
    <n v="1"/>
    <x v="3"/>
    <n v="1"/>
    <n v="3"/>
    <n v="82"/>
    <n v="3"/>
    <n v="1"/>
    <n v="4"/>
    <n v="2044"/>
    <n v="5531"/>
    <n v="1"/>
    <n v="11"/>
    <n v="3"/>
    <n v="3"/>
    <n v="80"/>
    <n v="1"/>
    <n v="5"/>
    <n v="4"/>
    <x v="8"/>
    <n v="3"/>
    <n v="0"/>
    <n v="3"/>
    <s v="26-35"/>
    <s v="Early Career"/>
    <x v="0"/>
    <x v="3"/>
  </r>
  <r>
    <x v="1"/>
    <s v="Travel_Rarely"/>
    <x v="2"/>
    <s v="Current Employees"/>
    <x v="1"/>
    <x v="0"/>
    <s v="STAFF-1763"/>
    <n v="1763"/>
    <x v="1"/>
    <x v="4"/>
    <x v="1"/>
    <s v="No"/>
    <s v="Y"/>
    <n v="3"/>
    <n v="-2"/>
    <n v="0"/>
    <n v="30"/>
    <n v="0"/>
    <m/>
    <n v="0"/>
    <n v="1"/>
    <n v="305"/>
    <n v="16"/>
    <x v="3"/>
    <n v="1"/>
    <n v="3"/>
    <n v="58"/>
    <n v="4"/>
    <n v="2"/>
    <n v="3"/>
    <n v="5294"/>
    <n v="9128"/>
    <n v="3"/>
    <n v="16"/>
    <n v="3"/>
    <n v="3"/>
    <n v="80"/>
    <n v="1"/>
    <n v="10"/>
    <n v="3"/>
    <x v="5"/>
    <n v="0"/>
    <n v="1"/>
    <n v="7"/>
    <s v="26-35"/>
    <s v="Early Career"/>
    <x v="4"/>
    <x v="0"/>
  </r>
  <r>
    <x v="1"/>
    <s v="Travel_Rarely"/>
    <x v="4"/>
    <s v="Current Employees"/>
    <x v="1"/>
    <x v="2"/>
    <s v="STAFF-1707"/>
    <n v="1707"/>
    <x v="1"/>
    <x v="1"/>
    <x v="1"/>
    <s v="No"/>
    <s v="Y"/>
    <n v="1"/>
    <n v="-2"/>
    <n v="0"/>
    <n v="24"/>
    <n v="0"/>
    <m/>
    <n v="0"/>
    <n v="1"/>
    <n v="581"/>
    <n v="9"/>
    <x v="3"/>
    <n v="1"/>
    <n v="3"/>
    <n v="62"/>
    <n v="4"/>
    <n v="1"/>
    <n v="3"/>
    <n v="4401"/>
    <n v="17616"/>
    <n v="1"/>
    <n v="16"/>
    <n v="3"/>
    <n v="4"/>
    <n v="80"/>
    <n v="1"/>
    <n v="5"/>
    <n v="3"/>
    <x v="8"/>
    <n v="3"/>
    <n v="0"/>
    <n v="4"/>
    <s v="18-25"/>
    <s v="Young"/>
    <x v="4"/>
    <x v="3"/>
  </r>
  <r>
    <x v="1"/>
    <s v="Travel_Rarely"/>
    <x v="0"/>
    <s v="Current Employees"/>
    <x v="1"/>
    <x v="2"/>
    <s v="STAFF-2062"/>
    <n v="2062"/>
    <x v="1"/>
    <x v="4"/>
    <x v="1"/>
    <s v="No"/>
    <s v="Y"/>
    <n v="5"/>
    <n v="-2"/>
    <n v="0"/>
    <n v="39"/>
    <n v="0"/>
    <m/>
    <n v="0"/>
    <n v="1"/>
    <n v="613"/>
    <n v="6"/>
    <x v="1"/>
    <n v="1"/>
    <n v="4"/>
    <n v="42"/>
    <n v="2"/>
    <n v="3"/>
    <n v="3"/>
    <n v="9991"/>
    <n v="21457"/>
    <n v="4"/>
    <n v="15"/>
    <n v="3"/>
    <n v="1"/>
    <n v="80"/>
    <n v="1"/>
    <n v="9"/>
    <n v="3"/>
    <x v="5"/>
    <n v="7"/>
    <n v="1"/>
    <n v="7"/>
    <s v="36-45"/>
    <s v="Mid Career"/>
    <x v="2"/>
    <x v="0"/>
  </r>
  <r>
    <x v="1"/>
    <s v="Travel_Rarely"/>
    <x v="0"/>
    <s v="Current Employees"/>
    <x v="1"/>
    <x v="0"/>
    <s v="STAFF-1523"/>
    <n v="1523"/>
    <x v="1"/>
    <x v="7"/>
    <x v="1"/>
    <s v="No"/>
    <s v="Y"/>
    <n v="1"/>
    <n v="-2"/>
    <n v="0"/>
    <n v="44"/>
    <n v="0"/>
    <m/>
    <n v="0"/>
    <n v="1"/>
    <n v="136"/>
    <n v="28"/>
    <x v="3"/>
    <n v="1"/>
    <n v="4"/>
    <n v="32"/>
    <n v="3"/>
    <n v="4"/>
    <n v="3"/>
    <n v="16328"/>
    <n v="22074"/>
    <n v="3"/>
    <n v="13"/>
    <n v="3"/>
    <n v="3"/>
    <n v="80"/>
    <n v="1"/>
    <n v="24"/>
    <n v="4"/>
    <x v="23"/>
    <n v="6"/>
    <n v="14"/>
    <n v="17"/>
    <s v="36-45"/>
    <s v="Mid Career"/>
    <x v="2"/>
    <x v="4"/>
  </r>
  <r>
    <x v="1"/>
    <s v="Travel_Rarely"/>
    <x v="0"/>
    <s v="Current Employees"/>
    <x v="1"/>
    <x v="0"/>
    <s v="STAFF-1728"/>
    <n v="1728"/>
    <x v="1"/>
    <x v="3"/>
    <x v="1"/>
    <s v="No"/>
    <s v="Y"/>
    <n v="3"/>
    <n v="-2"/>
    <n v="0"/>
    <n v="35"/>
    <n v="0"/>
    <m/>
    <n v="0"/>
    <n v="1"/>
    <n v="1370"/>
    <n v="27"/>
    <x v="2"/>
    <n v="1"/>
    <n v="4"/>
    <n v="49"/>
    <n v="3"/>
    <n v="2"/>
    <n v="3"/>
    <n v="6883"/>
    <n v="5151"/>
    <n v="2"/>
    <n v="16"/>
    <n v="3"/>
    <n v="2"/>
    <n v="80"/>
    <n v="1"/>
    <n v="17"/>
    <n v="3"/>
    <x v="5"/>
    <n v="7"/>
    <n v="0"/>
    <n v="7"/>
    <s v="26-35"/>
    <s v="Early Career"/>
    <x v="4"/>
    <x v="0"/>
  </r>
  <r>
    <x v="1"/>
    <s v="Travel_Rarely"/>
    <x v="2"/>
    <s v="Current Employees"/>
    <x v="1"/>
    <x v="0"/>
    <s v="STAFF-1798"/>
    <n v="1798"/>
    <x v="1"/>
    <x v="1"/>
    <x v="1"/>
    <s v="No"/>
    <s v="Y"/>
    <n v="1"/>
    <n v="-2"/>
    <n v="0"/>
    <n v="33"/>
    <n v="0"/>
    <m/>
    <n v="0"/>
    <n v="1"/>
    <n v="867"/>
    <n v="8"/>
    <x v="2"/>
    <n v="1"/>
    <n v="4"/>
    <n v="90"/>
    <n v="4"/>
    <n v="1"/>
    <n v="3"/>
    <n v="3143"/>
    <n v="6076"/>
    <n v="6"/>
    <n v="19"/>
    <n v="3"/>
    <n v="2"/>
    <n v="80"/>
    <n v="1"/>
    <n v="14"/>
    <n v="3"/>
    <x v="1"/>
    <n v="8"/>
    <n v="7"/>
    <n v="6"/>
    <s v="26-35"/>
    <s v="Early Career"/>
    <x v="3"/>
    <x v="1"/>
  </r>
  <r>
    <x v="1"/>
    <s v="Travel_Rarely"/>
    <x v="4"/>
    <s v="Current Employees"/>
    <x v="1"/>
    <x v="4"/>
    <s v="STAFF-1592"/>
    <n v="1592"/>
    <x v="1"/>
    <x v="1"/>
    <x v="1"/>
    <s v="No"/>
    <s v="Y"/>
    <n v="2"/>
    <n v="-2"/>
    <n v="0"/>
    <n v="23"/>
    <n v="0"/>
    <m/>
    <n v="0"/>
    <n v="1"/>
    <n v="977"/>
    <n v="10"/>
    <x v="3"/>
    <n v="1"/>
    <n v="4"/>
    <n v="45"/>
    <n v="4"/>
    <n v="1"/>
    <n v="4"/>
    <n v="2073"/>
    <n v="12826"/>
    <n v="2"/>
    <n v="16"/>
    <n v="3"/>
    <n v="4"/>
    <n v="80"/>
    <n v="1"/>
    <n v="4"/>
    <n v="3"/>
    <x v="4"/>
    <n v="2"/>
    <n v="2"/>
    <n v="2"/>
    <s v="18-25"/>
    <s v="Young"/>
    <x v="4"/>
    <x v="2"/>
  </r>
  <r>
    <x v="1"/>
    <s v="Travel_Rarely"/>
    <x v="0"/>
    <s v="Current Employees"/>
    <x v="1"/>
    <x v="0"/>
    <s v="STAFF-1682"/>
    <n v="1682"/>
    <x v="1"/>
    <x v="4"/>
    <x v="1"/>
    <s v="No"/>
    <s v="Y"/>
    <n v="2"/>
    <n v="-2"/>
    <n v="0"/>
    <n v="36"/>
    <n v="0"/>
    <m/>
    <n v="0"/>
    <n v="1"/>
    <n v="1351"/>
    <n v="26"/>
    <x v="2"/>
    <n v="1"/>
    <n v="1"/>
    <n v="80"/>
    <n v="3"/>
    <n v="2"/>
    <n v="3"/>
    <n v="5347"/>
    <n v="7419"/>
    <n v="6"/>
    <n v="14"/>
    <n v="3"/>
    <n v="2"/>
    <n v="80"/>
    <n v="2"/>
    <n v="10"/>
    <n v="2"/>
    <x v="11"/>
    <n v="2"/>
    <n v="0"/>
    <n v="2"/>
    <s v="36-45"/>
    <s v="Mid Career"/>
    <x v="2"/>
    <x v="3"/>
  </r>
  <r>
    <x v="1"/>
    <s v="Travel_Rarely"/>
    <x v="0"/>
    <s v="Current Employees"/>
    <x v="1"/>
    <x v="0"/>
    <s v="STAFF-2012"/>
    <n v="2012"/>
    <x v="1"/>
    <x v="2"/>
    <x v="1"/>
    <s v="No"/>
    <s v="Y"/>
    <n v="3"/>
    <n v="-2"/>
    <n v="0"/>
    <n v="40"/>
    <n v="0"/>
    <m/>
    <n v="0"/>
    <n v="1"/>
    <n v="543"/>
    <n v="1"/>
    <x v="2"/>
    <n v="1"/>
    <n v="1"/>
    <n v="83"/>
    <n v="3"/>
    <n v="1"/>
    <n v="4"/>
    <n v="2406"/>
    <n v="4060"/>
    <n v="8"/>
    <n v="19"/>
    <n v="3"/>
    <n v="3"/>
    <n v="80"/>
    <n v="2"/>
    <n v="8"/>
    <n v="2"/>
    <x v="6"/>
    <n v="0"/>
    <n v="0"/>
    <n v="0"/>
    <s v="36-45"/>
    <s v="Mid Career"/>
    <x v="3"/>
    <x v="2"/>
  </r>
  <r>
    <x v="1"/>
    <s v="Travel_Rarely"/>
    <x v="0"/>
    <s v="Current Employees"/>
    <x v="1"/>
    <x v="2"/>
    <s v="STAFF-1803"/>
    <n v="1803"/>
    <x v="1"/>
    <x v="4"/>
    <x v="1"/>
    <s v="No"/>
    <s v="Y"/>
    <n v="2"/>
    <n v="-2"/>
    <n v="0"/>
    <n v="42"/>
    <n v="0"/>
    <m/>
    <n v="0"/>
    <n v="1"/>
    <n v="1128"/>
    <n v="13"/>
    <x v="3"/>
    <n v="1"/>
    <n v="2"/>
    <n v="95"/>
    <n v="4"/>
    <n v="2"/>
    <n v="3"/>
    <n v="5538"/>
    <n v="5696"/>
    <n v="5"/>
    <n v="18"/>
    <n v="3"/>
    <n v="3"/>
    <n v="80"/>
    <n v="2"/>
    <n v="10"/>
    <n v="2"/>
    <x v="2"/>
    <n v="0"/>
    <n v="0"/>
    <n v="0"/>
    <s v="36-45"/>
    <s v="Mid Career"/>
    <x v="4"/>
    <x v="2"/>
  </r>
  <r>
    <x v="1"/>
    <s v="Travel_Rarely"/>
    <x v="0"/>
    <s v="Current Employees"/>
    <x v="1"/>
    <x v="0"/>
    <s v="STAFF-1596"/>
    <n v="1596"/>
    <x v="1"/>
    <x v="2"/>
    <x v="1"/>
    <s v="No"/>
    <s v="Y"/>
    <n v="3"/>
    <n v="-2"/>
    <n v="0"/>
    <n v="35"/>
    <n v="0"/>
    <m/>
    <n v="0"/>
    <n v="1"/>
    <n v="750"/>
    <n v="28"/>
    <x v="3"/>
    <n v="1"/>
    <n v="2"/>
    <n v="46"/>
    <n v="4"/>
    <n v="2"/>
    <n v="3"/>
    <n v="3407"/>
    <n v="25348"/>
    <n v="1"/>
    <n v="17"/>
    <n v="3"/>
    <n v="4"/>
    <n v="80"/>
    <n v="2"/>
    <n v="10"/>
    <n v="2"/>
    <x v="1"/>
    <n v="9"/>
    <n v="6"/>
    <n v="8"/>
    <s v="26-35"/>
    <s v="Early Career"/>
    <x v="4"/>
    <x v="1"/>
  </r>
  <r>
    <x v="1"/>
    <s v="Travel_Rarely"/>
    <x v="2"/>
    <s v="Current Employees"/>
    <x v="1"/>
    <x v="0"/>
    <s v="STAFF-1514"/>
    <n v="1514"/>
    <x v="1"/>
    <x v="3"/>
    <x v="1"/>
    <s v="No"/>
    <s v="Y"/>
    <n v="2"/>
    <n v="-2"/>
    <n v="0"/>
    <n v="28"/>
    <n v="0"/>
    <m/>
    <n v="0"/>
    <n v="1"/>
    <n v="1083"/>
    <n v="29"/>
    <x v="1"/>
    <n v="1"/>
    <n v="3"/>
    <n v="96"/>
    <n v="1"/>
    <n v="2"/>
    <n v="2"/>
    <n v="6549"/>
    <n v="3173"/>
    <n v="1"/>
    <n v="14"/>
    <n v="3"/>
    <n v="2"/>
    <n v="80"/>
    <n v="2"/>
    <n v="8"/>
    <n v="2"/>
    <x v="3"/>
    <n v="6"/>
    <n v="1"/>
    <n v="7"/>
    <s v="26-35"/>
    <s v="Early Career"/>
    <x v="2"/>
    <x v="0"/>
  </r>
  <r>
    <x v="1"/>
    <s v="Travel_Rarely"/>
    <x v="2"/>
    <s v="Current Employees"/>
    <x v="1"/>
    <x v="0"/>
    <s v="STAFF-1558"/>
    <n v="1558"/>
    <x v="1"/>
    <x v="1"/>
    <x v="1"/>
    <s v="No"/>
    <s v="Y"/>
    <n v="2"/>
    <n v="-2"/>
    <n v="0"/>
    <n v="29"/>
    <n v="0"/>
    <m/>
    <n v="0"/>
    <n v="1"/>
    <n v="598"/>
    <n v="9"/>
    <x v="3"/>
    <n v="1"/>
    <n v="3"/>
    <n v="91"/>
    <n v="4"/>
    <n v="1"/>
    <n v="3"/>
    <n v="2451"/>
    <n v="22376"/>
    <n v="6"/>
    <n v="18"/>
    <n v="3"/>
    <n v="1"/>
    <n v="80"/>
    <n v="2"/>
    <n v="5"/>
    <n v="2"/>
    <x v="6"/>
    <n v="0"/>
    <n v="0"/>
    <n v="0"/>
    <s v="26-35"/>
    <s v="Early Career"/>
    <x v="4"/>
    <x v="2"/>
  </r>
  <r>
    <x v="1"/>
    <s v="Travel_Rarely"/>
    <x v="0"/>
    <s v="Current Employees"/>
    <x v="1"/>
    <x v="2"/>
    <s v="STAFF-1618"/>
    <n v="1618"/>
    <x v="1"/>
    <x v="3"/>
    <x v="1"/>
    <s v="No"/>
    <s v="Y"/>
    <n v="3"/>
    <n v="-2"/>
    <n v="0"/>
    <n v="39"/>
    <n v="0"/>
    <m/>
    <n v="0"/>
    <n v="1"/>
    <n v="1387"/>
    <n v="10"/>
    <x v="4"/>
    <n v="1"/>
    <n v="2"/>
    <n v="76"/>
    <n v="3"/>
    <n v="2"/>
    <n v="1"/>
    <n v="5377"/>
    <n v="3835"/>
    <n v="2"/>
    <n v="13"/>
    <n v="3"/>
    <n v="4"/>
    <n v="80"/>
    <n v="3"/>
    <n v="10"/>
    <n v="3"/>
    <x v="5"/>
    <n v="7"/>
    <n v="7"/>
    <n v="7"/>
    <s v="36-45"/>
    <s v="Mid Career"/>
    <x v="2"/>
    <x v="0"/>
  </r>
  <r>
    <x v="1"/>
    <s v="Travel_Rarely"/>
    <x v="2"/>
    <s v="Current Employees"/>
    <x v="1"/>
    <x v="2"/>
    <s v="STAFF-1698"/>
    <n v="1698"/>
    <x v="1"/>
    <x v="2"/>
    <x v="1"/>
    <s v="No"/>
    <s v="Y"/>
    <n v="6"/>
    <n v="-2"/>
    <n v="0"/>
    <n v="33"/>
    <n v="0"/>
    <m/>
    <n v="0"/>
    <n v="1"/>
    <n v="267"/>
    <n v="21"/>
    <x v="3"/>
    <n v="1"/>
    <n v="2"/>
    <n v="79"/>
    <n v="4"/>
    <n v="1"/>
    <n v="2"/>
    <n v="2028"/>
    <n v="13637"/>
    <n v="1"/>
    <n v="18"/>
    <n v="3"/>
    <n v="4"/>
    <n v="80"/>
    <n v="3"/>
    <n v="14"/>
    <n v="3"/>
    <x v="13"/>
    <n v="11"/>
    <n v="2"/>
    <n v="13"/>
    <s v="26-35"/>
    <s v="Early Career"/>
    <x v="4"/>
    <x v="4"/>
  </r>
  <r>
    <x v="1"/>
    <s v="Travel_Rarely"/>
    <x v="3"/>
    <s v="Current Employees"/>
    <x v="1"/>
    <x v="2"/>
    <s v="STAFF-1770"/>
    <n v="1770"/>
    <x v="1"/>
    <x v="7"/>
    <x v="1"/>
    <s v="No"/>
    <s v="Y"/>
    <n v="2"/>
    <n v="-2"/>
    <n v="0"/>
    <n v="55"/>
    <n v="0"/>
    <m/>
    <n v="0"/>
    <n v="1"/>
    <n v="478"/>
    <n v="2"/>
    <x v="3"/>
    <n v="1"/>
    <n v="3"/>
    <n v="60"/>
    <n v="2"/>
    <n v="5"/>
    <n v="1"/>
    <n v="19038"/>
    <n v="19805"/>
    <n v="8"/>
    <n v="12"/>
    <n v="3"/>
    <n v="2"/>
    <n v="80"/>
    <n v="3"/>
    <n v="34"/>
    <n v="3"/>
    <x v="6"/>
    <n v="0"/>
    <n v="0"/>
    <n v="0"/>
    <s v="46+"/>
    <s v="Senior"/>
    <x v="0"/>
    <x v="2"/>
  </r>
  <r>
    <x v="1"/>
    <s v="Travel_Rarely"/>
    <x v="0"/>
    <s v="Current Employees"/>
    <x v="1"/>
    <x v="0"/>
    <s v="STAFF-1631"/>
    <n v="1631"/>
    <x v="1"/>
    <x v="3"/>
    <x v="1"/>
    <s v="No"/>
    <s v="Y"/>
    <n v="2"/>
    <n v="-2"/>
    <n v="0"/>
    <n v="37"/>
    <n v="0"/>
    <m/>
    <n v="0"/>
    <n v="1"/>
    <n v="671"/>
    <n v="19"/>
    <x v="3"/>
    <n v="1"/>
    <n v="3"/>
    <n v="85"/>
    <n v="3"/>
    <n v="2"/>
    <n v="3"/>
    <n v="5768"/>
    <n v="26493"/>
    <n v="3"/>
    <n v="17"/>
    <n v="3"/>
    <n v="1"/>
    <n v="80"/>
    <n v="3"/>
    <n v="9"/>
    <n v="2"/>
    <x v="9"/>
    <n v="3"/>
    <n v="0"/>
    <n v="2"/>
    <s v="36-45"/>
    <s v="Mid Career"/>
    <x v="4"/>
    <x v="3"/>
  </r>
  <r>
    <x v="1"/>
    <s v="Travel_Rarely"/>
    <x v="2"/>
    <s v="Current Employees"/>
    <x v="1"/>
    <x v="2"/>
    <s v="STAFF-1718"/>
    <n v="1718"/>
    <x v="1"/>
    <x v="2"/>
    <x v="1"/>
    <s v="No"/>
    <s v="Y"/>
    <n v="3"/>
    <n v="-2"/>
    <n v="0"/>
    <n v="26"/>
    <n v="0"/>
    <m/>
    <n v="0"/>
    <n v="1"/>
    <n v="390"/>
    <n v="17"/>
    <x v="2"/>
    <n v="1"/>
    <n v="4"/>
    <n v="62"/>
    <n v="1"/>
    <n v="1"/>
    <n v="3"/>
    <n v="2305"/>
    <n v="6217"/>
    <n v="1"/>
    <n v="15"/>
    <n v="3"/>
    <n v="3"/>
    <n v="80"/>
    <n v="3"/>
    <n v="3"/>
    <n v="4"/>
    <x v="11"/>
    <n v="2"/>
    <n v="0"/>
    <n v="2"/>
    <s v="26-35"/>
    <s v="Early Career"/>
    <x v="2"/>
    <x v="3"/>
  </r>
  <r>
    <x v="1"/>
    <s v="Travel_Rarely"/>
    <x v="0"/>
    <s v="Current Employees"/>
    <x v="1"/>
    <x v="0"/>
    <s v="STAFF-1435"/>
    <n v="1435"/>
    <x v="1"/>
    <x v="2"/>
    <x v="0"/>
    <s v="No"/>
    <s v="Y"/>
    <n v="2"/>
    <n v="-2"/>
    <n v="0"/>
    <n v="36"/>
    <n v="0"/>
    <m/>
    <n v="0"/>
    <n v="1"/>
    <n v="172"/>
    <n v="4"/>
    <x v="2"/>
    <n v="1"/>
    <n v="1"/>
    <n v="37"/>
    <n v="2"/>
    <n v="2"/>
    <n v="4"/>
    <n v="5810"/>
    <n v="22604"/>
    <n v="1"/>
    <n v="16"/>
    <n v="3"/>
    <n v="3"/>
    <n v="80"/>
    <n v="0"/>
    <n v="10"/>
    <n v="2"/>
    <x v="1"/>
    <n v="4"/>
    <n v="1"/>
    <n v="8"/>
    <s v="36-45"/>
    <s v="Mid Career"/>
    <x v="4"/>
    <x v="1"/>
  </r>
  <r>
    <x v="1"/>
    <s v="Travel_Rarely"/>
    <x v="0"/>
    <s v="Current Employees"/>
    <x v="1"/>
    <x v="0"/>
    <s v="STAFF-1659"/>
    <n v="1659"/>
    <x v="1"/>
    <x v="2"/>
    <x v="0"/>
    <s v="No"/>
    <s v="Y"/>
    <n v="4"/>
    <n v="-2"/>
    <n v="0"/>
    <n v="36"/>
    <n v="0"/>
    <m/>
    <n v="0"/>
    <n v="1"/>
    <n v="311"/>
    <n v="7"/>
    <x v="3"/>
    <n v="1"/>
    <n v="1"/>
    <n v="77"/>
    <n v="3"/>
    <n v="1"/>
    <n v="2"/>
    <n v="2013"/>
    <n v="10950"/>
    <n v="2"/>
    <n v="11"/>
    <n v="3"/>
    <n v="3"/>
    <n v="80"/>
    <n v="0"/>
    <n v="15"/>
    <n v="3"/>
    <x v="9"/>
    <n v="3"/>
    <n v="1"/>
    <n v="3"/>
    <s v="36-45"/>
    <s v="Mid Career"/>
    <x v="0"/>
    <x v="3"/>
  </r>
  <r>
    <x v="1"/>
    <s v="Travel_Rarely"/>
    <x v="4"/>
    <s v="Current Employees"/>
    <x v="1"/>
    <x v="0"/>
    <s v="STAFF-1533"/>
    <n v="1533"/>
    <x v="1"/>
    <x v="2"/>
    <x v="0"/>
    <s v="No"/>
    <s v="Y"/>
    <n v="2"/>
    <n v="-2"/>
    <n v="0"/>
    <n v="23"/>
    <n v="0"/>
    <m/>
    <n v="0"/>
    <n v="1"/>
    <n v="507"/>
    <n v="20"/>
    <x v="1"/>
    <n v="1"/>
    <n v="1"/>
    <n v="97"/>
    <n v="3"/>
    <n v="2"/>
    <n v="3"/>
    <n v="2272"/>
    <n v="24812"/>
    <n v="0"/>
    <n v="14"/>
    <n v="3"/>
    <n v="2"/>
    <n v="80"/>
    <n v="0"/>
    <n v="5"/>
    <n v="3"/>
    <x v="9"/>
    <n v="3"/>
    <n v="1"/>
    <n v="2"/>
    <s v="18-25"/>
    <s v="Young"/>
    <x v="2"/>
    <x v="3"/>
  </r>
  <r>
    <x v="1"/>
    <s v="Travel_Rarely"/>
    <x v="2"/>
    <s v="Current Employees"/>
    <x v="1"/>
    <x v="2"/>
    <s v="STAFF-1577"/>
    <n v="1577"/>
    <x v="1"/>
    <x v="1"/>
    <x v="0"/>
    <s v="No"/>
    <s v="Y"/>
    <n v="4"/>
    <n v="-2"/>
    <n v="0"/>
    <n v="34"/>
    <n v="0"/>
    <m/>
    <n v="0"/>
    <n v="1"/>
    <n v="479"/>
    <n v="7"/>
    <x v="2"/>
    <n v="1"/>
    <n v="1"/>
    <n v="35"/>
    <n v="3"/>
    <n v="1"/>
    <n v="4"/>
    <n v="2972"/>
    <n v="22061"/>
    <n v="1"/>
    <n v="13"/>
    <n v="3"/>
    <n v="3"/>
    <n v="80"/>
    <n v="0"/>
    <n v="1"/>
    <n v="1"/>
    <x v="6"/>
    <n v="0"/>
    <n v="0"/>
    <n v="0"/>
    <s v="26-35"/>
    <s v="Early Career"/>
    <x v="2"/>
    <x v="2"/>
  </r>
  <r>
    <x v="1"/>
    <s v="Travel_Rarely"/>
    <x v="0"/>
    <s v="Current Employees"/>
    <x v="1"/>
    <x v="0"/>
    <s v="STAFF-2014"/>
    <n v="2014"/>
    <x v="1"/>
    <x v="1"/>
    <x v="0"/>
    <s v="No"/>
    <s v="Y"/>
    <n v="2"/>
    <n v="-2"/>
    <n v="0"/>
    <n v="39"/>
    <n v="0"/>
    <m/>
    <n v="0"/>
    <n v="1"/>
    <n v="116"/>
    <n v="24"/>
    <x v="1"/>
    <n v="1"/>
    <n v="1"/>
    <n v="52"/>
    <n v="3"/>
    <n v="2"/>
    <n v="4"/>
    <n v="4108"/>
    <n v="5340"/>
    <n v="7"/>
    <n v="13"/>
    <n v="3"/>
    <n v="1"/>
    <n v="80"/>
    <n v="0"/>
    <n v="18"/>
    <n v="3"/>
    <x v="5"/>
    <n v="7"/>
    <n v="1"/>
    <n v="7"/>
    <s v="36-45"/>
    <s v="Mid Career"/>
    <x v="2"/>
    <x v="0"/>
  </r>
  <r>
    <x v="1"/>
    <s v="Travel_Rarely"/>
    <x v="4"/>
    <s v="Current Employees"/>
    <x v="1"/>
    <x v="0"/>
    <s v="STAFF-1981"/>
    <n v="1981"/>
    <x v="1"/>
    <x v="4"/>
    <x v="0"/>
    <s v="No"/>
    <s v="Y"/>
    <n v="2"/>
    <n v="-2"/>
    <n v="0"/>
    <n v="24"/>
    <n v="0"/>
    <m/>
    <n v="0"/>
    <n v="1"/>
    <n v="771"/>
    <n v="1"/>
    <x v="0"/>
    <n v="1"/>
    <n v="2"/>
    <n v="45"/>
    <n v="2"/>
    <n v="2"/>
    <n v="3"/>
    <n v="4617"/>
    <n v="14120"/>
    <n v="1"/>
    <n v="12"/>
    <n v="3"/>
    <n v="2"/>
    <n v="80"/>
    <n v="0"/>
    <n v="4"/>
    <n v="2"/>
    <x v="9"/>
    <n v="3"/>
    <n v="1"/>
    <n v="2"/>
    <s v="18-25"/>
    <s v="Young"/>
    <x v="0"/>
    <x v="3"/>
  </r>
  <r>
    <x v="1"/>
    <s v="Travel_Rarely"/>
    <x v="0"/>
    <s v="Current Employees"/>
    <x v="1"/>
    <x v="2"/>
    <s v="STAFF-2008"/>
    <n v="2008"/>
    <x v="1"/>
    <x v="1"/>
    <x v="0"/>
    <s v="No"/>
    <s v="Y"/>
    <n v="5"/>
    <n v="-2"/>
    <n v="0"/>
    <n v="35"/>
    <n v="0"/>
    <m/>
    <n v="0"/>
    <n v="1"/>
    <n v="1395"/>
    <n v="9"/>
    <x v="2"/>
    <n v="1"/>
    <n v="2"/>
    <n v="48"/>
    <n v="3"/>
    <n v="2"/>
    <n v="3"/>
    <n v="5098"/>
    <n v="18698"/>
    <n v="1"/>
    <n v="19"/>
    <n v="3"/>
    <n v="2"/>
    <n v="80"/>
    <n v="0"/>
    <n v="10"/>
    <n v="3"/>
    <x v="1"/>
    <n v="7"/>
    <n v="0"/>
    <n v="8"/>
    <s v="26-35"/>
    <s v="Early Career"/>
    <x v="3"/>
    <x v="1"/>
  </r>
  <r>
    <x v="1"/>
    <s v="Travel_Rarely"/>
    <x v="0"/>
    <s v="Current Employees"/>
    <x v="1"/>
    <x v="0"/>
    <s v="STAFF-1814"/>
    <n v="1814"/>
    <x v="1"/>
    <x v="4"/>
    <x v="0"/>
    <s v="No"/>
    <s v="Y"/>
    <n v="3"/>
    <n v="-2"/>
    <n v="0"/>
    <n v="41"/>
    <n v="0"/>
    <m/>
    <n v="0"/>
    <n v="1"/>
    <n v="447"/>
    <n v="5"/>
    <x v="3"/>
    <n v="1"/>
    <n v="2"/>
    <n v="85"/>
    <n v="4"/>
    <n v="2"/>
    <n v="2"/>
    <n v="6870"/>
    <n v="15530"/>
    <n v="3"/>
    <n v="12"/>
    <n v="3"/>
    <n v="1"/>
    <n v="80"/>
    <n v="0"/>
    <n v="11"/>
    <n v="1"/>
    <x v="11"/>
    <n v="2"/>
    <n v="1"/>
    <n v="2"/>
    <s v="36-45"/>
    <s v="Mid Career"/>
    <x v="0"/>
    <x v="3"/>
  </r>
  <r>
    <x v="1"/>
    <s v="Travel_Rarely"/>
    <x v="0"/>
    <s v="Current Employees"/>
    <x v="1"/>
    <x v="0"/>
    <s v="STAFF-2048"/>
    <n v="2048"/>
    <x v="1"/>
    <x v="1"/>
    <x v="0"/>
    <s v="No"/>
    <s v="Y"/>
    <n v="2"/>
    <n v="-2"/>
    <n v="0"/>
    <n v="40"/>
    <n v="0"/>
    <m/>
    <n v="0"/>
    <n v="1"/>
    <n v="1322"/>
    <n v="2"/>
    <x v="2"/>
    <n v="1"/>
    <n v="3"/>
    <n v="52"/>
    <n v="2"/>
    <n v="1"/>
    <n v="3"/>
    <n v="2809"/>
    <n v="2725"/>
    <n v="2"/>
    <n v="14"/>
    <n v="3"/>
    <n v="4"/>
    <n v="80"/>
    <n v="0"/>
    <n v="8"/>
    <n v="3"/>
    <x v="4"/>
    <n v="2"/>
    <n v="2"/>
    <n v="2"/>
    <s v="36-45"/>
    <s v="Mid Career"/>
    <x v="2"/>
    <x v="2"/>
  </r>
  <r>
    <x v="1"/>
    <s v="Travel_Rarely"/>
    <x v="2"/>
    <s v="Current Employees"/>
    <x v="1"/>
    <x v="2"/>
    <s v="STAFF-1952"/>
    <n v="1952"/>
    <x v="1"/>
    <x v="2"/>
    <x v="0"/>
    <s v="No"/>
    <s v="Y"/>
    <n v="6"/>
    <n v="-2"/>
    <n v="0"/>
    <n v="26"/>
    <n v="0"/>
    <m/>
    <n v="0"/>
    <n v="1"/>
    <n v="157"/>
    <n v="1"/>
    <x v="3"/>
    <n v="1"/>
    <n v="3"/>
    <n v="95"/>
    <n v="3"/>
    <n v="1"/>
    <n v="1"/>
    <n v="2867"/>
    <n v="20006"/>
    <n v="0"/>
    <n v="13"/>
    <n v="3"/>
    <n v="4"/>
    <n v="80"/>
    <n v="0"/>
    <n v="8"/>
    <n v="2"/>
    <x v="5"/>
    <n v="7"/>
    <n v="7"/>
    <n v="6"/>
    <s v="26-35"/>
    <s v="Early Career"/>
    <x v="2"/>
    <x v="0"/>
  </r>
  <r>
    <x v="1"/>
    <s v="Travel_Rarely"/>
    <x v="1"/>
    <s v="Current Employees"/>
    <x v="1"/>
    <x v="0"/>
    <s v="STAFF-1727"/>
    <n v="1727"/>
    <x v="1"/>
    <x v="4"/>
    <x v="0"/>
    <s v="No"/>
    <s v="Y"/>
    <n v="3"/>
    <n v="-2"/>
    <n v="0"/>
    <n v="46"/>
    <n v="0"/>
    <m/>
    <n v="0"/>
    <n v="1"/>
    <n v="717"/>
    <n v="13"/>
    <x v="2"/>
    <n v="1"/>
    <n v="3"/>
    <n v="34"/>
    <n v="3"/>
    <n v="2"/>
    <n v="2"/>
    <n v="5562"/>
    <n v="9697"/>
    <n v="6"/>
    <n v="14"/>
    <n v="3"/>
    <n v="4"/>
    <n v="80"/>
    <n v="0"/>
    <n v="19"/>
    <n v="3"/>
    <x v="1"/>
    <n v="7"/>
    <n v="0"/>
    <n v="9"/>
    <s v="46+"/>
    <s v="Senior"/>
    <x v="2"/>
    <x v="1"/>
  </r>
  <r>
    <x v="1"/>
    <s v="Travel_Rarely"/>
    <x v="1"/>
    <s v="Current Employees"/>
    <x v="1"/>
    <x v="0"/>
    <s v="STAFF-1677"/>
    <n v="1677"/>
    <x v="1"/>
    <x v="5"/>
    <x v="0"/>
    <s v="No"/>
    <s v="Y"/>
    <n v="2"/>
    <n v="-2"/>
    <n v="0"/>
    <n v="49"/>
    <n v="0"/>
    <m/>
    <n v="0"/>
    <n v="1"/>
    <n v="809"/>
    <n v="1"/>
    <x v="3"/>
    <n v="1"/>
    <n v="3"/>
    <n v="36"/>
    <n v="3"/>
    <n v="4"/>
    <n v="3"/>
    <n v="15379"/>
    <n v="22384"/>
    <n v="4"/>
    <n v="14"/>
    <n v="3"/>
    <n v="1"/>
    <n v="80"/>
    <n v="0"/>
    <n v="23"/>
    <n v="3"/>
    <x v="3"/>
    <n v="7"/>
    <n v="0"/>
    <n v="0"/>
    <s v="46+"/>
    <s v="Senior"/>
    <x v="2"/>
    <x v="0"/>
  </r>
  <r>
    <x v="1"/>
    <s v="Travel_Rarely"/>
    <x v="4"/>
    <s v="Current Employees"/>
    <x v="1"/>
    <x v="2"/>
    <s v="STAFF-1623"/>
    <n v="1623"/>
    <x v="1"/>
    <x v="1"/>
    <x v="0"/>
    <s v="No"/>
    <s v="Y"/>
    <n v="2"/>
    <n v="-2"/>
    <n v="0"/>
    <n v="21"/>
    <n v="0"/>
    <m/>
    <n v="0"/>
    <n v="1"/>
    <n v="546"/>
    <n v="5"/>
    <x v="1"/>
    <n v="1"/>
    <n v="3"/>
    <n v="97"/>
    <n v="3"/>
    <n v="1"/>
    <n v="4"/>
    <n v="3117"/>
    <n v="26009"/>
    <n v="1"/>
    <n v="18"/>
    <n v="3"/>
    <n v="3"/>
    <n v="80"/>
    <n v="0"/>
    <n v="3"/>
    <n v="3"/>
    <x v="4"/>
    <n v="2"/>
    <n v="2"/>
    <n v="2"/>
    <s v="18-25"/>
    <s v="Young"/>
    <x v="4"/>
    <x v="2"/>
  </r>
  <r>
    <x v="1"/>
    <s v="Travel_Rarely"/>
    <x v="2"/>
    <s v="Current Employees"/>
    <x v="1"/>
    <x v="1"/>
    <s v="STAFF-1417"/>
    <n v="1417"/>
    <x v="1"/>
    <x v="2"/>
    <x v="0"/>
    <s v="No"/>
    <s v="Y"/>
    <n v="2"/>
    <n v="-2"/>
    <n v="0"/>
    <n v="26"/>
    <n v="0"/>
    <m/>
    <n v="0"/>
    <n v="1"/>
    <n v="652"/>
    <n v="7"/>
    <x v="3"/>
    <n v="1"/>
    <n v="3"/>
    <n v="100"/>
    <n v="4"/>
    <n v="1"/>
    <n v="1"/>
    <n v="3578"/>
    <n v="23577"/>
    <n v="0"/>
    <n v="12"/>
    <n v="3"/>
    <n v="4"/>
    <n v="80"/>
    <n v="0"/>
    <n v="8"/>
    <n v="3"/>
    <x v="5"/>
    <n v="7"/>
    <n v="0"/>
    <n v="7"/>
    <s v="26-35"/>
    <s v="Early Career"/>
    <x v="0"/>
    <x v="0"/>
  </r>
  <r>
    <x v="1"/>
    <s v="Travel_Rarely"/>
    <x v="0"/>
    <s v="Current Employees"/>
    <x v="1"/>
    <x v="2"/>
    <s v="STAFF-1564"/>
    <n v="1564"/>
    <x v="1"/>
    <x v="2"/>
    <x v="0"/>
    <s v="No"/>
    <s v="Y"/>
    <n v="3"/>
    <n v="-2"/>
    <n v="0"/>
    <n v="35"/>
    <n v="0"/>
    <m/>
    <n v="0"/>
    <n v="1"/>
    <n v="992"/>
    <n v="1"/>
    <x v="3"/>
    <n v="1"/>
    <n v="4"/>
    <n v="68"/>
    <n v="2"/>
    <n v="1"/>
    <n v="1"/>
    <n v="2450"/>
    <n v="21731"/>
    <n v="1"/>
    <n v="19"/>
    <n v="3"/>
    <n v="2"/>
    <n v="80"/>
    <n v="0"/>
    <n v="3"/>
    <n v="3"/>
    <x v="11"/>
    <n v="0"/>
    <n v="1"/>
    <n v="2"/>
    <s v="26-35"/>
    <s v="Early Career"/>
    <x v="3"/>
    <x v="3"/>
  </r>
  <r>
    <x v="1"/>
    <s v="Travel_Rarely"/>
    <x v="2"/>
    <s v="Current Employees"/>
    <x v="1"/>
    <x v="0"/>
    <s v="STAFF-1545"/>
    <n v="1545"/>
    <x v="1"/>
    <x v="3"/>
    <x v="0"/>
    <s v="No"/>
    <s v="Y"/>
    <n v="2"/>
    <n v="-2"/>
    <n v="0"/>
    <n v="33"/>
    <n v="0"/>
    <m/>
    <n v="0"/>
    <n v="1"/>
    <n v="575"/>
    <n v="25"/>
    <x v="3"/>
    <n v="1"/>
    <n v="4"/>
    <n v="44"/>
    <n v="2"/>
    <n v="2"/>
    <n v="2"/>
    <n v="4320"/>
    <n v="24152"/>
    <n v="1"/>
    <n v="13"/>
    <n v="3"/>
    <n v="4"/>
    <n v="80"/>
    <n v="0"/>
    <n v="5"/>
    <n v="3"/>
    <x v="8"/>
    <n v="3"/>
    <n v="0"/>
    <n v="2"/>
    <s v="26-35"/>
    <s v="Early Career"/>
    <x v="2"/>
    <x v="3"/>
  </r>
  <r>
    <x v="1"/>
    <s v="Travel_Rarely"/>
    <x v="2"/>
    <s v="Current Employees"/>
    <x v="1"/>
    <x v="0"/>
    <s v="STAFF-1883"/>
    <n v="1883"/>
    <x v="1"/>
    <x v="2"/>
    <x v="0"/>
    <s v="No"/>
    <s v="Y"/>
    <n v="2"/>
    <n v="-2"/>
    <n v="0"/>
    <n v="29"/>
    <n v="0"/>
    <m/>
    <n v="0"/>
    <n v="1"/>
    <n v="592"/>
    <n v="7"/>
    <x v="3"/>
    <n v="1"/>
    <n v="4"/>
    <n v="59"/>
    <n v="3"/>
    <n v="1"/>
    <n v="1"/>
    <n v="2062"/>
    <n v="19384"/>
    <n v="3"/>
    <n v="14"/>
    <n v="3"/>
    <n v="2"/>
    <n v="80"/>
    <n v="0"/>
    <n v="11"/>
    <n v="3"/>
    <x v="11"/>
    <n v="2"/>
    <n v="1"/>
    <n v="2"/>
    <s v="26-35"/>
    <s v="Early Career"/>
    <x v="2"/>
    <x v="3"/>
  </r>
  <r>
    <x v="1"/>
    <s v="Travel_Rarely"/>
    <x v="2"/>
    <s v="Current Employees"/>
    <x v="1"/>
    <x v="4"/>
    <s v="STAFF-2038"/>
    <n v="2038"/>
    <x v="1"/>
    <x v="1"/>
    <x v="0"/>
    <s v="No"/>
    <s v="Y"/>
    <n v="4"/>
    <n v="-2"/>
    <n v="0"/>
    <n v="32"/>
    <n v="0"/>
    <m/>
    <n v="0"/>
    <n v="1"/>
    <n v="529"/>
    <n v="2"/>
    <x v="3"/>
    <n v="1"/>
    <n v="4"/>
    <n v="78"/>
    <n v="3"/>
    <n v="1"/>
    <n v="4"/>
    <n v="2439"/>
    <n v="11288"/>
    <n v="1"/>
    <n v="14"/>
    <n v="3"/>
    <n v="4"/>
    <n v="80"/>
    <n v="0"/>
    <n v="4"/>
    <n v="3"/>
    <x v="9"/>
    <n v="2"/>
    <n v="1"/>
    <n v="2"/>
    <s v="26-35"/>
    <s v="Early Career"/>
    <x v="2"/>
    <x v="3"/>
  </r>
  <r>
    <x v="1"/>
    <s v="Travel_Rarely"/>
    <x v="0"/>
    <s v="Current Employees"/>
    <x v="1"/>
    <x v="0"/>
    <s v="STAFF-1475"/>
    <n v="1475"/>
    <x v="1"/>
    <x v="1"/>
    <x v="0"/>
    <s v="No"/>
    <s v="Y"/>
    <n v="3"/>
    <n v="-2"/>
    <n v="0"/>
    <n v="44"/>
    <n v="0"/>
    <m/>
    <n v="0"/>
    <n v="1"/>
    <n v="1467"/>
    <n v="20"/>
    <x v="3"/>
    <n v="1"/>
    <n v="4"/>
    <n v="49"/>
    <n v="3"/>
    <n v="1"/>
    <n v="2"/>
    <n v="3420"/>
    <n v="21158"/>
    <n v="1"/>
    <n v="13"/>
    <n v="3"/>
    <n v="3"/>
    <n v="80"/>
    <n v="0"/>
    <n v="6"/>
    <n v="2"/>
    <x v="8"/>
    <n v="2"/>
    <n v="1"/>
    <n v="3"/>
    <s v="36-45"/>
    <s v="Mid Career"/>
    <x v="2"/>
    <x v="3"/>
  </r>
  <r>
    <x v="1"/>
    <s v="Travel_Rarely"/>
    <x v="0"/>
    <s v="Current Employees"/>
    <x v="1"/>
    <x v="0"/>
    <s v="STAFF-1860"/>
    <n v="1860"/>
    <x v="1"/>
    <x v="2"/>
    <x v="0"/>
    <s v="No"/>
    <s v="Y"/>
    <n v="3"/>
    <n v="-2"/>
    <n v="0"/>
    <n v="42"/>
    <n v="0"/>
    <m/>
    <n v="0"/>
    <n v="1"/>
    <n v="1142"/>
    <n v="8"/>
    <x v="3"/>
    <n v="1"/>
    <n v="4"/>
    <n v="81"/>
    <n v="3"/>
    <n v="1"/>
    <n v="3"/>
    <n v="3968"/>
    <n v="13624"/>
    <n v="4"/>
    <n v="13"/>
    <n v="3"/>
    <n v="4"/>
    <n v="80"/>
    <n v="0"/>
    <n v="8"/>
    <n v="3"/>
    <x v="2"/>
    <n v="0"/>
    <n v="0"/>
    <n v="0"/>
    <s v="36-45"/>
    <s v="Mid Career"/>
    <x v="2"/>
    <x v="2"/>
  </r>
  <r>
    <x v="1"/>
    <s v="Travel_Rarely"/>
    <x v="4"/>
    <s v="Current Employees"/>
    <x v="1"/>
    <x v="0"/>
    <s v="STAFF-2007"/>
    <n v="2007"/>
    <x v="1"/>
    <x v="1"/>
    <x v="0"/>
    <s v="No"/>
    <s v="Y"/>
    <n v="2"/>
    <n v="-2"/>
    <n v="0"/>
    <n v="22"/>
    <n v="0"/>
    <m/>
    <n v="0"/>
    <n v="1"/>
    <n v="581"/>
    <n v="1"/>
    <x v="0"/>
    <n v="1"/>
    <n v="4"/>
    <n v="63"/>
    <n v="3"/>
    <n v="1"/>
    <n v="3"/>
    <n v="3375"/>
    <n v="17624"/>
    <n v="0"/>
    <n v="12"/>
    <n v="3"/>
    <n v="4"/>
    <n v="80"/>
    <n v="0"/>
    <n v="4"/>
    <n v="4"/>
    <x v="11"/>
    <n v="2"/>
    <n v="1"/>
    <n v="2"/>
    <s v="18-25"/>
    <s v="Young"/>
    <x v="0"/>
    <x v="3"/>
  </r>
  <r>
    <x v="1"/>
    <s v="Travel_Rarely"/>
    <x v="4"/>
    <s v="Current Employees"/>
    <x v="1"/>
    <x v="1"/>
    <s v="STAFF-1982"/>
    <n v="1982"/>
    <x v="1"/>
    <x v="2"/>
    <x v="0"/>
    <s v="No"/>
    <s v="Y"/>
    <n v="6"/>
    <n v="-2"/>
    <n v="0"/>
    <n v="23"/>
    <n v="0"/>
    <m/>
    <n v="0"/>
    <n v="1"/>
    <n v="571"/>
    <n v="12"/>
    <x v="0"/>
    <n v="1"/>
    <n v="4"/>
    <n v="78"/>
    <n v="3"/>
    <n v="1"/>
    <n v="4"/>
    <n v="2647"/>
    <n v="13672"/>
    <n v="1"/>
    <n v="13"/>
    <n v="3"/>
    <n v="3"/>
    <n v="80"/>
    <n v="0"/>
    <n v="5"/>
    <n v="4"/>
    <x v="8"/>
    <n v="2"/>
    <n v="1"/>
    <n v="4"/>
    <s v="18-25"/>
    <s v="Young"/>
    <x v="2"/>
    <x v="3"/>
  </r>
  <r>
    <x v="1"/>
    <s v="Travel_Rarely"/>
    <x v="1"/>
    <s v="Current Employees"/>
    <x v="1"/>
    <x v="2"/>
    <s v="STAFF-1472"/>
    <n v="1472"/>
    <x v="1"/>
    <x v="7"/>
    <x v="0"/>
    <s v="No"/>
    <s v="Y"/>
    <n v="2"/>
    <n v="-2"/>
    <n v="0"/>
    <n v="53"/>
    <n v="0"/>
    <m/>
    <n v="0"/>
    <n v="1"/>
    <n v="447"/>
    <n v="2"/>
    <x v="3"/>
    <n v="1"/>
    <n v="4"/>
    <n v="39"/>
    <n v="4"/>
    <n v="4"/>
    <n v="2"/>
    <n v="16598"/>
    <n v="19764"/>
    <n v="4"/>
    <n v="12"/>
    <n v="3"/>
    <n v="2"/>
    <n v="80"/>
    <n v="0"/>
    <n v="35"/>
    <n v="2"/>
    <x v="7"/>
    <n v="8"/>
    <n v="8"/>
    <n v="8"/>
    <s v="46+"/>
    <s v="Senior"/>
    <x v="0"/>
    <x v="1"/>
  </r>
  <r>
    <x v="1"/>
    <s v="Travel_Rarely"/>
    <x v="2"/>
    <s v="Current Employees"/>
    <x v="0"/>
    <x v="0"/>
    <s v="STAFF-1453"/>
    <n v="1453"/>
    <x v="1"/>
    <x v="0"/>
    <x v="2"/>
    <s v="No"/>
    <s v="Y"/>
    <n v="5"/>
    <n v="-2"/>
    <n v="0"/>
    <n v="31"/>
    <n v="0"/>
    <m/>
    <n v="0"/>
    <n v="1"/>
    <n v="326"/>
    <n v="8"/>
    <x v="0"/>
    <n v="1"/>
    <n v="1"/>
    <n v="31"/>
    <n v="3"/>
    <n v="3"/>
    <n v="4"/>
    <n v="10793"/>
    <n v="8386"/>
    <n v="1"/>
    <n v="18"/>
    <n v="3"/>
    <n v="1"/>
    <n v="80"/>
    <n v="1"/>
    <n v="13"/>
    <n v="3"/>
    <x v="20"/>
    <n v="7"/>
    <n v="9"/>
    <n v="9"/>
    <s v="26-35"/>
    <s v="Early Career"/>
    <x v="4"/>
    <x v="4"/>
  </r>
  <r>
    <x v="1"/>
    <s v="Travel_Rarely"/>
    <x v="2"/>
    <s v="Current Employees"/>
    <x v="0"/>
    <x v="3"/>
    <s v="STAFF-1754"/>
    <n v="1754"/>
    <x v="1"/>
    <x v="0"/>
    <x v="2"/>
    <s v="No"/>
    <s v="Y"/>
    <n v="2"/>
    <n v="-2"/>
    <n v="0"/>
    <n v="30"/>
    <n v="0"/>
    <m/>
    <n v="0"/>
    <n v="1"/>
    <n v="979"/>
    <n v="15"/>
    <x v="0"/>
    <n v="1"/>
    <n v="3"/>
    <n v="94"/>
    <n v="2"/>
    <n v="3"/>
    <n v="2"/>
    <n v="7140"/>
    <n v="3088"/>
    <n v="2"/>
    <n v="11"/>
    <n v="3"/>
    <n v="1"/>
    <n v="80"/>
    <n v="1"/>
    <n v="12"/>
    <n v="3"/>
    <x v="5"/>
    <n v="7"/>
    <n v="1"/>
    <n v="7"/>
    <s v="26-35"/>
    <s v="Early Career"/>
    <x v="0"/>
    <x v="0"/>
  </r>
  <r>
    <x v="1"/>
    <s v="Travel_Rarely"/>
    <x v="0"/>
    <s v="Current Employees"/>
    <x v="0"/>
    <x v="0"/>
    <s v="STAFF-2037"/>
    <n v="2037"/>
    <x v="1"/>
    <x v="0"/>
    <x v="2"/>
    <s v="No"/>
    <s v="Y"/>
    <n v="5"/>
    <n v="-2"/>
    <n v="0"/>
    <n v="41"/>
    <n v="0"/>
    <m/>
    <n v="0"/>
    <n v="1"/>
    <n v="930"/>
    <n v="3"/>
    <x v="3"/>
    <n v="1"/>
    <n v="3"/>
    <n v="57"/>
    <n v="2"/>
    <n v="2"/>
    <n v="2"/>
    <n v="8938"/>
    <n v="12227"/>
    <n v="2"/>
    <n v="11"/>
    <n v="3"/>
    <n v="3"/>
    <n v="80"/>
    <n v="1"/>
    <n v="14"/>
    <n v="3"/>
    <x v="8"/>
    <n v="4"/>
    <n v="0"/>
    <n v="4"/>
    <s v="36-45"/>
    <s v="Mid Career"/>
    <x v="0"/>
    <x v="3"/>
  </r>
  <r>
    <x v="1"/>
    <s v="Travel_Rarely"/>
    <x v="2"/>
    <s v="Current Employees"/>
    <x v="0"/>
    <x v="2"/>
    <s v="STAFF-1951"/>
    <n v="1951"/>
    <x v="1"/>
    <x v="0"/>
    <x v="2"/>
    <s v="No"/>
    <s v="Y"/>
    <n v="2"/>
    <n v="-2"/>
    <n v="0"/>
    <n v="34"/>
    <n v="0"/>
    <m/>
    <n v="0"/>
    <n v="1"/>
    <n v="1239"/>
    <n v="13"/>
    <x v="2"/>
    <n v="1"/>
    <n v="4"/>
    <n v="39"/>
    <n v="3"/>
    <n v="3"/>
    <n v="3"/>
    <n v="8628"/>
    <n v="22914"/>
    <n v="1"/>
    <n v="18"/>
    <n v="3"/>
    <n v="3"/>
    <n v="80"/>
    <n v="1"/>
    <n v="9"/>
    <n v="2"/>
    <x v="3"/>
    <n v="7"/>
    <n v="1"/>
    <n v="1"/>
    <s v="26-35"/>
    <s v="Early Career"/>
    <x v="4"/>
    <x v="0"/>
  </r>
  <r>
    <x v="1"/>
    <s v="Travel_Rarely"/>
    <x v="2"/>
    <s v="Current Employees"/>
    <x v="0"/>
    <x v="0"/>
    <s v="STAFF-1497"/>
    <n v="1497"/>
    <x v="1"/>
    <x v="0"/>
    <x v="2"/>
    <s v="No"/>
    <s v="Y"/>
    <n v="3"/>
    <n v="-2"/>
    <n v="0"/>
    <n v="29"/>
    <n v="0"/>
    <m/>
    <n v="0"/>
    <n v="1"/>
    <n v="1246"/>
    <n v="19"/>
    <x v="3"/>
    <n v="1"/>
    <n v="3"/>
    <n v="77"/>
    <n v="2"/>
    <n v="2"/>
    <n v="3"/>
    <n v="8620"/>
    <n v="23757"/>
    <n v="1"/>
    <n v="14"/>
    <n v="3"/>
    <n v="3"/>
    <n v="80"/>
    <n v="2"/>
    <n v="10"/>
    <n v="3"/>
    <x v="1"/>
    <n v="7"/>
    <n v="0"/>
    <n v="4"/>
    <s v="26-35"/>
    <s v="Early Career"/>
    <x v="2"/>
    <x v="1"/>
  </r>
  <r>
    <x v="1"/>
    <s v="Travel_Rarely"/>
    <x v="2"/>
    <s v="Current Employees"/>
    <x v="0"/>
    <x v="2"/>
    <s v="STAFF-1670"/>
    <n v="1670"/>
    <x v="1"/>
    <x v="0"/>
    <x v="2"/>
    <s v="No"/>
    <s v="Y"/>
    <n v="5"/>
    <n v="-2"/>
    <n v="0"/>
    <n v="33"/>
    <n v="0"/>
    <m/>
    <n v="0"/>
    <n v="1"/>
    <n v="392"/>
    <n v="2"/>
    <x v="2"/>
    <n v="1"/>
    <n v="4"/>
    <n v="93"/>
    <n v="3"/>
    <n v="2"/>
    <n v="4"/>
    <n v="5505"/>
    <n v="3921"/>
    <n v="1"/>
    <n v="14"/>
    <n v="3"/>
    <n v="3"/>
    <n v="80"/>
    <n v="2"/>
    <n v="6"/>
    <n v="3"/>
    <x v="0"/>
    <n v="2"/>
    <n v="0"/>
    <n v="4"/>
    <s v="26-35"/>
    <s v="Early Career"/>
    <x v="2"/>
    <x v="0"/>
  </r>
  <r>
    <x v="1"/>
    <s v="Travel_Rarely"/>
    <x v="1"/>
    <s v="Current Employees"/>
    <x v="0"/>
    <x v="3"/>
    <s v="STAFF-1466"/>
    <n v="1466"/>
    <x v="1"/>
    <x v="0"/>
    <x v="2"/>
    <s v="No"/>
    <s v="Y"/>
    <n v="3"/>
    <n v="-2"/>
    <n v="0"/>
    <n v="48"/>
    <n v="0"/>
    <m/>
    <n v="0"/>
    <n v="1"/>
    <n v="1221"/>
    <n v="7"/>
    <x v="3"/>
    <n v="1"/>
    <n v="3"/>
    <n v="96"/>
    <n v="3"/>
    <n v="2"/>
    <n v="2"/>
    <n v="5486"/>
    <n v="24795"/>
    <n v="4"/>
    <n v="11"/>
    <n v="3"/>
    <n v="1"/>
    <n v="80"/>
    <n v="3"/>
    <n v="15"/>
    <n v="3"/>
    <x v="4"/>
    <n v="2"/>
    <n v="2"/>
    <n v="2"/>
    <s v="46+"/>
    <s v="Senior"/>
    <x v="0"/>
    <x v="2"/>
  </r>
  <r>
    <x v="1"/>
    <s v="Travel_Rarely"/>
    <x v="0"/>
    <s v="Current Employees"/>
    <x v="0"/>
    <x v="2"/>
    <s v="STAFF-1548"/>
    <n v="1548"/>
    <x v="1"/>
    <x v="0"/>
    <x v="1"/>
    <s v="No"/>
    <s v="Y"/>
    <n v="5"/>
    <n v="-2"/>
    <n v="0"/>
    <n v="40"/>
    <n v="0"/>
    <m/>
    <n v="0"/>
    <n v="1"/>
    <n v="1342"/>
    <n v="9"/>
    <x v="0"/>
    <n v="1"/>
    <n v="1"/>
    <n v="47"/>
    <n v="3"/>
    <n v="2"/>
    <n v="1"/>
    <n v="5473"/>
    <n v="19345"/>
    <n v="0"/>
    <n v="12"/>
    <n v="3"/>
    <n v="4"/>
    <n v="80"/>
    <n v="0"/>
    <n v="9"/>
    <n v="4"/>
    <x v="3"/>
    <n v="4"/>
    <n v="7"/>
    <n v="1"/>
    <s v="36-45"/>
    <s v="Mid Career"/>
    <x v="0"/>
    <x v="0"/>
  </r>
  <r>
    <x v="1"/>
    <s v="Travel_Rarely"/>
    <x v="2"/>
    <s v="Current Employees"/>
    <x v="0"/>
    <x v="0"/>
    <s v="STAFF-1560"/>
    <n v="1560"/>
    <x v="1"/>
    <x v="0"/>
    <x v="1"/>
    <s v="No"/>
    <s v="Y"/>
    <n v="6"/>
    <n v="-2"/>
    <n v="0"/>
    <n v="33"/>
    <n v="0"/>
    <m/>
    <n v="0"/>
    <n v="1"/>
    <n v="1242"/>
    <n v="8"/>
    <x v="2"/>
    <n v="1"/>
    <n v="1"/>
    <n v="46"/>
    <n v="3"/>
    <n v="2"/>
    <n v="1"/>
    <n v="6392"/>
    <n v="10589"/>
    <n v="2"/>
    <n v="13"/>
    <n v="3"/>
    <n v="4"/>
    <n v="80"/>
    <n v="1"/>
    <n v="8"/>
    <n v="1"/>
    <x v="4"/>
    <n v="2"/>
    <n v="2"/>
    <n v="2"/>
    <s v="26-35"/>
    <s v="Early Career"/>
    <x v="2"/>
    <x v="2"/>
  </r>
  <r>
    <x v="1"/>
    <s v="Travel_Rarely"/>
    <x v="2"/>
    <s v="Current Employees"/>
    <x v="0"/>
    <x v="0"/>
    <s v="STAFF-1996"/>
    <n v="1996"/>
    <x v="1"/>
    <x v="6"/>
    <x v="1"/>
    <s v="No"/>
    <s v="Y"/>
    <n v="1"/>
    <n v="-2"/>
    <n v="0"/>
    <n v="31"/>
    <n v="0"/>
    <m/>
    <n v="0"/>
    <n v="1"/>
    <n v="1154"/>
    <n v="2"/>
    <x v="0"/>
    <n v="1"/>
    <n v="1"/>
    <n v="54"/>
    <n v="3"/>
    <n v="1"/>
    <n v="3"/>
    <n v="3067"/>
    <n v="6393"/>
    <n v="0"/>
    <n v="19"/>
    <n v="3"/>
    <n v="3"/>
    <n v="80"/>
    <n v="1"/>
    <n v="3"/>
    <n v="3"/>
    <x v="4"/>
    <n v="2"/>
    <n v="1"/>
    <n v="2"/>
    <s v="26-35"/>
    <s v="Early Career"/>
    <x v="3"/>
    <x v="2"/>
  </r>
  <r>
    <x v="1"/>
    <s v="Travel_Rarely"/>
    <x v="2"/>
    <s v="Current Employees"/>
    <x v="0"/>
    <x v="4"/>
    <s v="STAFF-1749"/>
    <n v="1749"/>
    <x v="1"/>
    <x v="0"/>
    <x v="1"/>
    <s v="No"/>
    <s v="Y"/>
    <n v="3"/>
    <n v="-2"/>
    <n v="0"/>
    <n v="31"/>
    <n v="0"/>
    <m/>
    <n v="0"/>
    <n v="1"/>
    <n v="1003"/>
    <n v="5"/>
    <x v="3"/>
    <n v="1"/>
    <n v="4"/>
    <n v="51"/>
    <n v="3"/>
    <n v="2"/>
    <n v="4"/>
    <n v="8346"/>
    <n v="20943"/>
    <n v="1"/>
    <n v="19"/>
    <n v="3"/>
    <n v="3"/>
    <n v="80"/>
    <n v="1"/>
    <n v="6"/>
    <n v="3"/>
    <x v="8"/>
    <n v="2"/>
    <n v="0"/>
    <n v="2"/>
    <s v="26-35"/>
    <s v="Early Career"/>
    <x v="3"/>
    <x v="3"/>
  </r>
  <r>
    <x v="1"/>
    <s v="Travel_Rarely"/>
    <x v="2"/>
    <s v="Current Employees"/>
    <x v="0"/>
    <x v="2"/>
    <s v="STAFF-2013"/>
    <n v="2013"/>
    <x v="1"/>
    <x v="6"/>
    <x v="1"/>
    <s v="No"/>
    <s v="Y"/>
    <n v="2"/>
    <n v="-2"/>
    <n v="0"/>
    <n v="32"/>
    <n v="0"/>
    <m/>
    <n v="0"/>
    <n v="1"/>
    <n v="234"/>
    <n v="1"/>
    <x v="2"/>
    <n v="1"/>
    <n v="2"/>
    <n v="68"/>
    <n v="2"/>
    <n v="1"/>
    <n v="2"/>
    <n v="2269"/>
    <n v="18024"/>
    <n v="0"/>
    <n v="14"/>
    <n v="3"/>
    <n v="2"/>
    <n v="80"/>
    <n v="1"/>
    <n v="3"/>
    <n v="3"/>
    <x v="4"/>
    <n v="2"/>
    <n v="2"/>
    <n v="2"/>
    <s v="26-35"/>
    <s v="Early Career"/>
    <x v="2"/>
    <x v="2"/>
  </r>
  <r>
    <x v="1"/>
    <s v="Travel_Rarely"/>
    <x v="0"/>
    <s v="Current Employees"/>
    <x v="0"/>
    <x v="2"/>
    <s v="STAFF-1945"/>
    <n v="1945"/>
    <x v="1"/>
    <x v="0"/>
    <x v="1"/>
    <s v="No"/>
    <s v="Y"/>
    <n v="2"/>
    <n v="-2"/>
    <n v="0"/>
    <n v="35"/>
    <n v="0"/>
    <m/>
    <n v="0"/>
    <n v="1"/>
    <n v="682"/>
    <n v="18"/>
    <x v="2"/>
    <n v="1"/>
    <n v="2"/>
    <n v="71"/>
    <n v="3"/>
    <n v="2"/>
    <n v="1"/>
    <n v="5561"/>
    <n v="15975"/>
    <n v="0"/>
    <n v="16"/>
    <n v="3"/>
    <n v="4"/>
    <n v="80"/>
    <n v="1"/>
    <n v="6"/>
    <n v="1"/>
    <x v="8"/>
    <n v="3"/>
    <n v="0"/>
    <n v="4"/>
    <s v="26-35"/>
    <s v="Early Career"/>
    <x v="4"/>
    <x v="3"/>
  </r>
  <r>
    <x v="1"/>
    <s v="Travel_Rarely"/>
    <x v="2"/>
    <s v="Current Employees"/>
    <x v="0"/>
    <x v="4"/>
    <s v="STAFF-1568"/>
    <n v="1568"/>
    <x v="1"/>
    <x v="0"/>
    <x v="1"/>
    <s v="No"/>
    <s v="Y"/>
    <n v="3"/>
    <n v="-2"/>
    <n v="0"/>
    <n v="30"/>
    <n v="0"/>
    <m/>
    <n v="0"/>
    <n v="1"/>
    <n v="1288"/>
    <n v="29"/>
    <x v="2"/>
    <n v="1"/>
    <n v="4"/>
    <n v="33"/>
    <n v="3"/>
    <n v="3"/>
    <n v="4"/>
    <n v="9250"/>
    <n v="17799"/>
    <n v="3"/>
    <n v="12"/>
    <n v="3"/>
    <n v="2"/>
    <n v="80"/>
    <n v="1"/>
    <n v="9"/>
    <n v="3"/>
    <x v="9"/>
    <n v="2"/>
    <n v="1"/>
    <n v="3"/>
    <s v="26-35"/>
    <s v="Early Career"/>
    <x v="0"/>
    <x v="3"/>
  </r>
  <r>
    <x v="1"/>
    <s v="Travel_Rarely"/>
    <x v="0"/>
    <s v="Current Employees"/>
    <x v="0"/>
    <x v="0"/>
    <s v="STAFF-1582"/>
    <n v="1582"/>
    <x v="1"/>
    <x v="0"/>
    <x v="1"/>
    <s v="No"/>
    <s v="Y"/>
    <n v="3"/>
    <n v="-2"/>
    <n v="0"/>
    <n v="38"/>
    <n v="0"/>
    <m/>
    <n v="0"/>
    <n v="1"/>
    <n v="1245"/>
    <n v="14"/>
    <x v="3"/>
    <n v="1"/>
    <n v="3"/>
    <n v="80"/>
    <n v="3"/>
    <n v="2"/>
    <n v="2"/>
    <n v="9924"/>
    <n v="12355"/>
    <n v="0"/>
    <n v="11"/>
    <n v="3"/>
    <n v="4"/>
    <n v="80"/>
    <n v="1"/>
    <n v="10"/>
    <n v="3"/>
    <x v="7"/>
    <n v="8"/>
    <n v="7"/>
    <n v="7"/>
    <s v="36-45"/>
    <s v="Mid Career"/>
    <x v="0"/>
    <x v="1"/>
  </r>
  <r>
    <x v="1"/>
    <s v="Travel_Rarely"/>
    <x v="2"/>
    <s v="Current Employees"/>
    <x v="0"/>
    <x v="0"/>
    <s v="STAFF-1739"/>
    <n v="1739"/>
    <x v="1"/>
    <x v="0"/>
    <x v="1"/>
    <s v="No"/>
    <s v="Y"/>
    <n v="2"/>
    <n v="-2"/>
    <n v="0"/>
    <n v="32"/>
    <n v="0"/>
    <m/>
    <n v="0"/>
    <n v="1"/>
    <n v="371"/>
    <n v="19"/>
    <x v="3"/>
    <n v="1"/>
    <n v="4"/>
    <n v="80"/>
    <n v="1"/>
    <n v="3"/>
    <n v="3"/>
    <n v="9610"/>
    <n v="3840"/>
    <n v="3"/>
    <n v="13"/>
    <n v="3"/>
    <n v="3"/>
    <n v="80"/>
    <n v="1"/>
    <n v="10"/>
    <n v="1"/>
    <x v="9"/>
    <n v="3"/>
    <n v="0"/>
    <n v="2"/>
    <s v="26-35"/>
    <s v="Early Career"/>
    <x v="2"/>
    <x v="3"/>
  </r>
  <r>
    <x v="1"/>
    <s v="Travel_Rarely"/>
    <x v="0"/>
    <s v="Current Employees"/>
    <x v="0"/>
    <x v="0"/>
    <s v="STAFF-1492"/>
    <n v="1492"/>
    <x v="1"/>
    <x v="6"/>
    <x v="1"/>
    <s v="No"/>
    <s v="Y"/>
    <n v="3"/>
    <n v="-2"/>
    <n v="0"/>
    <n v="35"/>
    <n v="0"/>
    <m/>
    <n v="0"/>
    <n v="1"/>
    <n v="660"/>
    <n v="7"/>
    <x v="1"/>
    <n v="1"/>
    <n v="4"/>
    <n v="76"/>
    <n v="3"/>
    <n v="1"/>
    <n v="3"/>
    <n v="2404"/>
    <n v="16192"/>
    <n v="1"/>
    <n v="13"/>
    <n v="3"/>
    <n v="1"/>
    <n v="80"/>
    <n v="1"/>
    <n v="1"/>
    <n v="3"/>
    <x v="6"/>
    <n v="0"/>
    <n v="0"/>
    <n v="0"/>
    <s v="26-35"/>
    <s v="Early Career"/>
    <x v="2"/>
    <x v="2"/>
  </r>
  <r>
    <x v="1"/>
    <s v="Travel_Rarely"/>
    <x v="2"/>
    <s v="Current Employees"/>
    <x v="0"/>
    <x v="3"/>
    <s v="STAFF-1446"/>
    <n v="1446"/>
    <x v="1"/>
    <x v="0"/>
    <x v="1"/>
    <s v="No"/>
    <s v="Y"/>
    <n v="3"/>
    <n v="-2"/>
    <n v="0"/>
    <n v="32"/>
    <n v="0"/>
    <m/>
    <n v="0"/>
    <n v="1"/>
    <n v="601"/>
    <n v="7"/>
    <x v="4"/>
    <n v="1"/>
    <n v="4"/>
    <n v="97"/>
    <n v="3"/>
    <n v="2"/>
    <n v="2"/>
    <n v="9204"/>
    <n v="23343"/>
    <n v="4"/>
    <n v="12"/>
    <n v="3"/>
    <n v="3"/>
    <n v="80"/>
    <n v="1"/>
    <n v="7"/>
    <n v="2"/>
    <x v="9"/>
    <n v="3"/>
    <n v="0"/>
    <n v="3"/>
    <s v="26-35"/>
    <s v="Early Career"/>
    <x v="0"/>
    <x v="3"/>
  </r>
  <r>
    <x v="1"/>
    <s v="Travel_Rarely"/>
    <x v="0"/>
    <s v="Current Employees"/>
    <x v="0"/>
    <x v="2"/>
    <s v="STAFF-1588"/>
    <n v="1588"/>
    <x v="1"/>
    <x v="0"/>
    <x v="1"/>
    <s v="No"/>
    <s v="Y"/>
    <n v="3"/>
    <n v="-2"/>
    <n v="0"/>
    <n v="39"/>
    <n v="0"/>
    <m/>
    <n v="0"/>
    <n v="1"/>
    <n v="1462"/>
    <n v="6"/>
    <x v="3"/>
    <n v="1"/>
    <n v="4"/>
    <n v="38"/>
    <n v="4"/>
    <n v="3"/>
    <n v="3"/>
    <n v="8237"/>
    <n v="4658"/>
    <n v="2"/>
    <n v="11"/>
    <n v="3"/>
    <n v="1"/>
    <n v="80"/>
    <n v="1"/>
    <n v="11"/>
    <n v="3"/>
    <x v="5"/>
    <n v="6"/>
    <n v="7"/>
    <n v="6"/>
    <s v="36-45"/>
    <s v="Mid Career"/>
    <x v="0"/>
    <x v="0"/>
  </r>
  <r>
    <x v="1"/>
    <s v="Travel_Rarely"/>
    <x v="0"/>
    <s v="Current Employees"/>
    <x v="0"/>
    <x v="3"/>
    <s v="STAFF-1787"/>
    <n v="1787"/>
    <x v="1"/>
    <x v="0"/>
    <x v="1"/>
    <s v="No"/>
    <s v="Y"/>
    <n v="2"/>
    <n v="-2"/>
    <n v="0"/>
    <n v="37"/>
    <n v="0"/>
    <m/>
    <n v="0"/>
    <n v="1"/>
    <n v="589"/>
    <n v="9"/>
    <x v="0"/>
    <n v="1"/>
    <n v="2"/>
    <n v="46"/>
    <n v="2"/>
    <n v="2"/>
    <n v="2"/>
    <n v="4189"/>
    <n v="8800"/>
    <n v="1"/>
    <n v="14"/>
    <n v="3"/>
    <n v="1"/>
    <n v="80"/>
    <n v="2"/>
    <n v="5"/>
    <n v="3"/>
    <x v="8"/>
    <n v="2"/>
    <n v="0"/>
    <n v="3"/>
    <s v="36-45"/>
    <s v="Mid Career"/>
    <x v="2"/>
    <x v="3"/>
  </r>
  <r>
    <x v="1"/>
    <s v="Travel_Rarely"/>
    <x v="0"/>
    <s v="Current Employees"/>
    <x v="0"/>
    <x v="3"/>
    <s v="STAFF-1908"/>
    <n v="1908"/>
    <x v="1"/>
    <x v="0"/>
    <x v="1"/>
    <s v="No"/>
    <s v="Y"/>
    <n v="1"/>
    <n v="-2"/>
    <n v="0"/>
    <n v="36"/>
    <n v="0"/>
    <m/>
    <n v="0"/>
    <n v="1"/>
    <n v="335"/>
    <n v="17"/>
    <x v="0"/>
    <n v="1"/>
    <n v="3"/>
    <n v="33"/>
    <n v="2"/>
    <n v="2"/>
    <n v="2"/>
    <n v="5507"/>
    <n v="16822"/>
    <n v="2"/>
    <n v="16"/>
    <n v="3"/>
    <n v="3"/>
    <n v="80"/>
    <n v="2"/>
    <n v="12"/>
    <n v="1"/>
    <x v="9"/>
    <n v="2"/>
    <n v="1"/>
    <n v="3"/>
    <s v="36-45"/>
    <s v="Mid Career"/>
    <x v="4"/>
    <x v="3"/>
  </r>
  <r>
    <x v="1"/>
    <s v="Travel_Rarely"/>
    <x v="0"/>
    <s v="Current Employees"/>
    <x v="0"/>
    <x v="0"/>
    <s v="STAFF-1995"/>
    <n v="1995"/>
    <x v="1"/>
    <x v="0"/>
    <x v="1"/>
    <s v="No"/>
    <s v="Y"/>
    <n v="3"/>
    <n v="-2"/>
    <n v="0"/>
    <n v="38"/>
    <n v="0"/>
    <m/>
    <n v="0"/>
    <n v="1"/>
    <n v="1321"/>
    <n v="1"/>
    <x v="2"/>
    <n v="1"/>
    <n v="4"/>
    <n v="86"/>
    <n v="3"/>
    <n v="2"/>
    <n v="2"/>
    <n v="4440"/>
    <n v="7636"/>
    <n v="0"/>
    <n v="15"/>
    <n v="3"/>
    <n v="1"/>
    <n v="80"/>
    <n v="2"/>
    <n v="16"/>
    <n v="3"/>
    <x v="15"/>
    <n v="13"/>
    <n v="5"/>
    <n v="8"/>
    <s v="36-45"/>
    <s v="Mid Career"/>
    <x v="2"/>
    <x v="4"/>
  </r>
  <r>
    <x v="1"/>
    <s v="Travel_Rarely"/>
    <x v="2"/>
    <s v="Current Employees"/>
    <x v="0"/>
    <x v="0"/>
    <s v="STAFF-1479"/>
    <n v="1479"/>
    <x v="1"/>
    <x v="0"/>
    <x v="1"/>
    <s v="No"/>
    <s v="Y"/>
    <n v="2"/>
    <n v="-2"/>
    <n v="0"/>
    <n v="30"/>
    <n v="0"/>
    <m/>
    <n v="0"/>
    <n v="1"/>
    <n v="1358"/>
    <n v="16"/>
    <x v="1"/>
    <n v="1"/>
    <n v="4"/>
    <n v="96"/>
    <n v="3"/>
    <n v="2"/>
    <n v="3"/>
    <n v="5301"/>
    <n v="2939"/>
    <n v="8"/>
    <n v="15"/>
    <n v="3"/>
    <n v="3"/>
    <n v="80"/>
    <n v="2"/>
    <n v="4"/>
    <n v="2"/>
    <x v="4"/>
    <n v="1"/>
    <n v="2"/>
    <n v="2"/>
    <s v="26-35"/>
    <s v="Early Career"/>
    <x v="2"/>
    <x v="2"/>
  </r>
  <r>
    <x v="1"/>
    <s v="Travel_Rarely"/>
    <x v="0"/>
    <s v="Current Employees"/>
    <x v="0"/>
    <x v="0"/>
    <s v="STAFF-1961"/>
    <n v="1961"/>
    <x v="1"/>
    <x v="6"/>
    <x v="0"/>
    <s v="No"/>
    <s v="Y"/>
    <n v="3"/>
    <n v="-2"/>
    <n v="0"/>
    <n v="38"/>
    <n v="0"/>
    <m/>
    <n v="0"/>
    <n v="1"/>
    <n v="1404"/>
    <n v="1"/>
    <x v="3"/>
    <n v="1"/>
    <n v="1"/>
    <n v="59"/>
    <n v="2"/>
    <n v="1"/>
    <n v="1"/>
    <n v="2858"/>
    <n v="11473"/>
    <n v="4"/>
    <n v="14"/>
    <n v="3"/>
    <n v="1"/>
    <n v="80"/>
    <n v="0"/>
    <n v="20"/>
    <n v="2"/>
    <x v="6"/>
    <n v="0"/>
    <n v="0"/>
    <n v="0"/>
    <s v="36-45"/>
    <s v="Mid Career"/>
    <x v="2"/>
    <x v="2"/>
  </r>
  <r>
    <x v="1"/>
    <s v="Travel_Rarely"/>
    <x v="0"/>
    <s v="Current Employees"/>
    <x v="0"/>
    <x v="3"/>
    <s v="STAFF-1975"/>
    <n v="1975"/>
    <x v="1"/>
    <x v="0"/>
    <x v="0"/>
    <s v="No"/>
    <s v="Y"/>
    <n v="3"/>
    <n v="-2"/>
    <n v="0"/>
    <n v="39"/>
    <n v="0"/>
    <m/>
    <n v="0"/>
    <n v="1"/>
    <n v="119"/>
    <n v="15"/>
    <x v="2"/>
    <n v="1"/>
    <n v="2"/>
    <n v="77"/>
    <n v="3"/>
    <n v="4"/>
    <n v="1"/>
    <n v="13341"/>
    <n v="25098"/>
    <n v="0"/>
    <n v="12"/>
    <n v="3"/>
    <n v="1"/>
    <n v="80"/>
    <n v="0"/>
    <n v="21"/>
    <n v="3"/>
    <x v="23"/>
    <n v="8"/>
    <n v="11"/>
    <n v="10"/>
    <s v="36-45"/>
    <s v="Mid Career"/>
    <x v="0"/>
    <x v="4"/>
  </r>
  <r>
    <x v="1"/>
    <s v="Travel_Rarely"/>
    <x v="0"/>
    <s v="Current Employees"/>
    <x v="0"/>
    <x v="2"/>
    <s v="STAFF-1740"/>
    <n v="1740"/>
    <x v="1"/>
    <x v="5"/>
    <x v="0"/>
    <s v="No"/>
    <s v="Y"/>
    <n v="3"/>
    <n v="-2"/>
    <n v="0"/>
    <n v="40"/>
    <n v="0"/>
    <m/>
    <n v="0"/>
    <n v="1"/>
    <n v="611"/>
    <n v="7"/>
    <x v="2"/>
    <n v="1"/>
    <n v="2"/>
    <n v="88"/>
    <n v="3"/>
    <n v="5"/>
    <n v="2"/>
    <n v="19833"/>
    <n v="4349"/>
    <n v="1"/>
    <n v="14"/>
    <n v="3"/>
    <n v="2"/>
    <n v="80"/>
    <n v="0"/>
    <n v="21"/>
    <n v="2"/>
    <x v="17"/>
    <n v="8"/>
    <n v="12"/>
    <n v="8"/>
    <s v="36-45"/>
    <s v="Mid Career"/>
    <x v="2"/>
    <x v="4"/>
  </r>
  <r>
    <x v="1"/>
    <s v="Travel_Rarely"/>
    <x v="2"/>
    <s v="Current Employees"/>
    <x v="0"/>
    <x v="3"/>
    <s v="STAFF-1924"/>
    <n v="1924"/>
    <x v="1"/>
    <x v="0"/>
    <x v="0"/>
    <s v="No"/>
    <s v="Y"/>
    <n v="2"/>
    <n v="-2"/>
    <n v="0"/>
    <n v="33"/>
    <n v="0"/>
    <m/>
    <n v="0"/>
    <n v="1"/>
    <n v="217"/>
    <n v="10"/>
    <x v="2"/>
    <n v="1"/>
    <n v="2"/>
    <n v="43"/>
    <n v="3"/>
    <n v="2"/>
    <n v="1"/>
    <n v="5487"/>
    <n v="10410"/>
    <n v="1"/>
    <n v="14"/>
    <n v="3"/>
    <n v="2"/>
    <n v="80"/>
    <n v="0"/>
    <n v="10"/>
    <n v="2"/>
    <x v="1"/>
    <n v="4"/>
    <n v="0"/>
    <n v="9"/>
    <s v="26-35"/>
    <s v="Early Career"/>
    <x v="2"/>
    <x v="1"/>
  </r>
  <r>
    <x v="1"/>
    <s v="Travel_Rarely"/>
    <x v="2"/>
    <s v="Current Employees"/>
    <x v="0"/>
    <x v="2"/>
    <s v="STAFF-1650"/>
    <n v="1650"/>
    <x v="1"/>
    <x v="0"/>
    <x v="0"/>
    <s v="No"/>
    <s v="Y"/>
    <n v="2"/>
    <n v="-2"/>
    <n v="0"/>
    <n v="29"/>
    <n v="0"/>
    <m/>
    <n v="0"/>
    <n v="1"/>
    <n v="469"/>
    <n v="10"/>
    <x v="3"/>
    <n v="1"/>
    <n v="3"/>
    <n v="42"/>
    <n v="2"/>
    <n v="2"/>
    <n v="3"/>
    <n v="5869"/>
    <n v="23413"/>
    <n v="9"/>
    <n v="11"/>
    <n v="3"/>
    <n v="3"/>
    <n v="80"/>
    <n v="0"/>
    <n v="8"/>
    <n v="3"/>
    <x v="8"/>
    <n v="2"/>
    <n v="1"/>
    <n v="4"/>
    <s v="26-35"/>
    <s v="Early Career"/>
    <x v="0"/>
    <x v="3"/>
  </r>
  <r>
    <x v="1"/>
    <s v="Travel_Rarely"/>
    <x v="2"/>
    <s v="Current Employees"/>
    <x v="0"/>
    <x v="2"/>
    <s v="STAFF-1836"/>
    <n v="1836"/>
    <x v="1"/>
    <x v="0"/>
    <x v="0"/>
    <s v="No"/>
    <s v="Y"/>
    <n v="4"/>
    <n v="-2"/>
    <n v="0"/>
    <n v="26"/>
    <n v="0"/>
    <m/>
    <n v="0"/>
    <n v="1"/>
    <n v="572"/>
    <n v="10"/>
    <x v="3"/>
    <n v="1"/>
    <n v="3"/>
    <n v="46"/>
    <n v="3"/>
    <n v="2"/>
    <n v="4"/>
    <n v="4684"/>
    <n v="9125"/>
    <n v="1"/>
    <n v="13"/>
    <n v="3"/>
    <n v="1"/>
    <n v="80"/>
    <n v="0"/>
    <n v="5"/>
    <n v="3"/>
    <x v="8"/>
    <n v="3"/>
    <n v="1"/>
    <n v="2"/>
    <s v="26-35"/>
    <s v="Early Career"/>
    <x v="2"/>
    <x v="3"/>
  </r>
  <r>
    <x v="1"/>
    <s v="Travel_Rarely"/>
    <x v="2"/>
    <s v="Current Employees"/>
    <x v="0"/>
    <x v="1"/>
    <s v="STAFF-1478"/>
    <n v="1478"/>
    <x v="1"/>
    <x v="0"/>
    <x v="0"/>
    <s v="No"/>
    <s v="Y"/>
    <n v="2"/>
    <n v="-2"/>
    <n v="0"/>
    <n v="34"/>
    <n v="0"/>
    <m/>
    <n v="0"/>
    <n v="1"/>
    <n v="1326"/>
    <n v="3"/>
    <x v="3"/>
    <n v="1"/>
    <n v="4"/>
    <n v="81"/>
    <n v="1"/>
    <n v="2"/>
    <n v="1"/>
    <n v="4759"/>
    <n v="15891"/>
    <n v="3"/>
    <n v="18"/>
    <n v="3"/>
    <n v="4"/>
    <n v="80"/>
    <n v="0"/>
    <n v="15"/>
    <n v="3"/>
    <x v="20"/>
    <n v="9"/>
    <n v="3"/>
    <n v="12"/>
    <s v="26-35"/>
    <s v="Early Career"/>
    <x v="4"/>
    <x v="4"/>
  </r>
  <r>
    <x v="1"/>
    <s v="Travel_Rarely"/>
    <x v="4"/>
    <s v="Current Employees"/>
    <x v="0"/>
    <x v="0"/>
    <s v="STAFF-1680"/>
    <n v="1680"/>
    <x v="1"/>
    <x v="6"/>
    <x v="0"/>
    <s v="No"/>
    <s v="Y"/>
    <n v="3"/>
    <n v="-2"/>
    <n v="0"/>
    <n v="20"/>
    <n v="0"/>
    <m/>
    <n v="0"/>
    <n v="1"/>
    <n v="727"/>
    <n v="9"/>
    <x v="1"/>
    <n v="1"/>
    <n v="4"/>
    <n v="54"/>
    <n v="3"/>
    <n v="1"/>
    <n v="1"/>
    <n v="2728"/>
    <n v="21082"/>
    <n v="1"/>
    <n v="11"/>
    <n v="3"/>
    <n v="1"/>
    <n v="80"/>
    <n v="0"/>
    <n v="2"/>
    <n v="3"/>
    <x v="4"/>
    <n v="2"/>
    <n v="0"/>
    <n v="2"/>
    <s v="18-25"/>
    <s v="Young"/>
    <x v="0"/>
    <x v="2"/>
  </r>
  <r>
    <x v="1"/>
    <s v="Travel_Rarely"/>
    <x v="2"/>
    <s v="Current Employees"/>
    <x v="0"/>
    <x v="2"/>
    <s v="STAFF-1469"/>
    <n v="1469"/>
    <x v="1"/>
    <x v="0"/>
    <x v="0"/>
    <s v="No"/>
    <s v="Y"/>
    <n v="4"/>
    <n v="-2"/>
    <n v="0"/>
    <n v="28"/>
    <n v="0"/>
    <m/>
    <n v="0"/>
    <n v="1"/>
    <n v="866"/>
    <n v="5"/>
    <x v="3"/>
    <n v="1"/>
    <n v="4"/>
    <n v="84"/>
    <n v="3"/>
    <n v="2"/>
    <n v="1"/>
    <n v="8463"/>
    <n v="23490"/>
    <n v="0"/>
    <n v="18"/>
    <n v="3"/>
    <n v="4"/>
    <n v="80"/>
    <n v="0"/>
    <n v="6"/>
    <n v="3"/>
    <x v="8"/>
    <n v="4"/>
    <n v="1"/>
    <n v="3"/>
    <s v="26-35"/>
    <s v="Early Career"/>
    <x v="4"/>
    <x v="3"/>
  </r>
  <r>
    <x v="1"/>
    <s v="Travel_Rarely"/>
    <x v="0"/>
    <s v="Current Employees"/>
    <x v="0"/>
    <x v="3"/>
    <s v="STAFF-1708"/>
    <n v="1708"/>
    <x v="1"/>
    <x v="0"/>
    <x v="0"/>
    <s v="No"/>
    <s v="Y"/>
    <n v="3"/>
    <n v="-2"/>
    <n v="0"/>
    <n v="41"/>
    <n v="0"/>
    <m/>
    <n v="0"/>
    <n v="1"/>
    <n v="918"/>
    <n v="6"/>
    <x v="3"/>
    <n v="1"/>
    <n v="4"/>
    <n v="35"/>
    <n v="3"/>
    <n v="3"/>
    <n v="1"/>
    <n v="9241"/>
    <n v="15869"/>
    <n v="1"/>
    <n v="12"/>
    <n v="3"/>
    <n v="2"/>
    <n v="80"/>
    <n v="0"/>
    <n v="10"/>
    <n v="3"/>
    <x v="1"/>
    <n v="8"/>
    <n v="8"/>
    <n v="7"/>
    <s v="36-45"/>
    <s v="Mid Career"/>
    <x v="0"/>
    <x v="1"/>
  </r>
  <r>
    <x v="1"/>
    <s v="Travel_Rarely"/>
    <x v="2"/>
    <s v="Current Employees"/>
    <x v="0"/>
    <x v="3"/>
    <s v="STAFF-1965"/>
    <n v="1965"/>
    <x v="1"/>
    <x v="0"/>
    <x v="0"/>
    <s v="No"/>
    <s v="Y"/>
    <n v="5"/>
    <n v="-2"/>
    <n v="0"/>
    <n v="27"/>
    <n v="0"/>
    <m/>
    <n v="0"/>
    <n v="1"/>
    <n v="954"/>
    <n v="9"/>
    <x v="3"/>
    <n v="1"/>
    <n v="4"/>
    <n v="44"/>
    <n v="3"/>
    <n v="2"/>
    <n v="1"/>
    <n v="4105"/>
    <n v="5099"/>
    <n v="1"/>
    <n v="14"/>
    <n v="3"/>
    <n v="1"/>
    <n v="80"/>
    <n v="0"/>
    <n v="7"/>
    <n v="3"/>
    <x v="5"/>
    <n v="7"/>
    <n v="0"/>
    <n v="7"/>
    <s v="26-35"/>
    <s v="Early Career"/>
    <x v="2"/>
    <x v="0"/>
  </r>
  <r>
    <x v="1"/>
    <s v="Travel_Rarely"/>
    <x v="1"/>
    <s v="Current Employees"/>
    <x v="0"/>
    <x v="0"/>
    <s v="STAFF-1602"/>
    <n v="1602"/>
    <x v="1"/>
    <x v="5"/>
    <x v="0"/>
    <s v="No"/>
    <s v="Y"/>
    <n v="5"/>
    <n v="-2"/>
    <n v="0"/>
    <n v="46"/>
    <n v="0"/>
    <m/>
    <n v="0"/>
    <n v="1"/>
    <n v="563"/>
    <n v="1"/>
    <x v="2"/>
    <n v="1"/>
    <n v="4"/>
    <n v="56"/>
    <n v="4"/>
    <n v="4"/>
    <n v="1"/>
    <n v="17567"/>
    <n v="3156"/>
    <n v="1"/>
    <n v="15"/>
    <n v="3"/>
    <n v="2"/>
    <n v="80"/>
    <n v="0"/>
    <n v="27"/>
    <n v="1"/>
    <x v="34"/>
    <n v="0"/>
    <n v="0"/>
    <n v="12"/>
    <s v="46+"/>
    <s v="Senior"/>
    <x v="2"/>
    <x v="4"/>
  </r>
  <r>
    <x v="1"/>
    <s v="Non-Travel"/>
    <x v="4"/>
    <s v="Current Employees"/>
    <x v="1"/>
    <x v="1"/>
    <s v="STAFF-1605"/>
    <n v="1605"/>
    <x v="0"/>
    <x v="1"/>
    <x v="1"/>
    <s v="Yes"/>
    <s v="Y"/>
    <n v="2"/>
    <n v="-2"/>
    <n v="0"/>
    <n v="22"/>
    <n v="0"/>
    <m/>
    <n v="0"/>
    <n v="1"/>
    <n v="457"/>
    <n v="26"/>
    <x v="0"/>
    <n v="1"/>
    <n v="2"/>
    <n v="85"/>
    <n v="2"/>
    <n v="1"/>
    <n v="3"/>
    <n v="2814"/>
    <n v="10293"/>
    <n v="1"/>
    <n v="14"/>
    <n v="3"/>
    <n v="2"/>
    <n v="80"/>
    <n v="0"/>
    <n v="4"/>
    <n v="2"/>
    <x v="9"/>
    <n v="2"/>
    <n v="1"/>
    <n v="3"/>
    <s v="18-25"/>
    <s v="Young"/>
    <x v="2"/>
    <x v="3"/>
  </r>
  <r>
    <x v="1"/>
    <s v="Travel_Frequently"/>
    <x v="0"/>
    <s v="Current Employees"/>
    <x v="1"/>
    <x v="2"/>
    <s v="STAFF-1937"/>
    <n v="1937"/>
    <x v="0"/>
    <x v="1"/>
    <x v="2"/>
    <s v="Yes"/>
    <s v="Y"/>
    <n v="3"/>
    <n v="-2"/>
    <n v="0"/>
    <n v="38"/>
    <n v="0"/>
    <m/>
    <n v="0"/>
    <n v="1"/>
    <n v="1394"/>
    <n v="8"/>
    <x v="3"/>
    <n v="1"/>
    <n v="4"/>
    <n v="58"/>
    <n v="2"/>
    <n v="2"/>
    <n v="2"/>
    <n v="2133"/>
    <n v="18115"/>
    <n v="1"/>
    <n v="16"/>
    <n v="3"/>
    <n v="3"/>
    <n v="80"/>
    <n v="1"/>
    <n v="20"/>
    <n v="3"/>
    <x v="23"/>
    <n v="11"/>
    <n v="0"/>
    <n v="7"/>
    <s v="36-45"/>
    <s v="Mid Career"/>
    <x v="4"/>
    <x v="4"/>
  </r>
  <r>
    <x v="1"/>
    <s v="Travel_Frequently"/>
    <x v="4"/>
    <s v="Current Employees"/>
    <x v="1"/>
    <x v="4"/>
    <s v="STAFF-1646"/>
    <n v="1646"/>
    <x v="0"/>
    <x v="1"/>
    <x v="0"/>
    <s v="Yes"/>
    <s v="Y"/>
    <n v="2"/>
    <n v="-2"/>
    <n v="0"/>
    <n v="24"/>
    <n v="0"/>
    <m/>
    <n v="0"/>
    <n v="1"/>
    <n v="567"/>
    <n v="2"/>
    <x v="1"/>
    <n v="1"/>
    <n v="4"/>
    <n v="32"/>
    <n v="3"/>
    <n v="1"/>
    <n v="4"/>
    <n v="3760"/>
    <n v="17218"/>
    <n v="1"/>
    <n v="13"/>
    <n v="3"/>
    <n v="3"/>
    <n v="80"/>
    <n v="0"/>
    <n v="6"/>
    <n v="3"/>
    <x v="0"/>
    <n v="3"/>
    <n v="1"/>
    <n v="3"/>
    <s v="18-25"/>
    <s v="Young"/>
    <x v="2"/>
    <x v="0"/>
  </r>
  <r>
    <x v="1"/>
    <s v="Travel_Frequently"/>
    <x v="2"/>
    <s v="Current Employees"/>
    <x v="1"/>
    <x v="0"/>
    <s v="STAFF-1850"/>
    <n v="1850"/>
    <x v="0"/>
    <x v="2"/>
    <x v="0"/>
    <s v="Yes"/>
    <s v="Y"/>
    <n v="3"/>
    <n v="-2"/>
    <n v="0"/>
    <n v="27"/>
    <n v="0"/>
    <m/>
    <n v="0"/>
    <n v="1"/>
    <n v="1297"/>
    <n v="5"/>
    <x v="0"/>
    <n v="1"/>
    <n v="4"/>
    <n v="53"/>
    <n v="3"/>
    <n v="1"/>
    <n v="4"/>
    <n v="2379"/>
    <n v="19826"/>
    <n v="0"/>
    <n v="14"/>
    <n v="3"/>
    <n v="3"/>
    <n v="80"/>
    <n v="0"/>
    <n v="6"/>
    <n v="2"/>
    <x v="8"/>
    <n v="4"/>
    <n v="0"/>
    <n v="2"/>
    <s v="26-35"/>
    <s v="Early Career"/>
    <x v="2"/>
    <x v="3"/>
  </r>
  <r>
    <x v="1"/>
    <s v="Travel_Rarely"/>
    <x v="0"/>
    <s v="Current Employees"/>
    <x v="2"/>
    <x v="0"/>
    <s v="STAFF-1683"/>
    <n v="1683"/>
    <x v="0"/>
    <x v="8"/>
    <x v="2"/>
    <s v="Yes"/>
    <s v="Y"/>
    <n v="2"/>
    <n v="-2"/>
    <n v="0"/>
    <n v="44"/>
    <n v="0"/>
    <m/>
    <n v="0"/>
    <n v="1"/>
    <n v="528"/>
    <n v="1"/>
    <x v="3"/>
    <n v="1"/>
    <n v="3"/>
    <n v="44"/>
    <n v="3"/>
    <n v="1"/>
    <n v="4"/>
    <n v="3195"/>
    <n v="4167"/>
    <n v="4"/>
    <n v="18"/>
    <n v="3"/>
    <n v="1"/>
    <n v="80"/>
    <n v="3"/>
    <n v="8"/>
    <n v="3"/>
    <x v="4"/>
    <n v="2"/>
    <n v="2"/>
    <n v="2"/>
    <s v="36-45"/>
    <s v="Mid Career"/>
    <x v="4"/>
    <x v="2"/>
  </r>
  <r>
    <x v="1"/>
    <s v="Travel_Rarely"/>
    <x v="0"/>
    <s v="Current Employees"/>
    <x v="2"/>
    <x v="0"/>
    <s v="STAFF-2040"/>
    <n v="2040"/>
    <x v="0"/>
    <x v="8"/>
    <x v="0"/>
    <s v="Yes"/>
    <s v="Y"/>
    <n v="2"/>
    <n v="-2"/>
    <n v="0"/>
    <n v="35"/>
    <n v="0"/>
    <m/>
    <n v="0"/>
    <n v="1"/>
    <n v="1146"/>
    <n v="26"/>
    <x v="2"/>
    <n v="1"/>
    <n v="3"/>
    <n v="31"/>
    <n v="3"/>
    <n v="3"/>
    <n v="4"/>
    <n v="8837"/>
    <n v="16642"/>
    <n v="1"/>
    <n v="16"/>
    <n v="3"/>
    <n v="3"/>
    <n v="80"/>
    <n v="0"/>
    <n v="9"/>
    <n v="3"/>
    <x v="7"/>
    <n v="0"/>
    <n v="1"/>
    <n v="7"/>
    <s v="26-35"/>
    <s v="Early Career"/>
    <x v="4"/>
    <x v="1"/>
  </r>
  <r>
    <x v="1"/>
    <s v="Travel_Rarely"/>
    <x v="0"/>
    <s v="Current Employees"/>
    <x v="1"/>
    <x v="2"/>
    <s v="STAFF-1608"/>
    <n v="1608"/>
    <x v="0"/>
    <x v="7"/>
    <x v="2"/>
    <s v="Yes"/>
    <s v="Y"/>
    <n v="4"/>
    <n v="-2"/>
    <n v="0"/>
    <n v="44"/>
    <n v="0"/>
    <m/>
    <n v="0"/>
    <n v="1"/>
    <n v="1313"/>
    <n v="7"/>
    <x v="3"/>
    <n v="1"/>
    <n v="2"/>
    <n v="31"/>
    <n v="3"/>
    <n v="5"/>
    <n v="4"/>
    <n v="19049"/>
    <n v="3549"/>
    <n v="0"/>
    <n v="14"/>
    <n v="3"/>
    <n v="4"/>
    <n v="80"/>
    <n v="1"/>
    <n v="23"/>
    <n v="2"/>
    <x v="14"/>
    <n v="7"/>
    <n v="1"/>
    <n v="10"/>
    <s v="36-45"/>
    <s v="Mid Career"/>
    <x v="2"/>
    <x v="4"/>
  </r>
  <r>
    <x v="1"/>
    <s v="Travel_Rarely"/>
    <x v="1"/>
    <s v="Current Employees"/>
    <x v="1"/>
    <x v="0"/>
    <s v="STAFF-1827"/>
    <n v="1827"/>
    <x v="0"/>
    <x v="3"/>
    <x v="2"/>
    <s v="Yes"/>
    <s v="Y"/>
    <n v="4"/>
    <n v="-2"/>
    <n v="0"/>
    <n v="47"/>
    <n v="0"/>
    <m/>
    <n v="0"/>
    <n v="1"/>
    <n v="1001"/>
    <n v="4"/>
    <x v="3"/>
    <n v="1"/>
    <n v="3"/>
    <n v="92"/>
    <n v="2"/>
    <n v="3"/>
    <n v="2"/>
    <n v="10333"/>
    <n v="19271"/>
    <n v="8"/>
    <n v="12"/>
    <n v="3"/>
    <n v="3"/>
    <n v="80"/>
    <n v="1"/>
    <n v="28"/>
    <n v="3"/>
    <x v="14"/>
    <n v="11"/>
    <n v="14"/>
    <n v="10"/>
    <s v="46+"/>
    <s v="Senior"/>
    <x v="0"/>
    <x v="4"/>
  </r>
  <r>
    <x v="1"/>
    <s v="Travel_Rarely"/>
    <x v="1"/>
    <s v="Current Employees"/>
    <x v="1"/>
    <x v="2"/>
    <s v="STAFF-1674"/>
    <n v="1674"/>
    <x v="0"/>
    <x v="2"/>
    <x v="2"/>
    <s v="Yes"/>
    <s v="Y"/>
    <n v="2"/>
    <n v="-2"/>
    <n v="0"/>
    <n v="49"/>
    <n v="0"/>
    <m/>
    <n v="0"/>
    <n v="1"/>
    <n v="464"/>
    <n v="16"/>
    <x v="3"/>
    <n v="1"/>
    <n v="4"/>
    <n v="74"/>
    <n v="3"/>
    <n v="1"/>
    <n v="1"/>
    <n v="2587"/>
    <n v="24941"/>
    <n v="4"/>
    <n v="16"/>
    <n v="3"/>
    <n v="2"/>
    <n v="80"/>
    <n v="1"/>
    <n v="17"/>
    <n v="2"/>
    <x v="4"/>
    <n v="2"/>
    <n v="2"/>
    <n v="2"/>
    <s v="46+"/>
    <s v="Senior"/>
    <x v="4"/>
    <x v="2"/>
  </r>
  <r>
    <x v="1"/>
    <s v="Travel_Rarely"/>
    <x v="2"/>
    <s v="Current Employees"/>
    <x v="1"/>
    <x v="2"/>
    <s v="STAFF-1974"/>
    <n v="1974"/>
    <x v="0"/>
    <x v="2"/>
    <x v="2"/>
    <s v="Yes"/>
    <s v="Y"/>
    <n v="4"/>
    <n v="-2"/>
    <n v="0"/>
    <n v="31"/>
    <n v="0"/>
    <m/>
    <n v="0"/>
    <n v="1"/>
    <n v="1276"/>
    <n v="2"/>
    <x v="1"/>
    <n v="1"/>
    <n v="4"/>
    <n v="59"/>
    <n v="1"/>
    <n v="1"/>
    <n v="4"/>
    <n v="1129"/>
    <n v="17536"/>
    <n v="1"/>
    <n v="11"/>
    <n v="3"/>
    <n v="3"/>
    <n v="80"/>
    <n v="3"/>
    <n v="1"/>
    <n v="3"/>
    <x v="6"/>
    <n v="0"/>
    <n v="0"/>
    <n v="0"/>
    <s v="26-35"/>
    <s v="Early Career"/>
    <x v="0"/>
    <x v="2"/>
  </r>
  <r>
    <x v="1"/>
    <s v="Travel_Rarely"/>
    <x v="0"/>
    <s v="Current Employees"/>
    <x v="1"/>
    <x v="1"/>
    <s v="STAFF-1886"/>
    <n v="1886"/>
    <x v="0"/>
    <x v="3"/>
    <x v="1"/>
    <s v="Yes"/>
    <s v="Y"/>
    <n v="2"/>
    <n v="-2"/>
    <n v="0"/>
    <n v="35"/>
    <n v="0"/>
    <m/>
    <n v="0"/>
    <n v="1"/>
    <n v="219"/>
    <n v="16"/>
    <x v="0"/>
    <n v="1"/>
    <n v="4"/>
    <n v="44"/>
    <n v="2"/>
    <n v="2"/>
    <n v="2"/>
    <n v="4788"/>
    <n v="25388"/>
    <n v="0"/>
    <n v="11"/>
    <n v="3"/>
    <n v="4"/>
    <n v="80"/>
    <n v="0"/>
    <n v="4"/>
    <n v="3"/>
    <x v="11"/>
    <n v="2"/>
    <n v="0"/>
    <n v="2"/>
    <s v="26-35"/>
    <s v="Early Career"/>
    <x v="0"/>
    <x v="3"/>
  </r>
  <r>
    <x v="1"/>
    <s v="Travel_Rarely"/>
    <x v="2"/>
    <s v="Current Employees"/>
    <x v="1"/>
    <x v="0"/>
    <s v="STAFF-1893"/>
    <n v="1893"/>
    <x v="0"/>
    <x v="1"/>
    <x v="1"/>
    <s v="Yes"/>
    <s v="Y"/>
    <n v="3"/>
    <n v="-2"/>
    <n v="0"/>
    <n v="26"/>
    <n v="0"/>
    <m/>
    <n v="0"/>
    <n v="1"/>
    <n v="482"/>
    <n v="1"/>
    <x v="0"/>
    <n v="1"/>
    <n v="2"/>
    <n v="90"/>
    <n v="2"/>
    <n v="1"/>
    <n v="3"/>
    <n v="2933"/>
    <n v="14908"/>
    <n v="1"/>
    <n v="13"/>
    <n v="3"/>
    <n v="3"/>
    <n v="80"/>
    <n v="1"/>
    <n v="1"/>
    <n v="2"/>
    <x v="6"/>
    <n v="0"/>
    <n v="1"/>
    <n v="0"/>
    <s v="26-35"/>
    <s v="Early Career"/>
    <x v="2"/>
    <x v="2"/>
  </r>
  <r>
    <x v="1"/>
    <s v="Travel_Rarely"/>
    <x v="0"/>
    <s v="Current Employees"/>
    <x v="1"/>
    <x v="0"/>
    <s v="STAFF-1724"/>
    <n v="1724"/>
    <x v="0"/>
    <x v="3"/>
    <x v="1"/>
    <s v="Yes"/>
    <s v="Y"/>
    <n v="3"/>
    <n v="-2"/>
    <n v="0"/>
    <n v="40"/>
    <n v="0"/>
    <m/>
    <n v="0"/>
    <n v="1"/>
    <n v="369"/>
    <n v="8"/>
    <x v="0"/>
    <n v="1"/>
    <n v="2"/>
    <n v="92"/>
    <n v="3"/>
    <n v="2"/>
    <n v="1"/>
    <n v="6516"/>
    <n v="5041"/>
    <n v="2"/>
    <n v="16"/>
    <n v="3"/>
    <n v="2"/>
    <n v="80"/>
    <n v="1"/>
    <n v="18"/>
    <n v="3"/>
    <x v="6"/>
    <n v="0"/>
    <n v="0"/>
    <n v="0"/>
    <s v="36-45"/>
    <s v="Mid Career"/>
    <x v="4"/>
    <x v="2"/>
  </r>
  <r>
    <x v="1"/>
    <s v="Travel_Rarely"/>
    <x v="2"/>
    <s v="Current Employees"/>
    <x v="1"/>
    <x v="2"/>
    <s v="STAFF-2009"/>
    <n v="2009"/>
    <x v="0"/>
    <x v="4"/>
    <x v="1"/>
    <s v="Yes"/>
    <s v="Y"/>
    <n v="6"/>
    <n v="-2"/>
    <n v="0"/>
    <n v="33"/>
    <n v="0"/>
    <m/>
    <n v="0"/>
    <n v="1"/>
    <n v="501"/>
    <n v="15"/>
    <x v="0"/>
    <n v="1"/>
    <n v="2"/>
    <n v="95"/>
    <n v="3"/>
    <n v="2"/>
    <n v="4"/>
    <n v="4878"/>
    <n v="21653"/>
    <n v="0"/>
    <n v="13"/>
    <n v="3"/>
    <n v="1"/>
    <n v="80"/>
    <n v="1"/>
    <n v="10"/>
    <n v="3"/>
    <x v="7"/>
    <n v="7"/>
    <n v="8"/>
    <n v="1"/>
    <s v="26-35"/>
    <s v="Early Career"/>
    <x v="2"/>
    <x v="1"/>
  </r>
  <r>
    <x v="1"/>
    <s v="Travel_Rarely"/>
    <x v="1"/>
    <s v="Current Employees"/>
    <x v="1"/>
    <x v="0"/>
    <s v="STAFF-1661"/>
    <n v="1661"/>
    <x v="0"/>
    <x v="4"/>
    <x v="1"/>
    <s v="Yes"/>
    <s v="Y"/>
    <n v="3"/>
    <n v="-2"/>
    <n v="0"/>
    <n v="49"/>
    <n v="0"/>
    <m/>
    <n v="0"/>
    <n v="1"/>
    <n v="465"/>
    <n v="6"/>
    <x v="1"/>
    <n v="1"/>
    <n v="3"/>
    <n v="41"/>
    <n v="2"/>
    <n v="4"/>
    <n v="3"/>
    <n v="13966"/>
    <n v="11652"/>
    <n v="2"/>
    <n v="19"/>
    <n v="3"/>
    <n v="2"/>
    <n v="80"/>
    <n v="1"/>
    <n v="30"/>
    <n v="3"/>
    <x v="15"/>
    <n v="11"/>
    <n v="2"/>
    <n v="12"/>
    <s v="46+"/>
    <s v="Senior"/>
    <x v="3"/>
    <x v="4"/>
  </r>
  <r>
    <x v="1"/>
    <s v="Travel_Rarely"/>
    <x v="0"/>
    <s v="Current Employees"/>
    <x v="1"/>
    <x v="0"/>
    <s v="STAFF-1703"/>
    <n v="1703"/>
    <x v="0"/>
    <x v="4"/>
    <x v="1"/>
    <s v="Yes"/>
    <s v="Y"/>
    <n v="2"/>
    <n v="-2"/>
    <n v="0"/>
    <n v="44"/>
    <n v="0"/>
    <m/>
    <n v="0"/>
    <n v="1"/>
    <n v="921"/>
    <n v="2"/>
    <x v="3"/>
    <n v="1"/>
    <n v="3"/>
    <n v="96"/>
    <n v="4"/>
    <n v="3"/>
    <n v="4"/>
    <n v="7879"/>
    <n v="14810"/>
    <n v="1"/>
    <n v="19"/>
    <n v="3"/>
    <n v="2"/>
    <n v="80"/>
    <n v="1"/>
    <n v="9"/>
    <n v="3"/>
    <x v="3"/>
    <n v="7"/>
    <n v="6"/>
    <n v="7"/>
    <s v="36-45"/>
    <s v="Mid Career"/>
    <x v="3"/>
    <x v="0"/>
  </r>
  <r>
    <x v="1"/>
    <s v="Travel_Rarely"/>
    <x v="0"/>
    <s v="Current Employees"/>
    <x v="1"/>
    <x v="2"/>
    <s v="STAFF-1638"/>
    <n v="1638"/>
    <x v="0"/>
    <x v="3"/>
    <x v="1"/>
    <s v="Yes"/>
    <s v="Y"/>
    <n v="6"/>
    <n v="-2"/>
    <n v="0"/>
    <n v="38"/>
    <n v="0"/>
    <m/>
    <n v="0"/>
    <n v="1"/>
    <n v="397"/>
    <n v="2"/>
    <x v="0"/>
    <n v="1"/>
    <n v="4"/>
    <n v="54"/>
    <n v="2"/>
    <n v="3"/>
    <n v="3"/>
    <n v="7756"/>
    <n v="14199"/>
    <n v="3"/>
    <n v="19"/>
    <n v="3"/>
    <n v="4"/>
    <n v="80"/>
    <n v="1"/>
    <n v="10"/>
    <n v="4"/>
    <x v="8"/>
    <n v="4"/>
    <n v="0"/>
    <n v="2"/>
    <s v="36-45"/>
    <s v="Mid Career"/>
    <x v="3"/>
    <x v="3"/>
  </r>
  <r>
    <x v="1"/>
    <s v="Travel_Rarely"/>
    <x v="0"/>
    <s v="Current Employees"/>
    <x v="1"/>
    <x v="0"/>
    <s v="STAFF-1614"/>
    <n v="1614"/>
    <x v="0"/>
    <x v="3"/>
    <x v="1"/>
    <s v="Yes"/>
    <s v="Y"/>
    <n v="2"/>
    <n v="-2"/>
    <n v="0"/>
    <n v="36"/>
    <n v="0"/>
    <m/>
    <n v="0"/>
    <n v="1"/>
    <n v="559"/>
    <n v="12"/>
    <x v="2"/>
    <n v="1"/>
    <n v="3"/>
    <n v="76"/>
    <n v="3"/>
    <n v="2"/>
    <n v="3"/>
    <n v="4663"/>
    <n v="12421"/>
    <n v="9"/>
    <n v="12"/>
    <n v="3"/>
    <n v="2"/>
    <n v="80"/>
    <n v="2"/>
    <n v="7"/>
    <n v="3"/>
    <x v="11"/>
    <n v="2"/>
    <n v="1"/>
    <n v="1"/>
    <s v="36-45"/>
    <s v="Mid Career"/>
    <x v="0"/>
    <x v="3"/>
  </r>
  <r>
    <x v="1"/>
    <s v="Travel_Rarely"/>
    <x v="0"/>
    <s v="Current Employees"/>
    <x v="1"/>
    <x v="2"/>
    <s v="STAFF-1587"/>
    <n v="1587"/>
    <x v="0"/>
    <x v="4"/>
    <x v="0"/>
    <s v="Yes"/>
    <s v="Y"/>
    <n v="4"/>
    <n v="-2"/>
    <n v="0"/>
    <n v="35"/>
    <n v="0"/>
    <m/>
    <n v="0"/>
    <n v="1"/>
    <n v="670"/>
    <n v="10"/>
    <x v="2"/>
    <n v="1"/>
    <n v="1"/>
    <n v="51"/>
    <n v="3"/>
    <n v="2"/>
    <n v="3"/>
    <n v="6142"/>
    <n v="4223"/>
    <n v="3"/>
    <n v="16"/>
    <n v="3"/>
    <n v="3"/>
    <n v="80"/>
    <n v="0"/>
    <n v="10"/>
    <n v="3"/>
    <x v="8"/>
    <n v="2"/>
    <n v="0"/>
    <n v="4"/>
    <s v="26-35"/>
    <s v="Early Career"/>
    <x v="4"/>
    <x v="3"/>
  </r>
  <r>
    <x v="1"/>
    <s v="Travel_Rarely"/>
    <x v="1"/>
    <s v="Current Employees"/>
    <x v="1"/>
    <x v="2"/>
    <s v="STAFF-1611"/>
    <n v="1611"/>
    <x v="0"/>
    <x v="2"/>
    <x v="0"/>
    <s v="Yes"/>
    <s v="Y"/>
    <n v="3"/>
    <n v="-2"/>
    <n v="0"/>
    <n v="45"/>
    <n v="0"/>
    <m/>
    <n v="0"/>
    <n v="1"/>
    <n v="1015"/>
    <n v="5"/>
    <x v="4"/>
    <n v="1"/>
    <n v="3"/>
    <n v="50"/>
    <n v="1"/>
    <n v="2"/>
    <n v="1"/>
    <n v="5769"/>
    <n v="23447"/>
    <n v="1"/>
    <n v="14"/>
    <n v="3"/>
    <n v="1"/>
    <n v="80"/>
    <n v="0"/>
    <n v="10"/>
    <n v="3"/>
    <x v="1"/>
    <n v="7"/>
    <n v="1"/>
    <n v="4"/>
    <s v="36-45"/>
    <s v="Mid Career"/>
    <x v="2"/>
    <x v="1"/>
  </r>
  <r>
    <x v="1"/>
    <s v="Travel_Rarely"/>
    <x v="1"/>
    <s v="Current Employees"/>
    <x v="1"/>
    <x v="2"/>
    <s v="STAFF-1980"/>
    <n v="1980"/>
    <x v="0"/>
    <x v="3"/>
    <x v="0"/>
    <s v="Yes"/>
    <s v="Y"/>
    <n v="3"/>
    <n v="-2"/>
    <n v="0"/>
    <n v="54"/>
    <n v="0"/>
    <m/>
    <n v="0"/>
    <n v="1"/>
    <n v="157"/>
    <n v="10"/>
    <x v="3"/>
    <n v="1"/>
    <n v="3"/>
    <n v="77"/>
    <n v="3"/>
    <n v="2"/>
    <n v="1"/>
    <n v="4440"/>
    <n v="25198"/>
    <n v="6"/>
    <n v="19"/>
    <n v="3"/>
    <n v="4"/>
    <n v="80"/>
    <n v="0"/>
    <n v="9"/>
    <n v="3"/>
    <x v="8"/>
    <n v="2"/>
    <n v="1"/>
    <n v="4"/>
    <s v="46+"/>
    <s v="Senior"/>
    <x v="3"/>
    <x v="3"/>
  </r>
  <r>
    <x v="1"/>
    <s v="Travel_Rarely"/>
    <x v="0"/>
    <s v="Current Employees"/>
    <x v="1"/>
    <x v="0"/>
    <s v="STAFF-1641"/>
    <n v="1641"/>
    <x v="0"/>
    <x v="3"/>
    <x v="0"/>
    <s v="Yes"/>
    <s v="Y"/>
    <n v="2"/>
    <n v="-2"/>
    <n v="0"/>
    <n v="40"/>
    <n v="0"/>
    <m/>
    <n v="0"/>
    <n v="1"/>
    <n v="448"/>
    <n v="16"/>
    <x v="3"/>
    <n v="1"/>
    <n v="3"/>
    <n v="84"/>
    <n v="3"/>
    <n v="3"/>
    <n v="4"/>
    <n v="7945"/>
    <n v="19948"/>
    <n v="6"/>
    <n v="15"/>
    <n v="3"/>
    <n v="4"/>
    <n v="80"/>
    <n v="0"/>
    <n v="18"/>
    <n v="2"/>
    <x v="9"/>
    <n v="2"/>
    <n v="3"/>
    <n v="3"/>
    <s v="36-45"/>
    <s v="Mid Career"/>
    <x v="2"/>
    <x v="3"/>
  </r>
  <r>
    <x v="1"/>
    <s v="Travel_Rarely"/>
    <x v="0"/>
    <s v="Current Employees"/>
    <x v="0"/>
    <x v="3"/>
    <s v="STAFF-1815"/>
    <n v="1815"/>
    <x v="0"/>
    <x v="0"/>
    <x v="2"/>
    <s v="Yes"/>
    <s v="Y"/>
    <n v="3"/>
    <n v="-2"/>
    <n v="0"/>
    <n v="41"/>
    <n v="0"/>
    <m/>
    <n v="0"/>
    <n v="1"/>
    <n v="796"/>
    <n v="4"/>
    <x v="1"/>
    <n v="1"/>
    <n v="3"/>
    <n v="81"/>
    <n v="3"/>
    <n v="3"/>
    <n v="1"/>
    <n v="10447"/>
    <n v="26458"/>
    <n v="0"/>
    <n v="13"/>
    <n v="3"/>
    <n v="4"/>
    <n v="80"/>
    <n v="1"/>
    <n v="23"/>
    <n v="4"/>
    <x v="14"/>
    <n v="14"/>
    <n v="13"/>
    <n v="5"/>
    <s v="36-45"/>
    <s v="Mid Career"/>
    <x v="2"/>
    <x v="4"/>
  </r>
  <r>
    <x v="1"/>
    <s v="Travel_Rarely"/>
    <x v="2"/>
    <s v="Current Employees"/>
    <x v="0"/>
    <x v="2"/>
    <s v="STAFF-1912"/>
    <n v="1912"/>
    <x v="0"/>
    <x v="0"/>
    <x v="2"/>
    <s v="Yes"/>
    <s v="Y"/>
    <n v="2"/>
    <n v="-2"/>
    <n v="0"/>
    <n v="31"/>
    <n v="0"/>
    <m/>
    <n v="0"/>
    <n v="1"/>
    <n v="1079"/>
    <n v="10"/>
    <x v="0"/>
    <n v="1"/>
    <n v="3"/>
    <n v="86"/>
    <n v="3"/>
    <n v="2"/>
    <n v="4"/>
    <n v="6583"/>
    <n v="20115"/>
    <n v="2"/>
    <n v="11"/>
    <n v="3"/>
    <n v="4"/>
    <n v="80"/>
    <n v="1"/>
    <n v="8"/>
    <n v="3"/>
    <x v="8"/>
    <n v="2"/>
    <n v="1"/>
    <n v="4"/>
    <s v="26-35"/>
    <s v="Early Career"/>
    <x v="0"/>
    <x v="3"/>
  </r>
  <r>
    <x v="1"/>
    <s v="Travel_Rarely"/>
    <x v="0"/>
    <s v="Current Employees"/>
    <x v="0"/>
    <x v="0"/>
    <s v="STAFF-1962"/>
    <n v="1962"/>
    <x v="0"/>
    <x v="0"/>
    <x v="1"/>
    <s v="Yes"/>
    <s v="Y"/>
    <n v="2"/>
    <n v="-2"/>
    <n v="0"/>
    <n v="35"/>
    <n v="0"/>
    <m/>
    <n v="0"/>
    <n v="1"/>
    <n v="1224"/>
    <n v="7"/>
    <x v="2"/>
    <n v="1"/>
    <n v="3"/>
    <n v="55"/>
    <n v="3"/>
    <n v="2"/>
    <n v="4"/>
    <n v="5204"/>
    <n v="13586"/>
    <n v="1"/>
    <n v="11"/>
    <n v="3"/>
    <n v="4"/>
    <n v="80"/>
    <n v="0"/>
    <n v="10"/>
    <n v="3"/>
    <x v="1"/>
    <n v="8"/>
    <n v="0"/>
    <n v="9"/>
    <s v="26-35"/>
    <s v="Early Career"/>
    <x v="0"/>
    <x v="1"/>
  </r>
  <r>
    <x v="1"/>
    <s v="Travel_Rarely"/>
    <x v="2"/>
    <s v="Current Employees"/>
    <x v="0"/>
    <x v="2"/>
    <s v="STAFF-1915"/>
    <n v="1915"/>
    <x v="0"/>
    <x v="0"/>
    <x v="1"/>
    <s v="Yes"/>
    <s v="Y"/>
    <n v="3"/>
    <n v="-2"/>
    <n v="0"/>
    <n v="34"/>
    <n v="0"/>
    <m/>
    <n v="0"/>
    <n v="1"/>
    <n v="735"/>
    <n v="3"/>
    <x v="1"/>
    <n v="1"/>
    <n v="4"/>
    <n v="75"/>
    <n v="2"/>
    <n v="2"/>
    <n v="4"/>
    <n v="8103"/>
    <n v="16495"/>
    <n v="3"/>
    <n v="12"/>
    <n v="3"/>
    <n v="3"/>
    <n v="80"/>
    <n v="0"/>
    <n v="9"/>
    <n v="2"/>
    <x v="9"/>
    <n v="2"/>
    <n v="0"/>
    <n v="1"/>
    <s v="26-35"/>
    <s v="Early Career"/>
    <x v="0"/>
    <x v="3"/>
  </r>
  <r>
    <x v="1"/>
    <s v="Travel_Rarely"/>
    <x v="0"/>
    <s v="Current Employees"/>
    <x v="0"/>
    <x v="4"/>
    <s v="STAFF-1880"/>
    <n v="1880"/>
    <x v="0"/>
    <x v="0"/>
    <x v="1"/>
    <s v="Yes"/>
    <s v="Y"/>
    <n v="4"/>
    <n v="-2"/>
    <n v="0"/>
    <n v="36"/>
    <n v="0"/>
    <m/>
    <n v="0"/>
    <n v="1"/>
    <n v="1266"/>
    <n v="10"/>
    <x v="2"/>
    <n v="1"/>
    <n v="4"/>
    <n v="63"/>
    <n v="2"/>
    <n v="2"/>
    <n v="4"/>
    <n v="5673"/>
    <n v="6060"/>
    <n v="1"/>
    <n v="13"/>
    <n v="3"/>
    <n v="1"/>
    <n v="80"/>
    <n v="1"/>
    <n v="10"/>
    <n v="3"/>
    <x v="1"/>
    <n v="9"/>
    <n v="1"/>
    <n v="7"/>
    <s v="36-45"/>
    <s v="Mid Career"/>
    <x v="2"/>
    <x v="1"/>
  </r>
  <r>
    <x v="1"/>
    <s v="Travel_Rarely"/>
    <x v="1"/>
    <s v="Current Employees"/>
    <x v="0"/>
    <x v="2"/>
    <s v="STAFF-1503"/>
    <n v="1503"/>
    <x v="0"/>
    <x v="0"/>
    <x v="1"/>
    <s v="Yes"/>
    <s v="Y"/>
    <n v="4"/>
    <n v="-2"/>
    <n v="0"/>
    <n v="47"/>
    <n v="0"/>
    <m/>
    <n v="0"/>
    <n v="1"/>
    <n v="571"/>
    <n v="14"/>
    <x v="3"/>
    <n v="1"/>
    <n v="3"/>
    <n v="78"/>
    <n v="3"/>
    <n v="2"/>
    <n v="3"/>
    <n v="4591"/>
    <n v="24200"/>
    <n v="3"/>
    <n v="17"/>
    <n v="3"/>
    <n v="3"/>
    <n v="80"/>
    <n v="1"/>
    <n v="11"/>
    <n v="2"/>
    <x v="8"/>
    <n v="4"/>
    <n v="1"/>
    <n v="2"/>
    <s v="46+"/>
    <s v="Senior"/>
    <x v="4"/>
    <x v="3"/>
  </r>
  <r>
    <x v="1"/>
    <s v="Travel_Rarely"/>
    <x v="3"/>
    <s v="Current Employees"/>
    <x v="0"/>
    <x v="0"/>
    <s v="STAFF-1938"/>
    <n v="1938"/>
    <x v="0"/>
    <x v="5"/>
    <x v="1"/>
    <s v="Yes"/>
    <s v="Y"/>
    <n v="2"/>
    <n v="-2"/>
    <n v="0"/>
    <n v="58"/>
    <n v="0"/>
    <m/>
    <n v="0"/>
    <n v="1"/>
    <n v="605"/>
    <n v="21"/>
    <x v="3"/>
    <n v="1"/>
    <n v="4"/>
    <n v="72"/>
    <n v="3"/>
    <n v="4"/>
    <n v="4"/>
    <n v="17875"/>
    <n v="11761"/>
    <n v="4"/>
    <n v="13"/>
    <n v="3"/>
    <n v="3"/>
    <n v="80"/>
    <n v="1"/>
    <n v="29"/>
    <n v="2"/>
    <x v="6"/>
    <n v="0"/>
    <n v="0"/>
    <n v="0"/>
    <s v="46+"/>
    <s v="Senior"/>
    <x v="2"/>
    <x v="2"/>
  </r>
  <r>
    <x v="1"/>
    <s v="Travel_Rarely"/>
    <x v="4"/>
    <s v="Current Employees"/>
    <x v="0"/>
    <x v="2"/>
    <s v="STAFF-1445"/>
    <n v="1445"/>
    <x v="0"/>
    <x v="0"/>
    <x v="1"/>
    <s v="Yes"/>
    <s v="Y"/>
    <n v="3"/>
    <n v="-2"/>
    <n v="0"/>
    <n v="24"/>
    <n v="0"/>
    <m/>
    <n v="0"/>
    <n v="1"/>
    <n v="1476"/>
    <n v="4"/>
    <x v="1"/>
    <n v="1"/>
    <n v="4"/>
    <n v="42"/>
    <n v="3"/>
    <n v="2"/>
    <n v="3"/>
    <n v="4162"/>
    <n v="15211"/>
    <n v="1"/>
    <n v="12"/>
    <n v="3"/>
    <n v="3"/>
    <n v="80"/>
    <n v="2"/>
    <n v="5"/>
    <n v="3"/>
    <x v="8"/>
    <n v="4"/>
    <n v="0"/>
    <n v="3"/>
    <s v="18-25"/>
    <s v="Young"/>
    <x v="0"/>
    <x v="3"/>
  </r>
  <r>
    <x v="1"/>
    <s v="Travel_Rarely"/>
    <x v="0"/>
    <s v="Current Employees"/>
    <x v="0"/>
    <x v="3"/>
    <s v="STAFF-1425"/>
    <n v="1425"/>
    <x v="0"/>
    <x v="0"/>
    <x v="0"/>
    <s v="Yes"/>
    <s v="Y"/>
    <n v="3"/>
    <n v="-2"/>
    <n v="0"/>
    <n v="36"/>
    <n v="0"/>
    <m/>
    <n v="0"/>
    <n v="1"/>
    <n v="1174"/>
    <n v="3"/>
    <x v="2"/>
    <n v="1"/>
    <n v="1"/>
    <n v="99"/>
    <n v="3"/>
    <n v="2"/>
    <n v="1"/>
    <n v="9278"/>
    <n v="20763"/>
    <n v="3"/>
    <n v="16"/>
    <n v="3"/>
    <n v="4"/>
    <n v="80"/>
    <n v="0"/>
    <n v="15"/>
    <n v="3"/>
    <x v="8"/>
    <n v="4"/>
    <n v="0"/>
    <n v="1"/>
    <s v="36-45"/>
    <s v="Mid Career"/>
    <x v="4"/>
    <x v="3"/>
  </r>
  <r>
    <x v="1"/>
    <s v="Non-Travel"/>
    <x v="0"/>
    <s v="Current Employees"/>
    <x v="1"/>
    <x v="0"/>
    <s v="STAFF-1552"/>
    <n v="1552"/>
    <x v="1"/>
    <x v="4"/>
    <x v="2"/>
    <s v="Yes"/>
    <s v="Y"/>
    <n v="2"/>
    <n v="-2"/>
    <n v="0"/>
    <n v="40"/>
    <n v="0"/>
    <m/>
    <n v="0"/>
    <n v="1"/>
    <n v="1142"/>
    <n v="8"/>
    <x v="0"/>
    <n v="1"/>
    <n v="4"/>
    <n v="72"/>
    <n v="3"/>
    <n v="2"/>
    <n v="4"/>
    <n v="4069"/>
    <n v="8841"/>
    <n v="3"/>
    <n v="18"/>
    <n v="3"/>
    <n v="3"/>
    <n v="80"/>
    <n v="0"/>
    <n v="8"/>
    <n v="3"/>
    <x v="4"/>
    <n v="2"/>
    <n v="2"/>
    <n v="2"/>
    <s v="36-45"/>
    <s v="Mid Career"/>
    <x v="4"/>
    <x v="2"/>
  </r>
  <r>
    <x v="1"/>
    <s v="Non-Travel"/>
    <x v="2"/>
    <s v="Current Employees"/>
    <x v="1"/>
    <x v="2"/>
    <s v="STAFF-1948"/>
    <n v="1948"/>
    <x v="1"/>
    <x v="1"/>
    <x v="2"/>
    <s v="Yes"/>
    <s v="Y"/>
    <n v="3"/>
    <n v="-2"/>
    <n v="0"/>
    <n v="31"/>
    <n v="0"/>
    <m/>
    <n v="0"/>
    <n v="1"/>
    <n v="976"/>
    <n v="3"/>
    <x v="0"/>
    <n v="1"/>
    <n v="3"/>
    <n v="48"/>
    <n v="3"/>
    <n v="1"/>
    <n v="1"/>
    <n v="3065"/>
    <n v="3995"/>
    <n v="1"/>
    <n v="13"/>
    <n v="3"/>
    <n v="4"/>
    <n v="80"/>
    <n v="1"/>
    <n v="4"/>
    <n v="4"/>
    <x v="9"/>
    <n v="2"/>
    <n v="2"/>
    <n v="3"/>
    <s v="26-35"/>
    <s v="Early Career"/>
    <x v="2"/>
    <x v="3"/>
  </r>
  <r>
    <x v="1"/>
    <s v="Non-Travel"/>
    <x v="0"/>
    <s v="Current Employees"/>
    <x v="1"/>
    <x v="0"/>
    <s v="STAFF-1737"/>
    <n v="1737"/>
    <x v="1"/>
    <x v="2"/>
    <x v="1"/>
    <s v="Yes"/>
    <s v="Y"/>
    <n v="2"/>
    <n v="-2"/>
    <n v="0"/>
    <n v="39"/>
    <n v="0"/>
    <m/>
    <n v="0"/>
    <n v="1"/>
    <n v="792"/>
    <n v="1"/>
    <x v="3"/>
    <n v="1"/>
    <n v="4"/>
    <n v="77"/>
    <n v="3"/>
    <n v="2"/>
    <n v="4"/>
    <n v="6472"/>
    <n v="8989"/>
    <n v="1"/>
    <n v="15"/>
    <n v="3"/>
    <n v="4"/>
    <n v="80"/>
    <n v="1"/>
    <n v="9"/>
    <n v="3"/>
    <x v="7"/>
    <n v="8"/>
    <n v="5"/>
    <n v="8"/>
    <s v="36-45"/>
    <s v="Mid Career"/>
    <x v="2"/>
    <x v="1"/>
  </r>
  <r>
    <x v="1"/>
    <s v="Non-Travel"/>
    <x v="2"/>
    <s v="Current Employees"/>
    <x v="0"/>
    <x v="0"/>
    <s v="STAFF-1774"/>
    <n v="1774"/>
    <x v="1"/>
    <x v="0"/>
    <x v="2"/>
    <s v="Yes"/>
    <s v="Y"/>
    <n v="3"/>
    <n v="-2"/>
    <n v="0"/>
    <n v="34"/>
    <n v="0"/>
    <m/>
    <n v="0"/>
    <n v="1"/>
    <n v="1375"/>
    <n v="10"/>
    <x v="3"/>
    <n v="1"/>
    <n v="4"/>
    <n v="87"/>
    <n v="3"/>
    <n v="2"/>
    <n v="3"/>
    <n v="4001"/>
    <n v="12313"/>
    <n v="1"/>
    <n v="14"/>
    <n v="3"/>
    <n v="3"/>
    <n v="80"/>
    <n v="1"/>
    <n v="15"/>
    <n v="3"/>
    <x v="15"/>
    <n v="14"/>
    <n v="0"/>
    <n v="7"/>
    <s v="26-35"/>
    <s v="Early Career"/>
    <x v="2"/>
    <x v="4"/>
  </r>
  <r>
    <x v="1"/>
    <s v="Travel_Frequently"/>
    <x v="0"/>
    <s v="Current Employees"/>
    <x v="2"/>
    <x v="5"/>
    <s v="STAFF-1642"/>
    <n v="1642"/>
    <x v="1"/>
    <x v="8"/>
    <x v="1"/>
    <s v="Yes"/>
    <s v="Y"/>
    <n v="3"/>
    <n v="-2"/>
    <n v="0"/>
    <n v="44"/>
    <n v="0"/>
    <m/>
    <n v="0"/>
    <n v="1"/>
    <n v="602"/>
    <n v="1"/>
    <x v="4"/>
    <n v="1"/>
    <n v="1"/>
    <n v="37"/>
    <n v="3"/>
    <n v="2"/>
    <n v="4"/>
    <n v="5743"/>
    <n v="10503"/>
    <n v="4"/>
    <n v="11"/>
    <n v="3"/>
    <n v="3"/>
    <n v="80"/>
    <n v="0"/>
    <n v="14"/>
    <n v="3"/>
    <x v="1"/>
    <n v="7"/>
    <n v="0"/>
    <n v="2"/>
    <s v="36-45"/>
    <s v="Mid Career"/>
    <x v="0"/>
    <x v="1"/>
  </r>
  <r>
    <x v="1"/>
    <s v="Travel_Frequently"/>
    <x v="0"/>
    <s v="Current Employees"/>
    <x v="2"/>
    <x v="1"/>
    <s v="STAFF-1972"/>
    <n v="1972"/>
    <x v="1"/>
    <x v="8"/>
    <x v="1"/>
    <s v="Yes"/>
    <s v="Y"/>
    <n v="2"/>
    <n v="-2"/>
    <n v="0"/>
    <n v="38"/>
    <n v="0"/>
    <m/>
    <n v="0"/>
    <n v="1"/>
    <n v="1444"/>
    <n v="1"/>
    <x v="2"/>
    <n v="1"/>
    <n v="4"/>
    <n v="88"/>
    <n v="3"/>
    <n v="1"/>
    <n v="2"/>
    <n v="2991"/>
    <n v="5224"/>
    <n v="0"/>
    <n v="11"/>
    <n v="3"/>
    <n v="2"/>
    <n v="80"/>
    <n v="1"/>
    <n v="7"/>
    <n v="3"/>
    <x v="0"/>
    <n v="2"/>
    <n v="1"/>
    <n v="2"/>
    <s v="36-45"/>
    <s v="Mid Career"/>
    <x v="0"/>
    <x v="0"/>
  </r>
  <r>
    <x v="1"/>
    <s v="Travel_Frequently"/>
    <x v="3"/>
    <s v="Current Employees"/>
    <x v="1"/>
    <x v="0"/>
    <s v="STAFF-1837"/>
    <n v="1837"/>
    <x v="1"/>
    <x v="7"/>
    <x v="1"/>
    <s v="Yes"/>
    <s v="Y"/>
    <n v="3"/>
    <n v="-2"/>
    <n v="0"/>
    <n v="58"/>
    <n v="0"/>
    <m/>
    <n v="0"/>
    <n v="1"/>
    <n v="1216"/>
    <n v="15"/>
    <x v="2"/>
    <n v="1"/>
    <n v="1"/>
    <n v="87"/>
    <n v="3"/>
    <n v="4"/>
    <n v="3"/>
    <n v="15787"/>
    <n v="21624"/>
    <n v="2"/>
    <n v="14"/>
    <n v="3"/>
    <n v="2"/>
    <n v="80"/>
    <n v="0"/>
    <n v="23"/>
    <n v="3"/>
    <x v="4"/>
    <n v="2"/>
    <n v="2"/>
    <n v="2"/>
    <s v="46+"/>
    <s v="Senior"/>
    <x v="2"/>
    <x v="2"/>
  </r>
  <r>
    <x v="1"/>
    <s v="Travel_Frequently"/>
    <x v="2"/>
    <s v="Current Employees"/>
    <x v="1"/>
    <x v="1"/>
    <s v="STAFF-1932"/>
    <n v="1932"/>
    <x v="1"/>
    <x v="1"/>
    <x v="1"/>
    <s v="Yes"/>
    <s v="Y"/>
    <n v="3"/>
    <n v="-2"/>
    <n v="0"/>
    <n v="34"/>
    <n v="0"/>
    <m/>
    <n v="0"/>
    <n v="1"/>
    <n v="735"/>
    <n v="22"/>
    <x v="2"/>
    <n v="1"/>
    <n v="3"/>
    <n v="86"/>
    <n v="2"/>
    <n v="2"/>
    <n v="4"/>
    <n v="5747"/>
    <n v="26496"/>
    <n v="1"/>
    <n v="15"/>
    <n v="3"/>
    <n v="2"/>
    <n v="80"/>
    <n v="0"/>
    <n v="16"/>
    <n v="3"/>
    <x v="15"/>
    <n v="10"/>
    <n v="6"/>
    <n v="11"/>
    <s v="26-35"/>
    <s v="Early Career"/>
    <x v="2"/>
    <x v="4"/>
  </r>
  <r>
    <x v="1"/>
    <s v="Travel_Frequently"/>
    <x v="0"/>
    <s v="Current Employees"/>
    <x v="1"/>
    <x v="0"/>
    <s v="STAFF-1594"/>
    <n v="1594"/>
    <x v="1"/>
    <x v="2"/>
    <x v="1"/>
    <s v="Yes"/>
    <s v="Y"/>
    <n v="3"/>
    <n v="-2"/>
    <n v="0"/>
    <n v="36"/>
    <n v="0"/>
    <m/>
    <n v="0"/>
    <n v="1"/>
    <n v="1302"/>
    <n v="6"/>
    <x v="2"/>
    <n v="1"/>
    <n v="1"/>
    <n v="80"/>
    <n v="4"/>
    <n v="2"/>
    <n v="1"/>
    <n v="5562"/>
    <n v="19711"/>
    <n v="3"/>
    <n v="13"/>
    <n v="3"/>
    <n v="4"/>
    <n v="80"/>
    <n v="1"/>
    <n v="9"/>
    <n v="3"/>
    <x v="11"/>
    <n v="2"/>
    <n v="0"/>
    <n v="2"/>
    <s v="36-45"/>
    <s v="Mid Career"/>
    <x v="2"/>
    <x v="3"/>
  </r>
  <r>
    <x v="1"/>
    <s v="Travel_Frequently"/>
    <x v="1"/>
    <s v="Current Employees"/>
    <x v="1"/>
    <x v="2"/>
    <s v="STAFF-1606"/>
    <n v="1606"/>
    <x v="1"/>
    <x v="4"/>
    <x v="1"/>
    <s v="Yes"/>
    <s v="Y"/>
    <n v="3"/>
    <n v="-2"/>
    <n v="0"/>
    <n v="50"/>
    <n v="0"/>
    <m/>
    <n v="0"/>
    <n v="1"/>
    <n v="1234"/>
    <n v="20"/>
    <x v="4"/>
    <n v="1"/>
    <n v="2"/>
    <n v="41"/>
    <n v="3"/>
    <n v="4"/>
    <n v="3"/>
    <n v="11245"/>
    <n v="20689"/>
    <n v="2"/>
    <n v="15"/>
    <n v="3"/>
    <n v="3"/>
    <n v="80"/>
    <n v="1"/>
    <n v="32"/>
    <n v="3"/>
    <x v="35"/>
    <n v="8"/>
    <n v="12"/>
    <n v="13"/>
    <s v="46+"/>
    <s v="Senior"/>
    <x v="2"/>
    <x v="4"/>
  </r>
  <r>
    <x v="1"/>
    <s v="Travel_Frequently"/>
    <x v="0"/>
    <s v="Current Employees"/>
    <x v="1"/>
    <x v="0"/>
    <s v="STAFF-1547"/>
    <n v="1547"/>
    <x v="1"/>
    <x v="4"/>
    <x v="1"/>
    <s v="Yes"/>
    <s v="Y"/>
    <n v="3"/>
    <n v="-2"/>
    <n v="0"/>
    <n v="42"/>
    <n v="0"/>
    <m/>
    <n v="0"/>
    <n v="1"/>
    <n v="288"/>
    <n v="2"/>
    <x v="3"/>
    <n v="1"/>
    <n v="4"/>
    <n v="40"/>
    <n v="3"/>
    <n v="3"/>
    <n v="4"/>
    <n v="10124"/>
    <n v="18611"/>
    <n v="2"/>
    <n v="14"/>
    <n v="3"/>
    <n v="3"/>
    <n v="80"/>
    <n v="1"/>
    <n v="24"/>
    <n v="1"/>
    <x v="23"/>
    <n v="8"/>
    <n v="13"/>
    <n v="9"/>
    <s v="36-45"/>
    <s v="Mid Career"/>
    <x v="2"/>
    <x v="4"/>
  </r>
  <r>
    <x v="1"/>
    <s v="Travel_Frequently"/>
    <x v="0"/>
    <s v="Current Employees"/>
    <x v="1"/>
    <x v="0"/>
    <s v="STAFF-2049"/>
    <n v="2049"/>
    <x v="1"/>
    <x v="4"/>
    <x v="1"/>
    <s v="Yes"/>
    <s v="Y"/>
    <n v="2"/>
    <n v="-2"/>
    <n v="0"/>
    <n v="35"/>
    <n v="0"/>
    <m/>
    <n v="0"/>
    <n v="1"/>
    <n v="1199"/>
    <n v="18"/>
    <x v="2"/>
    <n v="1"/>
    <n v="3"/>
    <n v="80"/>
    <n v="3"/>
    <n v="2"/>
    <n v="3"/>
    <n v="5689"/>
    <n v="24594"/>
    <n v="1"/>
    <n v="14"/>
    <n v="3"/>
    <n v="4"/>
    <n v="80"/>
    <n v="2"/>
    <n v="10"/>
    <n v="4"/>
    <x v="1"/>
    <n v="2"/>
    <n v="0"/>
    <n v="2"/>
    <s v="26-35"/>
    <s v="Early Career"/>
    <x v="2"/>
    <x v="1"/>
  </r>
  <r>
    <x v="1"/>
    <s v="Travel_Frequently"/>
    <x v="0"/>
    <s v="Current Employees"/>
    <x v="1"/>
    <x v="2"/>
    <s v="STAFF-1704"/>
    <n v="1704"/>
    <x v="1"/>
    <x v="1"/>
    <x v="0"/>
    <s v="Yes"/>
    <s v="Y"/>
    <n v="2"/>
    <n v="-2"/>
    <n v="0"/>
    <n v="35"/>
    <n v="0"/>
    <m/>
    <n v="0"/>
    <n v="1"/>
    <n v="146"/>
    <n v="2"/>
    <x v="2"/>
    <n v="1"/>
    <n v="1"/>
    <n v="79"/>
    <n v="2"/>
    <n v="1"/>
    <n v="4"/>
    <n v="4930"/>
    <n v="13970"/>
    <n v="0"/>
    <n v="14"/>
    <n v="3"/>
    <n v="3"/>
    <n v="80"/>
    <n v="0"/>
    <n v="6"/>
    <n v="4"/>
    <x v="8"/>
    <n v="4"/>
    <n v="1"/>
    <n v="4"/>
    <s v="26-35"/>
    <s v="Early Career"/>
    <x v="2"/>
    <x v="3"/>
  </r>
  <r>
    <x v="1"/>
    <s v="Travel_Frequently"/>
    <x v="0"/>
    <s v="Current Employees"/>
    <x v="1"/>
    <x v="2"/>
    <s v="STAFF-1496"/>
    <n v="1496"/>
    <x v="1"/>
    <x v="3"/>
    <x v="0"/>
    <s v="Yes"/>
    <s v="Y"/>
    <n v="2"/>
    <n v="-2"/>
    <n v="0"/>
    <n v="44"/>
    <n v="0"/>
    <m/>
    <n v="0"/>
    <n v="1"/>
    <n v="1193"/>
    <n v="2"/>
    <x v="1"/>
    <n v="1"/>
    <n v="2"/>
    <n v="86"/>
    <n v="3"/>
    <n v="3"/>
    <n v="3"/>
    <n v="10209"/>
    <n v="19719"/>
    <n v="5"/>
    <n v="18"/>
    <n v="3"/>
    <n v="2"/>
    <n v="80"/>
    <n v="0"/>
    <n v="16"/>
    <n v="2"/>
    <x v="4"/>
    <n v="2"/>
    <n v="2"/>
    <n v="2"/>
    <s v="36-45"/>
    <s v="Mid Career"/>
    <x v="4"/>
    <x v="2"/>
  </r>
  <r>
    <x v="1"/>
    <s v="Travel_Frequently"/>
    <x v="1"/>
    <s v="Current Employees"/>
    <x v="1"/>
    <x v="2"/>
    <s v="STAFF-1539"/>
    <n v="1539"/>
    <x v="1"/>
    <x v="7"/>
    <x v="0"/>
    <s v="Yes"/>
    <s v="Y"/>
    <n v="2"/>
    <n v="-2"/>
    <n v="0"/>
    <n v="50"/>
    <n v="0"/>
    <m/>
    <n v="0"/>
    <n v="1"/>
    <n v="333"/>
    <n v="22"/>
    <x v="4"/>
    <n v="1"/>
    <n v="3"/>
    <n v="88"/>
    <n v="1"/>
    <n v="4"/>
    <n v="4"/>
    <n v="14411"/>
    <n v="24450"/>
    <n v="1"/>
    <n v="13"/>
    <n v="3"/>
    <n v="4"/>
    <n v="80"/>
    <n v="0"/>
    <n v="32"/>
    <n v="3"/>
    <x v="32"/>
    <n v="6"/>
    <n v="13"/>
    <n v="9"/>
    <s v="46+"/>
    <s v="Senior"/>
    <x v="2"/>
    <x v="4"/>
  </r>
  <r>
    <x v="1"/>
    <s v="Travel_Frequently"/>
    <x v="2"/>
    <s v="Current Employees"/>
    <x v="1"/>
    <x v="0"/>
    <s v="STAFF-1753"/>
    <n v="1753"/>
    <x v="1"/>
    <x v="4"/>
    <x v="0"/>
    <s v="Yes"/>
    <s v="Y"/>
    <n v="5"/>
    <n v="-2"/>
    <n v="0"/>
    <n v="29"/>
    <n v="0"/>
    <m/>
    <n v="0"/>
    <n v="1"/>
    <n v="461"/>
    <n v="1"/>
    <x v="3"/>
    <n v="1"/>
    <n v="4"/>
    <n v="70"/>
    <n v="4"/>
    <n v="2"/>
    <n v="3"/>
    <n v="6294"/>
    <n v="23060"/>
    <n v="8"/>
    <n v="12"/>
    <n v="3"/>
    <n v="4"/>
    <n v="80"/>
    <n v="0"/>
    <n v="10"/>
    <n v="4"/>
    <x v="11"/>
    <n v="2"/>
    <n v="0"/>
    <n v="2"/>
    <s v="26-35"/>
    <s v="Early Career"/>
    <x v="0"/>
    <x v="3"/>
  </r>
  <r>
    <x v="1"/>
    <s v="Travel_Frequently"/>
    <x v="2"/>
    <s v="Current Employees"/>
    <x v="0"/>
    <x v="0"/>
    <s v="STAFF-1927"/>
    <n v="1927"/>
    <x v="1"/>
    <x v="0"/>
    <x v="1"/>
    <s v="Yes"/>
    <s v="Y"/>
    <n v="2"/>
    <n v="-2"/>
    <n v="0"/>
    <n v="28"/>
    <n v="0"/>
    <m/>
    <n v="0"/>
    <n v="1"/>
    <n v="783"/>
    <n v="1"/>
    <x v="0"/>
    <n v="1"/>
    <n v="3"/>
    <n v="42"/>
    <n v="2"/>
    <n v="2"/>
    <n v="4"/>
    <n v="6834"/>
    <n v="19255"/>
    <n v="1"/>
    <n v="12"/>
    <n v="3"/>
    <n v="3"/>
    <n v="80"/>
    <n v="1"/>
    <n v="7"/>
    <n v="3"/>
    <x v="5"/>
    <n v="7"/>
    <n v="0"/>
    <n v="7"/>
    <s v="26-35"/>
    <s v="Early Career"/>
    <x v="0"/>
    <x v="0"/>
  </r>
  <r>
    <x v="1"/>
    <s v="Travel_Rarely"/>
    <x v="3"/>
    <s v="Current Employees"/>
    <x v="2"/>
    <x v="5"/>
    <s v="STAFF-1973"/>
    <n v="1973"/>
    <x v="1"/>
    <x v="5"/>
    <x v="1"/>
    <s v="Yes"/>
    <s v="Y"/>
    <n v="0"/>
    <n v="-2"/>
    <n v="0"/>
    <n v="55"/>
    <n v="0"/>
    <m/>
    <n v="0"/>
    <n v="1"/>
    <n v="189"/>
    <n v="26"/>
    <x v="2"/>
    <n v="1"/>
    <n v="3"/>
    <n v="71"/>
    <n v="4"/>
    <n v="5"/>
    <n v="2"/>
    <n v="19636"/>
    <n v="25811"/>
    <n v="4"/>
    <n v="18"/>
    <n v="3"/>
    <n v="1"/>
    <n v="80"/>
    <n v="1"/>
    <n v="35"/>
    <n v="3"/>
    <x v="1"/>
    <n v="9"/>
    <n v="1"/>
    <n v="4"/>
    <s v="46+"/>
    <s v="Senior"/>
    <x v="4"/>
    <x v="1"/>
  </r>
  <r>
    <x v="1"/>
    <s v="Travel_Rarely"/>
    <x v="1"/>
    <s v="Current Employees"/>
    <x v="1"/>
    <x v="2"/>
    <s v="STAFF-1460"/>
    <n v="1460"/>
    <x v="1"/>
    <x v="4"/>
    <x v="2"/>
    <s v="Yes"/>
    <s v="Y"/>
    <n v="2"/>
    <n v="-2"/>
    <n v="0"/>
    <n v="45"/>
    <n v="0"/>
    <m/>
    <n v="0"/>
    <n v="1"/>
    <n v="1038"/>
    <n v="20"/>
    <x v="3"/>
    <n v="1"/>
    <n v="2"/>
    <n v="95"/>
    <n v="1"/>
    <n v="3"/>
    <n v="1"/>
    <n v="10851"/>
    <n v="19863"/>
    <n v="2"/>
    <n v="18"/>
    <n v="3"/>
    <n v="2"/>
    <n v="80"/>
    <n v="1"/>
    <n v="24"/>
    <n v="3"/>
    <x v="5"/>
    <n v="7"/>
    <n v="0"/>
    <n v="7"/>
    <s v="36-45"/>
    <s v="Mid Career"/>
    <x v="4"/>
    <x v="0"/>
  </r>
  <r>
    <x v="1"/>
    <s v="Travel_Rarely"/>
    <x v="1"/>
    <s v="Current Employees"/>
    <x v="1"/>
    <x v="2"/>
    <s v="STAFF-1789"/>
    <n v="1789"/>
    <x v="1"/>
    <x v="7"/>
    <x v="2"/>
    <s v="Yes"/>
    <s v="Y"/>
    <n v="3"/>
    <n v="-2"/>
    <n v="0"/>
    <n v="46"/>
    <n v="0"/>
    <m/>
    <n v="0"/>
    <n v="1"/>
    <n v="734"/>
    <n v="2"/>
    <x v="2"/>
    <n v="1"/>
    <n v="3"/>
    <n v="46"/>
    <n v="3"/>
    <n v="5"/>
    <n v="4"/>
    <n v="19328"/>
    <n v="14218"/>
    <n v="7"/>
    <n v="17"/>
    <n v="3"/>
    <n v="3"/>
    <n v="80"/>
    <n v="1"/>
    <n v="24"/>
    <n v="3"/>
    <x v="4"/>
    <n v="1"/>
    <n v="2"/>
    <n v="2"/>
    <s v="46+"/>
    <s v="Senior"/>
    <x v="4"/>
    <x v="2"/>
  </r>
  <r>
    <x v="1"/>
    <s v="Travel_Rarely"/>
    <x v="0"/>
    <s v="Current Employees"/>
    <x v="1"/>
    <x v="0"/>
    <s v="STAFF-1998"/>
    <n v="1998"/>
    <x v="1"/>
    <x v="1"/>
    <x v="2"/>
    <s v="Yes"/>
    <s v="Y"/>
    <n v="3"/>
    <n v="-2"/>
    <n v="0"/>
    <n v="42"/>
    <n v="0"/>
    <m/>
    <n v="0"/>
    <n v="1"/>
    <n v="557"/>
    <n v="18"/>
    <x v="2"/>
    <n v="1"/>
    <n v="4"/>
    <n v="35"/>
    <n v="3"/>
    <n v="2"/>
    <n v="1"/>
    <n v="5410"/>
    <n v="11189"/>
    <n v="6"/>
    <n v="17"/>
    <n v="3"/>
    <n v="3"/>
    <n v="80"/>
    <n v="1"/>
    <n v="9"/>
    <n v="2"/>
    <x v="9"/>
    <n v="3"/>
    <n v="1"/>
    <n v="2"/>
    <s v="36-45"/>
    <s v="Mid Career"/>
    <x v="4"/>
    <x v="3"/>
  </r>
  <r>
    <x v="1"/>
    <s v="Travel_Rarely"/>
    <x v="2"/>
    <s v="Current Employees"/>
    <x v="1"/>
    <x v="1"/>
    <s v="STAFF-1992"/>
    <n v="1992"/>
    <x v="1"/>
    <x v="2"/>
    <x v="2"/>
    <s v="Yes"/>
    <s v="Y"/>
    <n v="2"/>
    <n v="-2"/>
    <n v="0"/>
    <n v="25"/>
    <n v="0"/>
    <m/>
    <n v="0"/>
    <n v="1"/>
    <n v="977"/>
    <n v="2"/>
    <x v="1"/>
    <n v="1"/>
    <n v="4"/>
    <n v="57"/>
    <n v="3"/>
    <n v="1"/>
    <n v="3"/>
    <n v="3977"/>
    <n v="7298"/>
    <n v="6"/>
    <n v="19"/>
    <n v="3"/>
    <n v="3"/>
    <n v="80"/>
    <n v="1"/>
    <n v="7"/>
    <n v="2"/>
    <x v="4"/>
    <n v="2"/>
    <n v="0"/>
    <n v="2"/>
    <s v="18-25"/>
    <s v="Young"/>
    <x v="3"/>
    <x v="2"/>
  </r>
  <r>
    <x v="1"/>
    <s v="Travel_Rarely"/>
    <x v="0"/>
    <s v="Current Employees"/>
    <x v="1"/>
    <x v="2"/>
    <s v="STAFF-1448"/>
    <n v="1448"/>
    <x v="1"/>
    <x v="1"/>
    <x v="1"/>
    <s v="Yes"/>
    <s v="Y"/>
    <n v="5"/>
    <n v="-2"/>
    <n v="0"/>
    <n v="41"/>
    <n v="0"/>
    <m/>
    <n v="0"/>
    <n v="1"/>
    <n v="1283"/>
    <n v="5"/>
    <x v="4"/>
    <n v="1"/>
    <n v="2"/>
    <n v="90"/>
    <n v="4"/>
    <n v="1"/>
    <n v="3"/>
    <n v="2127"/>
    <n v="5561"/>
    <n v="2"/>
    <n v="12"/>
    <n v="3"/>
    <n v="1"/>
    <n v="80"/>
    <n v="0"/>
    <n v="7"/>
    <n v="2"/>
    <x v="9"/>
    <n v="2"/>
    <n v="0"/>
    <n v="3"/>
    <s v="36-45"/>
    <s v="Mid Career"/>
    <x v="0"/>
    <x v="3"/>
  </r>
  <r>
    <x v="1"/>
    <s v="Travel_Rarely"/>
    <x v="3"/>
    <s v="Current Employees"/>
    <x v="1"/>
    <x v="0"/>
    <s v="STAFF-1501"/>
    <n v="1501"/>
    <x v="1"/>
    <x v="4"/>
    <x v="1"/>
    <s v="Yes"/>
    <s v="Y"/>
    <n v="2"/>
    <n v="-2"/>
    <n v="0"/>
    <n v="55"/>
    <n v="0"/>
    <m/>
    <n v="0"/>
    <n v="1"/>
    <n v="1229"/>
    <n v="4"/>
    <x v="2"/>
    <n v="1"/>
    <n v="4"/>
    <n v="30"/>
    <n v="3"/>
    <n v="2"/>
    <n v="3"/>
    <n v="4035"/>
    <n v="16143"/>
    <n v="0"/>
    <n v="16"/>
    <n v="3"/>
    <n v="2"/>
    <n v="80"/>
    <n v="0"/>
    <n v="4"/>
    <n v="3"/>
    <x v="11"/>
    <n v="2"/>
    <n v="1"/>
    <n v="2"/>
    <s v="46+"/>
    <s v="Senior"/>
    <x v="4"/>
    <x v="3"/>
  </r>
  <r>
    <x v="1"/>
    <s v="Travel_Rarely"/>
    <x v="0"/>
    <s v="Current Employees"/>
    <x v="1"/>
    <x v="2"/>
    <s v="STAFF-1766"/>
    <n v="1766"/>
    <x v="1"/>
    <x v="4"/>
    <x v="1"/>
    <s v="Yes"/>
    <s v="Y"/>
    <n v="2"/>
    <n v="-2"/>
    <n v="0"/>
    <n v="38"/>
    <n v="0"/>
    <m/>
    <n v="0"/>
    <n v="1"/>
    <n v="833"/>
    <n v="18"/>
    <x v="3"/>
    <n v="1"/>
    <n v="2"/>
    <n v="60"/>
    <n v="1"/>
    <n v="2"/>
    <n v="4"/>
    <n v="5811"/>
    <n v="24539"/>
    <n v="3"/>
    <n v="16"/>
    <n v="3"/>
    <n v="3"/>
    <n v="80"/>
    <n v="1"/>
    <n v="15"/>
    <n v="3"/>
    <x v="6"/>
    <n v="0"/>
    <n v="1"/>
    <n v="0"/>
    <s v="36-45"/>
    <s v="Mid Career"/>
    <x v="4"/>
    <x v="2"/>
  </r>
  <r>
    <x v="1"/>
    <s v="Travel_Rarely"/>
    <x v="2"/>
    <s v="Current Employees"/>
    <x v="1"/>
    <x v="0"/>
    <s v="STAFF-1549"/>
    <n v="1549"/>
    <x v="1"/>
    <x v="2"/>
    <x v="1"/>
    <s v="Yes"/>
    <s v="Y"/>
    <n v="3"/>
    <n v="-2"/>
    <n v="0"/>
    <n v="33"/>
    <n v="0"/>
    <m/>
    <n v="0"/>
    <n v="1"/>
    <n v="589"/>
    <n v="28"/>
    <x v="2"/>
    <n v="1"/>
    <n v="2"/>
    <n v="79"/>
    <n v="3"/>
    <n v="2"/>
    <n v="3"/>
    <n v="5207"/>
    <n v="22949"/>
    <n v="1"/>
    <n v="12"/>
    <n v="3"/>
    <n v="2"/>
    <n v="80"/>
    <n v="1"/>
    <n v="15"/>
    <n v="3"/>
    <x v="15"/>
    <n v="14"/>
    <n v="5"/>
    <n v="7"/>
    <s v="26-35"/>
    <s v="Early Career"/>
    <x v="0"/>
    <x v="4"/>
  </r>
  <r>
    <x v="1"/>
    <s v="Travel_Rarely"/>
    <x v="2"/>
    <s v="Current Employees"/>
    <x v="1"/>
    <x v="1"/>
    <s v="STAFF-2053"/>
    <n v="2053"/>
    <x v="1"/>
    <x v="2"/>
    <x v="1"/>
    <s v="Yes"/>
    <s v="Y"/>
    <n v="2"/>
    <n v="-2"/>
    <n v="0"/>
    <n v="29"/>
    <n v="0"/>
    <m/>
    <n v="0"/>
    <n v="1"/>
    <n v="1378"/>
    <n v="13"/>
    <x v="0"/>
    <n v="1"/>
    <n v="4"/>
    <n v="46"/>
    <n v="2"/>
    <n v="2"/>
    <n v="2"/>
    <n v="4025"/>
    <n v="23679"/>
    <n v="4"/>
    <n v="13"/>
    <n v="3"/>
    <n v="1"/>
    <n v="80"/>
    <n v="1"/>
    <n v="10"/>
    <n v="3"/>
    <x v="9"/>
    <n v="3"/>
    <n v="0"/>
    <n v="3"/>
    <s v="26-35"/>
    <s v="Early Career"/>
    <x v="2"/>
    <x v="3"/>
  </r>
  <r>
    <x v="1"/>
    <s v="Travel_Rarely"/>
    <x v="0"/>
    <s v="Current Employees"/>
    <x v="1"/>
    <x v="0"/>
    <s v="STAFF-1790"/>
    <n v="1790"/>
    <x v="1"/>
    <x v="4"/>
    <x v="1"/>
    <s v="Yes"/>
    <s v="Y"/>
    <n v="1"/>
    <n v="-2"/>
    <n v="0"/>
    <n v="36"/>
    <n v="0"/>
    <m/>
    <n v="0"/>
    <n v="1"/>
    <n v="1383"/>
    <n v="10"/>
    <x v="3"/>
    <n v="1"/>
    <n v="4"/>
    <n v="90"/>
    <n v="3"/>
    <n v="3"/>
    <n v="1"/>
    <n v="8321"/>
    <n v="25949"/>
    <n v="7"/>
    <n v="13"/>
    <n v="3"/>
    <n v="4"/>
    <n v="80"/>
    <n v="1"/>
    <n v="15"/>
    <n v="3"/>
    <x v="12"/>
    <n v="8"/>
    <n v="5"/>
    <n v="7"/>
    <s v="36-45"/>
    <s v="Mid Career"/>
    <x v="2"/>
    <x v="4"/>
  </r>
  <r>
    <x v="1"/>
    <s v="Travel_Rarely"/>
    <x v="0"/>
    <s v="Current Employees"/>
    <x v="1"/>
    <x v="2"/>
    <s v="STAFF-2003"/>
    <n v="2003"/>
    <x v="1"/>
    <x v="2"/>
    <x v="1"/>
    <s v="Yes"/>
    <s v="Y"/>
    <n v="3"/>
    <n v="-2"/>
    <n v="0"/>
    <n v="35"/>
    <n v="0"/>
    <m/>
    <n v="0"/>
    <n v="1"/>
    <n v="1490"/>
    <n v="11"/>
    <x v="2"/>
    <n v="1"/>
    <n v="4"/>
    <n v="43"/>
    <n v="3"/>
    <n v="1"/>
    <n v="3"/>
    <n v="2660"/>
    <n v="20232"/>
    <n v="7"/>
    <n v="11"/>
    <n v="3"/>
    <n v="3"/>
    <n v="80"/>
    <n v="1"/>
    <n v="5"/>
    <n v="3"/>
    <x v="4"/>
    <n v="2"/>
    <n v="2"/>
    <n v="2"/>
    <s v="26-35"/>
    <s v="Early Career"/>
    <x v="0"/>
    <x v="2"/>
  </r>
  <r>
    <x v="1"/>
    <s v="Travel_Rarely"/>
    <x v="1"/>
    <s v="Current Employees"/>
    <x v="1"/>
    <x v="4"/>
    <s v="STAFF-1465"/>
    <n v="1465"/>
    <x v="1"/>
    <x v="3"/>
    <x v="1"/>
    <s v="Yes"/>
    <s v="Y"/>
    <n v="4"/>
    <n v="-2"/>
    <n v="0"/>
    <n v="45"/>
    <n v="0"/>
    <m/>
    <n v="0"/>
    <n v="1"/>
    <n v="1448"/>
    <n v="29"/>
    <x v="3"/>
    <n v="1"/>
    <n v="4"/>
    <n v="55"/>
    <n v="3"/>
    <n v="3"/>
    <n v="4"/>
    <n v="9380"/>
    <n v="14720"/>
    <n v="4"/>
    <n v="18"/>
    <n v="3"/>
    <n v="4"/>
    <n v="80"/>
    <n v="2"/>
    <n v="10"/>
    <n v="4"/>
    <x v="11"/>
    <n v="1"/>
    <n v="1"/>
    <n v="2"/>
    <s v="36-45"/>
    <s v="Mid Career"/>
    <x v="4"/>
    <x v="3"/>
  </r>
  <r>
    <x v="1"/>
    <s v="Travel_Rarely"/>
    <x v="2"/>
    <s v="Current Employees"/>
    <x v="1"/>
    <x v="2"/>
    <s v="STAFF-1755"/>
    <n v="1755"/>
    <x v="1"/>
    <x v="1"/>
    <x v="1"/>
    <s v="Yes"/>
    <s v="Y"/>
    <n v="3"/>
    <n v="-2"/>
    <n v="0"/>
    <n v="34"/>
    <n v="0"/>
    <m/>
    <n v="0"/>
    <n v="1"/>
    <n v="181"/>
    <n v="2"/>
    <x v="2"/>
    <n v="1"/>
    <n v="4"/>
    <n v="97"/>
    <n v="4"/>
    <n v="1"/>
    <n v="4"/>
    <n v="2932"/>
    <n v="5586"/>
    <n v="0"/>
    <n v="14"/>
    <n v="3"/>
    <n v="1"/>
    <n v="80"/>
    <n v="3"/>
    <n v="6"/>
    <n v="3"/>
    <x v="8"/>
    <n v="0"/>
    <n v="1"/>
    <n v="2"/>
    <s v="26-35"/>
    <s v="Early Career"/>
    <x v="2"/>
    <x v="3"/>
  </r>
  <r>
    <x v="1"/>
    <s v="Travel_Rarely"/>
    <x v="2"/>
    <s v="Current Employees"/>
    <x v="1"/>
    <x v="2"/>
    <s v="STAFF-1586"/>
    <n v="1586"/>
    <x v="1"/>
    <x v="2"/>
    <x v="0"/>
    <s v="Yes"/>
    <s v="Y"/>
    <n v="3"/>
    <n v="-2"/>
    <n v="0"/>
    <n v="29"/>
    <n v="0"/>
    <m/>
    <n v="0"/>
    <n v="1"/>
    <n v="1370"/>
    <n v="3"/>
    <x v="1"/>
    <n v="1"/>
    <n v="2"/>
    <n v="87"/>
    <n v="3"/>
    <n v="1"/>
    <n v="1"/>
    <n v="4723"/>
    <n v="16213"/>
    <n v="1"/>
    <n v="18"/>
    <n v="3"/>
    <n v="4"/>
    <n v="80"/>
    <n v="0"/>
    <n v="10"/>
    <n v="3"/>
    <x v="1"/>
    <n v="9"/>
    <n v="1"/>
    <n v="5"/>
    <s v="26-35"/>
    <s v="Early Career"/>
    <x v="4"/>
    <x v="1"/>
  </r>
  <r>
    <x v="1"/>
    <s v="Travel_Rarely"/>
    <x v="0"/>
    <s v="Current Employees"/>
    <x v="1"/>
    <x v="2"/>
    <s v="STAFF-2020"/>
    <n v="2020"/>
    <x v="1"/>
    <x v="1"/>
    <x v="0"/>
    <s v="Yes"/>
    <s v="Y"/>
    <n v="2"/>
    <n v="-2"/>
    <n v="0"/>
    <n v="44"/>
    <n v="0"/>
    <m/>
    <n v="0"/>
    <n v="1"/>
    <n v="1037"/>
    <n v="1"/>
    <x v="3"/>
    <n v="1"/>
    <n v="2"/>
    <n v="42"/>
    <n v="3"/>
    <n v="1"/>
    <n v="4"/>
    <n v="2436"/>
    <n v="13422"/>
    <n v="6"/>
    <n v="12"/>
    <n v="3"/>
    <n v="3"/>
    <n v="80"/>
    <n v="0"/>
    <n v="6"/>
    <n v="3"/>
    <x v="9"/>
    <n v="3"/>
    <n v="1"/>
    <n v="2"/>
    <s v="36-45"/>
    <s v="Mid Career"/>
    <x v="0"/>
    <x v="3"/>
  </r>
  <r>
    <x v="1"/>
    <s v="Travel_Rarely"/>
    <x v="2"/>
    <s v="Current Employees"/>
    <x v="1"/>
    <x v="0"/>
    <s v="STAFF-1515"/>
    <n v="1515"/>
    <x v="1"/>
    <x v="4"/>
    <x v="0"/>
    <s v="Yes"/>
    <s v="Y"/>
    <n v="6"/>
    <n v="-2"/>
    <n v="0"/>
    <n v="33"/>
    <n v="0"/>
    <m/>
    <n v="0"/>
    <n v="1"/>
    <n v="516"/>
    <n v="8"/>
    <x v="4"/>
    <n v="1"/>
    <n v="4"/>
    <n v="69"/>
    <n v="3"/>
    <n v="2"/>
    <n v="3"/>
    <n v="6388"/>
    <n v="22049"/>
    <n v="2"/>
    <n v="17"/>
    <n v="3"/>
    <n v="1"/>
    <n v="80"/>
    <n v="0"/>
    <n v="14"/>
    <n v="3"/>
    <x v="2"/>
    <n v="0"/>
    <n v="0"/>
    <n v="0"/>
    <s v="26-35"/>
    <s v="Early Career"/>
    <x v="4"/>
    <x v="2"/>
  </r>
  <r>
    <x v="1"/>
    <s v="Travel_Rarely"/>
    <x v="2"/>
    <s v="Current Employees"/>
    <x v="0"/>
    <x v="2"/>
    <s v="STAFF-1669"/>
    <n v="1669"/>
    <x v="1"/>
    <x v="0"/>
    <x v="2"/>
    <s v="Yes"/>
    <s v="Y"/>
    <n v="3"/>
    <n v="-2"/>
    <n v="0"/>
    <n v="29"/>
    <n v="0"/>
    <m/>
    <n v="0"/>
    <n v="1"/>
    <n v="991"/>
    <n v="5"/>
    <x v="3"/>
    <n v="1"/>
    <n v="1"/>
    <n v="43"/>
    <n v="2"/>
    <n v="2"/>
    <n v="2"/>
    <n v="4187"/>
    <n v="3356"/>
    <n v="1"/>
    <n v="13"/>
    <n v="3"/>
    <n v="2"/>
    <n v="80"/>
    <n v="1"/>
    <n v="10"/>
    <n v="2"/>
    <x v="1"/>
    <n v="0"/>
    <n v="0"/>
    <n v="9"/>
    <s v="26-35"/>
    <s v="Early Career"/>
    <x v="2"/>
    <x v="1"/>
  </r>
  <r>
    <x v="1"/>
    <s v="Travel_Rarely"/>
    <x v="1"/>
    <s v="Current Employees"/>
    <x v="0"/>
    <x v="0"/>
    <s v="STAFF-1732"/>
    <n v="1732"/>
    <x v="1"/>
    <x v="0"/>
    <x v="2"/>
    <s v="Yes"/>
    <s v="Y"/>
    <n v="5"/>
    <n v="-2"/>
    <n v="0"/>
    <n v="46"/>
    <n v="0"/>
    <m/>
    <n v="0"/>
    <n v="1"/>
    <n v="1277"/>
    <n v="2"/>
    <x v="3"/>
    <n v="1"/>
    <n v="3"/>
    <n v="74"/>
    <n v="3"/>
    <n v="3"/>
    <n v="4"/>
    <n v="10368"/>
    <n v="5596"/>
    <n v="4"/>
    <n v="12"/>
    <n v="3"/>
    <n v="2"/>
    <n v="80"/>
    <n v="1"/>
    <n v="13"/>
    <n v="2"/>
    <x v="1"/>
    <n v="6"/>
    <n v="0"/>
    <n v="3"/>
    <s v="46+"/>
    <s v="Senior"/>
    <x v="0"/>
    <x v="1"/>
  </r>
  <r>
    <x v="1"/>
    <s v="Travel_Rarely"/>
    <x v="0"/>
    <s v="Current Employees"/>
    <x v="0"/>
    <x v="3"/>
    <s v="STAFF-1943"/>
    <n v="1943"/>
    <x v="1"/>
    <x v="0"/>
    <x v="2"/>
    <s v="Yes"/>
    <s v="Y"/>
    <n v="4"/>
    <n v="-2"/>
    <n v="0"/>
    <n v="42"/>
    <n v="0"/>
    <m/>
    <n v="0"/>
    <n v="1"/>
    <n v="419"/>
    <n v="12"/>
    <x v="2"/>
    <n v="1"/>
    <n v="2"/>
    <n v="77"/>
    <n v="3"/>
    <n v="2"/>
    <n v="1"/>
    <n v="5087"/>
    <n v="2900"/>
    <n v="3"/>
    <n v="12"/>
    <n v="3"/>
    <n v="3"/>
    <n v="80"/>
    <n v="2"/>
    <n v="14"/>
    <n v="3"/>
    <x v="2"/>
    <n v="0"/>
    <n v="0"/>
    <n v="0"/>
    <s v="36-45"/>
    <s v="Mid Career"/>
    <x v="0"/>
    <x v="2"/>
  </r>
  <r>
    <x v="1"/>
    <s v="Travel_Rarely"/>
    <x v="2"/>
    <s v="Current Employees"/>
    <x v="0"/>
    <x v="4"/>
    <s v="STAFF-1535"/>
    <n v="1535"/>
    <x v="1"/>
    <x v="0"/>
    <x v="1"/>
    <s v="Yes"/>
    <s v="Y"/>
    <n v="3"/>
    <n v="-2"/>
    <n v="0"/>
    <n v="34"/>
    <n v="0"/>
    <m/>
    <n v="0"/>
    <n v="1"/>
    <n v="971"/>
    <n v="1"/>
    <x v="3"/>
    <n v="1"/>
    <n v="4"/>
    <n v="64"/>
    <n v="2"/>
    <n v="3"/>
    <n v="4"/>
    <n v="7083"/>
    <n v="12288"/>
    <n v="1"/>
    <n v="14"/>
    <n v="3"/>
    <n v="4"/>
    <n v="80"/>
    <n v="0"/>
    <n v="10"/>
    <n v="3"/>
    <x v="1"/>
    <n v="9"/>
    <n v="8"/>
    <n v="6"/>
    <s v="26-35"/>
    <s v="Early Career"/>
    <x v="2"/>
    <x v="1"/>
  </r>
  <r>
    <x v="1"/>
    <s v="Travel_Rarely"/>
    <x v="1"/>
    <s v="Current Employees"/>
    <x v="0"/>
    <x v="3"/>
    <s v="STAFF-1591"/>
    <n v="1591"/>
    <x v="1"/>
    <x v="5"/>
    <x v="1"/>
    <s v="Yes"/>
    <s v="Y"/>
    <n v="2"/>
    <n v="-2"/>
    <n v="0"/>
    <n v="50"/>
    <n v="0"/>
    <m/>
    <n v="0"/>
    <n v="1"/>
    <n v="264"/>
    <n v="9"/>
    <x v="3"/>
    <n v="1"/>
    <n v="3"/>
    <n v="59"/>
    <n v="3"/>
    <n v="5"/>
    <n v="1"/>
    <n v="19331"/>
    <n v="19519"/>
    <n v="4"/>
    <n v="16"/>
    <n v="3"/>
    <n v="3"/>
    <n v="80"/>
    <n v="1"/>
    <n v="27"/>
    <n v="3"/>
    <x v="6"/>
    <n v="0"/>
    <n v="0"/>
    <n v="0"/>
    <s v="46+"/>
    <s v="Senior"/>
    <x v="4"/>
    <x v="2"/>
  </r>
  <r>
    <x v="1"/>
    <s v="Travel_Rarely"/>
    <x v="0"/>
    <s v="Current Employees"/>
    <x v="0"/>
    <x v="2"/>
    <s v="STAFF-1706"/>
    <n v="1706"/>
    <x v="1"/>
    <x v="0"/>
    <x v="1"/>
    <s v="Yes"/>
    <s v="Y"/>
    <n v="3"/>
    <n v="-2"/>
    <n v="0"/>
    <n v="43"/>
    <n v="0"/>
    <m/>
    <n v="0"/>
    <n v="1"/>
    <n v="1179"/>
    <n v="2"/>
    <x v="3"/>
    <n v="1"/>
    <n v="4"/>
    <n v="73"/>
    <n v="3"/>
    <n v="2"/>
    <n v="4"/>
    <n v="7847"/>
    <n v="6069"/>
    <n v="1"/>
    <n v="17"/>
    <n v="3"/>
    <n v="1"/>
    <n v="80"/>
    <n v="1"/>
    <n v="10"/>
    <n v="3"/>
    <x v="1"/>
    <n v="9"/>
    <n v="8"/>
    <n v="8"/>
    <s v="36-45"/>
    <s v="Mid Career"/>
    <x v="4"/>
    <x v="1"/>
  </r>
  <r>
    <x v="1"/>
    <s v="Travel_Rarely"/>
    <x v="2"/>
    <s v="Current Employees"/>
    <x v="0"/>
    <x v="0"/>
    <s v="STAFF-1882"/>
    <n v="1882"/>
    <x v="1"/>
    <x v="0"/>
    <x v="1"/>
    <s v="Yes"/>
    <s v="Y"/>
    <n v="3"/>
    <n v="-2"/>
    <n v="0"/>
    <n v="34"/>
    <n v="0"/>
    <m/>
    <n v="0"/>
    <n v="1"/>
    <n v="1480"/>
    <n v="4"/>
    <x v="3"/>
    <n v="1"/>
    <n v="3"/>
    <n v="64"/>
    <n v="3"/>
    <n v="3"/>
    <n v="4"/>
    <n v="9713"/>
    <n v="24444"/>
    <n v="2"/>
    <n v="13"/>
    <n v="3"/>
    <n v="4"/>
    <n v="80"/>
    <n v="3"/>
    <n v="9"/>
    <n v="3"/>
    <x v="8"/>
    <n v="3"/>
    <n v="1"/>
    <n v="0"/>
    <s v="26-35"/>
    <s v="Early Career"/>
    <x v="2"/>
    <x v="3"/>
  </r>
  <r>
    <x v="1"/>
    <s v="Travel_Rarely"/>
    <x v="4"/>
    <s v="Current Employees"/>
    <x v="0"/>
    <x v="2"/>
    <s v="STAFF-2021"/>
    <n v="2021"/>
    <x v="1"/>
    <x v="6"/>
    <x v="0"/>
    <s v="Yes"/>
    <s v="Y"/>
    <n v="6"/>
    <n v="-2"/>
    <n v="0"/>
    <n v="21"/>
    <n v="0"/>
    <m/>
    <n v="0"/>
    <n v="1"/>
    <n v="501"/>
    <n v="5"/>
    <x v="1"/>
    <n v="1"/>
    <n v="3"/>
    <n v="58"/>
    <n v="3"/>
    <n v="1"/>
    <n v="1"/>
    <n v="2380"/>
    <n v="25479"/>
    <n v="1"/>
    <n v="11"/>
    <n v="3"/>
    <n v="4"/>
    <n v="80"/>
    <n v="0"/>
    <n v="2"/>
    <n v="3"/>
    <x v="4"/>
    <n v="2"/>
    <n v="1"/>
    <n v="2"/>
    <s v="18-25"/>
    <s v="Young"/>
    <x v="0"/>
    <x v="2"/>
  </r>
  <r>
    <x v="1"/>
    <s v="Travel_Rarely"/>
    <x v="0"/>
    <s v="Current Employees"/>
    <x v="0"/>
    <x v="0"/>
    <s v="STAFF-1678"/>
    <n v="1678"/>
    <x v="1"/>
    <x v="0"/>
    <x v="0"/>
    <s v="Yes"/>
    <s v="Y"/>
    <n v="2"/>
    <n v="-2"/>
    <n v="0"/>
    <n v="41"/>
    <n v="0"/>
    <m/>
    <n v="0"/>
    <n v="1"/>
    <n v="1206"/>
    <n v="23"/>
    <x v="0"/>
    <n v="1"/>
    <n v="4"/>
    <n v="80"/>
    <n v="3"/>
    <n v="3"/>
    <n v="3"/>
    <n v="7082"/>
    <n v="11591"/>
    <n v="3"/>
    <n v="16"/>
    <n v="3"/>
    <n v="4"/>
    <n v="80"/>
    <n v="0"/>
    <n v="21"/>
    <n v="3"/>
    <x v="4"/>
    <n v="0"/>
    <n v="0"/>
    <n v="2"/>
    <s v="36-45"/>
    <s v="Mid Career"/>
    <x v="4"/>
    <x v="2"/>
  </r>
  <r>
    <x v="1"/>
    <s v="Non-Travel"/>
    <x v="2"/>
    <s v="Current Employees"/>
    <x v="1"/>
    <x v="2"/>
    <s v="STAFF-1979"/>
    <n v="1979"/>
    <x v="0"/>
    <x v="7"/>
    <x v="1"/>
    <s v="No"/>
    <s v="Y"/>
    <n v="2"/>
    <n v="-2"/>
    <n v="0"/>
    <n v="31"/>
    <n v="0"/>
    <m/>
    <n v="0"/>
    <n v="1"/>
    <n v="697"/>
    <n v="10"/>
    <x v="3"/>
    <n v="1"/>
    <n v="3"/>
    <n v="40"/>
    <n v="3"/>
    <n v="3"/>
    <n v="3"/>
    <n v="11031"/>
    <n v="26862"/>
    <n v="4"/>
    <n v="20"/>
    <n v="4"/>
    <n v="3"/>
    <n v="80"/>
    <n v="1"/>
    <n v="13"/>
    <n v="4"/>
    <x v="19"/>
    <n v="7"/>
    <n v="4"/>
    <n v="8"/>
    <s v="26-35"/>
    <s v="Early Career"/>
    <x v="3"/>
    <x v="1"/>
  </r>
  <r>
    <x v="1"/>
    <s v="Non-Travel"/>
    <x v="1"/>
    <s v="Current Employees"/>
    <x v="0"/>
    <x v="0"/>
    <s v="STAFF-1845"/>
    <n v="1845"/>
    <x v="0"/>
    <x v="0"/>
    <x v="1"/>
    <s v="No"/>
    <s v="Y"/>
    <n v="3"/>
    <n v="-2"/>
    <n v="0"/>
    <n v="45"/>
    <n v="0"/>
    <m/>
    <n v="0"/>
    <n v="1"/>
    <n v="589"/>
    <n v="2"/>
    <x v="2"/>
    <n v="1"/>
    <n v="3"/>
    <n v="67"/>
    <n v="3"/>
    <n v="2"/>
    <n v="3"/>
    <n v="5154"/>
    <n v="19665"/>
    <n v="4"/>
    <n v="22"/>
    <n v="4"/>
    <n v="2"/>
    <n v="80"/>
    <n v="2"/>
    <n v="10"/>
    <n v="4"/>
    <x v="3"/>
    <n v="7"/>
    <n v="5"/>
    <n v="7"/>
    <s v="36-45"/>
    <s v="Mid Career"/>
    <x v="1"/>
    <x v="0"/>
  </r>
  <r>
    <x v="1"/>
    <s v="Travel_Frequently"/>
    <x v="1"/>
    <s v="Current Employees"/>
    <x v="1"/>
    <x v="2"/>
    <s v="STAFF-1520"/>
    <n v="1520"/>
    <x v="0"/>
    <x v="5"/>
    <x v="2"/>
    <s v="No"/>
    <s v="Y"/>
    <n v="2"/>
    <n v="-2"/>
    <n v="0"/>
    <n v="54"/>
    <n v="0"/>
    <m/>
    <n v="0"/>
    <n v="1"/>
    <n v="1050"/>
    <n v="11"/>
    <x v="2"/>
    <n v="1"/>
    <n v="2"/>
    <n v="87"/>
    <n v="3"/>
    <n v="4"/>
    <n v="4"/>
    <n v="16032"/>
    <n v="24456"/>
    <n v="3"/>
    <n v="20"/>
    <n v="4"/>
    <n v="1"/>
    <n v="80"/>
    <n v="1"/>
    <n v="26"/>
    <n v="3"/>
    <x v="13"/>
    <n v="9"/>
    <n v="1"/>
    <n v="12"/>
    <s v="46+"/>
    <s v="Senior"/>
    <x v="3"/>
    <x v="4"/>
  </r>
  <r>
    <x v="1"/>
    <s v="Travel_Frequently"/>
    <x v="0"/>
    <s v="Current Employees"/>
    <x v="1"/>
    <x v="2"/>
    <s v="STAFF-1675"/>
    <n v="1675"/>
    <x v="0"/>
    <x v="2"/>
    <x v="0"/>
    <s v="No"/>
    <s v="Y"/>
    <n v="3"/>
    <n v="-2"/>
    <n v="0"/>
    <n v="38"/>
    <n v="0"/>
    <m/>
    <n v="0"/>
    <n v="1"/>
    <n v="148"/>
    <n v="2"/>
    <x v="3"/>
    <n v="1"/>
    <n v="4"/>
    <n v="42"/>
    <n v="2"/>
    <n v="1"/>
    <n v="2"/>
    <n v="2440"/>
    <n v="23826"/>
    <n v="1"/>
    <n v="22"/>
    <n v="4"/>
    <n v="2"/>
    <n v="80"/>
    <n v="0"/>
    <n v="4"/>
    <n v="3"/>
    <x v="9"/>
    <n v="3"/>
    <n v="3"/>
    <n v="3"/>
    <s v="36-45"/>
    <s v="Mid Career"/>
    <x v="1"/>
    <x v="3"/>
  </r>
  <r>
    <x v="1"/>
    <s v="Travel_Frequently"/>
    <x v="2"/>
    <s v="Current Employees"/>
    <x v="1"/>
    <x v="4"/>
    <s v="STAFF-1736"/>
    <n v="1736"/>
    <x v="0"/>
    <x v="3"/>
    <x v="0"/>
    <s v="No"/>
    <s v="Y"/>
    <n v="3"/>
    <n v="-2"/>
    <n v="0"/>
    <n v="31"/>
    <n v="0"/>
    <m/>
    <n v="0"/>
    <n v="1"/>
    <n v="163"/>
    <n v="24"/>
    <x v="1"/>
    <n v="1"/>
    <n v="4"/>
    <n v="30"/>
    <n v="3"/>
    <n v="2"/>
    <n v="4"/>
    <n v="5238"/>
    <n v="6670"/>
    <n v="2"/>
    <n v="20"/>
    <n v="4"/>
    <n v="4"/>
    <n v="80"/>
    <n v="0"/>
    <n v="9"/>
    <n v="2"/>
    <x v="8"/>
    <n v="4"/>
    <n v="1"/>
    <n v="4"/>
    <s v="26-35"/>
    <s v="Early Career"/>
    <x v="3"/>
    <x v="3"/>
  </r>
  <r>
    <x v="1"/>
    <s v="Travel_Rarely"/>
    <x v="1"/>
    <s v="Current Employees"/>
    <x v="2"/>
    <x v="0"/>
    <s v="STAFF-1744"/>
    <n v="1744"/>
    <x v="0"/>
    <x v="8"/>
    <x v="1"/>
    <s v="No"/>
    <s v="Y"/>
    <n v="2"/>
    <n v="-2"/>
    <n v="0"/>
    <n v="45"/>
    <n v="0"/>
    <m/>
    <n v="0"/>
    <n v="1"/>
    <n v="176"/>
    <n v="4"/>
    <x v="3"/>
    <n v="1"/>
    <n v="3"/>
    <n v="56"/>
    <n v="1"/>
    <n v="3"/>
    <n v="3"/>
    <n v="9756"/>
    <n v="6595"/>
    <n v="4"/>
    <n v="21"/>
    <n v="4"/>
    <n v="3"/>
    <n v="80"/>
    <n v="2"/>
    <n v="9"/>
    <n v="4"/>
    <x v="8"/>
    <n v="0"/>
    <n v="0"/>
    <n v="3"/>
    <s v="36-45"/>
    <s v="Mid Career"/>
    <x v="3"/>
    <x v="3"/>
  </r>
  <r>
    <x v="1"/>
    <s v="Travel_Rarely"/>
    <x v="2"/>
    <s v="Current Employees"/>
    <x v="1"/>
    <x v="2"/>
    <s v="STAFF-1622"/>
    <n v="1622"/>
    <x v="0"/>
    <x v="3"/>
    <x v="2"/>
    <s v="No"/>
    <s v="Y"/>
    <n v="5"/>
    <n v="-2"/>
    <n v="0"/>
    <n v="28"/>
    <n v="0"/>
    <m/>
    <n v="0"/>
    <n v="1"/>
    <n v="580"/>
    <n v="27"/>
    <x v="3"/>
    <n v="1"/>
    <n v="2"/>
    <n v="39"/>
    <n v="1"/>
    <n v="2"/>
    <n v="1"/>
    <n v="4877"/>
    <n v="20460"/>
    <n v="0"/>
    <n v="21"/>
    <n v="4"/>
    <n v="2"/>
    <n v="80"/>
    <n v="1"/>
    <n v="6"/>
    <n v="2"/>
    <x v="8"/>
    <n v="3"/>
    <n v="0"/>
    <n v="0"/>
    <s v="26-35"/>
    <s v="Early Career"/>
    <x v="3"/>
    <x v="3"/>
  </r>
  <r>
    <x v="1"/>
    <s v="Travel_Rarely"/>
    <x v="2"/>
    <s v="Current Employees"/>
    <x v="1"/>
    <x v="0"/>
    <s v="STAFF-1581"/>
    <n v="1581"/>
    <x v="0"/>
    <x v="1"/>
    <x v="1"/>
    <s v="No"/>
    <s v="Y"/>
    <n v="5"/>
    <n v="-2"/>
    <n v="0"/>
    <n v="26"/>
    <n v="0"/>
    <m/>
    <n v="0"/>
    <n v="1"/>
    <n v="474"/>
    <n v="3"/>
    <x v="3"/>
    <n v="1"/>
    <n v="1"/>
    <n v="89"/>
    <n v="3"/>
    <n v="1"/>
    <n v="4"/>
    <n v="2061"/>
    <n v="11133"/>
    <n v="1"/>
    <n v="21"/>
    <n v="4"/>
    <n v="1"/>
    <n v="80"/>
    <n v="0"/>
    <n v="1"/>
    <n v="3"/>
    <x v="6"/>
    <n v="0"/>
    <n v="0"/>
    <n v="0"/>
    <s v="26-35"/>
    <s v="Early Career"/>
    <x v="3"/>
    <x v="2"/>
  </r>
  <r>
    <x v="1"/>
    <s v="Travel_Rarely"/>
    <x v="0"/>
    <s v="Current Employees"/>
    <x v="1"/>
    <x v="0"/>
    <s v="STAFF-2034"/>
    <n v="2034"/>
    <x v="0"/>
    <x v="3"/>
    <x v="1"/>
    <s v="No"/>
    <s v="Y"/>
    <n v="3"/>
    <n v="-2"/>
    <n v="0"/>
    <n v="41"/>
    <n v="0"/>
    <m/>
    <n v="0"/>
    <n v="1"/>
    <n v="582"/>
    <n v="28"/>
    <x v="2"/>
    <n v="1"/>
    <n v="1"/>
    <n v="60"/>
    <n v="2"/>
    <n v="4"/>
    <n v="2"/>
    <n v="13570"/>
    <n v="5640"/>
    <n v="0"/>
    <n v="23"/>
    <n v="4"/>
    <n v="3"/>
    <n v="80"/>
    <n v="1"/>
    <n v="21"/>
    <n v="3"/>
    <x v="23"/>
    <n v="7"/>
    <n v="0"/>
    <n v="10"/>
    <s v="36-45"/>
    <s v="Mid Career"/>
    <x v="1"/>
    <x v="4"/>
  </r>
  <r>
    <x v="1"/>
    <s v="Travel_Rarely"/>
    <x v="3"/>
    <s v="Current Employees"/>
    <x v="1"/>
    <x v="0"/>
    <s v="STAFF-1441"/>
    <n v="1441"/>
    <x v="0"/>
    <x v="1"/>
    <x v="1"/>
    <s v="No"/>
    <s v="Y"/>
    <n v="3"/>
    <n v="-2"/>
    <n v="0"/>
    <n v="56"/>
    <n v="0"/>
    <m/>
    <n v="0"/>
    <n v="1"/>
    <n v="1255"/>
    <n v="1"/>
    <x v="0"/>
    <n v="1"/>
    <n v="1"/>
    <n v="90"/>
    <n v="3"/>
    <n v="1"/>
    <n v="1"/>
    <n v="2066"/>
    <n v="10494"/>
    <n v="2"/>
    <n v="22"/>
    <n v="4"/>
    <n v="4"/>
    <n v="80"/>
    <n v="1"/>
    <n v="5"/>
    <n v="4"/>
    <x v="11"/>
    <n v="2"/>
    <n v="1"/>
    <n v="0"/>
    <s v="46+"/>
    <s v="Senior"/>
    <x v="1"/>
    <x v="3"/>
  </r>
  <r>
    <x v="1"/>
    <s v="Travel_Rarely"/>
    <x v="1"/>
    <s v="Current Employees"/>
    <x v="1"/>
    <x v="2"/>
    <s v="STAFF-1665"/>
    <n v="1665"/>
    <x v="0"/>
    <x v="5"/>
    <x v="1"/>
    <s v="No"/>
    <s v="Y"/>
    <n v="6"/>
    <n v="-2"/>
    <n v="0"/>
    <n v="54"/>
    <n v="0"/>
    <m/>
    <n v="0"/>
    <n v="1"/>
    <n v="584"/>
    <n v="22"/>
    <x v="4"/>
    <n v="1"/>
    <n v="2"/>
    <n v="91"/>
    <n v="3"/>
    <n v="4"/>
    <n v="3"/>
    <n v="17426"/>
    <n v="18685"/>
    <n v="3"/>
    <n v="25"/>
    <n v="4"/>
    <n v="3"/>
    <n v="80"/>
    <n v="1"/>
    <n v="36"/>
    <n v="3"/>
    <x v="1"/>
    <n v="8"/>
    <n v="4"/>
    <n v="7"/>
    <s v="46+"/>
    <s v="Senior"/>
    <x v="1"/>
    <x v="1"/>
  </r>
  <r>
    <x v="1"/>
    <s v="Travel_Rarely"/>
    <x v="1"/>
    <s v="Current Employees"/>
    <x v="1"/>
    <x v="2"/>
    <s v="STAFF-1509"/>
    <n v="1509"/>
    <x v="0"/>
    <x v="2"/>
    <x v="1"/>
    <s v="No"/>
    <s v="Y"/>
    <n v="3"/>
    <n v="-2"/>
    <n v="0"/>
    <n v="49"/>
    <n v="0"/>
    <m/>
    <n v="0"/>
    <n v="1"/>
    <n v="271"/>
    <n v="3"/>
    <x v="0"/>
    <n v="1"/>
    <n v="3"/>
    <n v="43"/>
    <n v="2"/>
    <n v="2"/>
    <n v="1"/>
    <n v="4789"/>
    <n v="23070"/>
    <n v="4"/>
    <n v="25"/>
    <n v="4"/>
    <n v="1"/>
    <n v="80"/>
    <n v="1"/>
    <n v="10"/>
    <n v="3"/>
    <x v="11"/>
    <n v="2"/>
    <n v="1"/>
    <n v="2"/>
    <s v="46+"/>
    <s v="Senior"/>
    <x v="1"/>
    <x v="3"/>
  </r>
  <r>
    <x v="1"/>
    <s v="Travel_Rarely"/>
    <x v="2"/>
    <s v="Current Employees"/>
    <x v="1"/>
    <x v="2"/>
    <s v="STAFF-1834"/>
    <n v="1834"/>
    <x v="0"/>
    <x v="1"/>
    <x v="1"/>
    <s v="No"/>
    <s v="Y"/>
    <n v="3"/>
    <n v="-2"/>
    <n v="0"/>
    <n v="28"/>
    <n v="0"/>
    <m/>
    <n v="0"/>
    <n v="1"/>
    <n v="1217"/>
    <n v="1"/>
    <x v="3"/>
    <n v="1"/>
    <n v="3"/>
    <n v="67"/>
    <n v="3"/>
    <n v="1"/>
    <n v="1"/>
    <n v="3591"/>
    <n v="12719"/>
    <n v="1"/>
    <n v="25"/>
    <n v="4"/>
    <n v="3"/>
    <n v="80"/>
    <n v="1"/>
    <n v="3"/>
    <n v="3"/>
    <x v="11"/>
    <n v="2"/>
    <n v="1"/>
    <n v="2"/>
    <s v="26-35"/>
    <s v="Early Career"/>
    <x v="1"/>
    <x v="3"/>
  </r>
  <r>
    <x v="1"/>
    <s v="Travel_Rarely"/>
    <x v="2"/>
    <s v="Current Employees"/>
    <x v="0"/>
    <x v="2"/>
    <s v="STAFF-1864"/>
    <n v="1864"/>
    <x v="0"/>
    <x v="6"/>
    <x v="1"/>
    <s v="No"/>
    <s v="Y"/>
    <n v="5"/>
    <n v="-2"/>
    <n v="0"/>
    <n v="27"/>
    <n v="0"/>
    <m/>
    <n v="0"/>
    <n v="1"/>
    <n v="728"/>
    <n v="23"/>
    <x v="1"/>
    <n v="1"/>
    <n v="2"/>
    <n v="36"/>
    <n v="2"/>
    <n v="2"/>
    <n v="3"/>
    <n v="3540"/>
    <n v="7018"/>
    <n v="1"/>
    <n v="21"/>
    <n v="4"/>
    <n v="4"/>
    <n v="80"/>
    <n v="1"/>
    <n v="9"/>
    <n v="3"/>
    <x v="7"/>
    <n v="8"/>
    <n v="5"/>
    <n v="8"/>
    <s v="26-35"/>
    <s v="Early Career"/>
    <x v="3"/>
    <x v="1"/>
  </r>
  <r>
    <x v="1"/>
    <s v="Travel_Rarely"/>
    <x v="0"/>
    <s v="Current Employees"/>
    <x v="0"/>
    <x v="3"/>
    <s v="STAFF-1909"/>
    <n v="1909"/>
    <x v="0"/>
    <x v="0"/>
    <x v="1"/>
    <s v="No"/>
    <s v="Y"/>
    <n v="3"/>
    <n v="-2"/>
    <n v="0"/>
    <n v="41"/>
    <n v="0"/>
    <m/>
    <n v="0"/>
    <n v="1"/>
    <n v="337"/>
    <n v="8"/>
    <x v="3"/>
    <n v="1"/>
    <n v="3"/>
    <n v="54"/>
    <n v="3"/>
    <n v="2"/>
    <n v="1"/>
    <n v="4393"/>
    <n v="26841"/>
    <n v="5"/>
    <n v="21"/>
    <n v="4"/>
    <n v="3"/>
    <n v="80"/>
    <n v="1"/>
    <n v="14"/>
    <n v="3"/>
    <x v="8"/>
    <n v="4"/>
    <n v="1"/>
    <n v="4"/>
    <s v="36-45"/>
    <s v="Mid Career"/>
    <x v="3"/>
    <x v="3"/>
  </r>
  <r>
    <x v="1"/>
    <s v="Travel_Rarely"/>
    <x v="0"/>
    <s v="Current Employees"/>
    <x v="0"/>
    <x v="0"/>
    <s v="STAFF-1554"/>
    <n v="1554"/>
    <x v="0"/>
    <x v="6"/>
    <x v="1"/>
    <s v="No"/>
    <s v="Y"/>
    <n v="5"/>
    <n v="-2"/>
    <n v="0"/>
    <n v="35"/>
    <n v="0"/>
    <m/>
    <n v="0"/>
    <n v="1"/>
    <n v="1402"/>
    <n v="28"/>
    <x v="2"/>
    <n v="1"/>
    <n v="2"/>
    <n v="98"/>
    <n v="2"/>
    <n v="1"/>
    <n v="3"/>
    <n v="2430"/>
    <n v="26204"/>
    <n v="0"/>
    <n v="23"/>
    <n v="4"/>
    <n v="1"/>
    <n v="80"/>
    <n v="2"/>
    <n v="6"/>
    <n v="3"/>
    <x v="8"/>
    <n v="3"/>
    <n v="4"/>
    <n v="2"/>
    <s v="26-35"/>
    <s v="Early Career"/>
    <x v="1"/>
    <x v="3"/>
  </r>
  <r>
    <x v="1"/>
    <s v="Travel_Rarely"/>
    <x v="2"/>
    <s v="Current Employees"/>
    <x v="0"/>
    <x v="3"/>
    <s v="STAFF-2035"/>
    <n v="2035"/>
    <x v="0"/>
    <x v="0"/>
    <x v="1"/>
    <s v="No"/>
    <s v="Y"/>
    <n v="2"/>
    <n v="-2"/>
    <n v="0"/>
    <n v="34"/>
    <n v="0"/>
    <m/>
    <n v="0"/>
    <n v="1"/>
    <n v="704"/>
    <n v="28"/>
    <x v="3"/>
    <n v="1"/>
    <n v="4"/>
    <n v="95"/>
    <n v="2"/>
    <n v="2"/>
    <n v="1"/>
    <n v="6712"/>
    <n v="8978"/>
    <n v="1"/>
    <n v="21"/>
    <n v="4"/>
    <n v="4"/>
    <n v="80"/>
    <n v="2"/>
    <n v="8"/>
    <n v="3"/>
    <x v="3"/>
    <n v="7"/>
    <n v="1"/>
    <n v="7"/>
    <s v="26-35"/>
    <s v="Early Career"/>
    <x v="3"/>
    <x v="0"/>
  </r>
  <r>
    <x v="1"/>
    <s v="Non-Travel"/>
    <x v="3"/>
    <s v="Current Employees"/>
    <x v="1"/>
    <x v="0"/>
    <s v="STAFF-2026"/>
    <n v="2026"/>
    <x v="1"/>
    <x v="4"/>
    <x v="2"/>
    <s v="No"/>
    <s v="Y"/>
    <n v="2"/>
    <n v="-2"/>
    <n v="0"/>
    <n v="56"/>
    <n v="0"/>
    <m/>
    <n v="0"/>
    <n v="1"/>
    <n v="667"/>
    <n v="1"/>
    <x v="2"/>
    <n v="1"/>
    <n v="3"/>
    <n v="57"/>
    <n v="3"/>
    <n v="2"/>
    <n v="3"/>
    <n v="6306"/>
    <n v="26236"/>
    <n v="1"/>
    <n v="21"/>
    <n v="4"/>
    <n v="1"/>
    <n v="80"/>
    <n v="1"/>
    <n v="13"/>
    <n v="2"/>
    <x v="20"/>
    <n v="12"/>
    <n v="1"/>
    <n v="9"/>
    <s v="46+"/>
    <s v="Senior"/>
    <x v="3"/>
    <x v="4"/>
  </r>
  <r>
    <x v="1"/>
    <s v="Non-Travel"/>
    <x v="0"/>
    <s v="Current Employees"/>
    <x v="1"/>
    <x v="0"/>
    <s v="STAFF-1949"/>
    <n v="1949"/>
    <x v="1"/>
    <x v="2"/>
    <x v="1"/>
    <s v="No"/>
    <s v="Y"/>
    <n v="3"/>
    <n v="-2"/>
    <n v="0"/>
    <n v="36"/>
    <n v="0"/>
    <m/>
    <n v="0"/>
    <n v="1"/>
    <n v="1351"/>
    <n v="9"/>
    <x v="2"/>
    <n v="1"/>
    <n v="1"/>
    <n v="66"/>
    <n v="4"/>
    <n v="1"/>
    <n v="2"/>
    <n v="2810"/>
    <n v="9238"/>
    <n v="1"/>
    <n v="22"/>
    <n v="4"/>
    <n v="2"/>
    <n v="80"/>
    <n v="0"/>
    <n v="5"/>
    <n v="3"/>
    <x v="8"/>
    <n v="4"/>
    <n v="0"/>
    <n v="2"/>
    <s v="36-45"/>
    <s v="Mid Career"/>
    <x v="1"/>
    <x v="3"/>
  </r>
  <r>
    <x v="1"/>
    <s v="Non-Travel"/>
    <x v="1"/>
    <s v="Current Employees"/>
    <x v="1"/>
    <x v="0"/>
    <s v="STAFF-1712"/>
    <n v="1712"/>
    <x v="1"/>
    <x v="4"/>
    <x v="1"/>
    <s v="No"/>
    <s v="Y"/>
    <n v="3"/>
    <n v="-2"/>
    <n v="0"/>
    <n v="45"/>
    <n v="0"/>
    <m/>
    <n v="0"/>
    <n v="1"/>
    <n v="1238"/>
    <n v="1"/>
    <x v="1"/>
    <n v="1"/>
    <n v="3"/>
    <n v="74"/>
    <n v="2"/>
    <n v="3"/>
    <n v="3"/>
    <n v="10748"/>
    <n v="3395"/>
    <n v="3"/>
    <n v="23"/>
    <n v="4"/>
    <n v="4"/>
    <n v="80"/>
    <n v="1"/>
    <n v="25"/>
    <n v="2"/>
    <x v="36"/>
    <n v="15"/>
    <n v="14"/>
    <n v="4"/>
    <s v="36-45"/>
    <s v="Mid Career"/>
    <x v="1"/>
    <x v="4"/>
  </r>
  <r>
    <x v="1"/>
    <s v="Non-Travel"/>
    <x v="0"/>
    <s v="Current Employees"/>
    <x v="1"/>
    <x v="4"/>
    <s v="STAFF-1854"/>
    <n v="1854"/>
    <x v="1"/>
    <x v="1"/>
    <x v="1"/>
    <s v="No"/>
    <s v="Y"/>
    <n v="1"/>
    <n v="-2"/>
    <n v="0"/>
    <n v="42"/>
    <n v="0"/>
    <m/>
    <n v="0"/>
    <n v="1"/>
    <n v="355"/>
    <n v="10"/>
    <x v="2"/>
    <n v="1"/>
    <n v="4"/>
    <n v="38"/>
    <n v="3"/>
    <n v="1"/>
    <n v="4"/>
    <n v="2936"/>
    <n v="6161"/>
    <n v="3"/>
    <n v="22"/>
    <n v="4"/>
    <n v="2"/>
    <n v="80"/>
    <n v="2"/>
    <n v="10"/>
    <n v="2"/>
    <x v="0"/>
    <n v="3"/>
    <n v="3"/>
    <n v="3"/>
    <s v="36-45"/>
    <s v="Mid Career"/>
    <x v="1"/>
    <x v="0"/>
  </r>
  <r>
    <x v="1"/>
    <s v="Non-Travel"/>
    <x v="2"/>
    <s v="Current Employees"/>
    <x v="1"/>
    <x v="2"/>
    <s v="STAFF-1693"/>
    <n v="1693"/>
    <x v="1"/>
    <x v="2"/>
    <x v="0"/>
    <s v="No"/>
    <s v="Y"/>
    <n v="5"/>
    <n v="-2"/>
    <n v="0"/>
    <n v="26"/>
    <n v="0"/>
    <m/>
    <n v="0"/>
    <n v="1"/>
    <n v="786"/>
    <n v="7"/>
    <x v="3"/>
    <n v="1"/>
    <n v="4"/>
    <n v="76"/>
    <n v="3"/>
    <n v="1"/>
    <n v="4"/>
    <n v="2570"/>
    <n v="11925"/>
    <n v="1"/>
    <n v="20"/>
    <n v="4"/>
    <n v="3"/>
    <n v="80"/>
    <n v="0"/>
    <n v="7"/>
    <n v="3"/>
    <x v="5"/>
    <n v="7"/>
    <n v="5"/>
    <n v="7"/>
    <s v="26-35"/>
    <s v="Early Career"/>
    <x v="3"/>
    <x v="0"/>
  </r>
  <r>
    <x v="1"/>
    <s v="Non-Travel"/>
    <x v="3"/>
    <s v="Current Employees"/>
    <x v="0"/>
    <x v="2"/>
    <s v="STAFF-1824"/>
    <n v="1824"/>
    <x v="1"/>
    <x v="5"/>
    <x v="2"/>
    <s v="No"/>
    <s v="Y"/>
    <n v="0"/>
    <n v="-2"/>
    <n v="0"/>
    <n v="58"/>
    <n v="0"/>
    <m/>
    <n v="0"/>
    <n v="1"/>
    <n v="350"/>
    <n v="2"/>
    <x v="3"/>
    <n v="1"/>
    <n v="2"/>
    <n v="52"/>
    <n v="3"/>
    <n v="4"/>
    <n v="2"/>
    <n v="16291"/>
    <n v="22577"/>
    <n v="4"/>
    <n v="22"/>
    <n v="4"/>
    <n v="4"/>
    <n v="80"/>
    <n v="1"/>
    <n v="37"/>
    <n v="2"/>
    <x v="22"/>
    <n v="9"/>
    <n v="14"/>
    <n v="14"/>
    <s v="46+"/>
    <s v="Senior"/>
    <x v="1"/>
    <x v="4"/>
  </r>
  <r>
    <x v="1"/>
    <s v="Non-Travel"/>
    <x v="0"/>
    <s v="Current Employees"/>
    <x v="0"/>
    <x v="3"/>
    <s v="STAFF-2036"/>
    <n v="2036"/>
    <x v="1"/>
    <x v="0"/>
    <x v="2"/>
    <s v="No"/>
    <s v="Y"/>
    <n v="4"/>
    <n v="-2"/>
    <n v="0"/>
    <n v="36"/>
    <n v="0"/>
    <m/>
    <n v="0"/>
    <n v="1"/>
    <n v="301"/>
    <n v="15"/>
    <x v="2"/>
    <n v="1"/>
    <n v="4"/>
    <n v="88"/>
    <n v="1"/>
    <n v="2"/>
    <n v="1"/>
    <n v="5406"/>
    <n v="10436"/>
    <n v="1"/>
    <n v="24"/>
    <n v="4"/>
    <n v="1"/>
    <n v="80"/>
    <n v="1"/>
    <n v="15"/>
    <n v="2"/>
    <x v="15"/>
    <n v="12"/>
    <n v="11"/>
    <n v="11"/>
    <s v="36-45"/>
    <s v="Mid Career"/>
    <x v="1"/>
    <x v="4"/>
  </r>
  <r>
    <x v="1"/>
    <s v="Travel_Frequently"/>
    <x v="0"/>
    <s v="Current Employees"/>
    <x v="2"/>
    <x v="5"/>
    <s v="STAFF-1890"/>
    <n v="1890"/>
    <x v="1"/>
    <x v="8"/>
    <x v="0"/>
    <s v="No"/>
    <s v="Y"/>
    <n v="2"/>
    <n v="-2"/>
    <n v="0"/>
    <n v="36"/>
    <n v="0"/>
    <m/>
    <n v="0"/>
    <n v="1"/>
    <n v="1213"/>
    <n v="2"/>
    <x v="1"/>
    <n v="1"/>
    <n v="2"/>
    <n v="94"/>
    <n v="2"/>
    <n v="2"/>
    <n v="4"/>
    <n v="3886"/>
    <n v="4223"/>
    <n v="1"/>
    <n v="21"/>
    <n v="4"/>
    <n v="4"/>
    <n v="80"/>
    <n v="0"/>
    <n v="10"/>
    <n v="2"/>
    <x v="1"/>
    <n v="1"/>
    <n v="0"/>
    <n v="8"/>
    <s v="36-45"/>
    <s v="Mid Career"/>
    <x v="3"/>
    <x v="1"/>
  </r>
  <r>
    <x v="1"/>
    <s v="Travel_Frequently"/>
    <x v="2"/>
    <s v="Current Employees"/>
    <x v="1"/>
    <x v="0"/>
    <s v="STAFF-1970"/>
    <n v="1970"/>
    <x v="1"/>
    <x v="4"/>
    <x v="2"/>
    <s v="No"/>
    <s v="Y"/>
    <n v="2"/>
    <n v="-2"/>
    <n v="0"/>
    <n v="33"/>
    <n v="0"/>
    <m/>
    <n v="0"/>
    <n v="1"/>
    <n v="1303"/>
    <n v="7"/>
    <x v="0"/>
    <n v="1"/>
    <n v="4"/>
    <n v="36"/>
    <n v="3"/>
    <n v="2"/>
    <n v="3"/>
    <n v="5968"/>
    <n v="18079"/>
    <n v="1"/>
    <n v="20"/>
    <n v="4"/>
    <n v="3"/>
    <n v="80"/>
    <n v="3"/>
    <n v="9"/>
    <n v="3"/>
    <x v="7"/>
    <n v="7"/>
    <n v="2"/>
    <n v="8"/>
    <s v="26-35"/>
    <s v="Early Career"/>
    <x v="3"/>
    <x v="1"/>
  </r>
  <r>
    <x v="1"/>
    <s v="Travel_Frequently"/>
    <x v="2"/>
    <s v="Current Employees"/>
    <x v="1"/>
    <x v="0"/>
    <s v="STAFF-1956"/>
    <n v="1956"/>
    <x v="1"/>
    <x v="1"/>
    <x v="1"/>
    <s v="No"/>
    <s v="Y"/>
    <n v="6"/>
    <n v="-2"/>
    <n v="0"/>
    <n v="31"/>
    <n v="0"/>
    <m/>
    <n v="0"/>
    <n v="1"/>
    <n v="1125"/>
    <n v="1"/>
    <x v="3"/>
    <n v="1"/>
    <n v="4"/>
    <n v="48"/>
    <n v="1"/>
    <n v="2"/>
    <n v="1"/>
    <n v="5003"/>
    <n v="5771"/>
    <n v="1"/>
    <n v="21"/>
    <n v="4"/>
    <n v="2"/>
    <n v="80"/>
    <n v="0"/>
    <n v="10"/>
    <n v="3"/>
    <x v="1"/>
    <n v="8"/>
    <n v="8"/>
    <n v="7"/>
    <s v="26-35"/>
    <s v="Early Career"/>
    <x v="3"/>
    <x v="1"/>
  </r>
  <r>
    <x v="1"/>
    <s v="Travel_Frequently"/>
    <x v="1"/>
    <s v="Current Employees"/>
    <x v="1"/>
    <x v="2"/>
    <s v="STAFF-1644"/>
    <n v="1644"/>
    <x v="1"/>
    <x v="5"/>
    <x v="1"/>
    <s v="No"/>
    <s v="Y"/>
    <n v="3"/>
    <n v="-2"/>
    <n v="0"/>
    <n v="48"/>
    <n v="0"/>
    <m/>
    <n v="0"/>
    <n v="1"/>
    <n v="365"/>
    <n v="4"/>
    <x v="4"/>
    <n v="1"/>
    <n v="3"/>
    <n v="89"/>
    <n v="2"/>
    <n v="4"/>
    <n v="4"/>
    <n v="15202"/>
    <n v="5602"/>
    <n v="2"/>
    <n v="25"/>
    <n v="4"/>
    <n v="2"/>
    <n v="80"/>
    <n v="1"/>
    <n v="23"/>
    <n v="3"/>
    <x v="4"/>
    <n v="2"/>
    <n v="2"/>
    <n v="2"/>
    <s v="46+"/>
    <s v="Senior"/>
    <x v="1"/>
    <x v="2"/>
  </r>
  <r>
    <x v="1"/>
    <s v="Travel_Frequently"/>
    <x v="0"/>
    <s v="Current Employees"/>
    <x v="0"/>
    <x v="0"/>
    <s v="STAFF-1849"/>
    <n v="1849"/>
    <x v="1"/>
    <x v="0"/>
    <x v="1"/>
    <s v="No"/>
    <s v="Y"/>
    <n v="5"/>
    <n v="-2"/>
    <n v="0"/>
    <n v="43"/>
    <n v="0"/>
    <m/>
    <n v="0"/>
    <n v="1"/>
    <n v="1422"/>
    <n v="2"/>
    <x v="2"/>
    <n v="1"/>
    <n v="1"/>
    <n v="92"/>
    <n v="3"/>
    <n v="2"/>
    <n v="4"/>
    <n v="5675"/>
    <n v="19246"/>
    <n v="1"/>
    <n v="20"/>
    <n v="4"/>
    <n v="3"/>
    <n v="80"/>
    <n v="1"/>
    <n v="7"/>
    <n v="3"/>
    <x v="5"/>
    <n v="7"/>
    <n v="7"/>
    <n v="7"/>
    <s v="36-45"/>
    <s v="Mid Career"/>
    <x v="3"/>
    <x v="0"/>
  </r>
  <r>
    <x v="1"/>
    <s v="Travel_Rarely"/>
    <x v="2"/>
    <s v="Current Employees"/>
    <x v="2"/>
    <x v="0"/>
    <s v="STAFF-1499"/>
    <n v="1499"/>
    <x v="1"/>
    <x v="8"/>
    <x v="2"/>
    <s v="No"/>
    <s v="Y"/>
    <n v="3"/>
    <n v="-2"/>
    <n v="0"/>
    <n v="30"/>
    <n v="0"/>
    <m/>
    <n v="0"/>
    <n v="1"/>
    <n v="330"/>
    <n v="1"/>
    <x v="3"/>
    <n v="1"/>
    <n v="3"/>
    <n v="46"/>
    <n v="3"/>
    <n v="1"/>
    <n v="3"/>
    <n v="2064"/>
    <n v="15428"/>
    <n v="0"/>
    <n v="21"/>
    <n v="4"/>
    <n v="1"/>
    <n v="80"/>
    <n v="1"/>
    <n v="6"/>
    <n v="4"/>
    <x v="8"/>
    <n v="3"/>
    <n v="1"/>
    <n v="3"/>
    <s v="26-35"/>
    <s v="Early Career"/>
    <x v="3"/>
    <x v="3"/>
  </r>
  <r>
    <x v="1"/>
    <s v="Travel_Rarely"/>
    <x v="3"/>
    <s v="Current Employees"/>
    <x v="1"/>
    <x v="2"/>
    <s v="STAFF-1697"/>
    <n v="1697"/>
    <x v="1"/>
    <x v="4"/>
    <x v="2"/>
    <s v="No"/>
    <s v="Y"/>
    <n v="2"/>
    <n v="-2"/>
    <n v="0"/>
    <n v="60"/>
    <n v="0"/>
    <m/>
    <n v="0"/>
    <n v="1"/>
    <n v="370"/>
    <n v="1"/>
    <x v="2"/>
    <n v="1"/>
    <n v="3"/>
    <n v="92"/>
    <n v="1"/>
    <n v="3"/>
    <n v="4"/>
    <n v="10883"/>
    <n v="20467"/>
    <n v="3"/>
    <n v="20"/>
    <n v="4"/>
    <n v="3"/>
    <n v="80"/>
    <n v="1"/>
    <n v="19"/>
    <n v="4"/>
    <x v="6"/>
    <n v="0"/>
    <n v="0"/>
    <n v="0"/>
    <s v="46+"/>
    <s v="Senior"/>
    <x v="3"/>
    <x v="2"/>
  </r>
  <r>
    <x v="1"/>
    <s v="Travel_Rarely"/>
    <x v="0"/>
    <s v="Current Employees"/>
    <x v="1"/>
    <x v="0"/>
    <s v="STAFF-1664"/>
    <n v="1664"/>
    <x v="1"/>
    <x v="4"/>
    <x v="2"/>
    <s v="No"/>
    <s v="Y"/>
    <n v="3"/>
    <n v="-2"/>
    <n v="0"/>
    <n v="36"/>
    <n v="0"/>
    <m/>
    <n v="0"/>
    <n v="1"/>
    <n v="1040"/>
    <n v="3"/>
    <x v="0"/>
    <n v="1"/>
    <n v="4"/>
    <n v="79"/>
    <n v="4"/>
    <n v="2"/>
    <n v="1"/>
    <n v="6842"/>
    <n v="26308"/>
    <n v="6"/>
    <n v="20"/>
    <n v="4"/>
    <n v="1"/>
    <n v="80"/>
    <n v="1"/>
    <n v="13"/>
    <n v="3"/>
    <x v="8"/>
    <n v="4"/>
    <n v="0"/>
    <n v="4"/>
    <s v="36-45"/>
    <s v="Mid Career"/>
    <x v="3"/>
    <x v="3"/>
  </r>
  <r>
    <x v="1"/>
    <s v="Travel_Rarely"/>
    <x v="0"/>
    <s v="Current Employees"/>
    <x v="1"/>
    <x v="0"/>
    <s v="STAFF-1772"/>
    <n v="1772"/>
    <x v="1"/>
    <x v="2"/>
    <x v="2"/>
    <s v="No"/>
    <s v="Y"/>
    <n v="2"/>
    <n v="-2"/>
    <n v="0"/>
    <n v="41"/>
    <n v="0"/>
    <m/>
    <n v="0"/>
    <n v="1"/>
    <n v="548"/>
    <n v="9"/>
    <x v="2"/>
    <n v="1"/>
    <n v="3"/>
    <n v="94"/>
    <n v="3"/>
    <n v="1"/>
    <n v="1"/>
    <n v="2289"/>
    <n v="20520"/>
    <n v="1"/>
    <n v="20"/>
    <n v="4"/>
    <n v="2"/>
    <n v="80"/>
    <n v="2"/>
    <n v="5"/>
    <n v="3"/>
    <x v="8"/>
    <n v="3"/>
    <n v="0"/>
    <n v="4"/>
    <s v="36-45"/>
    <s v="Mid Career"/>
    <x v="3"/>
    <x v="3"/>
  </r>
  <r>
    <x v="1"/>
    <s v="Travel_Rarely"/>
    <x v="0"/>
    <s v="Current Employees"/>
    <x v="1"/>
    <x v="2"/>
    <s v="STAFF-1768"/>
    <n v="1768"/>
    <x v="1"/>
    <x v="2"/>
    <x v="2"/>
    <s v="No"/>
    <s v="Y"/>
    <n v="6"/>
    <n v="-2"/>
    <n v="0"/>
    <n v="42"/>
    <n v="0"/>
    <m/>
    <n v="0"/>
    <n v="1"/>
    <n v="855"/>
    <n v="12"/>
    <x v="3"/>
    <n v="1"/>
    <n v="2"/>
    <n v="57"/>
    <n v="3"/>
    <n v="1"/>
    <n v="2"/>
    <n v="2766"/>
    <n v="8952"/>
    <n v="8"/>
    <n v="22"/>
    <n v="4"/>
    <n v="2"/>
    <n v="80"/>
    <n v="3"/>
    <n v="7"/>
    <n v="2"/>
    <x v="8"/>
    <n v="3"/>
    <n v="0"/>
    <n v="4"/>
    <s v="36-45"/>
    <s v="Mid Career"/>
    <x v="1"/>
    <x v="3"/>
  </r>
  <r>
    <x v="1"/>
    <s v="Travel_Rarely"/>
    <x v="0"/>
    <s v="Current Employees"/>
    <x v="1"/>
    <x v="2"/>
    <s v="STAFF-1654"/>
    <n v="1654"/>
    <x v="1"/>
    <x v="3"/>
    <x v="1"/>
    <s v="No"/>
    <s v="Y"/>
    <n v="3"/>
    <n v="-2"/>
    <n v="0"/>
    <n v="39"/>
    <n v="0"/>
    <m/>
    <n v="0"/>
    <n v="1"/>
    <n v="492"/>
    <n v="12"/>
    <x v="3"/>
    <n v="1"/>
    <n v="4"/>
    <n v="66"/>
    <n v="3"/>
    <n v="2"/>
    <n v="2"/>
    <n v="5295"/>
    <n v="7693"/>
    <n v="4"/>
    <n v="21"/>
    <n v="4"/>
    <n v="3"/>
    <n v="80"/>
    <n v="0"/>
    <n v="7"/>
    <n v="3"/>
    <x v="8"/>
    <n v="4"/>
    <n v="1"/>
    <n v="0"/>
    <s v="36-45"/>
    <s v="Mid Career"/>
    <x v="3"/>
    <x v="3"/>
  </r>
  <r>
    <x v="1"/>
    <s v="Travel_Rarely"/>
    <x v="0"/>
    <s v="Current Employees"/>
    <x v="1"/>
    <x v="2"/>
    <s v="STAFF-1936"/>
    <n v="1936"/>
    <x v="1"/>
    <x v="3"/>
    <x v="1"/>
    <s v="No"/>
    <s v="Y"/>
    <n v="3"/>
    <n v="-2"/>
    <n v="0"/>
    <n v="39"/>
    <n v="0"/>
    <m/>
    <n v="0"/>
    <n v="1"/>
    <n v="867"/>
    <n v="9"/>
    <x v="0"/>
    <n v="1"/>
    <n v="1"/>
    <n v="87"/>
    <n v="3"/>
    <n v="2"/>
    <n v="1"/>
    <n v="5151"/>
    <n v="12315"/>
    <n v="1"/>
    <n v="25"/>
    <n v="4"/>
    <n v="4"/>
    <n v="80"/>
    <n v="1"/>
    <n v="10"/>
    <n v="3"/>
    <x v="1"/>
    <n v="0"/>
    <n v="7"/>
    <n v="9"/>
    <s v="36-45"/>
    <s v="Mid Career"/>
    <x v="1"/>
    <x v="1"/>
  </r>
  <r>
    <x v="1"/>
    <s v="Travel_Rarely"/>
    <x v="3"/>
    <s v="Current Employees"/>
    <x v="1"/>
    <x v="4"/>
    <s v="STAFF-1873"/>
    <n v="1873"/>
    <x v="1"/>
    <x v="1"/>
    <x v="1"/>
    <s v="No"/>
    <s v="Y"/>
    <n v="2"/>
    <n v="-2"/>
    <n v="0"/>
    <n v="55"/>
    <n v="0"/>
    <m/>
    <n v="0"/>
    <n v="1"/>
    <n v="836"/>
    <n v="2"/>
    <x v="2"/>
    <n v="1"/>
    <n v="4"/>
    <n v="98"/>
    <n v="2"/>
    <n v="1"/>
    <n v="4"/>
    <n v="2662"/>
    <n v="7975"/>
    <n v="8"/>
    <n v="20"/>
    <n v="4"/>
    <n v="2"/>
    <n v="80"/>
    <n v="1"/>
    <n v="19"/>
    <n v="4"/>
    <x v="8"/>
    <n v="2"/>
    <n v="0"/>
    <n v="4"/>
    <s v="46+"/>
    <s v="Senior"/>
    <x v="3"/>
    <x v="3"/>
  </r>
  <r>
    <x v="1"/>
    <s v="Travel_Rarely"/>
    <x v="3"/>
    <s v="Current Employees"/>
    <x v="1"/>
    <x v="0"/>
    <s v="STAFF-1483"/>
    <n v="1483"/>
    <x v="1"/>
    <x v="1"/>
    <x v="1"/>
    <s v="No"/>
    <s v="Y"/>
    <n v="2"/>
    <n v="-2"/>
    <n v="0"/>
    <n v="57"/>
    <n v="0"/>
    <m/>
    <n v="0"/>
    <n v="1"/>
    <n v="405"/>
    <n v="1"/>
    <x v="0"/>
    <n v="1"/>
    <n v="2"/>
    <n v="93"/>
    <n v="4"/>
    <n v="2"/>
    <n v="3"/>
    <n v="4900"/>
    <n v="2721"/>
    <n v="0"/>
    <n v="24"/>
    <n v="4"/>
    <n v="1"/>
    <n v="80"/>
    <n v="1"/>
    <n v="13"/>
    <n v="2"/>
    <x v="12"/>
    <n v="9"/>
    <n v="2"/>
    <n v="8"/>
    <s v="46+"/>
    <s v="Senior"/>
    <x v="1"/>
    <x v="4"/>
  </r>
  <r>
    <x v="1"/>
    <s v="Travel_Rarely"/>
    <x v="0"/>
    <s v="Current Employees"/>
    <x v="1"/>
    <x v="0"/>
    <s v="STAFF-1666"/>
    <n v="1666"/>
    <x v="1"/>
    <x v="7"/>
    <x v="1"/>
    <s v="No"/>
    <s v="Y"/>
    <n v="3"/>
    <n v="-2"/>
    <n v="0"/>
    <n v="43"/>
    <n v="0"/>
    <m/>
    <n v="0"/>
    <n v="1"/>
    <n v="1291"/>
    <n v="15"/>
    <x v="0"/>
    <n v="1"/>
    <n v="3"/>
    <n v="65"/>
    <n v="2"/>
    <n v="4"/>
    <n v="3"/>
    <n v="17603"/>
    <n v="3525"/>
    <n v="1"/>
    <n v="24"/>
    <n v="4"/>
    <n v="1"/>
    <n v="80"/>
    <n v="1"/>
    <n v="14"/>
    <n v="3"/>
    <x v="13"/>
    <n v="10"/>
    <n v="6"/>
    <n v="11"/>
    <s v="36-45"/>
    <s v="Mid Career"/>
    <x v="1"/>
    <x v="4"/>
  </r>
  <r>
    <x v="1"/>
    <s v="Travel_Rarely"/>
    <x v="0"/>
    <s v="Current Employees"/>
    <x v="1"/>
    <x v="0"/>
    <s v="STAFF-1999"/>
    <n v="1999"/>
    <x v="1"/>
    <x v="1"/>
    <x v="1"/>
    <s v="No"/>
    <s v="Y"/>
    <n v="3"/>
    <n v="-2"/>
    <n v="0"/>
    <n v="41"/>
    <n v="0"/>
    <m/>
    <n v="0"/>
    <n v="1"/>
    <n v="642"/>
    <n v="1"/>
    <x v="3"/>
    <n v="1"/>
    <n v="4"/>
    <n v="76"/>
    <n v="3"/>
    <n v="1"/>
    <n v="4"/>
    <n v="2782"/>
    <n v="21412"/>
    <n v="3"/>
    <n v="22"/>
    <n v="4"/>
    <n v="1"/>
    <n v="80"/>
    <n v="1"/>
    <n v="12"/>
    <n v="3"/>
    <x v="8"/>
    <n v="3"/>
    <n v="1"/>
    <n v="0"/>
    <s v="36-45"/>
    <s v="Mid Career"/>
    <x v="1"/>
    <x v="3"/>
  </r>
  <r>
    <x v="1"/>
    <s v="Travel_Rarely"/>
    <x v="1"/>
    <s v="Current Employees"/>
    <x v="1"/>
    <x v="4"/>
    <s v="STAFF-1546"/>
    <n v="1546"/>
    <x v="1"/>
    <x v="1"/>
    <x v="1"/>
    <s v="No"/>
    <s v="Y"/>
    <n v="3"/>
    <n v="-2"/>
    <n v="0"/>
    <n v="45"/>
    <n v="0"/>
    <m/>
    <n v="0"/>
    <n v="1"/>
    <n v="950"/>
    <n v="28"/>
    <x v="3"/>
    <n v="1"/>
    <n v="4"/>
    <n v="97"/>
    <n v="3"/>
    <n v="1"/>
    <n v="4"/>
    <n v="2132"/>
    <n v="4585"/>
    <n v="4"/>
    <n v="20"/>
    <n v="4"/>
    <n v="4"/>
    <n v="80"/>
    <n v="1"/>
    <n v="8"/>
    <n v="3"/>
    <x v="8"/>
    <n v="4"/>
    <n v="0"/>
    <n v="3"/>
    <s v="36-45"/>
    <s v="Mid Career"/>
    <x v="3"/>
    <x v="3"/>
  </r>
  <r>
    <x v="1"/>
    <s v="Travel_Rarely"/>
    <x v="1"/>
    <s v="Current Employees"/>
    <x v="1"/>
    <x v="2"/>
    <s v="STAFF-1993"/>
    <n v="1993"/>
    <x v="1"/>
    <x v="4"/>
    <x v="0"/>
    <s v="No"/>
    <s v="Y"/>
    <n v="3"/>
    <n v="-2"/>
    <n v="0"/>
    <n v="47"/>
    <n v="0"/>
    <m/>
    <n v="0"/>
    <n v="1"/>
    <n v="1180"/>
    <n v="25"/>
    <x v="3"/>
    <n v="1"/>
    <n v="1"/>
    <n v="84"/>
    <n v="3"/>
    <n v="3"/>
    <n v="3"/>
    <n v="8633"/>
    <n v="13084"/>
    <n v="2"/>
    <n v="23"/>
    <n v="4"/>
    <n v="2"/>
    <n v="80"/>
    <n v="0"/>
    <n v="25"/>
    <n v="3"/>
    <x v="18"/>
    <n v="14"/>
    <n v="12"/>
    <n v="11"/>
    <s v="46+"/>
    <s v="Senior"/>
    <x v="1"/>
    <x v="4"/>
  </r>
  <r>
    <x v="1"/>
    <s v="Travel_Rarely"/>
    <x v="0"/>
    <s v="Current Employees"/>
    <x v="1"/>
    <x v="2"/>
    <s v="STAFF-1800"/>
    <n v="1800"/>
    <x v="1"/>
    <x v="7"/>
    <x v="0"/>
    <s v="No"/>
    <s v="Y"/>
    <n v="3"/>
    <n v="-2"/>
    <n v="0"/>
    <n v="39"/>
    <n v="0"/>
    <m/>
    <n v="0"/>
    <n v="1"/>
    <n v="1253"/>
    <n v="10"/>
    <x v="1"/>
    <n v="1"/>
    <n v="3"/>
    <n v="65"/>
    <n v="3"/>
    <n v="3"/>
    <n v="3"/>
    <n v="13464"/>
    <n v="7914"/>
    <n v="7"/>
    <n v="21"/>
    <n v="4"/>
    <n v="3"/>
    <n v="80"/>
    <n v="0"/>
    <n v="9"/>
    <n v="3"/>
    <x v="9"/>
    <n v="3"/>
    <n v="2"/>
    <n v="2"/>
    <s v="36-45"/>
    <s v="Mid Career"/>
    <x v="3"/>
    <x v="3"/>
  </r>
  <r>
    <x v="1"/>
    <s v="Travel_Rarely"/>
    <x v="2"/>
    <s v="Current Employees"/>
    <x v="1"/>
    <x v="2"/>
    <s v="STAFF-1516"/>
    <n v="1516"/>
    <x v="1"/>
    <x v="5"/>
    <x v="0"/>
    <s v="No"/>
    <s v="Y"/>
    <n v="5"/>
    <n v="-2"/>
    <n v="0"/>
    <n v="32"/>
    <n v="0"/>
    <m/>
    <n v="0"/>
    <n v="1"/>
    <n v="495"/>
    <n v="10"/>
    <x v="3"/>
    <n v="1"/>
    <n v="3"/>
    <n v="64"/>
    <n v="3"/>
    <n v="3"/>
    <n v="4"/>
    <n v="11244"/>
    <n v="21072"/>
    <n v="2"/>
    <n v="25"/>
    <n v="4"/>
    <n v="2"/>
    <n v="80"/>
    <n v="0"/>
    <n v="10"/>
    <n v="4"/>
    <x v="8"/>
    <n v="2"/>
    <n v="0"/>
    <n v="0"/>
    <s v="26-35"/>
    <s v="Early Career"/>
    <x v="1"/>
    <x v="3"/>
  </r>
  <r>
    <x v="1"/>
    <s v="Travel_Rarely"/>
    <x v="2"/>
    <s v="Current Employees"/>
    <x v="1"/>
    <x v="0"/>
    <s v="STAFF-1966"/>
    <n v="1966"/>
    <x v="1"/>
    <x v="3"/>
    <x v="0"/>
    <s v="No"/>
    <s v="Y"/>
    <n v="1"/>
    <n v="-2"/>
    <n v="0"/>
    <n v="32"/>
    <n v="0"/>
    <m/>
    <n v="0"/>
    <n v="1"/>
    <n v="1373"/>
    <n v="5"/>
    <x v="2"/>
    <n v="1"/>
    <n v="4"/>
    <n v="56"/>
    <n v="2"/>
    <n v="2"/>
    <n v="4"/>
    <n v="9679"/>
    <n v="10138"/>
    <n v="8"/>
    <n v="24"/>
    <n v="4"/>
    <n v="2"/>
    <n v="80"/>
    <n v="0"/>
    <n v="8"/>
    <n v="3"/>
    <x v="6"/>
    <n v="0"/>
    <n v="0"/>
    <n v="0"/>
    <s v="26-35"/>
    <s v="Early Career"/>
    <x v="1"/>
    <x v="2"/>
  </r>
  <r>
    <x v="1"/>
    <s v="Travel_Rarely"/>
    <x v="0"/>
    <s v="Current Employees"/>
    <x v="1"/>
    <x v="1"/>
    <s v="STAFF-1595"/>
    <n v="1595"/>
    <x v="1"/>
    <x v="5"/>
    <x v="0"/>
    <s v="No"/>
    <s v="Y"/>
    <n v="2"/>
    <n v="-2"/>
    <n v="0"/>
    <n v="42"/>
    <n v="0"/>
    <m/>
    <n v="0"/>
    <n v="1"/>
    <n v="1059"/>
    <n v="9"/>
    <x v="0"/>
    <n v="1"/>
    <n v="4"/>
    <n v="93"/>
    <n v="2"/>
    <n v="5"/>
    <n v="4"/>
    <n v="19613"/>
    <n v="26362"/>
    <n v="8"/>
    <n v="22"/>
    <n v="4"/>
    <n v="4"/>
    <n v="80"/>
    <n v="0"/>
    <n v="24"/>
    <n v="3"/>
    <x v="6"/>
    <n v="0"/>
    <n v="0"/>
    <n v="1"/>
    <s v="36-45"/>
    <s v="Mid Career"/>
    <x v="1"/>
    <x v="2"/>
  </r>
  <r>
    <x v="1"/>
    <s v="Travel_Rarely"/>
    <x v="3"/>
    <s v="Current Employees"/>
    <x v="0"/>
    <x v="3"/>
    <s v="STAFF-1578"/>
    <n v="1578"/>
    <x v="1"/>
    <x v="5"/>
    <x v="1"/>
    <s v="No"/>
    <s v="Y"/>
    <n v="3"/>
    <n v="-2"/>
    <n v="0"/>
    <n v="55"/>
    <n v="0"/>
    <m/>
    <n v="0"/>
    <n v="1"/>
    <n v="685"/>
    <n v="26"/>
    <x v="4"/>
    <n v="1"/>
    <n v="3"/>
    <n v="60"/>
    <n v="2"/>
    <n v="5"/>
    <n v="1"/>
    <n v="19586"/>
    <n v="23037"/>
    <n v="1"/>
    <n v="21"/>
    <n v="4"/>
    <n v="3"/>
    <n v="80"/>
    <n v="1"/>
    <n v="36"/>
    <n v="3"/>
    <x v="28"/>
    <n v="6"/>
    <n v="2"/>
    <n v="13"/>
    <s v="46+"/>
    <s v="Senior"/>
    <x v="3"/>
    <x v="4"/>
  </r>
  <r>
    <x v="1"/>
    <s v="Travel_Rarely"/>
    <x v="2"/>
    <s v="Current Employees"/>
    <x v="0"/>
    <x v="4"/>
    <s v="STAFF-1823"/>
    <n v="1823"/>
    <x v="1"/>
    <x v="0"/>
    <x v="1"/>
    <s v="No"/>
    <s v="Y"/>
    <n v="5"/>
    <n v="-2"/>
    <n v="0"/>
    <n v="34"/>
    <n v="0"/>
    <m/>
    <n v="0"/>
    <n v="1"/>
    <n v="810"/>
    <n v="8"/>
    <x v="0"/>
    <n v="1"/>
    <n v="4"/>
    <n v="92"/>
    <n v="4"/>
    <n v="2"/>
    <n v="4"/>
    <n v="6799"/>
    <n v="22128"/>
    <n v="1"/>
    <n v="21"/>
    <n v="4"/>
    <n v="3"/>
    <n v="80"/>
    <n v="2"/>
    <n v="10"/>
    <n v="3"/>
    <x v="1"/>
    <n v="8"/>
    <n v="4"/>
    <n v="8"/>
    <s v="26-35"/>
    <s v="Early Career"/>
    <x v="3"/>
    <x v="1"/>
  </r>
  <r>
    <x v="1"/>
    <s v="Travel_Rarely"/>
    <x v="2"/>
    <s v="Current Employees"/>
    <x v="0"/>
    <x v="3"/>
    <s v="STAFF-1950"/>
    <n v="1950"/>
    <x v="1"/>
    <x v="0"/>
    <x v="0"/>
    <s v="No"/>
    <s v="Y"/>
    <n v="3"/>
    <n v="-2"/>
    <n v="0"/>
    <n v="34"/>
    <n v="0"/>
    <m/>
    <n v="0"/>
    <n v="1"/>
    <n v="937"/>
    <n v="1"/>
    <x v="3"/>
    <n v="1"/>
    <n v="1"/>
    <n v="32"/>
    <n v="3"/>
    <n v="3"/>
    <n v="1"/>
    <n v="9888"/>
    <n v="6770"/>
    <n v="1"/>
    <n v="21"/>
    <n v="4"/>
    <n v="1"/>
    <n v="80"/>
    <n v="0"/>
    <n v="14"/>
    <n v="2"/>
    <x v="13"/>
    <n v="8"/>
    <n v="2"/>
    <n v="1"/>
    <s v="26-35"/>
    <s v="Early Career"/>
    <x v="3"/>
    <x v="4"/>
  </r>
  <r>
    <x v="1"/>
    <s v="Non-Travel"/>
    <x v="1"/>
    <s v="Current Employees"/>
    <x v="1"/>
    <x v="2"/>
    <s v="STAFF-1775"/>
    <n v="1775"/>
    <x v="0"/>
    <x v="3"/>
    <x v="1"/>
    <s v="Yes"/>
    <s v="Y"/>
    <n v="2"/>
    <n v="-2"/>
    <n v="0"/>
    <n v="53"/>
    <n v="0"/>
    <m/>
    <n v="0"/>
    <n v="1"/>
    <n v="661"/>
    <n v="1"/>
    <x v="2"/>
    <n v="1"/>
    <n v="1"/>
    <n v="60"/>
    <n v="2"/>
    <n v="4"/>
    <n v="3"/>
    <n v="12965"/>
    <n v="22308"/>
    <n v="4"/>
    <n v="20"/>
    <n v="4"/>
    <n v="4"/>
    <n v="80"/>
    <n v="3"/>
    <n v="27"/>
    <n v="2"/>
    <x v="11"/>
    <n v="2"/>
    <n v="0"/>
    <n v="2"/>
    <s v="46+"/>
    <s v="Senior"/>
    <x v="3"/>
    <x v="3"/>
  </r>
  <r>
    <x v="1"/>
    <s v="Non-Travel"/>
    <x v="2"/>
    <s v="Current Employees"/>
    <x v="0"/>
    <x v="0"/>
    <s v="STAFF-1681"/>
    <n v="1681"/>
    <x v="0"/>
    <x v="0"/>
    <x v="2"/>
    <s v="Yes"/>
    <s v="Y"/>
    <n v="2"/>
    <n v="-2"/>
    <n v="0"/>
    <n v="33"/>
    <n v="0"/>
    <m/>
    <n v="0"/>
    <n v="1"/>
    <n v="530"/>
    <n v="16"/>
    <x v="3"/>
    <n v="1"/>
    <n v="3"/>
    <n v="36"/>
    <n v="3"/>
    <n v="2"/>
    <n v="4"/>
    <n v="5368"/>
    <n v="16130"/>
    <n v="1"/>
    <n v="25"/>
    <n v="4"/>
    <n v="3"/>
    <n v="80"/>
    <n v="1"/>
    <n v="7"/>
    <n v="3"/>
    <x v="0"/>
    <n v="5"/>
    <n v="1"/>
    <n v="2"/>
    <s v="26-35"/>
    <s v="Early Career"/>
    <x v="1"/>
    <x v="0"/>
  </r>
  <r>
    <x v="1"/>
    <s v="Travel_Rarely"/>
    <x v="0"/>
    <s v="Current Employees"/>
    <x v="1"/>
    <x v="0"/>
    <s v="STAFF-2017"/>
    <n v="2017"/>
    <x v="0"/>
    <x v="7"/>
    <x v="1"/>
    <s v="Yes"/>
    <s v="Y"/>
    <n v="2"/>
    <n v="-2"/>
    <n v="0"/>
    <n v="37"/>
    <n v="0"/>
    <m/>
    <n v="0"/>
    <n v="1"/>
    <n v="161"/>
    <n v="10"/>
    <x v="3"/>
    <n v="1"/>
    <n v="3"/>
    <n v="42"/>
    <n v="4"/>
    <n v="3"/>
    <n v="4"/>
    <n v="13744"/>
    <n v="15471"/>
    <n v="1"/>
    <n v="25"/>
    <n v="4"/>
    <n v="1"/>
    <n v="80"/>
    <n v="1"/>
    <n v="16"/>
    <n v="3"/>
    <x v="22"/>
    <n v="11"/>
    <n v="6"/>
    <n v="8"/>
    <s v="36-45"/>
    <s v="Mid Career"/>
    <x v="1"/>
    <x v="4"/>
  </r>
  <r>
    <x v="1"/>
    <s v="Travel_Rarely"/>
    <x v="3"/>
    <s v="Current Employees"/>
    <x v="1"/>
    <x v="2"/>
    <s v="STAFF-1423"/>
    <n v="1423"/>
    <x v="0"/>
    <x v="7"/>
    <x v="1"/>
    <s v="Yes"/>
    <s v="Y"/>
    <n v="3"/>
    <n v="-2"/>
    <n v="0"/>
    <n v="58"/>
    <n v="0"/>
    <m/>
    <n v="0"/>
    <n v="1"/>
    <n v="1055"/>
    <n v="1"/>
    <x v="3"/>
    <n v="1"/>
    <n v="4"/>
    <n v="76"/>
    <n v="3"/>
    <n v="5"/>
    <n v="1"/>
    <n v="19701"/>
    <n v="22456"/>
    <n v="3"/>
    <n v="21"/>
    <n v="4"/>
    <n v="3"/>
    <n v="80"/>
    <n v="1"/>
    <n v="32"/>
    <n v="3"/>
    <x v="7"/>
    <n v="8"/>
    <n v="1"/>
    <n v="5"/>
    <s v="46+"/>
    <s v="Senior"/>
    <x v="3"/>
    <x v="1"/>
  </r>
  <r>
    <x v="1"/>
    <s v="Travel_Rarely"/>
    <x v="0"/>
    <s v="Current Employees"/>
    <x v="1"/>
    <x v="1"/>
    <s v="STAFF-1847"/>
    <n v="1847"/>
    <x v="0"/>
    <x v="1"/>
    <x v="1"/>
    <s v="Yes"/>
    <s v="Y"/>
    <n v="2"/>
    <n v="-2"/>
    <n v="0"/>
    <n v="36"/>
    <n v="0"/>
    <m/>
    <n v="0"/>
    <n v="1"/>
    <n v="430"/>
    <n v="2"/>
    <x v="2"/>
    <n v="1"/>
    <n v="4"/>
    <n v="73"/>
    <n v="3"/>
    <n v="2"/>
    <n v="2"/>
    <n v="6962"/>
    <n v="19573"/>
    <n v="4"/>
    <n v="22"/>
    <n v="4"/>
    <n v="4"/>
    <n v="80"/>
    <n v="1"/>
    <n v="15"/>
    <n v="3"/>
    <x v="6"/>
    <n v="0"/>
    <n v="0"/>
    <n v="0"/>
    <s v="36-45"/>
    <s v="Mid Career"/>
    <x v="1"/>
    <x v="2"/>
  </r>
  <r>
    <x v="1"/>
    <s v="Travel_Rarely"/>
    <x v="2"/>
    <s v="Current Employees"/>
    <x v="0"/>
    <x v="1"/>
    <s v="STAFF-2018"/>
    <n v="2018"/>
    <x v="0"/>
    <x v="0"/>
    <x v="2"/>
    <s v="Yes"/>
    <s v="Y"/>
    <n v="3"/>
    <n v="-2"/>
    <n v="0"/>
    <n v="25"/>
    <n v="0"/>
    <m/>
    <n v="0"/>
    <n v="1"/>
    <n v="1382"/>
    <n v="8"/>
    <x v="0"/>
    <n v="1"/>
    <n v="1"/>
    <n v="85"/>
    <n v="3"/>
    <n v="2"/>
    <n v="3"/>
    <n v="4907"/>
    <n v="13684"/>
    <n v="0"/>
    <n v="22"/>
    <n v="4"/>
    <n v="2"/>
    <n v="80"/>
    <n v="1"/>
    <n v="6"/>
    <n v="2"/>
    <x v="8"/>
    <n v="3"/>
    <n v="0"/>
    <n v="4"/>
    <s v="18-25"/>
    <s v="Young"/>
    <x v="1"/>
    <x v="3"/>
  </r>
  <r>
    <x v="1"/>
    <s v="Travel_Rarely"/>
    <x v="0"/>
    <s v="Current Employees"/>
    <x v="0"/>
    <x v="3"/>
    <s v="STAFF-1835"/>
    <n v="1835"/>
    <x v="0"/>
    <x v="6"/>
    <x v="1"/>
    <s v="Yes"/>
    <s v="Y"/>
    <n v="4"/>
    <n v="-2"/>
    <n v="0"/>
    <n v="38"/>
    <n v="0"/>
    <m/>
    <n v="0"/>
    <n v="1"/>
    <n v="723"/>
    <n v="2"/>
    <x v="2"/>
    <n v="1"/>
    <n v="2"/>
    <n v="77"/>
    <n v="1"/>
    <n v="2"/>
    <n v="1"/>
    <n v="5405"/>
    <n v="4244"/>
    <n v="2"/>
    <n v="20"/>
    <n v="4"/>
    <n v="1"/>
    <n v="80"/>
    <n v="2"/>
    <n v="20"/>
    <n v="2"/>
    <x v="9"/>
    <n v="2"/>
    <n v="0"/>
    <n v="3"/>
    <s v="36-45"/>
    <s v="Mid Career"/>
    <x v="3"/>
    <x v="3"/>
  </r>
  <r>
    <x v="1"/>
    <s v="Travel_Rarely"/>
    <x v="0"/>
    <s v="Current Employees"/>
    <x v="2"/>
    <x v="2"/>
    <s v="STAFF-1550"/>
    <n v="1550"/>
    <x v="1"/>
    <x v="5"/>
    <x v="0"/>
    <s v="Yes"/>
    <s v="Y"/>
    <n v="2"/>
    <n v="-2"/>
    <n v="0"/>
    <n v="40"/>
    <n v="0"/>
    <m/>
    <n v="0"/>
    <n v="1"/>
    <n v="898"/>
    <n v="6"/>
    <x v="0"/>
    <n v="1"/>
    <n v="3"/>
    <n v="38"/>
    <n v="3"/>
    <n v="4"/>
    <n v="4"/>
    <n v="16437"/>
    <n v="17381"/>
    <n v="1"/>
    <n v="21"/>
    <n v="4"/>
    <n v="4"/>
    <n v="80"/>
    <n v="0"/>
    <n v="21"/>
    <n v="3"/>
    <x v="17"/>
    <n v="7"/>
    <n v="7"/>
    <n v="7"/>
    <s v="36-45"/>
    <s v="Mid Career"/>
    <x v="3"/>
    <x v="4"/>
  </r>
  <r>
    <x v="1"/>
    <s v="Travel_Rarely"/>
    <x v="2"/>
    <s v="Current Employees"/>
    <x v="1"/>
    <x v="0"/>
    <s v="STAFF-2064"/>
    <n v="2064"/>
    <x v="1"/>
    <x v="3"/>
    <x v="1"/>
    <s v="Yes"/>
    <s v="Y"/>
    <n v="0"/>
    <n v="-2"/>
    <n v="0"/>
    <n v="27"/>
    <n v="0"/>
    <m/>
    <n v="0"/>
    <n v="1"/>
    <n v="155"/>
    <n v="4"/>
    <x v="3"/>
    <n v="1"/>
    <n v="2"/>
    <n v="87"/>
    <n v="4"/>
    <n v="2"/>
    <n v="2"/>
    <n v="6142"/>
    <n v="5174"/>
    <n v="1"/>
    <n v="20"/>
    <n v="4"/>
    <n v="2"/>
    <n v="80"/>
    <n v="1"/>
    <n v="6"/>
    <n v="3"/>
    <x v="0"/>
    <n v="2"/>
    <n v="0"/>
    <n v="3"/>
    <s v="26-35"/>
    <s v="Early Career"/>
    <x v="3"/>
    <x v="0"/>
  </r>
  <r>
    <x v="1"/>
    <s v="Travel_Rarely"/>
    <x v="0"/>
    <s v="Current Employees"/>
    <x v="1"/>
    <x v="2"/>
    <s v="STAFF-1885"/>
    <n v="1885"/>
    <x v="1"/>
    <x v="1"/>
    <x v="1"/>
    <s v="Yes"/>
    <s v="Y"/>
    <n v="2"/>
    <n v="-2"/>
    <n v="0"/>
    <n v="37"/>
    <n v="0"/>
    <m/>
    <n v="0"/>
    <n v="1"/>
    <n v="783"/>
    <n v="7"/>
    <x v="2"/>
    <n v="1"/>
    <n v="4"/>
    <n v="78"/>
    <n v="3"/>
    <n v="2"/>
    <n v="1"/>
    <n v="4284"/>
    <n v="13588"/>
    <n v="5"/>
    <n v="22"/>
    <n v="4"/>
    <n v="3"/>
    <n v="80"/>
    <n v="1"/>
    <n v="16"/>
    <n v="3"/>
    <x v="8"/>
    <n v="3"/>
    <n v="0"/>
    <n v="4"/>
    <s v="36-45"/>
    <s v="Mid Career"/>
    <x v="1"/>
    <x v="3"/>
  </r>
  <r>
    <x v="1"/>
    <s v="Travel_Rarely"/>
    <x v="2"/>
    <s v="Current Employees"/>
    <x v="0"/>
    <x v="4"/>
    <s v="STAFF-1541"/>
    <n v="1541"/>
    <x v="1"/>
    <x v="6"/>
    <x v="1"/>
    <s v="Yes"/>
    <s v="Y"/>
    <n v="4"/>
    <n v="-2"/>
    <n v="0"/>
    <n v="34"/>
    <n v="0"/>
    <m/>
    <n v="0"/>
    <n v="1"/>
    <n v="1440"/>
    <n v="7"/>
    <x v="0"/>
    <n v="1"/>
    <n v="4"/>
    <n v="55"/>
    <n v="3"/>
    <n v="1"/>
    <n v="4"/>
    <n v="2308"/>
    <n v="4944"/>
    <n v="0"/>
    <n v="25"/>
    <n v="4"/>
    <n v="2"/>
    <n v="80"/>
    <n v="1"/>
    <n v="12"/>
    <n v="3"/>
    <x v="19"/>
    <n v="10"/>
    <n v="5"/>
    <n v="7"/>
    <s v="26-35"/>
    <s v="Early Career"/>
    <x v="1"/>
    <x v="1"/>
  </r>
  <r>
    <x v="1"/>
    <s v="Travel_Rarely"/>
    <x v="0"/>
    <s v="Current Employees"/>
    <x v="0"/>
    <x v="0"/>
    <s v="STAFF-1556"/>
    <n v="1556"/>
    <x v="1"/>
    <x v="6"/>
    <x v="0"/>
    <s v="Yes"/>
    <s v="Y"/>
    <n v="3"/>
    <n v="-2"/>
    <n v="0"/>
    <n v="36"/>
    <n v="0"/>
    <m/>
    <n v="0"/>
    <n v="1"/>
    <n v="1157"/>
    <n v="2"/>
    <x v="2"/>
    <n v="1"/>
    <n v="3"/>
    <n v="70"/>
    <n v="3"/>
    <n v="1"/>
    <n v="4"/>
    <n v="2644"/>
    <n v="17001"/>
    <n v="3"/>
    <n v="21"/>
    <n v="4"/>
    <n v="4"/>
    <n v="80"/>
    <n v="0"/>
    <n v="7"/>
    <n v="2"/>
    <x v="11"/>
    <n v="2"/>
    <n v="1"/>
    <n v="2"/>
    <s v="36-45"/>
    <s v="Mid Career"/>
    <x v="3"/>
    <x v="3"/>
  </r>
  <r>
    <x v="0"/>
    <s v="Travel_Frequently"/>
    <x v="2"/>
    <s v="Ex-Employees"/>
    <x v="2"/>
    <x v="5"/>
    <s v="STAFF-1747"/>
    <n v="1747"/>
    <x v="0"/>
    <x v="8"/>
    <x v="2"/>
    <s v="No"/>
    <s v="Y"/>
    <n v="0"/>
    <n v="-2"/>
    <n v="0"/>
    <n v="30"/>
    <n v="1"/>
    <n v="1"/>
    <n v="1"/>
    <n v="0"/>
    <n v="600"/>
    <n v="8"/>
    <x v="3"/>
    <n v="1"/>
    <n v="3"/>
    <n v="66"/>
    <n v="2"/>
    <n v="1"/>
    <n v="4"/>
    <n v="2180"/>
    <n v="9732"/>
    <n v="6"/>
    <n v="11"/>
    <n v="3"/>
    <n v="3"/>
    <n v="80"/>
    <n v="1"/>
    <n v="6"/>
    <n v="2"/>
    <x v="9"/>
    <n v="2"/>
    <n v="1"/>
    <n v="2"/>
    <s v="26-35"/>
    <s v="Early Career"/>
    <x v="0"/>
    <x v="3"/>
  </r>
  <r>
    <x v="0"/>
    <s v="Travel_Frequently"/>
    <x v="2"/>
    <s v="Ex-Employees"/>
    <x v="2"/>
    <x v="5"/>
    <s v="STAFF-1944"/>
    <n v="1944"/>
    <x v="0"/>
    <x v="8"/>
    <x v="1"/>
    <s v="No"/>
    <s v="Y"/>
    <n v="2"/>
    <n v="-2"/>
    <n v="0"/>
    <n v="27"/>
    <n v="1"/>
    <n v="1"/>
    <n v="1"/>
    <n v="0"/>
    <n v="1337"/>
    <n v="22"/>
    <x v="3"/>
    <n v="1"/>
    <n v="1"/>
    <n v="58"/>
    <n v="2"/>
    <n v="1"/>
    <n v="2"/>
    <n v="2863"/>
    <n v="19555"/>
    <n v="1"/>
    <n v="12"/>
    <n v="3"/>
    <n v="1"/>
    <n v="80"/>
    <n v="0"/>
    <n v="1"/>
    <n v="3"/>
    <x v="6"/>
    <n v="0"/>
    <n v="0"/>
    <n v="0"/>
    <s v="26-35"/>
    <s v="Early Career"/>
    <x v="0"/>
    <x v="2"/>
  </r>
  <r>
    <x v="0"/>
    <s v="Travel_Frequently"/>
    <x v="2"/>
    <s v="Ex-Employees"/>
    <x v="1"/>
    <x v="0"/>
    <s v="STAFF-1459"/>
    <n v="1459"/>
    <x v="0"/>
    <x v="3"/>
    <x v="0"/>
    <s v="No"/>
    <s v="Y"/>
    <n v="2"/>
    <n v="-2"/>
    <n v="0"/>
    <n v="31"/>
    <n v="1"/>
    <n v="1"/>
    <n v="1"/>
    <n v="0"/>
    <n v="1445"/>
    <n v="1"/>
    <x v="4"/>
    <n v="1"/>
    <n v="3"/>
    <n v="100"/>
    <n v="4"/>
    <n v="3"/>
    <n v="2"/>
    <n v="7446"/>
    <n v="8931"/>
    <n v="1"/>
    <n v="11"/>
    <n v="3"/>
    <n v="1"/>
    <n v="80"/>
    <n v="0"/>
    <n v="10"/>
    <n v="3"/>
    <x v="1"/>
    <n v="8"/>
    <n v="4"/>
    <n v="7"/>
    <s v="26-35"/>
    <s v="Early Career"/>
    <x v="0"/>
    <x v="1"/>
  </r>
  <r>
    <x v="0"/>
    <s v="Travel_Frequently"/>
    <x v="2"/>
    <s v="Ex-Employees"/>
    <x v="1"/>
    <x v="0"/>
    <s v="STAFF-1537"/>
    <n v="1537"/>
    <x v="0"/>
    <x v="1"/>
    <x v="0"/>
    <s v="No"/>
    <s v="Y"/>
    <n v="2"/>
    <n v="-2"/>
    <n v="0"/>
    <n v="31"/>
    <n v="1"/>
    <n v="1"/>
    <n v="1"/>
    <n v="0"/>
    <n v="561"/>
    <n v="3"/>
    <x v="3"/>
    <n v="1"/>
    <n v="4"/>
    <n v="33"/>
    <n v="3"/>
    <n v="1"/>
    <n v="3"/>
    <n v="4084"/>
    <n v="4156"/>
    <n v="1"/>
    <n v="12"/>
    <n v="3"/>
    <n v="1"/>
    <n v="80"/>
    <n v="0"/>
    <n v="7"/>
    <n v="1"/>
    <x v="5"/>
    <n v="2"/>
    <n v="7"/>
    <n v="7"/>
    <s v="26-35"/>
    <s v="Early Career"/>
    <x v="0"/>
    <x v="0"/>
  </r>
  <r>
    <x v="0"/>
    <s v="Travel_Frequently"/>
    <x v="2"/>
    <s v="Ex-Employees"/>
    <x v="0"/>
    <x v="4"/>
    <s v="STAFF-1487"/>
    <n v="1487"/>
    <x v="0"/>
    <x v="0"/>
    <x v="0"/>
    <s v="No"/>
    <s v="Y"/>
    <n v="4"/>
    <n v="-2"/>
    <n v="0"/>
    <n v="29"/>
    <n v="1"/>
    <n v="1"/>
    <n v="1"/>
    <n v="0"/>
    <n v="115"/>
    <n v="13"/>
    <x v="3"/>
    <n v="1"/>
    <n v="4"/>
    <n v="51"/>
    <n v="3"/>
    <n v="2"/>
    <n v="4"/>
    <n v="5765"/>
    <n v="17485"/>
    <n v="5"/>
    <n v="11"/>
    <n v="3"/>
    <n v="1"/>
    <n v="80"/>
    <n v="0"/>
    <n v="7"/>
    <n v="1"/>
    <x v="8"/>
    <n v="3"/>
    <n v="0"/>
    <n v="0"/>
    <s v="26-35"/>
    <s v="Early Career"/>
    <x v="0"/>
    <x v="3"/>
  </r>
  <r>
    <x v="0"/>
    <s v="Travel_Frequently"/>
    <x v="2"/>
    <s v="Ex-Employees"/>
    <x v="0"/>
    <x v="0"/>
    <s v="STAFF-1427"/>
    <n v="1427"/>
    <x v="0"/>
    <x v="6"/>
    <x v="0"/>
    <s v="No"/>
    <s v="Y"/>
    <n v="3"/>
    <n v="-2"/>
    <n v="0"/>
    <n v="31"/>
    <n v="1"/>
    <n v="1"/>
    <n v="1"/>
    <n v="0"/>
    <n v="667"/>
    <n v="1"/>
    <x v="2"/>
    <n v="1"/>
    <n v="2"/>
    <n v="50"/>
    <n v="1"/>
    <n v="1"/>
    <n v="3"/>
    <n v="1359"/>
    <n v="16154"/>
    <n v="1"/>
    <n v="12"/>
    <n v="3"/>
    <n v="2"/>
    <n v="80"/>
    <n v="0"/>
    <n v="1"/>
    <n v="3"/>
    <x v="6"/>
    <n v="0"/>
    <n v="0"/>
    <n v="0"/>
    <s v="26-35"/>
    <s v="Early Career"/>
    <x v="0"/>
    <x v="2"/>
  </r>
  <r>
    <x v="0"/>
    <s v="Travel_Rarely"/>
    <x v="2"/>
    <s v="Ex-Employees"/>
    <x v="2"/>
    <x v="4"/>
    <s v="STAFF-1467"/>
    <n v="1467"/>
    <x v="0"/>
    <x v="8"/>
    <x v="1"/>
    <s v="No"/>
    <s v="Y"/>
    <n v="0"/>
    <n v="-2"/>
    <n v="0"/>
    <n v="34"/>
    <n v="1"/>
    <n v="1"/>
    <n v="1"/>
    <n v="0"/>
    <n v="1107"/>
    <n v="9"/>
    <x v="2"/>
    <n v="1"/>
    <n v="4"/>
    <n v="52"/>
    <n v="3"/>
    <n v="1"/>
    <n v="4"/>
    <n v="2742"/>
    <n v="3072"/>
    <n v="1"/>
    <n v="15"/>
    <n v="3"/>
    <n v="4"/>
    <n v="80"/>
    <n v="0"/>
    <n v="2"/>
    <n v="3"/>
    <x v="4"/>
    <n v="2"/>
    <n v="2"/>
    <n v="2"/>
    <s v="26-35"/>
    <s v="Early Career"/>
    <x v="2"/>
    <x v="2"/>
  </r>
  <r>
    <x v="0"/>
    <s v="Travel_Rarely"/>
    <x v="1"/>
    <s v="Ex-Employees"/>
    <x v="1"/>
    <x v="4"/>
    <s v="STAFF-1572"/>
    <n v="1572"/>
    <x v="0"/>
    <x v="3"/>
    <x v="1"/>
    <s v="No"/>
    <s v="Y"/>
    <n v="4"/>
    <n v="-2"/>
    <n v="0"/>
    <n v="53"/>
    <n v="1"/>
    <n v="1"/>
    <n v="1"/>
    <n v="0"/>
    <n v="607"/>
    <n v="2"/>
    <x v="4"/>
    <n v="1"/>
    <n v="3"/>
    <n v="78"/>
    <n v="2"/>
    <n v="3"/>
    <n v="4"/>
    <n v="10169"/>
    <n v="14618"/>
    <n v="0"/>
    <n v="16"/>
    <n v="3"/>
    <n v="2"/>
    <n v="80"/>
    <n v="1"/>
    <n v="34"/>
    <n v="3"/>
    <x v="26"/>
    <n v="7"/>
    <n v="1"/>
    <n v="9"/>
    <s v="46+"/>
    <s v="Senior"/>
    <x v="4"/>
    <x v="4"/>
  </r>
  <r>
    <x v="0"/>
    <s v="Travel_Rarely"/>
    <x v="2"/>
    <s v="Ex-Employees"/>
    <x v="1"/>
    <x v="0"/>
    <s v="STAFF-1433"/>
    <n v="1433"/>
    <x v="0"/>
    <x v="1"/>
    <x v="0"/>
    <s v="No"/>
    <s v="Y"/>
    <n v="3"/>
    <n v="-2"/>
    <n v="0"/>
    <n v="31"/>
    <n v="1"/>
    <n v="1"/>
    <n v="1"/>
    <n v="0"/>
    <n v="202"/>
    <n v="8"/>
    <x v="3"/>
    <n v="1"/>
    <n v="1"/>
    <n v="34"/>
    <n v="2"/>
    <n v="1"/>
    <n v="2"/>
    <n v="1261"/>
    <n v="22262"/>
    <n v="1"/>
    <n v="12"/>
    <n v="3"/>
    <n v="3"/>
    <n v="80"/>
    <n v="0"/>
    <n v="1"/>
    <n v="4"/>
    <x v="6"/>
    <n v="0"/>
    <n v="0"/>
    <n v="0"/>
    <s v="26-35"/>
    <s v="Early Career"/>
    <x v="0"/>
    <x v="2"/>
  </r>
  <r>
    <x v="0"/>
    <s v="Travel_Rarely"/>
    <x v="2"/>
    <s v="Ex-Employees"/>
    <x v="0"/>
    <x v="3"/>
    <s v="STAFF-1752"/>
    <n v="1752"/>
    <x v="0"/>
    <x v="6"/>
    <x v="0"/>
    <s v="No"/>
    <s v="Y"/>
    <n v="3"/>
    <n v="-2"/>
    <n v="0"/>
    <n v="29"/>
    <n v="1"/>
    <n v="1"/>
    <n v="1"/>
    <n v="0"/>
    <n v="428"/>
    <n v="9"/>
    <x v="3"/>
    <n v="1"/>
    <n v="2"/>
    <n v="52"/>
    <n v="1"/>
    <n v="1"/>
    <n v="1"/>
    <n v="2760"/>
    <n v="14630"/>
    <n v="1"/>
    <n v="13"/>
    <n v="3"/>
    <n v="3"/>
    <n v="80"/>
    <n v="0"/>
    <n v="2"/>
    <n v="3"/>
    <x v="4"/>
    <n v="2"/>
    <n v="2"/>
    <n v="2"/>
    <s v="26-35"/>
    <s v="Early Career"/>
    <x v="2"/>
    <x v="2"/>
  </r>
  <r>
    <x v="0"/>
    <s v="Travel_Frequently"/>
    <x v="2"/>
    <s v="Ex-Employees"/>
    <x v="1"/>
    <x v="0"/>
    <s v="STAFF-1807"/>
    <n v="1807"/>
    <x v="1"/>
    <x v="2"/>
    <x v="1"/>
    <s v="No"/>
    <s v="Y"/>
    <n v="3"/>
    <n v="-2"/>
    <n v="0"/>
    <n v="34"/>
    <n v="1"/>
    <n v="1"/>
    <n v="1"/>
    <n v="0"/>
    <n v="234"/>
    <n v="9"/>
    <x v="2"/>
    <n v="1"/>
    <n v="4"/>
    <n v="93"/>
    <n v="3"/>
    <n v="2"/>
    <n v="1"/>
    <n v="5346"/>
    <n v="6208"/>
    <n v="4"/>
    <n v="17"/>
    <n v="3"/>
    <n v="3"/>
    <n v="80"/>
    <n v="1"/>
    <n v="11"/>
    <n v="2"/>
    <x v="5"/>
    <n v="1"/>
    <n v="0"/>
    <n v="7"/>
    <s v="26-35"/>
    <s v="Early Career"/>
    <x v="4"/>
    <x v="0"/>
  </r>
  <r>
    <x v="0"/>
    <s v="Travel_Frequently"/>
    <x v="2"/>
    <s v="Ex-Employees"/>
    <x v="1"/>
    <x v="2"/>
    <s v="STAFF-1504"/>
    <n v="1504"/>
    <x v="1"/>
    <x v="2"/>
    <x v="0"/>
    <s v="No"/>
    <s v="Y"/>
    <n v="2"/>
    <n v="-2"/>
    <n v="0"/>
    <n v="28"/>
    <n v="1"/>
    <n v="1"/>
    <n v="1"/>
    <n v="0"/>
    <n v="289"/>
    <n v="2"/>
    <x v="0"/>
    <n v="1"/>
    <n v="3"/>
    <n v="38"/>
    <n v="2"/>
    <n v="1"/>
    <n v="1"/>
    <n v="2561"/>
    <n v="5355"/>
    <n v="7"/>
    <n v="11"/>
    <n v="3"/>
    <n v="3"/>
    <n v="80"/>
    <n v="0"/>
    <n v="8"/>
    <n v="2"/>
    <x v="2"/>
    <n v="0"/>
    <n v="0"/>
    <n v="0"/>
    <s v="26-35"/>
    <s v="Early Career"/>
    <x v="0"/>
    <x v="2"/>
  </r>
  <r>
    <x v="0"/>
    <s v="Travel_Frequently"/>
    <x v="1"/>
    <s v="Ex-Employees"/>
    <x v="0"/>
    <x v="0"/>
    <s v="STAFF-2044"/>
    <n v="2044"/>
    <x v="1"/>
    <x v="0"/>
    <x v="2"/>
    <s v="No"/>
    <s v="Y"/>
    <n v="3"/>
    <n v="-2"/>
    <n v="0"/>
    <n v="50"/>
    <n v="1"/>
    <n v="1"/>
    <n v="1"/>
    <n v="0"/>
    <n v="878"/>
    <n v="1"/>
    <x v="2"/>
    <n v="1"/>
    <n v="2"/>
    <n v="94"/>
    <n v="3"/>
    <n v="2"/>
    <n v="3"/>
    <n v="6728"/>
    <n v="14255"/>
    <n v="7"/>
    <n v="12"/>
    <n v="3"/>
    <n v="4"/>
    <n v="80"/>
    <n v="2"/>
    <n v="12"/>
    <n v="3"/>
    <x v="0"/>
    <n v="3"/>
    <n v="0"/>
    <n v="1"/>
    <s v="46+"/>
    <s v="Senior"/>
    <x v="0"/>
    <x v="0"/>
  </r>
  <r>
    <x v="0"/>
    <s v="Travel_Frequently"/>
    <x v="1"/>
    <s v="Ex-Employees"/>
    <x v="0"/>
    <x v="0"/>
    <s v="STAFF-1716"/>
    <n v="1716"/>
    <x v="1"/>
    <x v="0"/>
    <x v="1"/>
    <s v="No"/>
    <s v="Y"/>
    <n v="3"/>
    <n v="-2"/>
    <n v="0"/>
    <n v="47"/>
    <n v="1"/>
    <n v="1"/>
    <n v="1"/>
    <n v="0"/>
    <n v="1093"/>
    <n v="9"/>
    <x v="3"/>
    <n v="1"/>
    <n v="3"/>
    <n v="82"/>
    <n v="1"/>
    <n v="4"/>
    <n v="3"/>
    <n v="12936"/>
    <n v="24164"/>
    <n v="7"/>
    <n v="11"/>
    <n v="3"/>
    <n v="3"/>
    <n v="80"/>
    <n v="0"/>
    <n v="25"/>
    <n v="1"/>
    <x v="36"/>
    <n v="5"/>
    <n v="14"/>
    <n v="10"/>
    <s v="46+"/>
    <s v="Senior"/>
    <x v="0"/>
    <x v="4"/>
  </r>
  <r>
    <x v="0"/>
    <s v="Travel_Frequently"/>
    <x v="2"/>
    <s v="Ex-Employees"/>
    <x v="0"/>
    <x v="4"/>
    <s v="STAFF-1486"/>
    <n v="1486"/>
    <x v="1"/>
    <x v="6"/>
    <x v="1"/>
    <s v="No"/>
    <s v="Y"/>
    <n v="3"/>
    <n v="-2"/>
    <n v="0"/>
    <n v="28"/>
    <n v="1"/>
    <n v="1"/>
    <n v="1"/>
    <n v="0"/>
    <n v="1496"/>
    <n v="1"/>
    <x v="3"/>
    <n v="1"/>
    <n v="1"/>
    <n v="92"/>
    <n v="3"/>
    <n v="1"/>
    <n v="4"/>
    <n v="2909"/>
    <n v="15747"/>
    <n v="3"/>
    <n v="15"/>
    <n v="3"/>
    <n v="4"/>
    <n v="80"/>
    <n v="1"/>
    <n v="5"/>
    <n v="4"/>
    <x v="11"/>
    <n v="2"/>
    <n v="1"/>
    <n v="2"/>
    <s v="26-35"/>
    <s v="Early Career"/>
    <x v="2"/>
    <x v="3"/>
  </r>
  <r>
    <x v="0"/>
    <s v="Travel_Frequently"/>
    <x v="4"/>
    <s v="Ex-Employees"/>
    <x v="0"/>
    <x v="3"/>
    <s v="STAFF-2023"/>
    <n v="2023"/>
    <x v="1"/>
    <x v="6"/>
    <x v="1"/>
    <s v="No"/>
    <s v="Y"/>
    <n v="3"/>
    <n v="-2"/>
    <n v="0"/>
    <n v="23"/>
    <n v="1"/>
    <n v="1"/>
    <n v="1"/>
    <n v="0"/>
    <n v="638"/>
    <n v="9"/>
    <x v="3"/>
    <n v="1"/>
    <n v="4"/>
    <n v="33"/>
    <n v="3"/>
    <n v="1"/>
    <n v="1"/>
    <n v="1790"/>
    <n v="26956"/>
    <n v="1"/>
    <n v="19"/>
    <n v="3"/>
    <n v="1"/>
    <n v="80"/>
    <n v="1"/>
    <n v="1"/>
    <n v="2"/>
    <x v="6"/>
    <n v="0"/>
    <n v="1"/>
    <n v="0"/>
    <s v="18-25"/>
    <s v="Young"/>
    <x v="3"/>
    <x v="2"/>
  </r>
  <r>
    <x v="0"/>
    <s v="Travel_Frequently"/>
    <x v="2"/>
    <s v="Ex-Employees"/>
    <x v="0"/>
    <x v="4"/>
    <s v="STAFF-1928"/>
    <n v="1928"/>
    <x v="1"/>
    <x v="6"/>
    <x v="0"/>
    <s v="No"/>
    <s v="Y"/>
    <n v="3"/>
    <n v="-2"/>
    <n v="0"/>
    <n v="29"/>
    <n v="1"/>
    <n v="1"/>
    <n v="1"/>
    <n v="0"/>
    <n v="746"/>
    <n v="24"/>
    <x v="3"/>
    <n v="1"/>
    <n v="3"/>
    <n v="45"/>
    <n v="4"/>
    <n v="1"/>
    <n v="4"/>
    <n v="1091"/>
    <n v="10642"/>
    <n v="1"/>
    <n v="17"/>
    <n v="3"/>
    <n v="4"/>
    <n v="80"/>
    <n v="0"/>
    <n v="1"/>
    <n v="3"/>
    <x v="6"/>
    <n v="0"/>
    <n v="0"/>
    <n v="0"/>
    <s v="26-35"/>
    <s v="Early Career"/>
    <x v="4"/>
    <x v="2"/>
  </r>
  <r>
    <x v="0"/>
    <s v="Travel_Rarely"/>
    <x v="2"/>
    <s v="Ex-Employees"/>
    <x v="2"/>
    <x v="5"/>
    <s v="STAFF-1842"/>
    <n v="1842"/>
    <x v="1"/>
    <x v="8"/>
    <x v="1"/>
    <s v="No"/>
    <s v="Y"/>
    <n v="4"/>
    <n v="-2"/>
    <n v="0"/>
    <n v="31"/>
    <n v="1"/>
    <n v="1"/>
    <n v="1"/>
    <n v="0"/>
    <n v="359"/>
    <n v="18"/>
    <x v="4"/>
    <n v="1"/>
    <n v="4"/>
    <n v="89"/>
    <n v="4"/>
    <n v="1"/>
    <n v="1"/>
    <n v="2956"/>
    <n v="21495"/>
    <n v="0"/>
    <n v="17"/>
    <n v="3"/>
    <n v="3"/>
    <n v="80"/>
    <n v="0"/>
    <n v="2"/>
    <n v="3"/>
    <x v="6"/>
    <n v="0"/>
    <n v="0"/>
    <n v="0"/>
    <s v="26-35"/>
    <s v="Early Career"/>
    <x v="4"/>
    <x v="2"/>
  </r>
  <r>
    <x v="0"/>
    <s v="Travel_Rarely"/>
    <x v="4"/>
    <s v="Ex-Employees"/>
    <x v="2"/>
    <x v="5"/>
    <s v="STAFF-1714"/>
    <n v="1714"/>
    <x v="1"/>
    <x v="8"/>
    <x v="1"/>
    <s v="No"/>
    <s v="Y"/>
    <n v="2"/>
    <n v="-2"/>
    <n v="0"/>
    <n v="24"/>
    <n v="1"/>
    <n v="1"/>
    <n v="1"/>
    <n v="0"/>
    <n v="240"/>
    <n v="22"/>
    <x v="1"/>
    <n v="1"/>
    <n v="4"/>
    <n v="58"/>
    <n v="1"/>
    <n v="1"/>
    <n v="3"/>
    <n v="1555"/>
    <n v="11585"/>
    <n v="1"/>
    <n v="11"/>
    <n v="3"/>
    <n v="3"/>
    <n v="80"/>
    <n v="1"/>
    <n v="1"/>
    <n v="3"/>
    <x v="6"/>
    <n v="0"/>
    <n v="0"/>
    <n v="0"/>
    <s v="18-25"/>
    <s v="Young"/>
    <x v="0"/>
    <x v="2"/>
  </r>
  <r>
    <x v="0"/>
    <s v="Travel_Rarely"/>
    <x v="2"/>
    <s v="Ex-Employees"/>
    <x v="1"/>
    <x v="4"/>
    <s v="STAFF-1960"/>
    <n v="1960"/>
    <x v="1"/>
    <x v="2"/>
    <x v="2"/>
    <s v="No"/>
    <s v="Y"/>
    <n v="2"/>
    <n v="-2"/>
    <n v="0"/>
    <n v="28"/>
    <n v="1"/>
    <n v="1"/>
    <n v="1"/>
    <n v="0"/>
    <n v="1404"/>
    <n v="17"/>
    <x v="3"/>
    <n v="1"/>
    <n v="3"/>
    <n v="32"/>
    <n v="2"/>
    <n v="1"/>
    <n v="4"/>
    <n v="2367"/>
    <n v="18779"/>
    <n v="5"/>
    <n v="12"/>
    <n v="3"/>
    <n v="1"/>
    <n v="80"/>
    <n v="1"/>
    <n v="6"/>
    <n v="2"/>
    <x v="9"/>
    <n v="1"/>
    <n v="0"/>
    <n v="3"/>
    <s v="26-35"/>
    <s v="Early Career"/>
    <x v="0"/>
    <x v="3"/>
  </r>
  <r>
    <x v="0"/>
    <s v="Travel_Rarely"/>
    <x v="3"/>
    <s v="Ex-Employees"/>
    <x v="1"/>
    <x v="4"/>
    <s v="STAFF-2032"/>
    <n v="2032"/>
    <x v="1"/>
    <x v="2"/>
    <x v="1"/>
    <s v="No"/>
    <s v="Y"/>
    <n v="4"/>
    <n v="-2"/>
    <n v="0"/>
    <n v="56"/>
    <n v="1"/>
    <n v="1"/>
    <n v="1"/>
    <n v="0"/>
    <n v="310"/>
    <n v="7"/>
    <x v="0"/>
    <n v="1"/>
    <n v="4"/>
    <n v="72"/>
    <n v="3"/>
    <n v="1"/>
    <n v="4"/>
    <n v="2339"/>
    <n v="3666"/>
    <n v="8"/>
    <n v="11"/>
    <n v="3"/>
    <n v="4"/>
    <n v="80"/>
    <n v="1"/>
    <n v="14"/>
    <n v="1"/>
    <x v="1"/>
    <n v="9"/>
    <n v="9"/>
    <n v="8"/>
    <s v="46+"/>
    <s v="Senior"/>
    <x v="0"/>
    <x v="1"/>
  </r>
  <r>
    <x v="0"/>
    <s v="Travel_Rarely"/>
    <x v="0"/>
    <s v="Ex-Employees"/>
    <x v="1"/>
    <x v="2"/>
    <s v="STAFF-1573"/>
    <n v="1573"/>
    <x v="1"/>
    <x v="3"/>
    <x v="1"/>
    <s v="No"/>
    <s v="Y"/>
    <n v="2"/>
    <n v="-2"/>
    <n v="0"/>
    <n v="38"/>
    <n v="1"/>
    <n v="1"/>
    <n v="1"/>
    <n v="0"/>
    <n v="903"/>
    <n v="2"/>
    <x v="3"/>
    <n v="1"/>
    <n v="3"/>
    <n v="81"/>
    <n v="3"/>
    <n v="2"/>
    <n v="2"/>
    <n v="4855"/>
    <n v="7653"/>
    <n v="4"/>
    <n v="11"/>
    <n v="3"/>
    <n v="1"/>
    <n v="80"/>
    <n v="2"/>
    <n v="7"/>
    <n v="3"/>
    <x v="8"/>
    <n v="2"/>
    <n v="1"/>
    <n v="4"/>
    <s v="36-45"/>
    <s v="Mid Career"/>
    <x v="0"/>
    <x v="3"/>
  </r>
  <r>
    <x v="0"/>
    <s v="Travel_Rarely"/>
    <x v="2"/>
    <s v="Ex-Employees"/>
    <x v="1"/>
    <x v="4"/>
    <s v="STAFF-1522"/>
    <n v="1522"/>
    <x v="1"/>
    <x v="1"/>
    <x v="0"/>
    <s v="No"/>
    <s v="Y"/>
    <n v="2"/>
    <n v="-2"/>
    <n v="0"/>
    <n v="29"/>
    <n v="1"/>
    <n v="1"/>
    <n v="1"/>
    <n v="0"/>
    <n v="224"/>
    <n v="1"/>
    <x v="2"/>
    <n v="1"/>
    <n v="1"/>
    <n v="100"/>
    <n v="2"/>
    <n v="1"/>
    <n v="1"/>
    <n v="2362"/>
    <n v="7568"/>
    <n v="6"/>
    <n v="13"/>
    <n v="3"/>
    <n v="3"/>
    <n v="80"/>
    <n v="0"/>
    <n v="11"/>
    <n v="1"/>
    <x v="7"/>
    <n v="7"/>
    <n v="0"/>
    <n v="7"/>
    <s v="26-35"/>
    <s v="Early Career"/>
    <x v="2"/>
    <x v="1"/>
  </r>
  <r>
    <x v="0"/>
    <s v="Travel_Rarely"/>
    <x v="3"/>
    <s v="Ex-Employees"/>
    <x v="1"/>
    <x v="0"/>
    <s v="STAFF-1907"/>
    <n v="1907"/>
    <x v="1"/>
    <x v="2"/>
    <x v="0"/>
    <s v="No"/>
    <s v="Y"/>
    <n v="3"/>
    <n v="-2"/>
    <n v="0"/>
    <n v="56"/>
    <n v="1"/>
    <n v="1"/>
    <n v="1"/>
    <n v="0"/>
    <n v="1162"/>
    <n v="24"/>
    <x v="0"/>
    <n v="1"/>
    <n v="1"/>
    <n v="97"/>
    <n v="3"/>
    <n v="1"/>
    <n v="4"/>
    <n v="2587"/>
    <n v="10261"/>
    <n v="1"/>
    <n v="16"/>
    <n v="3"/>
    <n v="4"/>
    <n v="80"/>
    <n v="0"/>
    <n v="5"/>
    <n v="3"/>
    <x v="9"/>
    <n v="2"/>
    <n v="1"/>
    <n v="0"/>
    <s v="46+"/>
    <s v="Senior"/>
    <x v="4"/>
    <x v="3"/>
  </r>
  <r>
    <x v="0"/>
    <s v="Travel_Rarely"/>
    <x v="0"/>
    <s v="Ex-Employees"/>
    <x v="1"/>
    <x v="0"/>
    <s v="STAFF-1534"/>
    <n v="1534"/>
    <x v="1"/>
    <x v="2"/>
    <x v="0"/>
    <s v="No"/>
    <s v="Y"/>
    <n v="3"/>
    <n v="-2"/>
    <n v="0"/>
    <n v="40"/>
    <n v="1"/>
    <n v="1"/>
    <n v="1"/>
    <n v="0"/>
    <n v="676"/>
    <n v="9"/>
    <x v="2"/>
    <n v="1"/>
    <n v="4"/>
    <n v="86"/>
    <n v="3"/>
    <n v="1"/>
    <n v="1"/>
    <n v="2018"/>
    <n v="21831"/>
    <n v="3"/>
    <n v="14"/>
    <n v="3"/>
    <n v="2"/>
    <n v="80"/>
    <n v="0"/>
    <n v="15"/>
    <n v="1"/>
    <x v="8"/>
    <n v="4"/>
    <n v="1"/>
    <n v="0"/>
    <s v="36-45"/>
    <s v="Mid Career"/>
    <x v="2"/>
    <x v="3"/>
  </r>
  <r>
    <x v="0"/>
    <s v="Travel_Rarely"/>
    <x v="0"/>
    <s v="Ex-Employees"/>
    <x v="1"/>
    <x v="2"/>
    <s v="STAFF-1809"/>
    <n v="1809"/>
    <x v="1"/>
    <x v="3"/>
    <x v="0"/>
    <s v="No"/>
    <s v="Y"/>
    <n v="4"/>
    <n v="-2"/>
    <n v="0"/>
    <n v="37"/>
    <n v="1"/>
    <n v="1"/>
    <n v="1"/>
    <n v="0"/>
    <n v="370"/>
    <n v="10"/>
    <x v="2"/>
    <n v="1"/>
    <n v="4"/>
    <n v="58"/>
    <n v="3"/>
    <n v="2"/>
    <n v="1"/>
    <n v="4213"/>
    <n v="4992"/>
    <n v="1"/>
    <n v="15"/>
    <n v="3"/>
    <n v="2"/>
    <n v="80"/>
    <n v="0"/>
    <n v="10"/>
    <n v="1"/>
    <x v="1"/>
    <n v="3"/>
    <n v="0"/>
    <n v="8"/>
    <s v="36-45"/>
    <s v="Mid Career"/>
    <x v="2"/>
    <x v="1"/>
  </r>
  <r>
    <x v="0"/>
    <s v="Travel_Rarely"/>
    <x v="2"/>
    <s v="Ex-Employees"/>
    <x v="1"/>
    <x v="0"/>
    <s v="STAFF-1692"/>
    <n v="1692"/>
    <x v="1"/>
    <x v="2"/>
    <x v="0"/>
    <s v="No"/>
    <s v="Y"/>
    <n v="2"/>
    <n v="-2"/>
    <n v="0"/>
    <n v="32"/>
    <n v="1"/>
    <n v="1"/>
    <n v="1"/>
    <n v="0"/>
    <n v="1259"/>
    <n v="2"/>
    <x v="2"/>
    <n v="1"/>
    <n v="4"/>
    <n v="95"/>
    <n v="3"/>
    <n v="1"/>
    <n v="2"/>
    <n v="1393"/>
    <n v="24852"/>
    <n v="1"/>
    <n v="12"/>
    <n v="3"/>
    <n v="1"/>
    <n v="80"/>
    <n v="0"/>
    <n v="1"/>
    <n v="3"/>
    <x v="6"/>
    <n v="0"/>
    <n v="0"/>
    <n v="0"/>
    <s v="26-35"/>
    <s v="Early Career"/>
    <x v="0"/>
    <x v="2"/>
  </r>
  <r>
    <x v="0"/>
    <s v="Travel_Rarely"/>
    <x v="1"/>
    <s v="Ex-Employees"/>
    <x v="0"/>
    <x v="3"/>
    <s v="STAFF-1457"/>
    <n v="1457"/>
    <x v="1"/>
    <x v="0"/>
    <x v="2"/>
    <s v="No"/>
    <s v="Y"/>
    <n v="1"/>
    <n v="-2"/>
    <n v="0"/>
    <n v="46"/>
    <n v="1"/>
    <n v="1"/>
    <n v="1"/>
    <n v="0"/>
    <n v="377"/>
    <n v="9"/>
    <x v="3"/>
    <n v="1"/>
    <n v="1"/>
    <n v="52"/>
    <n v="3"/>
    <n v="3"/>
    <n v="1"/>
    <n v="10096"/>
    <n v="15986"/>
    <n v="4"/>
    <n v="11"/>
    <n v="3"/>
    <n v="1"/>
    <n v="80"/>
    <n v="1"/>
    <n v="28"/>
    <n v="4"/>
    <x v="5"/>
    <n v="7"/>
    <n v="4"/>
    <n v="3"/>
    <s v="46+"/>
    <s v="Senior"/>
    <x v="0"/>
    <x v="0"/>
  </r>
  <r>
    <x v="0"/>
    <s v="Travel_Rarely"/>
    <x v="2"/>
    <s v="Ex-Employees"/>
    <x v="0"/>
    <x v="0"/>
    <s v="STAFF-1439"/>
    <n v="1439"/>
    <x v="1"/>
    <x v="6"/>
    <x v="1"/>
    <s v="No"/>
    <s v="Y"/>
    <n v="2"/>
    <n v="-2"/>
    <n v="0"/>
    <n v="25"/>
    <n v="1"/>
    <n v="1"/>
    <n v="1"/>
    <n v="0"/>
    <n v="383"/>
    <n v="9"/>
    <x v="0"/>
    <n v="1"/>
    <n v="1"/>
    <n v="68"/>
    <n v="2"/>
    <n v="1"/>
    <n v="1"/>
    <n v="4400"/>
    <n v="15182"/>
    <n v="3"/>
    <n v="12"/>
    <n v="3"/>
    <n v="1"/>
    <n v="80"/>
    <n v="0"/>
    <n v="6"/>
    <n v="3"/>
    <x v="11"/>
    <n v="2"/>
    <n v="2"/>
    <n v="2"/>
    <s v="18-25"/>
    <s v="Young"/>
    <x v="0"/>
    <x v="3"/>
  </r>
  <r>
    <x v="0"/>
    <s v="Travel_Rarely"/>
    <x v="0"/>
    <s v="Ex-Employees"/>
    <x v="0"/>
    <x v="2"/>
    <s v="STAFF-1639"/>
    <n v="1639"/>
    <x v="1"/>
    <x v="0"/>
    <x v="1"/>
    <s v="No"/>
    <s v="Y"/>
    <n v="3"/>
    <n v="-2"/>
    <n v="0"/>
    <n v="35"/>
    <n v="1"/>
    <n v="1"/>
    <n v="1"/>
    <n v="0"/>
    <n v="737"/>
    <n v="10"/>
    <x v="3"/>
    <n v="1"/>
    <n v="4"/>
    <n v="55"/>
    <n v="2"/>
    <n v="3"/>
    <n v="1"/>
    <n v="10306"/>
    <n v="21530"/>
    <n v="9"/>
    <n v="17"/>
    <n v="3"/>
    <n v="3"/>
    <n v="80"/>
    <n v="0"/>
    <n v="15"/>
    <n v="3"/>
    <x v="20"/>
    <n v="12"/>
    <n v="6"/>
    <n v="0"/>
    <s v="26-35"/>
    <s v="Early Career"/>
    <x v="4"/>
    <x v="4"/>
  </r>
  <r>
    <x v="0"/>
    <s v="Travel_Rarely"/>
    <x v="2"/>
    <s v="Ex-Employees"/>
    <x v="0"/>
    <x v="0"/>
    <s v="STAFF-1562"/>
    <n v="1562"/>
    <x v="1"/>
    <x v="0"/>
    <x v="1"/>
    <s v="No"/>
    <s v="Y"/>
    <n v="4"/>
    <n v="-2"/>
    <n v="0"/>
    <n v="30"/>
    <n v="1"/>
    <n v="1"/>
    <n v="1"/>
    <n v="0"/>
    <n v="740"/>
    <n v="1"/>
    <x v="3"/>
    <n v="1"/>
    <n v="2"/>
    <n v="64"/>
    <n v="2"/>
    <n v="2"/>
    <n v="1"/>
    <n v="9714"/>
    <n v="5323"/>
    <n v="1"/>
    <n v="11"/>
    <n v="3"/>
    <n v="4"/>
    <n v="80"/>
    <n v="1"/>
    <n v="10"/>
    <n v="3"/>
    <x v="1"/>
    <n v="8"/>
    <n v="6"/>
    <n v="7"/>
    <s v="26-35"/>
    <s v="Early Career"/>
    <x v="0"/>
    <x v="1"/>
  </r>
  <r>
    <x v="0"/>
    <s v="Travel_Rarely"/>
    <x v="2"/>
    <s v="Ex-Employees"/>
    <x v="0"/>
    <x v="3"/>
    <s v="STAFF-1761"/>
    <n v="1761"/>
    <x v="1"/>
    <x v="0"/>
    <x v="1"/>
    <s v="No"/>
    <s v="Y"/>
    <n v="2"/>
    <n v="-2"/>
    <n v="0"/>
    <n v="31"/>
    <n v="1"/>
    <n v="1"/>
    <n v="1"/>
    <n v="0"/>
    <n v="1079"/>
    <n v="16"/>
    <x v="2"/>
    <n v="1"/>
    <n v="1"/>
    <n v="70"/>
    <n v="3"/>
    <n v="3"/>
    <n v="1"/>
    <n v="8161"/>
    <n v="19002"/>
    <n v="2"/>
    <n v="13"/>
    <n v="3"/>
    <n v="1"/>
    <n v="80"/>
    <n v="3"/>
    <n v="10"/>
    <n v="3"/>
    <x v="6"/>
    <n v="0"/>
    <n v="0"/>
    <n v="0"/>
    <s v="26-35"/>
    <s v="Early Career"/>
    <x v="2"/>
    <x v="2"/>
  </r>
  <r>
    <x v="0"/>
    <s v="Travel_Rarely"/>
    <x v="2"/>
    <s v="Ex-Employees"/>
    <x v="0"/>
    <x v="0"/>
    <s v="STAFF-1734"/>
    <n v="1734"/>
    <x v="1"/>
    <x v="0"/>
    <x v="0"/>
    <s v="No"/>
    <s v="Y"/>
    <n v="2"/>
    <n v="-2"/>
    <n v="0"/>
    <n v="32"/>
    <n v="1"/>
    <n v="1"/>
    <n v="1"/>
    <n v="0"/>
    <n v="964"/>
    <n v="1"/>
    <x v="0"/>
    <n v="1"/>
    <n v="1"/>
    <n v="34"/>
    <n v="1"/>
    <n v="2"/>
    <n v="2"/>
    <n v="6735"/>
    <n v="12147"/>
    <n v="6"/>
    <n v="15"/>
    <n v="3"/>
    <n v="2"/>
    <n v="80"/>
    <n v="0"/>
    <n v="10"/>
    <n v="3"/>
    <x v="2"/>
    <n v="0"/>
    <n v="0"/>
    <n v="0"/>
    <s v="26-35"/>
    <s v="Early Career"/>
    <x v="2"/>
    <x v="2"/>
  </r>
  <r>
    <x v="0"/>
    <s v="Travel_Rarely"/>
    <x v="4"/>
    <s v="Ex-Employees"/>
    <x v="0"/>
    <x v="3"/>
    <s v="STAFF-1780"/>
    <n v="1780"/>
    <x v="1"/>
    <x v="6"/>
    <x v="0"/>
    <s v="No"/>
    <s v="Y"/>
    <n v="3"/>
    <n v="-2"/>
    <n v="0"/>
    <n v="21"/>
    <n v="1"/>
    <n v="1"/>
    <n v="1"/>
    <n v="0"/>
    <n v="337"/>
    <n v="7"/>
    <x v="1"/>
    <n v="1"/>
    <n v="2"/>
    <n v="31"/>
    <n v="3"/>
    <n v="1"/>
    <n v="1"/>
    <n v="2679"/>
    <n v="4567"/>
    <n v="1"/>
    <n v="13"/>
    <n v="3"/>
    <n v="2"/>
    <n v="80"/>
    <n v="0"/>
    <n v="1"/>
    <n v="3"/>
    <x v="6"/>
    <n v="0"/>
    <n v="1"/>
    <n v="0"/>
    <s v="18-25"/>
    <s v="Young"/>
    <x v="2"/>
    <x v="2"/>
  </r>
  <r>
    <x v="0"/>
    <s v="Travel_Rarely"/>
    <x v="2"/>
    <s v="Ex-Employees"/>
    <x v="0"/>
    <x v="2"/>
    <s v="STAFF-1876"/>
    <n v="1876"/>
    <x v="1"/>
    <x v="6"/>
    <x v="0"/>
    <s v="No"/>
    <s v="Y"/>
    <n v="3"/>
    <n v="-2"/>
    <n v="0"/>
    <n v="30"/>
    <n v="1"/>
    <n v="1"/>
    <n v="1"/>
    <n v="0"/>
    <n v="945"/>
    <n v="9"/>
    <x v="3"/>
    <n v="1"/>
    <n v="2"/>
    <n v="89"/>
    <n v="3"/>
    <n v="1"/>
    <n v="4"/>
    <n v="1081"/>
    <n v="16019"/>
    <n v="1"/>
    <n v="13"/>
    <n v="3"/>
    <n v="3"/>
    <n v="80"/>
    <n v="0"/>
    <n v="1"/>
    <n v="2"/>
    <x v="6"/>
    <n v="0"/>
    <n v="0"/>
    <n v="0"/>
    <s v="26-35"/>
    <s v="Early Career"/>
    <x v="2"/>
    <x v="2"/>
  </r>
  <r>
    <x v="0"/>
    <s v="Travel_Frequently"/>
    <x v="2"/>
    <s v="Ex-Employees"/>
    <x v="1"/>
    <x v="0"/>
    <s v="STAFF-1939"/>
    <n v="1939"/>
    <x v="0"/>
    <x v="1"/>
    <x v="0"/>
    <s v="Yes"/>
    <s v="Y"/>
    <n v="2"/>
    <n v="-2"/>
    <n v="0"/>
    <n v="32"/>
    <n v="1"/>
    <n v="1"/>
    <n v="1"/>
    <n v="0"/>
    <n v="238"/>
    <n v="5"/>
    <x v="0"/>
    <n v="1"/>
    <n v="1"/>
    <n v="47"/>
    <n v="4"/>
    <n v="1"/>
    <n v="3"/>
    <n v="2432"/>
    <n v="15318"/>
    <n v="3"/>
    <n v="14"/>
    <n v="3"/>
    <n v="1"/>
    <n v="80"/>
    <n v="0"/>
    <n v="8"/>
    <n v="3"/>
    <x v="9"/>
    <n v="1"/>
    <n v="0"/>
    <n v="3"/>
    <s v="26-35"/>
    <s v="Early Career"/>
    <x v="2"/>
    <x v="3"/>
  </r>
  <r>
    <x v="0"/>
    <s v="Travel_Frequently"/>
    <x v="2"/>
    <s v="Ex-Employees"/>
    <x v="1"/>
    <x v="1"/>
    <s v="STAFF-1421"/>
    <n v="1421"/>
    <x v="0"/>
    <x v="4"/>
    <x v="0"/>
    <s v="Yes"/>
    <s v="Y"/>
    <n v="1"/>
    <n v="-2"/>
    <n v="0"/>
    <n v="29"/>
    <n v="1"/>
    <n v="1"/>
    <n v="1"/>
    <n v="0"/>
    <n v="337"/>
    <n v="14"/>
    <x v="1"/>
    <n v="1"/>
    <n v="3"/>
    <n v="84"/>
    <n v="3"/>
    <n v="3"/>
    <n v="4"/>
    <n v="7553"/>
    <n v="22930"/>
    <n v="0"/>
    <n v="12"/>
    <n v="3"/>
    <n v="1"/>
    <n v="80"/>
    <n v="0"/>
    <n v="9"/>
    <n v="3"/>
    <x v="3"/>
    <n v="7"/>
    <n v="7"/>
    <n v="7"/>
    <s v="26-35"/>
    <s v="Early Career"/>
    <x v="0"/>
    <x v="0"/>
  </r>
  <r>
    <x v="0"/>
    <s v="Travel_Frequently"/>
    <x v="1"/>
    <s v="Ex-Employees"/>
    <x v="0"/>
    <x v="2"/>
    <s v="STAFF-1691"/>
    <n v="1691"/>
    <x v="0"/>
    <x v="6"/>
    <x v="1"/>
    <s v="Yes"/>
    <s v="Y"/>
    <n v="3"/>
    <n v="-2"/>
    <n v="0"/>
    <n v="48"/>
    <n v="1"/>
    <n v="1"/>
    <n v="1"/>
    <n v="0"/>
    <n v="708"/>
    <n v="7"/>
    <x v="0"/>
    <n v="1"/>
    <n v="4"/>
    <n v="95"/>
    <n v="3"/>
    <n v="1"/>
    <n v="3"/>
    <n v="2655"/>
    <n v="11740"/>
    <n v="2"/>
    <n v="11"/>
    <n v="3"/>
    <n v="3"/>
    <n v="80"/>
    <n v="2"/>
    <n v="19"/>
    <n v="3"/>
    <x v="7"/>
    <n v="7"/>
    <n v="7"/>
    <n v="7"/>
    <s v="46+"/>
    <s v="Senior"/>
    <x v="0"/>
    <x v="1"/>
  </r>
  <r>
    <x v="0"/>
    <s v="Travel_Frequently"/>
    <x v="4"/>
    <s v="Ex-Employees"/>
    <x v="0"/>
    <x v="2"/>
    <s v="STAFF-1624"/>
    <n v="1624"/>
    <x v="0"/>
    <x v="6"/>
    <x v="0"/>
    <s v="Yes"/>
    <s v="Y"/>
    <n v="2"/>
    <n v="-2"/>
    <n v="0"/>
    <n v="18"/>
    <n v="1"/>
    <n v="1"/>
    <n v="1"/>
    <n v="0"/>
    <n v="544"/>
    <n v="3"/>
    <x v="0"/>
    <n v="1"/>
    <n v="2"/>
    <n v="70"/>
    <n v="3"/>
    <n v="1"/>
    <n v="4"/>
    <n v="1569"/>
    <n v="18420"/>
    <n v="1"/>
    <n v="12"/>
    <n v="3"/>
    <n v="3"/>
    <n v="80"/>
    <n v="0"/>
    <n v="0"/>
    <n v="4"/>
    <x v="2"/>
    <n v="0"/>
    <n v="0"/>
    <n v="0"/>
    <s v="18-25"/>
    <s v="Young"/>
    <x v="0"/>
    <x v="2"/>
  </r>
  <r>
    <x v="0"/>
    <s v="Travel_Rarely"/>
    <x v="2"/>
    <s v="Ex-Employees"/>
    <x v="2"/>
    <x v="2"/>
    <s v="STAFF-1818"/>
    <n v="1818"/>
    <x v="0"/>
    <x v="8"/>
    <x v="1"/>
    <s v="Yes"/>
    <s v="Y"/>
    <n v="3"/>
    <n v="-2"/>
    <n v="0"/>
    <n v="26"/>
    <n v="1"/>
    <n v="1"/>
    <n v="1"/>
    <n v="0"/>
    <n v="920"/>
    <n v="20"/>
    <x v="0"/>
    <n v="1"/>
    <n v="4"/>
    <n v="69"/>
    <n v="3"/>
    <n v="1"/>
    <n v="2"/>
    <n v="2148"/>
    <n v="6889"/>
    <n v="0"/>
    <n v="11"/>
    <n v="3"/>
    <n v="3"/>
    <n v="80"/>
    <n v="0"/>
    <n v="6"/>
    <n v="3"/>
    <x v="8"/>
    <n v="1"/>
    <n v="1"/>
    <n v="4"/>
    <s v="26-35"/>
    <s v="Early Career"/>
    <x v="0"/>
    <x v="3"/>
  </r>
  <r>
    <x v="0"/>
    <s v="Travel_Rarely"/>
    <x v="0"/>
    <s v="Ex-Employees"/>
    <x v="1"/>
    <x v="0"/>
    <s v="STAFF-1569"/>
    <n v="1569"/>
    <x v="0"/>
    <x v="2"/>
    <x v="2"/>
    <s v="Yes"/>
    <s v="Y"/>
    <n v="2"/>
    <n v="-2"/>
    <n v="0"/>
    <n v="35"/>
    <n v="1"/>
    <n v="1"/>
    <n v="1"/>
    <n v="0"/>
    <n v="104"/>
    <n v="2"/>
    <x v="3"/>
    <n v="1"/>
    <n v="1"/>
    <n v="69"/>
    <n v="3"/>
    <n v="1"/>
    <n v="1"/>
    <n v="2074"/>
    <n v="26619"/>
    <n v="1"/>
    <n v="12"/>
    <n v="3"/>
    <n v="4"/>
    <n v="80"/>
    <n v="1"/>
    <n v="1"/>
    <n v="3"/>
    <x v="6"/>
    <n v="0"/>
    <n v="0"/>
    <n v="0"/>
    <s v="26-35"/>
    <s v="Early Career"/>
    <x v="0"/>
    <x v="2"/>
  </r>
  <r>
    <x v="0"/>
    <s v="Travel_Rarely"/>
    <x v="4"/>
    <s v="Ex-Employees"/>
    <x v="1"/>
    <x v="2"/>
    <s v="STAFF-1783"/>
    <n v="1783"/>
    <x v="0"/>
    <x v="2"/>
    <x v="1"/>
    <s v="Yes"/>
    <s v="Y"/>
    <n v="6"/>
    <n v="-2"/>
    <n v="0"/>
    <n v="22"/>
    <n v="1"/>
    <n v="1"/>
    <n v="1"/>
    <n v="0"/>
    <n v="1294"/>
    <n v="8"/>
    <x v="1"/>
    <n v="1"/>
    <n v="3"/>
    <n v="79"/>
    <n v="3"/>
    <n v="1"/>
    <n v="1"/>
    <n v="2398"/>
    <n v="15999"/>
    <n v="1"/>
    <n v="17"/>
    <n v="3"/>
    <n v="3"/>
    <n v="80"/>
    <n v="0"/>
    <n v="1"/>
    <n v="3"/>
    <x v="6"/>
    <n v="0"/>
    <n v="0"/>
    <n v="0"/>
    <s v="18-25"/>
    <s v="Young"/>
    <x v="4"/>
    <x v="2"/>
  </r>
  <r>
    <x v="0"/>
    <s v="Travel_Rarely"/>
    <x v="2"/>
    <s v="Ex-Employees"/>
    <x v="0"/>
    <x v="3"/>
    <s v="STAFF-1933"/>
    <n v="1933"/>
    <x v="0"/>
    <x v="0"/>
    <x v="0"/>
    <s v="Yes"/>
    <s v="Y"/>
    <n v="0"/>
    <n v="-2"/>
    <n v="0"/>
    <n v="28"/>
    <n v="1"/>
    <n v="1"/>
    <n v="1"/>
    <n v="0"/>
    <n v="1475"/>
    <n v="13"/>
    <x v="0"/>
    <n v="1"/>
    <n v="4"/>
    <n v="84"/>
    <n v="3"/>
    <n v="2"/>
    <n v="1"/>
    <n v="9854"/>
    <n v="23352"/>
    <n v="3"/>
    <n v="11"/>
    <n v="3"/>
    <n v="4"/>
    <n v="80"/>
    <n v="0"/>
    <n v="6"/>
    <n v="3"/>
    <x v="4"/>
    <n v="0"/>
    <n v="2"/>
    <n v="2"/>
    <s v="26-35"/>
    <s v="Early Career"/>
    <x v="0"/>
    <x v="2"/>
  </r>
  <r>
    <x v="0"/>
    <s v="Travel_Frequently"/>
    <x v="0"/>
    <s v="Ex-Employees"/>
    <x v="1"/>
    <x v="2"/>
    <s v="STAFF-1792"/>
    <n v="1792"/>
    <x v="1"/>
    <x v="1"/>
    <x v="2"/>
    <s v="Yes"/>
    <s v="Y"/>
    <n v="2"/>
    <n v="-2"/>
    <n v="0"/>
    <n v="44"/>
    <n v="1"/>
    <n v="1"/>
    <n v="1"/>
    <n v="0"/>
    <n v="429"/>
    <n v="1"/>
    <x v="0"/>
    <n v="1"/>
    <n v="3"/>
    <n v="99"/>
    <n v="3"/>
    <n v="1"/>
    <n v="2"/>
    <n v="2342"/>
    <n v="11092"/>
    <n v="1"/>
    <n v="12"/>
    <n v="3"/>
    <n v="3"/>
    <n v="80"/>
    <n v="3"/>
    <n v="6"/>
    <n v="2"/>
    <x v="8"/>
    <n v="3"/>
    <n v="2"/>
    <n v="3"/>
    <s v="36-45"/>
    <s v="Mid Career"/>
    <x v="0"/>
    <x v="3"/>
  </r>
  <r>
    <x v="0"/>
    <s v="Travel_Frequently"/>
    <x v="2"/>
    <s v="Ex-Employees"/>
    <x v="1"/>
    <x v="0"/>
    <s v="STAFF-1464"/>
    <n v="1464"/>
    <x v="1"/>
    <x v="2"/>
    <x v="1"/>
    <s v="Yes"/>
    <s v="Y"/>
    <n v="2"/>
    <n v="-2"/>
    <n v="0"/>
    <n v="31"/>
    <n v="1"/>
    <n v="1"/>
    <n v="1"/>
    <n v="0"/>
    <n v="523"/>
    <n v="2"/>
    <x v="3"/>
    <n v="1"/>
    <n v="2"/>
    <n v="94"/>
    <n v="3"/>
    <n v="1"/>
    <n v="4"/>
    <n v="3722"/>
    <n v="21081"/>
    <n v="6"/>
    <n v="13"/>
    <n v="3"/>
    <n v="3"/>
    <n v="80"/>
    <n v="1"/>
    <n v="7"/>
    <n v="1"/>
    <x v="4"/>
    <n v="2"/>
    <n v="2"/>
    <n v="2"/>
    <s v="26-35"/>
    <s v="Early Career"/>
    <x v="2"/>
    <x v="2"/>
  </r>
  <r>
    <x v="0"/>
    <s v="Travel_Frequently"/>
    <x v="0"/>
    <s v="Ex-Employees"/>
    <x v="1"/>
    <x v="4"/>
    <s v="STAFF-1767"/>
    <n v="1767"/>
    <x v="1"/>
    <x v="1"/>
    <x v="1"/>
    <s v="Yes"/>
    <s v="Y"/>
    <n v="4"/>
    <n v="-2"/>
    <n v="0"/>
    <n v="43"/>
    <n v="1"/>
    <n v="1"/>
    <n v="1"/>
    <n v="0"/>
    <n v="807"/>
    <n v="17"/>
    <x v="3"/>
    <n v="1"/>
    <n v="3"/>
    <n v="38"/>
    <n v="2"/>
    <n v="1"/>
    <n v="3"/>
    <n v="2437"/>
    <n v="15587"/>
    <n v="9"/>
    <n v="16"/>
    <n v="3"/>
    <n v="4"/>
    <n v="80"/>
    <n v="1"/>
    <n v="6"/>
    <n v="3"/>
    <x v="6"/>
    <n v="0"/>
    <n v="0"/>
    <n v="0"/>
    <s v="36-45"/>
    <s v="Mid Career"/>
    <x v="4"/>
    <x v="2"/>
  </r>
  <r>
    <x v="0"/>
    <s v="Travel_Frequently"/>
    <x v="4"/>
    <s v="Ex-Employees"/>
    <x v="1"/>
    <x v="2"/>
    <s v="STAFF-1494"/>
    <n v="1494"/>
    <x v="1"/>
    <x v="2"/>
    <x v="0"/>
    <s v="Yes"/>
    <s v="Y"/>
    <n v="2"/>
    <n v="-2"/>
    <n v="0"/>
    <n v="24"/>
    <n v="1"/>
    <n v="1"/>
    <n v="1"/>
    <n v="0"/>
    <n v="381"/>
    <n v="9"/>
    <x v="3"/>
    <n v="1"/>
    <n v="2"/>
    <n v="89"/>
    <n v="3"/>
    <n v="1"/>
    <n v="1"/>
    <n v="3172"/>
    <n v="16998"/>
    <n v="2"/>
    <n v="11"/>
    <n v="3"/>
    <n v="3"/>
    <n v="80"/>
    <n v="0"/>
    <n v="4"/>
    <n v="2"/>
    <x v="2"/>
    <n v="0"/>
    <n v="0"/>
    <n v="0"/>
    <s v="18-25"/>
    <s v="Young"/>
    <x v="0"/>
    <x v="2"/>
  </r>
  <r>
    <x v="0"/>
    <s v="Travel_Frequently"/>
    <x v="2"/>
    <s v="Ex-Employees"/>
    <x v="0"/>
    <x v="3"/>
    <s v="STAFF-1967"/>
    <n v="1967"/>
    <x v="1"/>
    <x v="0"/>
    <x v="1"/>
    <s v="Yes"/>
    <s v="Y"/>
    <n v="4"/>
    <n v="-2"/>
    <n v="0"/>
    <n v="31"/>
    <n v="1"/>
    <n v="1"/>
    <n v="1"/>
    <n v="0"/>
    <n v="754"/>
    <n v="26"/>
    <x v="2"/>
    <n v="1"/>
    <n v="1"/>
    <n v="63"/>
    <n v="3"/>
    <n v="2"/>
    <n v="1"/>
    <n v="5617"/>
    <n v="21075"/>
    <n v="1"/>
    <n v="11"/>
    <n v="3"/>
    <n v="3"/>
    <n v="80"/>
    <n v="0"/>
    <n v="10"/>
    <n v="3"/>
    <x v="1"/>
    <n v="7"/>
    <n v="0"/>
    <n v="8"/>
    <s v="26-35"/>
    <s v="Early Career"/>
    <x v="0"/>
    <x v="1"/>
  </r>
  <r>
    <x v="0"/>
    <s v="Travel_Rarely"/>
    <x v="2"/>
    <s v="Ex-Employees"/>
    <x v="2"/>
    <x v="5"/>
    <s v="STAFF-1844"/>
    <n v="1844"/>
    <x v="1"/>
    <x v="8"/>
    <x v="2"/>
    <s v="Yes"/>
    <s v="Y"/>
    <n v="3"/>
    <n v="-2"/>
    <n v="0"/>
    <n v="29"/>
    <n v="1"/>
    <n v="1"/>
    <n v="1"/>
    <n v="0"/>
    <n v="350"/>
    <n v="13"/>
    <x v="3"/>
    <n v="1"/>
    <n v="1"/>
    <n v="56"/>
    <n v="2"/>
    <n v="1"/>
    <n v="1"/>
    <n v="2335"/>
    <n v="3157"/>
    <n v="4"/>
    <n v="15"/>
    <n v="3"/>
    <n v="4"/>
    <n v="80"/>
    <n v="3"/>
    <n v="4"/>
    <n v="3"/>
    <x v="4"/>
    <n v="2"/>
    <n v="2"/>
    <n v="0"/>
    <s v="26-35"/>
    <s v="Early Career"/>
    <x v="2"/>
    <x v="2"/>
  </r>
  <r>
    <x v="0"/>
    <s v="Travel_Rarely"/>
    <x v="2"/>
    <s v="Ex-Employees"/>
    <x v="1"/>
    <x v="2"/>
    <s v="STAFF-2027"/>
    <n v="2027"/>
    <x v="1"/>
    <x v="1"/>
    <x v="1"/>
    <s v="Yes"/>
    <s v="Y"/>
    <n v="3"/>
    <n v="-2"/>
    <n v="0"/>
    <n v="29"/>
    <n v="1"/>
    <n v="1"/>
    <n v="1"/>
    <n v="0"/>
    <n v="1092"/>
    <n v="1"/>
    <x v="2"/>
    <n v="1"/>
    <n v="1"/>
    <n v="36"/>
    <n v="3"/>
    <n v="1"/>
    <n v="4"/>
    <n v="4787"/>
    <n v="26124"/>
    <n v="9"/>
    <n v="14"/>
    <n v="3"/>
    <n v="2"/>
    <n v="80"/>
    <n v="3"/>
    <n v="4"/>
    <n v="4"/>
    <x v="4"/>
    <n v="2"/>
    <n v="2"/>
    <n v="2"/>
    <s v="26-35"/>
    <s v="Early Career"/>
    <x v="2"/>
    <x v="2"/>
  </r>
  <r>
    <x v="0"/>
    <s v="Travel_Rarely"/>
    <x v="2"/>
    <s v="Ex-Employees"/>
    <x v="1"/>
    <x v="2"/>
    <s v="STAFF-1604"/>
    <n v="1604"/>
    <x v="1"/>
    <x v="2"/>
    <x v="1"/>
    <s v="Yes"/>
    <s v="Y"/>
    <n v="3"/>
    <n v="-2"/>
    <n v="0"/>
    <n v="28"/>
    <n v="1"/>
    <n v="1"/>
    <n v="1"/>
    <n v="0"/>
    <n v="329"/>
    <n v="24"/>
    <x v="3"/>
    <n v="1"/>
    <n v="3"/>
    <n v="51"/>
    <n v="3"/>
    <n v="1"/>
    <n v="2"/>
    <n v="2408"/>
    <n v="7324"/>
    <n v="1"/>
    <n v="17"/>
    <n v="3"/>
    <n v="3"/>
    <n v="80"/>
    <n v="3"/>
    <n v="1"/>
    <n v="3"/>
    <x v="6"/>
    <n v="1"/>
    <n v="0"/>
    <n v="0"/>
    <s v="26-35"/>
    <s v="Early Career"/>
    <x v="4"/>
    <x v="2"/>
  </r>
  <r>
    <x v="0"/>
    <s v="Travel_Rarely"/>
    <x v="0"/>
    <s v="Ex-Employees"/>
    <x v="1"/>
    <x v="0"/>
    <s v="STAFF-1649"/>
    <n v="1649"/>
    <x v="1"/>
    <x v="2"/>
    <x v="0"/>
    <s v="Yes"/>
    <s v="Y"/>
    <n v="3"/>
    <n v="-2"/>
    <n v="0"/>
    <n v="40"/>
    <n v="1"/>
    <n v="1"/>
    <n v="1"/>
    <n v="0"/>
    <n v="1329"/>
    <n v="7"/>
    <x v="3"/>
    <n v="1"/>
    <n v="1"/>
    <n v="73"/>
    <n v="3"/>
    <n v="1"/>
    <n v="1"/>
    <n v="2166"/>
    <n v="3339"/>
    <n v="3"/>
    <n v="14"/>
    <n v="3"/>
    <n v="2"/>
    <n v="80"/>
    <n v="0"/>
    <n v="10"/>
    <n v="1"/>
    <x v="9"/>
    <n v="2"/>
    <n v="0"/>
    <n v="3"/>
    <s v="36-45"/>
    <s v="Mid Career"/>
    <x v="2"/>
    <x v="3"/>
  </r>
  <r>
    <x v="0"/>
    <s v="Travel_Rarely"/>
    <x v="4"/>
    <s v="Ex-Employees"/>
    <x v="1"/>
    <x v="2"/>
    <s v="STAFF-1684"/>
    <n v="1684"/>
    <x v="1"/>
    <x v="2"/>
    <x v="0"/>
    <s v="Yes"/>
    <s v="Y"/>
    <n v="2"/>
    <n v="-2"/>
    <n v="0"/>
    <n v="23"/>
    <n v="1"/>
    <n v="1"/>
    <n v="1"/>
    <n v="0"/>
    <n v="1320"/>
    <n v="8"/>
    <x v="1"/>
    <n v="1"/>
    <n v="4"/>
    <n v="93"/>
    <n v="2"/>
    <n v="1"/>
    <n v="3"/>
    <n v="3989"/>
    <n v="20586"/>
    <n v="1"/>
    <n v="11"/>
    <n v="3"/>
    <n v="1"/>
    <n v="80"/>
    <n v="0"/>
    <n v="5"/>
    <n v="3"/>
    <x v="8"/>
    <n v="4"/>
    <n v="1"/>
    <n v="2"/>
    <s v="18-25"/>
    <s v="Young"/>
    <x v="0"/>
    <x v="3"/>
  </r>
  <r>
    <x v="0"/>
    <s v="Travel_Rarely"/>
    <x v="1"/>
    <s v="Ex-Employees"/>
    <x v="0"/>
    <x v="3"/>
    <s v="STAFF-2055"/>
    <n v="2055"/>
    <x v="1"/>
    <x v="0"/>
    <x v="2"/>
    <s v="Yes"/>
    <s v="Y"/>
    <n v="3"/>
    <n v="-2"/>
    <n v="0"/>
    <n v="50"/>
    <n v="1"/>
    <n v="1"/>
    <n v="1"/>
    <n v="0"/>
    <n v="410"/>
    <n v="28"/>
    <x v="3"/>
    <n v="1"/>
    <n v="4"/>
    <n v="39"/>
    <n v="2"/>
    <n v="3"/>
    <n v="1"/>
    <n v="10854"/>
    <n v="16586"/>
    <n v="4"/>
    <n v="13"/>
    <n v="3"/>
    <n v="2"/>
    <n v="80"/>
    <n v="1"/>
    <n v="20"/>
    <n v="3"/>
    <x v="11"/>
    <n v="2"/>
    <n v="2"/>
    <n v="0"/>
    <s v="46+"/>
    <s v="Senior"/>
    <x v="2"/>
    <x v="3"/>
  </r>
  <r>
    <x v="0"/>
    <s v="Travel_Rarely"/>
    <x v="0"/>
    <s v="Ex-Employees"/>
    <x v="0"/>
    <x v="2"/>
    <s v="STAFF-1645"/>
    <n v="1645"/>
    <x v="1"/>
    <x v="0"/>
    <x v="2"/>
    <s v="Yes"/>
    <s v="Y"/>
    <n v="2"/>
    <n v="-2"/>
    <n v="0"/>
    <n v="35"/>
    <n v="1"/>
    <n v="1"/>
    <n v="1"/>
    <n v="0"/>
    <n v="763"/>
    <n v="15"/>
    <x v="0"/>
    <n v="1"/>
    <n v="1"/>
    <n v="59"/>
    <n v="1"/>
    <n v="2"/>
    <n v="4"/>
    <n v="5440"/>
    <n v="22098"/>
    <n v="6"/>
    <n v="14"/>
    <n v="3"/>
    <n v="4"/>
    <n v="80"/>
    <n v="2"/>
    <n v="7"/>
    <n v="2"/>
    <x v="4"/>
    <n v="2"/>
    <n v="2"/>
    <n v="2"/>
    <s v="26-35"/>
    <s v="Early Career"/>
    <x v="2"/>
    <x v="2"/>
  </r>
  <r>
    <x v="0"/>
    <s v="Travel_Rarely"/>
    <x v="0"/>
    <s v="Ex-Employees"/>
    <x v="0"/>
    <x v="3"/>
    <s v="STAFF-1733"/>
    <n v="1733"/>
    <x v="1"/>
    <x v="0"/>
    <x v="2"/>
    <s v="Yes"/>
    <s v="Y"/>
    <n v="3"/>
    <n v="-2"/>
    <n v="0"/>
    <n v="36"/>
    <n v="1"/>
    <n v="1"/>
    <n v="1"/>
    <n v="0"/>
    <n v="1456"/>
    <n v="13"/>
    <x v="4"/>
    <n v="1"/>
    <n v="2"/>
    <n v="96"/>
    <n v="2"/>
    <n v="2"/>
    <n v="1"/>
    <n v="6134"/>
    <n v="8658"/>
    <n v="5"/>
    <n v="13"/>
    <n v="3"/>
    <n v="2"/>
    <n v="80"/>
    <n v="3"/>
    <n v="16"/>
    <n v="3"/>
    <x v="4"/>
    <n v="2"/>
    <n v="2"/>
    <n v="2"/>
    <s v="36-45"/>
    <s v="Mid Career"/>
    <x v="2"/>
    <x v="2"/>
  </r>
  <r>
    <x v="0"/>
    <s v="Travel_Rarely"/>
    <x v="1"/>
    <s v="Ex-Employees"/>
    <x v="0"/>
    <x v="0"/>
    <s v="STAFF-1968"/>
    <n v="1968"/>
    <x v="1"/>
    <x v="0"/>
    <x v="0"/>
    <s v="Yes"/>
    <s v="Y"/>
    <n v="2"/>
    <n v="-2"/>
    <n v="0"/>
    <n v="53"/>
    <n v="1"/>
    <n v="1"/>
    <n v="1"/>
    <n v="0"/>
    <n v="1168"/>
    <n v="24"/>
    <x v="2"/>
    <n v="1"/>
    <n v="1"/>
    <n v="66"/>
    <n v="3"/>
    <n v="3"/>
    <n v="1"/>
    <n v="10448"/>
    <n v="5843"/>
    <n v="6"/>
    <n v="13"/>
    <n v="3"/>
    <n v="2"/>
    <n v="80"/>
    <n v="0"/>
    <n v="15"/>
    <n v="2"/>
    <x v="4"/>
    <n v="2"/>
    <n v="2"/>
    <n v="2"/>
    <s v="46+"/>
    <s v="Senior"/>
    <x v="2"/>
    <x v="2"/>
  </r>
  <r>
    <x v="0"/>
    <s v="Travel_Rarely"/>
    <x v="2"/>
    <s v="Ex-Employees"/>
    <x v="0"/>
    <x v="3"/>
    <s v="STAFF-1862"/>
    <n v="1862"/>
    <x v="1"/>
    <x v="0"/>
    <x v="0"/>
    <s v="Yes"/>
    <s v="Y"/>
    <n v="3"/>
    <n v="-2"/>
    <n v="0"/>
    <n v="32"/>
    <n v="1"/>
    <n v="1"/>
    <n v="1"/>
    <n v="0"/>
    <n v="414"/>
    <n v="2"/>
    <x v="2"/>
    <n v="1"/>
    <n v="3"/>
    <n v="82"/>
    <n v="2"/>
    <n v="2"/>
    <n v="2"/>
    <n v="9907"/>
    <n v="26186"/>
    <n v="7"/>
    <n v="12"/>
    <n v="3"/>
    <n v="3"/>
    <n v="80"/>
    <n v="0"/>
    <n v="7"/>
    <n v="2"/>
    <x v="4"/>
    <n v="2"/>
    <n v="2"/>
    <n v="2"/>
    <s v="26-35"/>
    <s v="Early Career"/>
    <x v="0"/>
    <x v="2"/>
  </r>
  <r>
    <x v="0"/>
    <s v="Travel_Rarely"/>
    <x v="0"/>
    <s v="Ex-Employees"/>
    <x v="0"/>
    <x v="0"/>
    <s v="STAFF-1797"/>
    <n v="1797"/>
    <x v="1"/>
    <x v="0"/>
    <x v="0"/>
    <s v="Yes"/>
    <s v="Y"/>
    <n v="2"/>
    <n v="-2"/>
    <n v="0"/>
    <n v="35"/>
    <n v="1"/>
    <n v="1"/>
    <n v="1"/>
    <n v="0"/>
    <n v="303"/>
    <n v="27"/>
    <x v="3"/>
    <n v="1"/>
    <n v="3"/>
    <n v="84"/>
    <n v="3"/>
    <n v="2"/>
    <n v="4"/>
    <n v="5813"/>
    <n v="13492"/>
    <n v="1"/>
    <n v="18"/>
    <n v="3"/>
    <n v="4"/>
    <n v="80"/>
    <n v="0"/>
    <n v="10"/>
    <n v="3"/>
    <x v="1"/>
    <n v="7"/>
    <n v="7"/>
    <n v="7"/>
    <s v="26-35"/>
    <s v="Early Career"/>
    <x v="4"/>
    <x v="1"/>
  </r>
  <r>
    <x v="0"/>
    <s v="Travel_Rarely"/>
    <x v="1"/>
    <s v="Ex-Employees"/>
    <x v="1"/>
    <x v="2"/>
    <s v="STAFF-1821"/>
    <n v="1821"/>
    <x v="0"/>
    <x v="4"/>
    <x v="1"/>
    <s v="No"/>
    <s v="Y"/>
    <n v="2"/>
    <n v="-2"/>
    <n v="0"/>
    <n v="46"/>
    <n v="1"/>
    <n v="1"/>
    <n v="1"/>
    <n v="0"/>
    <n v="261"/>
    <n v="21"/>
    <x v="0"/>
    <n v="1"/>
    <n v="4"/>
    <n v="66"/>
    <n v="3"/>
    <n v="2"/>
    <n v="2"/>
    <n v="8926"/>
    <n v="10842"/>
    <n v="4"/>
    <n v="22"/>
    <n v="4"/>
    <n v="4"/>
    <n v="80"/>
    <n v="1"/>
    <n v="13"/>
    <n v="4"/>
    <x v="7"/>
    <n v="7"/>
    <n v="3"/>
    <n v="7"/>
    <s v="46+"/>
    <s v="Senior"/>
    <x v="1"/>
    <x v="1"/>
  </r>
  <r>
    <x v="0"/>
    <s v="Travel_Rarely"/>
    <x v="1"/>
    <s v="Ex-Employees"/>
    <x v="0"/>
    <x v="0"/>
    <s v="STAFF-1869"/>
    <n v="1869"/>
    <x v="0"/>
    <x v="0"/>
    <x v="1"/>
    <s v="No"/>
    <s v="Y"/>
    <n v="2"/>
    <n v="-2"/>
    <n v="0"/>
    <n v="46"/>
    <n v="1"/>
    <n v="1"/>
    <n v="1"/>
    <n v="0"/>
    <n v="1254"/>
    <n v="10"/>
    <x v="3"/>
    <n v="1"/>
    <n v="3"/>
    <n v="64"/>
    <n v="3"/>
    <n v="3"/>
    <n v="2"/>
    <n v="7314"/>
    <n v="14011"/>
    <n v="5"/>
    <n v="21"/>
    <n v="4"/>
    <n v="3"/>
    <n v="80"/>
    <n v="3"/>
    <n v="14"/>
    <n v="3"/>
    <x v="3"/>
    <n v="7"/>
    <n v="0"/>
    <n v="7"/>
    <s v="46+"/>
    <s v="Senior"/>
    <x v="3"/>
    <x v="0"/>
  </r>
  <r>
    <x v="0"/>
    <s v="Travel_Frequently"/>
    <x v="1"/>
    <s v="Ex-Employees"/>
    <x v="1"/>
    <x v="0"/>
    <s v="STAFF-1420"/>
    <n v="1420"/>
    <x v="1"/>
    <x v="2"/>
    <x v="0"/>
    <s v="No"/>
    <s v="Y"/>
    <n v="2"/>
    <n v="-2"/>
    <n v="0"/>
    <n v="49"/>
    <n v="1"/>
    <n v="1"/>
    <n v="1"/>
    <n v="0"/>
    <n v="1475"/>
    <n v="28"/>
    <x v="0"/>
    <n v="1"/>
    <n v="1"/>
    <n v="97"/>
    <n v="2"/>
    <n v="2"/>
    <n v="1"/>
    <n v="4284"/>
    <n v="22710"/>
    <n v="3"/>
    <n v="20"/>
    <n v="4"/>
    <n v="1"/>
    <n v="80"/>
    <n v="0"/>
    <n v="20"/>
    <n v="3"/>
    <x v="9"/>
    <n v="3"/>
    <n v="1"/>
    <n v="3"/>
    <s v="46+"/>
    <s v="Senior"/>
    <x v="3"/>
    <x v="3"/>
  </r>
  <r>
    <x v="0"/>
    <s v="Non-Travel"/>
    <x v="0"/>
    <s v="Ex-Employees"/>
    <x v="1"/>
    <x v="0"/>
    <s v="STAFF-1458"/>
    <n v="1458"/>
    <x v="0"/>
    <x v="2"/>
    <x v="0"/>
    <s v="Yes"/>
    <s v="Y"/>
    <n v="2"/>
    <n v="-2"/>
    <n v="0"/>
    <n v="39"/>
    <n v="1"/>
    <n v="1"/>
    <n v="1"/>
    <n v="0"/>
    <n v="592"/>
    <n v="2"/>
    <x v="3"/>
    <n v="1"/>
    <n v="1"/>
    <n v="54"/>
    <n v="2"/>
    <n v="1"/>
    <n v="1"/>
    <n v="3646"/>
    <n v="17181"/>
    <n v="2"/>
    <n v="23"/>
    <n v="4"/>
    <n v="2"/>
    <n v="80"/>
    <n v="0"/>
    <n v="11"/>
    <n v="4"/>
    <x v="6"/>
    <n v="0"/>
    <n v="0"/>
    <n v="0"/>
    <s v="36-45"/>
    <s v="Mid Career"/>
    <x v="1"/>
    <x v="2"/>
  </r>
  <r>
    <x v="0"/>
    <s v="Travel_Rarely"/>
    <x v="2"/>
    <s v="Ex-Employees"/>
    <x v="0"/>
    <x v="2"/>
    <s v="STAFF-1489"/>
    <n v="1489"/>
    <x v="0"/>
    <x v="0"/>
    <x v="0"/>
    <s v="Yes"/>
    <s v="Y"/>
    <n v="2"/>
    <n v="-2"/>
    <n v="0"/>
    <n v="34"/>
    <n v="1"/>
    <n v="1"/>
    <n v="1"/>
    <n v="0"/>
    <n v="790"/>
    <n v="24"/>
    <x v="2"/>
    <n v="1"/>
    <n v="1"/>
    <n v="40"/>
    <n v="2"/>
    <n v="2"/>
    <n v="2"/>
    <n v="4599"/>
    <n v="7815"/>
    <n v="0"/>
    <n v="23"/>
    <n v="4"/>
    <n v="3"/>
    <n v="80"/>
    <n v="0"/>
    <n v="16"/>
    <n v="4"/>
    <x v="15"/>
    <n v="9"/>
    <n v="10"/>
    <n v="10"/>
    <s v="26-35"/>
    <s v="Early Career"/>
    <x v="1"/>
    <x v="4"/>
  </r>
  <r>
    <x v="0"/>
    <s v="Travel_Rarely"/>
    <x v="2"/>
    <s v="Ex-Employees"/>
    <x v="0"/>
    <x v="0"/>
    <s v="STAFF-1758"/>
    <n v="1758"/>
    <x v="0"/>
    <x v="0"/>
    <x v="0"/>
    <s v="Yes"/>
    <s v="Y"/>
    <n v="2"/>
    <n v="-2"/>
    <n v="0"/>
    <n v="33"/>
    <n v="1"/>
    <n v="1"/>
    <n v="1"/>
    <n v="0"/>
    <n v="211"/>
    <n v="16"/>
    <x v="3"/>
    <n v="1"/>
    <n v="1"/>
    <n v="74"/>
    <n v="3"/>
    <n v="3"/>
    <n v="1"/>
    <n v="8564"/>
    <n v="10092"/>
    <n v="2"/>
    <n v="20"/>
    <n v="4"/>
    <n v="3"/>
    <n v="80"/>
    <n v="0"/>
    <n v="11"/>
    <n v="2"/>
    <x v="2"/>
    <n v="0"/>
    <n v="0"/>
    <n v="0"/>
    <s v="26-35"/>
    <s v="Early Career"/>
    <x v="3"/>
    <x v="2"/>
  </r>
  <r>
    <x v="0"/>
    <s v="Non-Travel"/>
    <x v="2"/>
    <s v="Ex-Employees"/>
    <x v="1"/>
    <x v="4"/>
    <s v="STAFF-1905"/>
    <n v="1905"/>
    <x v="1"/>
    <x v="1"/>
    <x v="1"/>
    <s v="Yes"/>
    <s v="Y"/>
    <n v="2"/>
    <n v="-2"/>
    <n v="0"/>
    <n v="34"/>
    <n v="1"/>
    <n v="1"/>
    <n v="1"/>
    <n v="0"/>
    <n v="967"/>
    <n v="16"/>
    <x v="2"/>
    <n v="1"/>
    <n v="4"/>
    <n v="85"/>
    <n v="1"/>
    <n v="1"/>
    <n v="1"/>
    <n v="2307"/>
    <n v="14460"/>
    <n v="1"/>
    <n v="23"/>
    <n v="4"/>
    <n v="2"/>
    <n v="80"/>
    <n v="1"/>
    <n v="5"/>
    <n v="3"/>
    <x v="8"/>
    <n v="2"/>
    <n v="3"/>
    <n v="0"/>
    <s v="26-35"/>
    <s v="Early Career"/>
    <x v="1"/>
    <x v="3"/>
  </r>
  <r>
    <x v="0"/>
    <s v="Travel_Frequently"/>
    <x v="2"/>
    <s v="Ex-Employees"/>
    <x v="1"/>
    <x v="0"/>
    <s v="STAFF-1868"/>
    <n v="1868"/>
    <x v="1"/>
    <x v="1"/>
    <x v="0"/>
    <s v="Yes"/>
    <s v="Y"/>
    <n v="3"/>
    <n v="-2"/>
    <n v="0"/>
    <n v="29"/>
    <n v="1"/>
    <n v="1"/>
    <n v="1"/>
    <n v="0"/>
    <n v="459"/>
    <n v="24"/>
    <x v="0"/>
    <n v="1"/>
    <n v="4"/>
    <n v="73"/>
    <n v="2"/>
    <n v="1"/>
    <n v="4"/>
    <n v="2439"/>
    <n v="14753"/>
    <n v="1"/>
    <n v="24"/>
    <n v="4"/>
    <n v="2"/>
    <n v="80"/>
    <n v="0"/>
    <n v="1"/>
    <n v="2"/>
    <x v="6"/>
    <n v="0"/>
    <n v="1"/>
    <n v="0"/>
    <s v="26-35"/>
    <s v="Early Career"/>
    <x v="1"/>
    <x v="2"/>
  </r>
  <r>
    <x v="0"/>
    <s v="Travel_Frequently"/>
    <x v="0"/>
    <s v="Ex-Employees"/>
    <x v="0"/>
    <x v="1"/>
    <s v="STAFF-1667"/>
    <n v="1667"/>
    <x v="1"/>
    <x v="0"/>
    <x v="0"/>
    <s v="Yes"/>
    <s v="Y"/>
    <n v="2"/>
    <n v="-2"/>
    <n v="0"/>
    <n v="35"/>
    <n v="1"/>
    <n v="1"/>
    <n v="1"/>
    <n v="0"/>
    <n v="880"/>
    <n v="12"/>
    <x v="2"/>
    <n v="1"/>
    <n v="4"/>
    <n v="36"/>
    <n v="3"/>
    <n v="2"/>
    <n v="4"/>
    <n v="4581"/>
    <n v="10414"/>
    <n v="3"/>
    <n v="24"/>
    <n v="4"/>
    <n v="1"/>
    <n v="80"/>
    <n v="0"/>
    <n v="13"/>
    <n v="4"/>
    <x v="19"/>
    <n v="9"/>
    <n v="6"/>
    <n v="7"/>
    <s v="26-35"/>
    <s v="Early Career"/>
    <x v="1"/>
    <x v="1"/>
  </r>
  <r>
    <x v="0"/>
    <s v="Travel_Rarely"/>
    <x v="4"/>
    <s v="Ex-Employees"/>
    <x v="1"/>
    <x v="0"/>
    <s v="STAFF-1878"/>
    <n v="1878"/>
    <x v="1"/>
    <x v="1"/>
    <x v="0"/>
    <s v="Yes"/>
    <s v="Y"/>
    <n v="2"/>
    <n v="-2"/>
    <n v="0"/>
    <n v="22"/>
    <n v="1"/>
    <n v="1"/>
    <n v="1"/>
    <n v="0"/>
    <n v="391"/>
    <n v="7"/>
    <x v="1"/>
    <n v="1"/>
    <n v="4"/>
    <n v="75"/>
    <n v="3"/>
    <n v="1"/>
    <n v="2"/>
    <n v="2472"/>
    <n v="26092"/>
    <n v="1"/>
    <n v="23"/>
    <n v="4"/>
    <n v="1"/>
    <n v="80"/>
    <n v="0"/>
    <n v="1"/>
    <n v="3"/>
    <x v="6"/>
    <n v="0"/>
    <n v="0"/>
    <n v="0"/>
    <s v="18-25"/>
    <s v="Young"/>
    <x v="1"/>
    <x v="2"/>
  </r>
  <r>
    <x v="0"/>
    <s v="Travel_Rarely"/>
    <x v="4"/>
    <s v="Ex-Employees"/>
    <x v="0"/>
    <x v="0"/>
    <s v="STAFF-1702"/>
    <n v="1702"/>
    <x v="1"/>
    <x v="6"/>
    <x v="2"/>
    <s v="Yes"/>
    <s v="Y"/>
    <n v="2"/>
    <n v="-2"/>
    <n v="0"/>
    <n v="23"/>
    <n v="1"/>
    <n v="1"/>
    <n v="1"/>
    <n v="0"/>
    <n v="427"/>
    <n v="7"/>
    <x v="3"/>
    <n v="1"/>
    <n v="3"/>
    <n v="99"/>
    <n v="3"/>
    <n v="1"/>
    <n v="4"/>
    <n v="2275"/>
    <n v="25103"/>
    <n v="1"/>
    <n v="21"/>
    <n v="4"/>
    <n v="2"/>
    <n v="80"/>
    <n v="1"/>
    <n v="3"/>
    <n v="3"/>
    <x v="11"/>
    <n v="2"/>
    <n v="0"/>
    <n v="2"/>
    <s v="18-25"/>
    <s v="Young"/>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BE597-200E-4957-A626-3AF46EAF043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Employee Number" fld="7" subtotal="count" baseField="0" baseItem="1"/>
    <dataField name="Sum of CF_attrition count" fld="17" baseField="0" baseItem="0"/>
    <dataField name="Average of Age" fld="16" subtotal="average" baseField="0" baseItem="2"/>
    <dataField name="Average of Years At Company" fld="40" subtotal="average" baseField="0" baseItem="3"/>
    <dataField name="Sum of Total Working Years"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561110-EFC3-42C5-8D2E-E21F6901A35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386DCE-445F-4813-A75D-D3933F5A98CD}"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721533-B753-44EE-B39C-655A365B4B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8">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Items count="1">
    <i/>
  </colItems>
  <dataFields count="1">
    <dataField name="Sum of CF_attrition count" fld="17" showDataAs="percentOfTotal" baseField="0" baseItem="0" numFmtId="10"/>
  </dataFields>
  <formats count="3">
    <format dxfId="6">
      <pivotArea dataOnly="0" labelOnly="1" outline="0" axis="axisValues" fieldPosition="0"/>
    </format>
    <format dxfId="5">
      <pivotArea collapsedLevelsAreSubtotals="1" fieldPosition="0">
        <references count="1">
          <reference field="4" count="0"/>
        </references>
      </pivotArea>
    </format>
    <format dxfId="4">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2C764-342C-407A-9D2B-3D031778977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dataFields count="1">
    <dataField name="Sum of CF_attrition counts" fld="18" baseField="0" baseItem="0"/>
  </dataField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7622F-01F8-40D2-938D-FA116CEADD8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1" firstHeaderRow="1" firstDataRow="1" firstDataCol="1"/>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showAll="0"/>
  </pivotFields>
  <rowFields count="1">
    <field x="4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CF_attrition count"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B33AF3-EDA5-48B3-B407-D62561F376A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8">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5BD4DC-93AE-4A98-A242-8A647F73AE7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ED493-BD55-4BCA-B099-6D09C6D3495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8">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878505-9170-4783-874F-70F738F0595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A3:B9" firstHeaderRow="1" firstDataRow="1" firstDataCol="1"/>
  <pivotFields count="48">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axis="axisRow" showAll="0" sortType="ascending">
      <items count="6">
        <item x="0"/>
        <item x="2"/>
        <item x="4"/>
        <item x="3"/>
        <item x="1"/>
        <item t="default"/>
      </items>
    </pivotField>
    <pivotField showAll="0"/>
  </pivotFields>
  <rowFields count="1">
    <field x="46"/>
  </rowFields>
  <rowItems count="6">
    <i>
      <x/>
    </i>
    <i>
      <x v="1"/>
    </i>
    <i>
      <x v="2"/>
    </i>
    <i>
      <x v="3"/>
    </i>
    <i>
      <x v="4"/>
    </i>
    <i t="grand">
      <x/>
    </i>
  </rowItems>
  <colItems count="1">
    <i/>
  </colItems>
  <dataFields count="1">
    <dataField name="Sum of CF_attrition count"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9D1A30-4BE7-408F-A292-7898FE03C32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8">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s>
  <rowFields count="1">
    <field x="47"/>
  </rowFields>
  <rowItems count="6">
    <i>
      <x/>
    </i>
    <i>
      <x v="2"/>
    </i>
    <i>
      <x v="3"/>
    </i>
    <i>
      <x v="4"/>
    </i>
    <i>
      <x v="1"/>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7" count="1" selected="0">
            <x v="0"/>
          </reference>
        </references>
      </pivotArea>
    </chartFormat>
    <chartFormat chart="3" format="4">
      <pivotArea type="data" outline="0" fieldPosition="0">
        <references count="2">
          <reference field="4294967294" count="1" selected="0">
            <x v="0"/>
          </reference>
          <reference field="4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E6BA97-2414-470B-9823-DC83230040B9}" sourceName="Gender">
  <pivotTables>
    <pivotTable tabId="5" name="Gender"/>
    <pivotTable tabId="14" name="PivotTable13"/>
    <pivotTable tabId="8" name="PivotTable8"/>
    <pivotTable tabId="10" name="PivotTable9"/>
    <pivotTable tabId="6" name="PivotTable6"/>
    <pivotTable tabId="16" name="PivotTable15"/>
    <pivotTable tabId="2" name="PivotTable2"/>
    <pivotTable tabId="17" name="PivotTable16"/>
    <pivotTable tabId="4" name="PivotTable3"/>
    <pivotTable tabId="21" name="PivotTable3"/>
    <pivotTable tabId="19" name="PivotTable2"/>
  </pivotTables>
  <data>
    <tabular pivotCacheId="3075066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5FF914-1199-44DB-B3FE-50B58611AD00}" sourceName="Department">
  <pivotTables>
    <pivotTable tabId="16" name="PivotTable15"/>
    <pivotTable tabId="14" name="PivotTable13"/>
    <pivotTable tabId="8" name="PivotTable8"/>
    <pivotTable tabId="10" name="PivotTable9"/>
    <pivotTable tabId="6" name="PivotTable6"/>
    <pivotTable tabId="5" name="Gender"/>
    <pivotTable tabId="2" name="PivotTable2"/>
    <pivotTable tabId="17" name="PivotTable16"/>
    <pivotTable tabId="4" name="PivotTable3"/>
    <pivotTable tabId="21" name="PivotTable3"/>
    <pivotTable tabId="19" name="PivotTable2"/>
  </pivotTables>
  <data>
    <tabular pivotCacheId="30750660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8B765BA1-A4BD-49FB-9DF9-FE66D73EC52A}" sourceName="Education Field">
  <pivotTables>
    <pivotTable tabId="16" name="PivotTable15"/>
    <pivotTable tabId="14" name="PivotTable13"/>
    <pivotTable tabId="8" name="PivotTable8"/>
    <pivotTable tabId="10" name="PivotTable9"/>
    <pivotTable tabId="6" name="PivotTable6"/>
    <pivotTable tabId="5" name="Gender"/>
    <pivotTable tabId="2" name="PivotTable2"/>
    <pivotTable tabId="17" name="PivotTable16"/>
    <pivotTable tabId="4" name="PivotTable3"/>
    <pivotTable tabId="21" name="PivotTable3"/>
    <pivotTable tabId="19" name="PivotTable2"/>
  </pivotTables>
  <data>
    <tabular pivotCacheId="30750660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B71999E4-CE27-49A0-84AC-9B2184B11289}" cache="Slicer_Education_Field1" caption="Education Fiel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DDF971B-A843-47CC-9C87-145BC813E8F8}" cache="Slicer_Gender" caption="Gend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AEA000A-5D3D-4F0E-87F9-676E6C1A48BA}" cache="Slicer_Department" caption="Department" rowHeight="247650"/>
  <slicer name="Education Field 1" xr10:uid="{594A8F52-C491-47E3-BA53-9799456B84DF}" cache="Slicer_Education_Field1" caption="Education Field"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E15E541-50F6-46C0-B363-F5AA8903D119}" cache="Slicer_Gender" caption="Gender" columnCount="2" style="Slicer Style 1" rowHeight="247650"/>
  <slicer name="Department 1" xr10:uid="{3BCB6174-A58F-4A52-A7EE-D2523FDCF0BE}" cache="Slicer_Department" caption="Department" style="Slicer Style 1" rowHeight="247650"/>
  <slicer name="Education Field 2" xr10:uid="{A4D8F07F-86E6-4EFA-B7DC-0154A9C4BB1A}" cache="Slicer_Education_Field1" caption="Education Field"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F8DFFC-AC66-4E90-8E8C-499B3FC39870}" name="Table3" displayName="Table3" ref="A3:AV66" totalsRowShown="0">
  <autoFilter ref="A3:AV66" xr:uid="{60F8DFFC-AC66-4E90-8E8C-499B3FC39870}"/>
  <tableColumns count="48">
    <tableColumn id="1" xr3:uid="{53DDDEA3-AFA2-4B88-8D01-C9E15E009506}" name="Attrition"/>
    <tableColumn id="2" xr3:uid="{27C85810-4B67-438E-B0AD-AA6679829DCA}" name="Business Travel"/>
    <tableColumn id="3" xr3:uid="{4AC2453C-6088-41BF-B301-E63573F5D080}" name="CF_age band"/>
    <tableColumn id="4" xr3:uid="{3B55E56D-BFDC-4C6A-972B-09884520C19B}" name="CF_attrition label"/>
    <tableColumn id="5" xr3:uid="{E9E56DF5-5BB0-445A-B3DF-83D047EC6010}" name="Department"/>
    <tableColumn id="6" xr3:uid="{43CC33F6-64CA-4BCC-A2AE-B3F8D43926BB}" name="Education Field"/>
    <tableColumn id="7" xr3:uid="{2984AFA2-0672-498A-A096-4309EB66CCA7}" name="emp no"/>
    <tableColumn id="8" xr3:uid="{4F308995-9263-4549-B290-8D3DAD2D5519}" name="Employee Number"/>
    <tableColumn id="9" xr3:uid="{9EF913CF-F29C-49C6-88E8-26B6259D5E17}" name="Gender"/>
    <tableColumn id="10" xr3:uid="{C05A2AF7-DFB6-4F8E-995C-BD918F1167A6}" name="Job Role"/>
    <tableColumn id="11" xr3:uid="{2C9A7CBF-49B3-429F-823C-2339FBFB057E}" name="Marital Status"/>
    <tableColumn id="12" xr3:uid="{6DE7E8C7-CE2F-40F9-B7CA-4075B825A048}" name="Over Time"/>
    <tableColumn id="13" xr3:uid="{9104A2FB-DCD1-4603-8A59-3CE39DCEC347}" name="Over18"/>
    <tableColumn id="14" xr3:uid="{B730E45A-5C55-43AF-86D7-22A7557BF508}" name="Training Times Last Year"/>
    <tableColumn id="15" xr3:uid="{21821FDB-FDD1-45BB-9948-642FA7C5154F}" name="-2"/>
    <tableColumn id="16" xr3:uid="{046E4293-9C6E-4AC1-ADE9-E6DE8F7A4AB6}" name="0"/>
    <tableColumn id="17" xr3:uid="{38EBCBF3-CBF3-4D12-9167-642C1A71A8CB}" name="Age"/>
    <tableColumn id="18" xr3:uid="{D4887304-AEF2-4C07-97CD-01A385EA58A0}" name="CF_attrition count"/>
    <tableColumn id="19" xr3:uid="{3693B79B-8ACB-4F07-9853-A8AD5CC5EC30}" name="CF_attrition counts"/>
    <tableColumn id="20" xr3:uid="{DE24A85C-A38A-4BC2-B40D-661DBE09B3FE}" name="CF_attrition rate"/>
    <tableColumn id="21" xr3:uid="{9894F2FF-9388-403D-85D7-1C3399EBC035}" name="CF_current Employee"/>
    <tableColumn id="22" xr3:uid="{B54BE1C8-B986-43BF-8866-57F0D96A460E}" name="Daily Rate"/>
    <tableColumn id="23" xr3:uid="{35EAA5E8-4601-4A6D-BC00-B494978FB851}" name="Distance From Home"/>
    <tableColumn id="24" xr3:uid="{9498FE9D-D4B6-43E2-88C1-F93913D4F934}" name="Education"/>
    <tableColumn id="25" xr3:uid="{21123FCF-A2A5-4644-B14C-65DA3FBE7819}" name="Employee Count"/>
    <tableColumn id="26" xr3:uid="{B3E2A932-774D-41B5-8F5F-C32E66B8271B}" name="Environment Satisfaction"/>
    <tableColumn id="27" xr3:uid="{276F1A1F-F91E-4C78-BD27-A6041040A098}" name="Hourly Rate"/>
    <tableColumn id="28" xr3:uid="{CECA3110-7F20-42A4-ACEA-867081CE467C}" name="Job Involvement"/>
    <tableColumn id="29" xr3:uid="{0BBAA68B-3329-44CB-AD68-C97B8A2CAF0B}" name="Job Level"/>
    <tableColumn id="30" xr3:uid="{74140376-BBBF-4639-911F-C80204A5A5EC}" name="Job Satisfaction"/>
    <tableColumn id="31" xr3:uid="{5341D645-EC31-4151-9391-C626EFBA154D}" name="Monthly Income"/>
    <tableColumn id="32" xr3:uid="{77AC1A8B-640C-46AE-84FE-4FC55363C465}" name="Monthly Rate"/>
    <tableColumn id="33" xr3:uid="{E3657059-7293-47D5-9ABC-81C75BF0811A}" name="Num Companies Worked"/>
    <tableColumn id="34" xr3:uid="{25A721CE-6E9E-4959-9548-83E0CA306C51}" name="Percent Salary Hike"/>
    <tableColumn id="35" xr3:uid="{A2CC1345-1A77-41A9-9B64-F501682170C4}" name="Performance Rating"/>
    <tableColumn id="36" xr3:uid="{3D71B785-BFAE-46B9-8869-CFF2D05CE0EA}" name="Relationship Satisfaction"/>
    <tableColumn id="37" xr3:uid="{C7BD7C16-06D1-42A6-A452-B72499957B66}" name="Standard Hours"/>
    <tableColumn id="38" xr3:uid="{34FD5E0A-DC09-4AAA-A5ED-F0BC50E3794E}" name="Stock Option Level"/>
    <tableColumn id="39" xr3:uid="{79E58EB4-F57D-480D-A9C3-60331B2E07E8}" name="Total Working Years"/>
    <tableColumn id="40" xr3:uid="{358CD965-B24D-43E2-92C8-B28AEEA09C01}" name="Work Life Balance"/>
    <tableColumn id="41" xr3:uid="{BB46E0BD-D660-4221-A31F-2E662CC1F89B}" name="Years At Company"/>
    <tableColumn id="42" xr3:uid="{BF93AB5A-253F-4930-9B3D-5CB83C2CA426}" name="Years In Current Role"/>
    <tableColumn id="43" xr3:uid="{A8EE5A4E-2911-4F30-908D-16FF7E13DE83}" name="Years Since Last Promotion"/>
    <tableColumn id="44" xr3:uid="{961974EC-4B50-48F7-8C2C-2F888DE4A60A}" name="Years With Curr Manager"/>
    <tableColumn id="45" xr3:uid="{9EC5565D-B80A-465D-B97F-16DD369ACB40}" name="Age  Group "/>
    <tableColumn id="46" xr3:uid="{7534FA87-E72A-4E11-9D41-F86855955312}" name="Group"/>
    <tableColumn id="47" xr3:uid="{CF5E5AE2-4C60-4452-A420-8B207329E539}" name="Salary_Hike_Group"/>
    <tableColumn id="48" xr3:uid="{B08AD918-B547-4632-A396-42FB0AF3567A}" name="Years_in_company_gro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EC479B-70E2-4287-BB08-41532F38AED4}" name="Table2" displayName="Table2" ref="D3:E6" totalsRowShown="0">
  <autoFilter ref="D3:E6" xr:uid="{80EC479B-70E2-4287-BB08-41532F38AED4}"/>
  <tableColumns count="2">
    <tableColumn id="1" xr3:uid="{7CF4E940-09B8-4100-88F7-FBDE37AC0C8F}" name="Marital Status">
      <calculatedColumnFormula>A4</calculatedColumnFormula>
    </tableColumn>
    <tableColumn id="2" xr3:uid="{07143390-99DC-43FA-8024-7A509D8B7BF5}" name="Attrition">
      <calculatedColumnFormula>B4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14775-F001-4AA6-B779-1A43226E755D}" name="Table_1" displayName="Table_1" ref="A1:AV1471">
  <tableColumns count="48">
    <tableColumn id="1" xr3:uid="{A9048710-CAE9-435F-BE77-B97DC89FEB39}" name="Attrition"/>
    <tableColumn id="2" xr3:uid="{48E643E5-9C05-41DB-B857-9D1BF1528A47}" name="Business Travel"/>
    <tableColumn id="3" xr3:uid="{5524FFC8-41D8-45AD-A620-107B7FA9214A}" name="CF_age band"/>
    <tableColumn id="4" xr3:uid="{179AE373-52B0-4022-BD6E-B66CAEDC6A14}" name="CF_attrition label"/>
    <tableColumn id="5" xr3:uid="{6BEB10E0-F860-460F-B94F-C3DB33F1C97D}" name="Department"/>
    <tableColumn id="6" xr3:uid="{8F8E7741-DE50-44DF-AF5A-E67FF1B23479}" name="Education Field"/>
    <tableColumn id="7" xr3:uid="{FFD8AD34-6C0D-4313-9778-6AC3FEE9D17F}" name="emp no"/>
    <tableColumn id="8" xr3:uid="{AEC62FD3-C057-4DD4-80D9-152E2EC93116}" name="Employee Number"/>
    <tableColumn id="9" xr3:uid="{02A7C9FF-FA31-49A8-B2E1-0CCDDB39AAFD}" name="Gender"/>
    <tableColumn id="10" xr3:uid="{D03AF42E-352A-4401-B753-64DC235D69EA}" name="Job Role"/>
    <tableColumn id="11" xr3:uid="{2C19A219-6757-4807-B607-7B20166DC6EC}" name="Marital Status"/>
    <tableColumn id="12" xr3:uid="{55F0A40E-6A76-4EBC-8B9B-359D35C591DF}" name="Over Time"/>
    <tableColumn id="13" xr3:uid="{B1ADBE37-42B6-4B40-8E2D-2849E0F2CBE5}" name="Over18"/>
    <tableColumn id="14" xr3:uid="{A503153D-329D-43DE-B02A-E0B2EC0319EB}" name="Training Times Last Year"/>
    <tableColumn id="15" xr3:uid="{E2C4BF29-4A3F-4A4E-861E-1B17905BDAF6}" name="-2"/>
    <tableColumn id="16" xr3:uid="{AD3E1D31-B15E-459B-8B65-EF200FC4AED9}" name="0"/>
    <tableColumn id="17" xr3:uid="{9C7CE793-ABF2-407F-9578-4AE14B497D0C}" name="Age"/>
    <tableColumn id="18" xr3:uid="{F9CB87AE-EB38-4945-BC84-3B272BEC893E}" name="CF_attrition count"/>
    <tableColumn id="19" xr3:uid="{0EECA03F-A56F-4793-AD98-EF54A8EFDF13}" name="CF_attrition counts"/>
    <tableColumn id="20" xr3:uid="{6D7424E1-66CB-4433-B765-F16B6783A70B}" name="CF_attrition rate"/>
    <tableColumn id="21" xr3:uid="{754B1898-E733-4003-B7A6-8F6230B8B46F}" name="CF_current Employee"/>
    <tableColumn id="22" xr3:uid="{5EB15398-7FEC-4ABF-8815-DD6C92B21651}" name="Daily Rate"/>
    <tableColumn id="23" xr3:uid="{4A5242C2-DA2D-4115-8A1F-C7490408D90F}" name="Distance From Home"/>
    <tableColumn id="24" xr3:uid="{E9809579-3D49-44EA-A021-C11D70B95D19}" name="Education"/>
    <tableColumn id="25" xr3:uid="{F7443B49-60DA-456F-8DF0-6A8E47F03E8C}" name="Employee Count"/>
    <tableColumn id="26" xr3:uid="{91516020-AB88-46E3-9348-4E1412901EA1}" name="Environment Satisfaction"/>
    <tableColumn id="27" xr3:uid="{49D9AAD2-8453-4117-9793-AE38FCB55A4B}" name="Hourly Rate"/>
    <tableColumn id="28" xr3:uid="{E0AAD06B-5479-4834-B2D5-D856EAE4D602}" name="Job Involvement"/>
    <tableColumn id="29" xr3:uid="{5BFC096A-A0D5-4F1E-A976-851FEA3CB959}" name="Job Level"/>
    <tableColumn id="30" xr3:uid="{12AE7C3F-9C48-45D4-9446-6F512F76DA54}" name="Job Satisfaction"/>
    <tableColumn id="31" xr3:uid="{1A0E17AD-3B35-459B-9144-F3E9D3802735}" name="Monthly Income"/>
    <tableColumn id="32" xr3:uid="{FF1324A2-5681-448E-90F4-1C792291331F}" name="Monthly Rate"/>
    <tableColumn id="33" xr3:uid="{6D3C0C0A-4649-40EA-A3FD-1B8025ADFAD0}" name="Num Companies Worked"/>
    <tableColumn id="34" xr3:uid="{3472731B-46F7-42D9-B8E5-ABD221D0C234}" name="Percent Salary Hike"/>
    <tableColumn id="35" xr3:uid="{6458640E-613D-40C0-938A-A969AFB23506}" name="Performance Rating"/>
    <tableColumn id="36" xr3:uid="{9D04140C-3F5F-478B-890A-41CB4784AF63}" name="Relationship Satisfaction"/>
    <tableColumn id="37" xr3:uid="{4E5BB5D7-9451-469C-89EA-D684E4DE30F4}" name="Standard Hours"/>
    <tableColumn id="38" xr3:uid="{288BD05D-5D07-4780-BB44-C11AA1C4ED82}" name="Stock Option Level"/>
    <tableColumn id="39" xr3:uid="{FE0D510E-A6A9-43EE-A34A-AE69DFBAD6F5}" name="Total Working Years"/>
    <tableColumn id="40" xr3:uid="{E15BAAB8-7C46-43B3-9607-381BEA85771E}" name="Work Life Balance"/>
    <tableColumn id="41" xr3:uid="{33BE66ED-8852-41E2-AB6C-CEDDDBB5073A}" name="Years At Company"/>
    <tableColumn id="42" xr3:uid="{4483AD89-123B-4435-A9C8-C73B2983415A}" name="Years In Current Role"/>
    <tableColumn id="43" xr3:uid="{04A29686-A7CC-468F-9E6F-6D28BD62F4A1}" name="Years Since Last Promotion"/>
    <tableColumn id="44" xr3:uid="{5A2ABCFE-E010-4B93-92EF-1EA5902E724E}" name="Years With Curr Manager"/>
    <tableColumn id="45" xr3:uid="{30836EE6-0CF9-4324-AF87-8E446042FBA0}" name="Age  Group " dataDxfId="3">
      <calculatedColumnFormula>IF(Data!Q2&lt;=25,"18-25",IF(Data!Q2&lt;=35,"26-35",IF(Data!Q2&lt;=45,"36-45","46+")))</calculatedColumnFormula>
    </tableColumn>
    <tableColumn id="46" xr3:uid="{766B1480-FAEF-496C-B179-78D9349F85ED}" name="Group" dataDxfId="2">
      <calculatedColumnFormula>IF(AS2="18-25","Young",IF(AS2="26-35","Early Career",IF(AS2="36-45","Mid Career","Senior")))</calculatedColumnFormula>
    </tableColumn>
    <tableColumn id="47" xr3:uid="{6C0BBADE-DA0C-422D-B248-3384AD0EAC76}" name="Salary_Hike_Group" dataDxfId="1">
      <calculatedColumnFormula>IF(Table_1[[#This Row],[Percent Salary Hike]]&lt;=12,"10-12%",IF(Table_1[[#This Row],[Percent Salary Hike]]&lt;=15,"13-15%",IF(Table_1[[#This Row],[Percent Salary Hike]]&lt;=18,"16-18%",IF(Table_1[[#This Row],[Percent Salary Hike]]&lt;=21,"19-21%","22%+"))))</calculatedColumnFormula>
    </tableColumn>
    <tableColumn id="48" xr3:uid="{DD8AB5E4-6670-4105-B77E-721824EEDACC}" name="Years_in_company_group" dataDxfId="0">
      <calculatedColumnFormula>IF(Table_1[[#This Row],[Years At Company]]&lt;=2,"0-2 Years",IF(Table_1[[#This Row],[Years At Company]]&lt;=5,"3-5 Years",IF(Table_1[[#This Row],[Years At Company]]&lt;=8,"6-8 Years",IF(Table_1[[#This Row],[Years At Company]]&lt;=11,"9-11 Years","12+ Years"))))</calculatedColumnFormula>
    </tableColumn>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F9E7-FC5A-4CB4-987D-B5FB22754673}">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C78BA-396C-4AF9-A33A-3F351ED0413F}">
  <dimension ref="A3:G9"/>
  <sheetViews>
    <sheetView workbookViewId="0"/>
  </sheetViews>
  <sheetFormatPr defaultRowHeight="14.4" x14ac:dyDescent="0.3"/>
  <cols>
    <col min="1" max="1" width="23.77734375" bestFit="1" customWidth="1"/>
    <col min="2" max="2" width="22.109375" bestFit="1" customWidth="1"/>
    <col min="3" max="3" width="12.77734375" bestFit="1" customWidth="1"/>
    <col min="4" max="4" width="25" bestFit="1" customWidth="1"/>
    <col min="5" max="5" width="23.44140625" bestFit="1" customWidth="1"/>
    <col min="6" max="6" width="15.77734375" bestFit="1" customWidth="1"/>
    <col min="7" max="7" width="12.5546875" bestFit="1" customWidth="1"/>
  </cols>
  <sheetData>
    <row r="3" spans="1:7" x14ac:dyDescent="0.3">
      <c r="A3" t="s">
        <v>1557</v>
      </c>
      <c r="B3" t="s">
        <v>1558</v>
      </c>
      <c r="C3" t="s">
        <v>1559</v>
      </c>
      <c r="D3" t="s">
        <v>1568</v>
      </c>
      <c r="E3" t="s">
        <v>1560</v>
      </c>
    </row>
    <row r="4" spans="1:7" x14ac:dyDescent="0.3">
      <c r="A4">
        <v>1470</v>
      </c>
      <c r="B4">
        <v>237</v>
      </c>
      <c r="C4">
        <v>36.923809523809524</v>
      </c>
      <c r="D4">
        <v>7.0081632653061225</v>
      </c>
      <c r="E4">
        <v>16581</v>
      </c>
    </row>
    <row r="8" spans="1:7" x14ac:dyDescent="0.3">
      <c r="A8" s="4" t="s">
        <v>1557</v>
      </c>
      <c r="B8" s="4" t="s">
        <v>1558</v>
      </c>
      <c r="C8" s="4" t="s">
        <v>1559</v>
      </c>
      <c r="D8" s="4" t="s">
        <v>1567</v>
      </c>
      <c r="E8" s="4" t="s">
        <v>1560</v>
      </c>
      <c r="F8" s="5" t="s">
        <v>1561</v>
      </c>
      <c r="G8" s="5" t="s">
        <v>1562</v>
      </c>
    </row>
    <row r="9" spans="1:7" x14ac:dyDescent="0.3">
      <c r="A9">
        <f>GETPIVOTDATA("Count of Employee Number",$A$3)</f>
        <v>1470</v>
      </c>
      <c r="B9">
        <f>GETPIVOTDATA("Sum of CF_attrition count",$A$3)</f>
        <v>237</v>
      </c>
      <c r="C9" s="9">
        <f>GETPIVOTDATA("Average of Age",$A$3)</f>
        <v>36.923809523809524</v>
      </c>
      <c r="D9" s="8">
        <f>GETPIVOTDATA("Average of Years At Company",$A$3)</f>
        <v>7.0081632653061225</v>
      </c>
      <c r="E9">
        <f>GETPIVOTDATA("Sum of Total Working Years",$A$3)</f>
        <v>16581</v>
      </c>
      <c r="F9">
        <f>A9-B9</f>
        <v>1233</v>
      </c>
      <c r="G9" s="7">
        <f>B9/A9</f>
        <v>0.16122448979591836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08A8E-7803-40F6-A56A-8660CB9D03B0}">
  <dimension ref="A3:C8"/>
  <sheetViews>
    <sheetView workbookViewId="0"/>
  </sheetViews>
  <sheetFormatPr defaultRowHeight="14.4" x14ac:dyDescent="0.3"/>
  <cols>
    <col min="1" max="1" width="23.21875" bestFit="1" customWidth="1"/>
  </cols>
  <sheetData>
    <row r="3" spans="1:3" x14ac:dyDescent="0.3">
      <c r="A3" t="s">
        <v>1563</v>
      </c>
    </row>
    <row r="4" spans="1:3" x14ac:dyDescent="0.3">
      <c r="A4" s="8">
        <v>2.6265306122448981</v>
      </c>
    </row>
    <row r="7" spans="1:3" x14ac:dyDescent="0.3">
      <c r="A7" t="s">
        <v>1564</v>
      </c>
      <c r="B7" s="11">
        <f>GETPIVOTDATA("Job Satisfaction",$A$3)</f>
        <v>2.6265306122448981</v>
      </c>
      <c r="C7" s="10">
        <f>B7/4</f>
        <v>0.65663265306122454</v>
      </c>
    </row>
    <row r="8" spans="1:3" x14ac:dyDescent="0.3">
      <c r="A8" t="s">
        <v>1565</v>
      </c>
      <c r="B8" s="8">
        <f>4-B7</f>
        <v>1.3734693877551019</v>
      </c>
      <c r="C8" s="10">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07D4-B5C0-4D0A-BF54-E14E483C15CD}">
  <dimension ref="A3:C12"/>
  <sheetViews>
    <sheetView workbookViewId="0"/>
  </sheetViews>
  <sheetFormatPr defaultRowHeight="14.4" x14ac:dyDescent="0.3"/>
  <cols>
    <col min="1" max="1" width="12.44140625" bestFit="1" customWidth="1"/>
    <col min="2" max="2" width="20.6640625" bestFit="1" customWidth="1"/>
  </cols>
  <sheetData>
    <row r="3" spans="1:3" x14ac:dyDescent="0.3">
      <c r="A3" s="2" t="s">
        <v>1554</v>
      </c>
      <c r="B3" t="s">
        <v>1566</v>
      </c>
    </row>
    <row r="4" spans="1:3" x14ac:dyDescent="0.3">
      <c r="A4" s="3" t="s">
        <v>51</v>
      </c>
      <c r="B4">
        <v>588</v>
      </c>
    </row>
    <row r="5" spans="1:3" x14ac:dyDescent="0.3">
      <c r="A5" s="3" t="s">
        <v>62</v>
      </c>
      <c r="B5">
        <v>882</v>
      </c>
    </row>
    <row r="6" spans="1:3" x14ac:dyDescent="0.3">
      <c r="A6" s="3" t="s">
        <v>1555</v>
      </c>
      <c r="B6">
        <v>1470</v>
      </c>
    </row>
    <row r="11" spans="1:3" x14ac:dyDescent="0.3">
      <c r="A11" t="s">
        <v>62</v>
      </c>
      <c r="B11">
        <f>IFERROR(GETPIVOTDATA("Employee Count",$A$3,"Gender","Male"),0)</f>
        <v>882</v>
      </c>
      <c r="C11" s="6">
        <f>IFERROR(B11/($B$11+$B$12),0)</f>
        <v>0.6</v>
      </c>
    </row>
    <row r="12" spans="1:3" x14ac:dyDescent="0.3">
      <c r="A12" t="s">
        <v>51</v>
      </c>
      <c r="B12">
        <f>IFERROR(GETPIVOTDATA("Employee Count",$A$3,"Gender","Female"),0)</f>
        <v>588</v>
      </c>
      <c r="C12" s="6">
        <f>IFERROR(B12/($B$11+$B$12),0)</f>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8403F-11CB-4AEF-A8AF-FD9368F199A1}">
  <dimension ref="A1:AV66"/>
  <sheetViews>
    <sheetView workbookViewId="0">
      <selection activeCell="A3" sqref="A3:AV66"/>
    </sheetView>
  </sheetViews>
  <sheetFormatPr defaultRowHeight="14.4" x14ac:dyDescent="0.3"/>
  <cols>
    <col min="1" max="1" width="10.109375" bestFit="1" customWidth="1"/>
    <col min="2" max="2" width="16" bestFit="1" customWidth="1"/>
    <col min="3" max="3" width="13.6640625" bestFit="1" customWidth="1"/>
    <col min="4" max="4" width="17.6640625" bestFit="1" customWidth="1"/>
    <col min="5" max="5" width="13.21875" bestFit="1" customWidth="1"/>
    <col min="6" max="6" width="16.21875" bestFit="1" customWidth="1"/>
    <col min="7" max="7" width="10.6640625" bestFit="1" customWidth="1"/>
    <col min="8" max="8" width="18.6640625" bestFit="1" customWidth="1"/>
    <col min="9" max="9" width="9.33203125" bestFit="1" customWidth="1"/>
    <col min="10" max="10" width="15.88671875" bestFit="1" customWidth="1"/>
    <col min="11" max="11" width="14.77734375" bestFit="1" customWidth="1"/>
    <col min="12" max="12" width="11.5546875" bestFit="1" customWidth="1"/>
    <col min="13" max="13" width="9.109375" bestFit="1" customWidth="1"/>
    <col min="14" max="14" width="23.109375" bestFit="1" customWidth="1"/>
    <col min="15" max="17" width="9" bestFit="1" customWidth="1"/>
    <col min="18" max="18" width="18.109375" bestFit="1" customWidth="1"/>
    <col min="19" max="19" width="19" bestFit="1" customWidth="1"/>
    <col min="20" max="20" width="16.77734375" bestFit="1" customWidth="1"/>
    <col min="21" max="21" width="21" bestFit="1" customWidth="1"/>
    <col min="22" max="22" width="11.5546875" bestFit="1" customWidth="1"/>
    <col min="23" max="23" width="20.77734375" bestFit="1" customWidth="1"/>
    <col min="24" max="24" width="16" bestFit="1" customWidth="1"/>
    <col min="25" max="25" width="16.77734375" bestFit="1" customWidth="1"/>
    <col min="26" max="26" width="24.33203125" bestFit="1" customWidth="1"/>
    <col min="27" max="27" width="12.77734375" bestFit="1" customWidth="1"/>
    <col min="28" max="28" width="16.6640625" bestFit="1" customWidth="1"/>
    <col min="29" max="29" width="10.6640625" bestFit="1" customWidth="1"/>
    <col min="30" max="31" width="16.44140625" bestFit="1" customWidth="1"/>
    <col min="32" max="32" width="13.88671875" bestFit="1" customWidth="1"/>
    <col min="33" max="33" width="24.109375" bestFit="1" customWidth="1"/>
    <col min="34" max="35" width="19.6640625" bestFit="1" customWidth="1"/>
    <col min="36" max="36" width="24.33203125" bestFit="1" customWidth="1"/>
    <col min="37" max="37" width="16.21875" bestFit="1" customWidth="1"/>
    <col min="38" max="38" width="18.77734375" bestFit="1" customWidth="1"/>
    <col min="39" max="39" width="19.5546875" bestFit="1" customWidth="1"/>
    <col min="40" max="40" width="18" bestFit="1" customWidth="1"/>
    <col min="41" max="41" width="18.21875" bestFit="1" customWidth="1"/>
    <col min="42" max="42" width="20.44140625" bestFit="1" customWidth="1"/>
    <col min="43" max="43" width="25.88671875" bestFit="1" customWidth="1"/>
    <col min="44" max="44" width="23.5546875" bestFit="1" customWidth="1"/>
    <col min="45" max="45" width="12.33203125" bestFit="1" customWidth="1"/>
    <col min="46" max="46" width="10.77734375" bestFit="1" customWidth="1"/>
    <col min="47" max="47" width="19.109375" bestFit="1" customWidth="1"/>
    <col min="48" max="48" width="24.33203125" bestFit="1" customWidth="1"/>
  </cols>
  <sheetData>
    <row r="1" spans="1:48" x14ac:dyDescent="0.3">
      <c r="A1" s="14" t="s">
        <v>1593</v>
      </c>
    </row>
    <row r="3" spans="1:4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1571</v>
      </c>
      <c r="AT3" t="s">
        <v>1570</v>
      </c>
      <c r="AU3" t="s">
        <v>1573</v>
      </c>
      <c r="AV3" t="s">
        <v>1574</v>
      </c>
    </row>
    <row r="4" spans="1:48" x14ac:dyDescent="0.3">
      <c r="A4" t="s">
        <v>44</v>
      </c>
      <c r="B4" t="s">
        <v>45</v>
      </c>
      <c r="C4" t="s">
        <v>69</v>
      </c>
      <c r="D4" t="s">
        <v>47</v>
      </c>
      <c r="E4" t="s">
        <v>161</v>
      </c>
      <c r="F4" t="s">
        <v>163</v>
      </c>
      <c r="G4" t="s">
        <v>1532</v>
      </c>
      <c r="H4">
        <v>1844</v>
      </c>
      <c r="I4" t="s">
        <v>62</v>
      </c>
      <c r="J4" t="s">
        <v>163</v>
      </c>
      <c r="K4" t="s">
        <v>79</v>
      </c>
      <c r="L4" t="s">
        <v>44</v>
      </c>
      <c r="M4" t="s">
        <v>54</v>
      </c>
      <c r="N4">
        <v>3</v>
      </c>
      <c r="O4">
        <v>-2</v>
      </c>
      <c r="P4">
        <v>0</v>
      </c>
      <c r="Q4">
        <v>29</v>
      </c>
      <c r="R4">
        <v>1</v>
      </c>
      <c r="S4">
        <v>1</v>
      </c>
      <c r="T4">
        <v>1</v>
      </c>
      <c r="U4">
        <v>0</v>
      </c>
      <c r="V4">
        <v>350</v>
      </c>
      <c r="W4">
        <v>13</v>
      </c>
      <c r="X4" t="s">
        <v>77</v>
      </c>
      <c r="Y4">
        <v>1</v>
      </c>
      <c r="Z4">
        <v>1</v>
      </c>
      <c r="AA4">
        <v>56</v>
      </c>
      <c r="AB4">
        <v>2</v>
      </c>
      <c r="AC4">
        <v>1</v>
      </c>
      <c r="AD4">
        <v>1</v>
      </c>
      <c r="AE4">
        <v>2335</v>
      </c>
      <c r="AF4">
        <v>3157</v>
      </c>
      <c r="AG4">
        <v>4</v>
      </c>
      <c r="AH4">
        <v>15</v>
      </c>
      <c r="AI4">
        <v>3</v>
      </c>
      <c r="AJ4">
        <v>4</v>
      </c>
      <c r="AK4">
        <v>80</v>
      </c>
      <c r="AL4">
        <v>3</v>
      </c>
      <c r="AM4">
        <v>4</v>
      </c>
      <c r="AN4">
        <v>3</v>
      </c>
      <c r="AO4">
        <v>2</v>
      </c>
      <c r="AP4">
        <v>2</v>
      </c>
      <c r="AQ4">
        <v>2</v>
      </c>
      <c r="AR4">
        <v>0</v>
      </c>
      <c r="AS4" t="s">
        <v>1585</v>
      </c>
      <c r="AT4" t="s">
        <v>1586</v>
      </c>
      <c r="AU4" t="s">
        <v>1576</v>
      </c>
      <c r="AV4" t="s">
        <v>1580</v>
      </c>
    </row>
    <row r="5" spans="1:48" x14ac:dyDescent="0.3">
      <c r="A5" t="s">
        <v>44</v>
      </c>
      <c r="B5" t="s">
        <v>45</v>
      </c>
      <c r="C5" t="s">
        <v>69</v>
      </c>
      <c r="D5" t="s">
        <v>47</v>
      </c>
      <c r="E5" t="s">
        <v>161</v>
      </c>
      <c r="F5" t="s">
        <v>72</v>
      </c>
      <c r="G5" t="s">
        <v>1523</v>
      </c>
      <c r="H5">
        <v>1818</v>
      </c>
      <c r="I5" t="s">
        <v>51</v>
      </c>
      <c r="J5" t="s">
        <v>163</v>
      </c>
      <c r="K5" t="s">
        <v>64</v>
      </c>
      <c r="L5" t="s">
        <v>44</v>
      </c>
      <c r="M5" t="s">
        <v>54</v>
      </c>
      <c r="N5">
        <v>3</v>
      </c>
      <c r="O5">
        <v>-2</v>
      </c>
      <c r="P5">
        <v>0</v>
      </c>
      <c r="Q5">
        <v>26</v>
      </c>
      <c r="R5">
        <v>1</v>
      </c>
      <c r="S5">
        <v>1</v>
      </c>
      <c r="T5">
        <v>1</v>
      </c>
      <c r="U5">
        <v>0</v>
      </c>
      <c r="V5">
        <v>920</v>
      </c>
      <c r="W5">
        <v>20</v>
      </c>
      <c r="X5" t="s">
        <v>55</v>
      </c>
      <c r="Y5">
        <v>1</v>
      </c>
      <c r="Z5">
        <v>4</v>
      </c>
      <c r="AA5">
        <v>69</v>
      </c>
      <c r="AB5">
        <v>3</v>
      </c>
      <c r="AC5">
        <v>1</v>
      </c>
      <c r="AD5">
        <v>2</v>
      </c>
      <c r="AE5">
        <v>2148</v>
      </c>
      <c r="AF5">
        <v>6889</v>
      </c>
      <c r="AG5">
        <v>0</v>
      </c>
      <c r="AH5">
        <v>11</v>
      </c>
      <c r="AI5">
        <v>3</v>
      </c>
      <c r="AJ5">
        <v>3</v>
      </c>
      <c r="AK5">
        <v>80</v>
      </c>
      <c r="AL5">
        <v>0</v>
      </c>
      <c r="AM5">
        <v>6</v>
      </c>
      <c r="AN5">
        <v>3</v>
      </c>
      <c r="AO5">
        <v>5</v>
      </c>
      <c r="AP5">
        <v>1</v>
      </c>
      <c r="AQ5">
        <v>1</v>
      </c>
      <c r="AR5">
        <v>4</v>
      </c>
      <c r="AS5" t="s">
        <v>1585</v>
      </c>
      <c r="AT5" t="s">
        <v>1586</v>
      </c>
      <c r="AU5" t="s">
        <v>1575</v>
      </c>
      <c r="AV5" t="s">
        <v>1582</v>
      </c>
    </row>
    <row r="6" spans="1:48" x14ac:dyDescent="0.3">
      <c r="A6" t="s">
        <v>44</v>
      </c>
      <c r="B6" t="s">
        <v>45</v>
      </c>
      <c r="C6" t="s">
        <v>92</v>
      </c>
      <c r="D6" t="s">
        <v>47</v>
      </c>
      <c r="E6" t="s">
        <v>161</v>
      </c>
      <c r="F6" t="s">
        <v>163</v>
      </c>
      <c r="G6" t="s">
        <v>1502</v>
      </c>
      <c r="H6">
        <v>1714</v>
      </c>
      <c r="I6" t="s">
        <v>62</v>
      </c>
      <c r="J6" t="s">
        <v>163</v>
      </c>
      <c r="K6" t="s">
        <v>64</v>
      </c>
      <c r="L6" t="s">
        <v>56</v>
      </c>
      <c r="M6" t="s">
        <v>54</v>
      </c>
      <c r="N6">
        <v>2</v>
      </c>
      <c r="O6">
        <v>-2</v>
      </c>
      <c r="P6">
        <v>0</v>
      </c>
      <c r="Q6">
        <v>24</v>
      </c>
      <c r="R6">
        <v>1</v>
      </c>
      <c r="S6">
        <v>1</v>
      </c>
      <c r="T6">
        <v>1</v>
      </c>
      <c r="U6">
        <v>0</v>
      </c>
      <c r="V6">
        <v>240</v>
      </c>
      <c r="W6">
        <v>22</v>
      </c>
      <c r="X6" t="s">
        <v>65</v>
      </c>
      <c r="Y6">
        <v>1</v>
      </c>
      <c r="Z6">
        <v>4</v>
      </c>
      <c r="AA6">
        <v>58</v>
      </c>
      <c r="AB6">
        <v>1</v>
      </c>
      <c r="AC6">
        <v>1</v>
      </c>
      <c r="AD6">
        <v>3</v>
      </c>
      <c r="AE6">
        <v>1555</v>
      </c>
      <c r="AF6">
        <v>11585</v>
      </c>
      <c r="AG6">
        <v>1</v>
      </c>
      <c r="AH6">
        <v>11</v>
      </c>
      <c r="AI6">
        <v>3</v>
      </c>
      <c r="AJ6">
        <v>3</v>
      </c>
      <c r="AK6">
        <v>80</v>
      </c>
      <c r="AL6">
        <v>1</v>
      </c>
      <c r="AM6">
        <v>1</v>
      </c>
      <c r="AN6">
        <v>3</v>
      </c>
      <c r="AO6">
        <v>1</v>
      </c>
      <c r="AP6">
        <v>0</v>
      </c>
      <c r="AQ6">
        <v>0</v>
      </c>
      <c r="AR6">
        <v>0</v>
      </c>
      <c r="AS6" t="s">
        <v>1587</v>
      </c>
      <c r="AT6" t="s">
        <v>1588</v>
      </c>
      <c r="AU6" t="s">
        <v>1575</v>
      </c>
      <c r="AV6" t="s">
        <v>1580</v>
      </c>
    </row>
    <row r="7" spans="1:48" x14ac:dyDescent="0.3">
      <c r="A7" t="s">
        <v>44</v>
      </c>
      <c r="B7" t="s">
        <v>45</v>
      </c>
      <c r="C7" t="s">
        <v>69</v>
      </c>
      <c r="D7" t="s">
        <v>47</v>
      </c>
      <c r="E7" t="s">
        <v>161</v>
      </c>
      <c r="F7" t="s">
        <v>163</v>
      </c>
      <c r="G7" t="s">
        <v>1501</v>
      </c>
      <c r="H7">
        <v>1842</v>
      </c>
      <c r="I7" t="s">
        <v>62</v>
      </c>
      <c r="J7" t="s">
        <v>163</v>
      </c>
      <c r="K7" t="s">
        <v>64</v>
      </c>
      <c r="L7" t="s">
        <v>56</v>
      </c>
      <c r="M7" t="s">
        <v>54</v>
      </c>
      <c r="N7">
        <v>4</v>
      </c>
      <c r="O7">
        <v>-2</v>
      </c>
      <c r="P7">
        <v>0</v>
      </c>
      <c r="Q7">
        <v>31</v>
      </c>
      <c r="R7">
        <v>1</v>
      </c>
      <c r="S7">
        <v>1</v>
      </c>
      <c r="T7">
        <v>1</v>
      </c>
      <c r="U7">
        <v>0</v>
      </c>
      <c r="V7">
        <v>359</v>
      </c>
      <c r="W7">
        <v>18</v>
      </c>
      <c r="X7" t="s">
        <v>134</v>
      </c>
      <c r="Y7">
        <v>1</v>
      </c>
      <c r="Z7">
        <v>4</v>
      </c>
      <c r="AA7">
        <v>89</v>
      </c>
      <c r="AB7">
        <v>4</v>
      </c>
      <c r="AC7">
        <v>1</v>
      </c>
      <c r="AD7">
        <v>1</v>
      </c>
      <c r="AE7">
        <v>2956</v>
      </c>
      <c r="AF7">
        <v>21495</v>
      </c>
      <c r="AG7">
        <v>0</v>
      </c>
      <c r="AH7">
        <v>17</v>
      </c>
      <c r="AI7">
        <v>3</v>
      </c>
      <c r="AJ7">
        <v>3</v>
      </c>
      <c r="AK7">
        <v>80</v>
      </c>
      <c r="AL7">
        <v>0</v>
      </c>
      <c r="AM7">
        <v>2</v>
      </c>
      <c r="AN7">
        <v>3</v>
      </c>
      <c r="AO7">
        <v>1</v>
      </c>
      <c r="AP7">
        <v>0</v>
      </c>
      <c r="AQ7">
        <v>0</v>
      </c>
      <c r="AR7">
        <v>0</v>
      </c>
      <c r="AS7" t="s">
        <v>1585</v>
      </c>
      <c r="AT7" t="s">
        <v>1586</v>
      </c>
      <c r="AU7" t="s">
        <v>1577</v>
      </c>
      <c r="AV7" t="s">
        <v>1580</v>
      </c>
    </row>
    <row r="8" spans="1:48" x14ac:dyDescent="0.3">
      <c r="A8" t="s">
        <v>44</v>
      </c>
      <c r="B8" t="s">
        <v>45</v>
      </c>
      <c r="C8" t="s">
        <v>69</v>
      </c>
      <c r="D8" t="s">
        <v>47</v>
      </c>
      <c r="E8" t="s">
        <v>161</v>
      </c>
      <c r="F8" t="s">
        <v>113</v>
      </c>
      <c r="G8" t="s">
        <v>1490</v>
      </c>
      <c r="H8">
        <v>1467</v>
      </c>
      <c r="I8" t="s">
        <v>51</v>
      </c>
      <c r="J8" t="s">
        <v>163</v>
      </c>
      <c r="K8" t="s">
        <v>64</v>
      </c>
      <c r="L8" t="s">
        <v>56</v>
      </c>
      <c r="M8" t="s">
        <v>54</v>
      </c>
      <c r="N8">
        <v>0</v>
      </c>
      <c r="O8">
        <v>-2</v>
      </c>
      <c r="P8">
        <v>0</v>
      </c>
      <c r="Q8">
        <v>34</v>
      </c>
      <c r="R8">
        <v>1</v>
      </c>
      <c r="S8">
        <v>1</v>
      </c>
      <c r="T8">
        <v>1</v>
      </c>
      <c r="U8">
        <v>0</v>
      </c>
      <c r="V8">
        <v>1107</v>
      </c>
      <c r="W8">
        <v>9</v>
      </c>
      <c r="X8" t="s">
        <v>71</v>
      </c>
      <c r="Y8">
        <v>1</v>
      </c>
      <c r="Z8">
        <v>4</v>
      </c>
      <c r="AA8">
        <v>52</v>
      </c>
      <c r="AB8">
        <v>3</v>
      </c>
      <c r="AC8">
        <v>1</v>
      </c>
      <c r="AD8">
        <v>4</v>
      </c>
      <c r="AE8">
        <v>2742</v>
      </c>
      <c r="AF8">
        <v>3072</v>
      </c>
      <c r="AG8">
        <v>1</v>
      </c>
      <c r="AH8">
        <v>15</v>
      </c>
      <c r="AI8">
        <v>3</v>
      </c>
      <c r="AJ8">
        <v>4</v>
      </c>
      <c r="AK8">
        <v>80</v>
      </c>
      <c r="AL8">
        <v>0</v>
      </c>
      <c r="AM8">
        <v>2</v>
      </c>
      <c r="AN8">
        <v>3</v>
      </c>
      <c r="AO8">
        <v>2</v>
      </c>
      <c r="AP8">
        <v>2</v>
      </c>
      <c r="AQ8">
        <v>2</v>
      </c>
      <c r="AR8">
        <v>2</v>
      </c>
      <c r="AS8" t="s">
        <v>1585</v>
      </c>
      <c r="AT8" t="s">
        <v>1586</v>
      </c>
      <c r="AU8" t="s">
        <v>1576</v>
      </c>
      <c r="AV8" t="s">
        <v>1580</v>
      </c>
    </row>
    <row r="9" spans="1:48" x14ac:dyDescent="0.3">
      <c r="A9" t="s">
        <v>44</v>
      </c>
      <c r="B9" t="s">
        <v>57</v>
      </c>
      <c r="C9" t="s">
        <v>69</v>
      </c>
      <c r="D9" t="s">
        <v>47</v>
      </c>
      <c r="E9" t="s">
        <v>161</v>
      </c>
      <c r="F9" t="s">
        <v>163</v>
      </c>
      <c r="G9" t="s">
        <v>1485</v>
      </c>
      <c r="H9">
        <v>1944</v>
      </c>
      <c r="I9" t="s">
        <v>51</v>
      </c>
      <c r="J9" t="s">
        <v>163</v>
      </c>
      <c r="K9" t="s">
        <v>64</v>
      </c>
      <c r="L9" t="s">
        <v>56</v>
      </c>
      <c r="M9" t="s">
        <v>54</v>
      </c>
      <c r="N9">
        <v>2</v>
      </c>
      <c r="O9">
        <v>-2</v>
      </c>
      <c r="P9">
        <v>0</v>
      </c>
      <c r="Q9">
        <v>27</v>
      </c>
      <c r="R9">
        <v>1</v>
      </c>
      <c r="S9">
        <v>1</v>
      </c>
      <c r="T9">
        <v>1</v>
      </c>
      <c r="U9">
        <v>0</v>
      </c>
      <c r="V9">
        <v>1337</v>
      </c>
      <c r="W9">
        <v>22</v>
      </c>
      <c r="X9" t="s">
        <v>77</v>
      </c>
      <c r="Y9">
        <v>1</v>
      </c>
      <c r="Z9">
        <v>1</v>
      </c>
      <c r="AA9">
        <v>58</v>
      </c>
      <c r="AB9">
        <v>2</v>
      </c>
      <c r="AC9">
        <v>1</v>
      </c>
      <c r="AD9">
        <v>2</v>
      </c>
      <c r="AE9">
        <v>2863</v>
      </c>
      <c r="AF9">
        <v>19555</v>
      </c>
      <c r="AG9">
        <v>1</v>
      </c>
      <c r="AH9">
        <v>12</v>
      </c>
      <c r="AI9">
        <v>3</v>
      </c>
      <c r="AJ9">
        <v>1</v>
      </c>
      <c r="AK9">
        <v>80</v>
      </c>
      <c r="AL9">
        <v>0</v>
      </c>
      <c r="AM9">
        <v>1</v>
      </c>
      <c r="AN9">
        <v>3</v>
      </c>
      <c r="AO9">
        <v>1</v>
      </c>
      <c r="AP9">
        <v>0</v>
      </c>
      <c r="AQ9">
        <v>0</v>
      </c>
      <c r="AR9">
        <v>0</v>
      </c>
      <c r="AS9" t="s">
        <v>1585</v>
      </c>
      <c r="AT9" t="s">
        <v>1586</v>
      </c>
      <c r="AU9" t="s">
        <v>1575</v>
      </c>
      <c r="AV9" t="s">
        <v>1580</v>
      </c>
    </row>
    <row r="10" spans="1:48" x14ac:dyDescent="0.3">
      <c r="A10" t="s">
        <v>44</v>
      </c>
      <c r="B10" t="s">
        <v>57</v>
      </c>
      <c r="C10" t="s">
        <v>69</v>
      </c>
      <c r="D10" t="s">
        <v>47</v>
      </c>
      <c r="E10" t="s">
        <v>161</v>
      </c>
      <c r="F10" t="s">
        <v>163</v>
      </c>
      <c r="G10" t="s">
        <v>1484</v>
      </c>
      <c r="H10">
        <v>1747</v>
      </c>
      <c r="I10" t="s">
        <v>51</v>
      </c>
      <c r="J10" t="s">
        <v>163</v>
      </c>
      <c r="K10" t="s">
        <v>79</v>
      </c>
      <c r="L10" t="s">
        <v>56</v>
      </c>
      <c r="M10" t="s">
        <v>54</v>
      </c>
      <c r="N10">
        <v>0</v>
      </c>
      <c r="O10">
        <v>-2</v>
      </c>
      <c r="P10">
        <v>0</v>
      </c>
      <c r="Q10">
        <v>30</v>
      </c>
      <c r="R10">
        <v>1</v>
      </c>
      <c r="S10">
        <v>1</v>
      </c>
      <c r="T10">
        <v>1</v>
      </c>
      <c r="U10">
        <v>0</v>
      </c>
      <c r="V10">
        <v>600</v>
      </c>
      <c r="W10">
        <v>8</v>
      </c>
      <c r="X10" t="s">
        <v>77</v>
      </c>
      <c r="Y10">
        <v>1</v>
      </c>
      <c r="Z10">
        <v>3</v>
      </c>
      <c r="AA10">
        <v>66</v>
      </c>
      <c r="AB10">
        <v>2</v>
      </c>
      <c r="AC10">
        <v>1</v>
      </c>
      <c r="AD10">
        <v>4</v>
      </c>
      <c r="AE10">
        <v>2180</v>
      </c>
      <c r="AF10">
        <v>9732</v>
      </c>
      <c r="AG10">
        <v>6</v>
      </c>
      <c r="AH10">
        <v>11</v>
      </c>
      <c r="AI10">
        <v>3</v>
      </c>
      <c r="AJ10">
        <v>3</v>
      </c>
      <c r="AK10">
        <v>80</v>
      </c>
      <c r="AL10">
        <v>1</v>
      </c>
      <c r="AM10">
        <v>6</v>
      </c>
      <c r="AN10">
        <v>2</v>
      </c>
      <c r="AO10">
        <v>4</v>
      </c>
      <c r="AP10">
        <v>2</v>
      </c>
      <c r="AQ10">
        <v>1</v>
      </c>
      <c r="AR10">
        <v>2</v>
      </c>
      <c r="AS10" t="s">
        <v>1585</v>
      </c>
      <c r="AT10" t="s">
        <v>1586</v>
      </c>
      <c r="AU10" t="s">
        <v>1575</v>
      </c>
      <c r="AV10" t="s">
        <v>1582</v>
      </c>
    </row>
    <row r="11" spans="1:48" x14ac:dyDescent="0.3">
      <c r="A11" t="s">
        <v>56</v>
      </c>
      <c r="B11" t="s">
        <v>45</v>
      </c>
      <c r="C11" t="s">
        <v>46</v>
      </c>
      <c r="D11" t="s">
        <v>59</v>
      </c>
      <c r="E11" t="s">
        <v>161</v>
      </c>
      <c r="F11" t="s">
        <v>72</v>
      </c>
      <c r="G11" t="s">
        <v>1479</v>
      </c>
      <c r="H11">
        <v>1550</v>
      </c>
      <c r="I11" t="s">
        <v>62</v>
      </c>
      <c r="J11" t="s">
        <v>95</v>
      </c>
      <c r="K11" t="s">
        <v>53</v>
      </c>
      <c r="L11" t="s">
        <v>44</v>
      </c>
      <c r="M11" t="s">
        <v>54</v>
      </c>
      <c r="N11">
        <v>2</v>
      </c>
      <c r="O11">
        <v>-2</v>
      </c>
      <c r="P11">
        <v>0</v>
      </c>
      <c r="Q11">
        <v>40</v>
      </c>
      <c r="R11">
        <v>0</v>
      </c>
      <c r="T11">
        <v>0</v>
      </c>
      <c r="U11">
        <v>1</v>
      </c>
      <c r="V11">
        <v>898</v>
      </c>
      <c r="W11">
        <v>6</v>
      </c>
      <c r="X11" t="s">
        <v>55</v>
      </c>
      <c r="Y11">
        <v>1</v>
      </c>
      <c r="Z11">
        <v>3</v>
      </c>
      <c r="AA11">
        <v>38</v>
      </c>
      <c r="AB11">
        <v>3</v>
      </c>
      <c r="AC11">
        <v>4</v>
      </c>
      <c r="AD11">
        <v>4</v>
      </c>
      <c r="AE11">
        <v>16437</v>
      </c>
      <c r="AF11">
        <v>17381</v>
      </c>
      <c r="AG11">
        <v>1</v>
      </c>
      <c r="AH11">
        <v>21</v>
      </c>
      <c r="AI11">
        <v>4</v>
      </c>
      <c r="AJ11">
        <v>4</v>
      </c>
      <c r="AK11">
        <v>80</v>
      </c>
      <c r="AL11">
        <v>0</v>
      </c>
      <c r="AM11">
        <v>21</v>
      </c>
      <c r="AN11">
        <v>3</v>
      </c>
      <c r="AO11">
        <v>21</v>
      </c>
      <c r="AP11">
        <v>7</v>
      </c>
      <c r="AQ11">
        <v>7</v>
      </c>
      <c r="AR11">
        <v>7</v>
      </c>
      <c r="AS11" t="s">
        <v>1589</v>
      </c>
      <c r="AT11" t="s">
        <v>1590</v>
      </c>
      <c r="AU11" t="s">
        <v>1578</v>
      </c>
      <c r="AV11" t="s">
        <v>1581</v>
      </c>
    </row>
    <row r="12" spans="1:48" x14ac:dyDescent="0.3">
      <c r="A12" t="s">
        <v>56</v>
      </c>
      <c r="B12" t="s">
        <v>45</v>
      </c>
      <c r="C12" t="s">
        <v>69</v>
      </c>
      <c r="D12" t="s">
        <v>59</v>
      </c>
      <c r="E12" t="s">
        <v>161</v>
      </c>
      <c r="F12" t="s">
        <v>49</v>
      </c>
      <c r="G12" t="s">
        <v>1452</v>
      </c>
      <c r="H12">
        <v>1499</v>
      </c>
      <c r="I12" t="s">
        <v>62</v>
      </c>
      <c r="J12" t="s">
        <v>163</v>
      </c>
      <c r="K12" t="s">
        <v>79</v>
      </c>
      <c r="L12" t="s">
        <v>56</v>
      </c>
      <c r="M12" t="s">
        <v>54</v>
      </c>
      <c r="N12">
        <v>3</v>
      </c>
      <c r="O12">
        <v>-2</v>
      </c>
      <c r="P12">
        <v>0</v>
      </c>
      <c r="Q12">
        <v>30</v>
      </c>
      <c r="R12">
        <v>0</v>
      </c>
      <c r="T12">
        <v>0</v>
      </c>
      <c r="U12">
        <v>1</v>
      </c>
      <c r="V12">
        <v>330</v>
      </c>
      <c r="W12">
        <v>1</v>
      </c>
      <c r="X12" t="s">
        <v>77</v>
      </c>
      <c r="Y12">
        <v>1</v>
      </c>
      <c r="Z12">
        <v>3</v>
      </c>
      <c r="AA12">
        <v>46</v>
      </c>
      <c r="AB12">
        <v>3</v>
      </c>
      <c r="AC12">
        <v>1</v>
      </c>
      <c r="AD12">
        <v>3</v>
      </c>
      <c r="AE12">
        <v>2064</v>
      </c>
      <c r="AF12">
        <v>15428</v>
      </c>
      <c r="AG12">
        <v>0</v>
      </c>
      <c r="AH12">
        <v>21</v>
      </c>
      <c r="AI12">
        <v>4</v>
      </c>
      <c r="AJ12">
        <v>1</v>
      </c>
      <c r="AK12">
        <v>80</v>
      </c>
      <c r="AL12">
        <v>1</v>
      </c>
      <c r="AM12">
        <v>6</v>
      </c>
      <c r="AN12">
        <v>4</v>
      </c>
      <c r="AO12">
        <v>5</v>
      </c>
      <c r="AP12">
        <v>3</v>
      </c>
      <c r="AQ12">
        <v>1</v>
      </c>
      <c r="AR12">
        <v>3</v>
      </c>
      <c r="AS12" t="s">
        <v>1585</v>
      </c>
      <c r="AT12" t="s">
        <v>1586</v>
      </c>
      <c r="AU12" t="s">
        <v>1578</v>
      </c>
      <c r="AV12" t="s">
        <v>1582</v>
      </c>
    </row>
    <row r="13" spans="1:48" x14ac:dyDescent="0.3">
      <c r="A13" t="s">
        <v>56</v>
      </c>
      <c r="B13" t="s">
        <v>57</v>
      </c>
      <c r="C13" t="s">
        <v>46</v>
      </c>
      <c r="D13" t="s">
        <v>59</v>
      </c>
      <c r="E13" t="s">
        <v>161</v>
      </c>
      <c r="F13" t="s">
        <v>163</v>
      </c>
      <c r="G13" t="s">
        <v>1447</v>
      </c>
      <c r="H13">
        <v>1890</v>
      </c>
      <c r="I13" t="s">
        <v>62</v>
      </c>
      <c r="J13" t="s">
        <v>163</v>
      </c>
      <c r="K13" t="s">
        <v>53</v>
      </c>
      <c r="L13" t="s">
        <v>56</v>
      </c>
      <c r="M13" t="s">
        <v>54</v>
      </c>
      <c r="N13">
        <v>2</v>
      </c>
      <c r="O13">
        <v>-2</v>
      </c>
      <c r="P13">
        <v>0</v>
      </c>
      <c r="Q13">
        <v>36</v>
      </c>
      <c r="R13">
        <v>0</v>
      </c>
      <c r="T13">
        <v>0</v>
      </c>
      <c r="U13">
        <v>1</v>
      </c>
      <c r="V13">
        <v>1213</v>
      </c>
      <c r="W13">
        <v>2</v>
      </c>
      <c r="X13" t="s">
        <v>65</v>
      </c>
      <c r="Y13">
        <v>1</v>
      </c>
      <c r="Z13">
        <v>2</v>
      </c>
      <c r="AA13">
        <v>94</v>
      </c>
      <c r="AB13">
        <v>2</v>
      </c>
      <c r="AC13">
        <v>2</v>
      </c>
      <c r="AD13">
        <v>4</v>
      </c>
      <c r="AE13">
        <v>3886</v>
      </c>
      <c r="AF13">
        <v>4223</v>
      </c>
      <c r="AG13">
        <v>1</v>
      </c>
      <c r="AH13">
        <v>21</v>
      </c>
      <c r="AI13">
        <v>4</v>
      </c>
      <c r="AJ13">
        <v>4</v>
      </c>
      <c r="AK13">
        <v>80</v>
      </c>
      <c r="AL13">
        <v>0</v>
      </c>
      <c r="AM13">
        <v>10</v>
      </c>
      <c r="AN13">
        <v>2</v>
      </c>
      <c r="AO13">
        <v>10</v>
      </c>
      <c r="AP13">
        <v>1</v>
      </c>
      <c r="AQ13">
        <v>0</v>
      </c>
      <c r="AR13">
        <v>8</v>
      </c>
      <c r="AS13" t="s">
        <v>1589</v>
      </c>
      <c r="AT13" t="s">
        <v>1590</v>
      </c>
      <c r="AU13" t="s">
        <v>1578</v>
      </c>
      <c r="AV13" t="s">
        <v>1584</v>
      </c>
    </row>
    <row r="14" spans="1:48" x14ac:dyDescent="0.3">
      <c r="A14" t="s">
        <v>56</v>
      </c>
      <c r="B14" t="s">
        <v>45</v>
      </c>
      <c r="C14" t="s">
        <v>58</v>
      </c>
      <c r="D14" t="s">
        <v>59</v>
      </c>
      <c r="E14" t="s">
        <v>161</v>
      </c>
      <c r="F14" t="s">
        <v>49</v>
      </c>
      <c r="G14" t="s">
        <v>1428</v>
      </c>
      <c r="H14">
        <v>1744</v>
      </c>
      <c r="I14" t="s">
        <v>51</v>
      </c>
      <c r="J14" t="s">
        <v>163</v>
      </c>
      <c r="K14" t="s">
        <v>64</v>
      </c>
      <c r="L14" t="s">
        <v>56</v>
      </c>
      <c r="M14" t="s">
        <v>54</v>
      </c>
      <c r="N14">
        <v>2</v>
      </c>
      <c r="O14">
        <v>-2</v>
      </c>
      <c r="P14">
        <v>0</v>
      </c>
      <c r="Q14">
        <v>45</v>
      </c>
      <c r="R14">
        <v>0</v>
      </c>
      <c r="T14">
        <v>0</v>
      </c>
      <c r="U14">
        <v>1</v>
      </c>
      <c r="V14">
        <v>176</v>
      </c>
      <c r="W14">
        <v>4</v>
      </c>
      <c r="X14" t="s">
        <v>77</v>
      </c>
      <c r="Y14">
        <v>1</v>
      </c>
      <c r="Z14">
        <v>3</v>
      </c>
      <c r="AA14">
        <v>56</v>
      </c>
      <c r="AB14">
        <v>1</v>
      </c>
      <c r="AC14">
        <v>3</v>
      </c>
      <c r="AD14">
        <v>3</v>
      </c>
      <c r="AE14">
        <v>9756</v>
      </c>
      <c r="AF14">
        <v>6595</v>
      </c>
      <c r="AG14">
        <v>4</v>
      </c>
      <c r="AH14">
        <v>21</v>
      </c>
      <c r="AI14">
        <v>4</v>
      </c>
      <c r="AJ14">
        <v>3</v>
      </c>
      <c r="AK14">
        <v>80</v>
      </c>
      <c r="AL14">
        <v>2</v>
      </c>
      <c r="AM14">
        <v>9</v>
      </c>
      <c r="AN14">
        <v>4</v>
      </c>
      <c r="AO14">
        <v>5</v>
      </c>
      <c r="AP14">
        <v>0</v>
      </c>
      <c r="AQ14">
        <v>0</v>
      </c>
      <c r="AR14">
        <v>3</v>
      </c>
      <c r="AS14" t="s">
        <v>1589</v>
      </c>
      <c r="AT14" t="s">
        <v>1590</v>
      </c>
      <c r="AU14" t="s">
        <v>1578</v>
      </c>
      <c r="AV14" t="s">
        <v>1582</v>
      </c>
    </row>
    <row r="15" spans="1:48" x14ac:dyDescent="0.3">
      <c r="A15" t="s">
        <v>56</v>
      </c>
      <c r="B15" t="s">
        <v>45</v>
      </c>
      <c r="C15" t="s">
        <v>75</v>
      </c>
      <c r="D15" t="s">
        <v>59</v>
      </c>
      <c r="E15" t="s">
        <v>161</v>
      </c>
      <c r="F15" t="s">
        <v>163</v>
      </c>
      <c r="G15" t="s">
        <v>1397</v>
      </c>
      <c r="H15">
        <v>1973</v>
      </c>
      <c r="I15" t="s">
        <v>62</v>
      </c>
      <c r="J15" t="s">
        <v>95</v>
      </c>
      <c r="K15" t="s">
        <v>64</v>
      </c>
      <c r="L15" t="s">
        <v>44</v>
      </c>
      <c r="M15" t="s">
        <v>54</v>
      </c>
      <c r="N15">
        <v>0</v>
      </c>
      <c r="O15">
        <v>-2</v>
      </c>
      <c r="P15">
        <v>0</v>
      </c>
      <c r="Q15">
        <v>55</v>
      </c>
      <c r="R15">
        <v>0</v>
      </c>
      <c r="T15">
        <v>0</v>
      </c>
      <c r="U15">
        <v>1</v>
      </c>
      <c r="V15">
        <v>189</v>
      </c>
      <c r="W15">
        <v>26</v>
      </c>
      <c r="X15" t="s">
        <v>71</v>
      </c>
      <c r="Y15">
        <v>1</v>
      </c>
      <c r="Z15">
        <v>3</v>
      </c>
      <c r="AA15">
        <v>71</v>
      </c>
      <c r="AB15">
        <v>4</v>
      </c>
      <c r="AC15">
        <v>5</v>
      </c>
      <c r="AD15">
        <v>2</v>
      </c>
      <c r="AE15">
        <v>19636</v>
      </c>
      <c r="AF15">
        <v>25811</v>
      </c>
      <c r="AG15">
        <v>4</v>
      </c>
      <c r="AH15">
        <v>18</v>
      </c>
      <c r="AI15">
        <v>3</v>
      </c>
      <c r="AJ15">
        <v>1</v>
      </c>
      <c r="AK15">
        <v>80</v>
      </c>
      <c r="AL15">
        <v>1</v>
      </c>
      <c r="AM15">
        <v>35</v>
      </c>
      <c r="AN15">
        <v>3</v>
      </c>
      <c r="AO15">
        <v>10</v>
      </c>
      <c r="AP15">
        <v>9</v>
      </c>
      <c r="AQ15">
        <v>1</v>
      </c>
      <c r="AR15">
        <v>4</v>
      </c>
      <c r="AS15" t="s">
        <v>1591</v>
      </c>
      <c r="AT15" t="s">
        <v>1592</v>
      </c>
      <c r="AU15" t="s">
        <v>1577</v>
      </c>
      <c r="AV15" t="s">
        <v>1584</v>
      </c>
    </row>
    <row r="16" spans="1:48" x14ac:dyDescent="0.3">
      <c r="A16" t="s">
        <v>56</v>
      </c>
      <c r="B16" t="s">
        <v>57</v>
      </c>
      <c r="C16" t="s">
        <v>46</v>
      </c>
      <c r="D16" t="s">
        <v>59</v>
      </c>
      <c r="E16" t="s">
        <v>161</v>
      </c>
      <c r="F16" t="s">
        <v>66</v>
      </c>
      <c r="G16" t="s">
        <v>1385</v>
      </c>
      <c r="H16">
        <v>1972</v>
      </c>
      <c r="I16" t="s">
        <v>62</v>
      </c>
      <c r="J16" t="s">
        <v>163</v>
      </c>
      <c r="K16" t="s">
        <v>64</v>
      </c>
      <c r="L16" t="s">
        <v>44</v>
      </c>
      <c r="M16" t="s">
        <v>54</v>
      </c>
      <c r="N16">
        <v>2</v>
      </c>
      <c r="O16">
        <v>-2</v>
      </c>
      <c r="P16">
        <v>0</v>
      </c>
      <c r="Q16">
        <v>38</v>
      </c>
      <c r="R16">
        <v>0</v>
      </c>
      <c r="T16">
        <v>0</v>
      </c>
      <c r="U16">
        <v>1</v>
      </c>
      <c r="V16">
        <v>1444</v>
      </c>
      <c r="W16">
        <v>1</v>
      </c>
      <c r="X16" t="s">
        <v>71</v>
      </c>
      <c r="Y16">
        <v>1</v>
      </c>
      <c r="Z16">
        <v>4</v>
      </c>
      <c r="AA16">
        <v>88</v>
      </c>
      <c r="AB16">
        <v>3</v>
      </c>
      <c r="AC16">
        <v>1</v>
      </c>
      <c r="AD16">
        <v>2</v>
      </c>
      <c r="AE16">
        <v>2991</v>
      </c>
      <c r="AF16">
        <v>5224</v>
      </c>
      <c r="AG16">
        <v>0</v>
      </c>
      <c r="AH16">
        <v>11</v>
      </c>
      <c r="AI16">
        <v>3</v>
      </c>
      <c r="AJ16">
        <v>2</v>
      </c>
      <c r="AK16">
        <v>80</v>
      </c>
      <c r="AL16">
        <v>1</v>
      </c>
      <c r="AM16">
        <v>7</v>
      </c>
      <c r="AN16">
        <v>3</v>
      </c>
      <c r="AO16">
        <v>6</v>
      </c>
      <c r="AP16">
        <v>2</v>
      </c>
      <c r="AQ16">
        <v>1</v>
      </c>
      <c r="AR16">
        <v>2</v>
      </c>
      <c r="AS16" t="s">
        <v>1589</v>
      </c>
      <c r="AT16" t="s">
        <v>1590</v>
      </c>
      <c r="AU16" t="s">
        <v>1575</v>
      </c>
      <c r="AV16" t="s">
        <v>1583</v>
      </c>
    </row>
    <row r="17" spans="1:48" x14ac:dyDescent="0.3">
      <c r="A17" t="s">
        <v>56</v>
      </c>
      <c r="B17" t="s">
        <v>57</v>
      </c>
      <c r="C17" t="s">
        <v>46</v>
      </c>
      <c r="D17" t="s">
        <v>59</v>
      </c>
      <c r="E17" t="s">
        <v>161</v>
      </c>
      <c r="F17" t="s">
        <v>163</v>
      </c>
      <c r="G17" t="s">
        <v>1384</v>
      </c>
      <c r="H17">
        <v>1642</v>
      </c>
      <c r="I17" t="s">
        <v>62</v>
      </c>
      <c r="J17" t="s">
        <v>163</v>
      </c>
      <c r="K17" t="s">
        <v>64</v>
      </c>
      <c r="L17" t="s">
        <v>44</v>
      </c>
      <c r="M17" t="s">
        <v>54</v>
      </c>
      <c r="N17">
        <v>3</v>
      </c>
      <c r="O17">
        <v>-2</v>
      </c>
      <c r="P17">
        <v>0</v>
      </c>
      <c r="Q17">
        <v>44</v>
      </c>
      <c r="R17">
        <v>0</v>
      </c>
      <c r="T17">
        <v>0</v>
      </c>
      <c r="U17">
        <v>1</v>
      </c>
      <c r="V17">
        <v>602</v>
      </c>
      <c r="W17">
        <v>1</v>
      </c>
      <c r="X17" t="s">
        <v>134</v>
      </c>
      <c r="Y17">
        <v>1</v>
      </c>
      <c r="Z17">
        <v>1</v>
      </c>
      <c r="AA17">
        <v>37</v>
      </c>
      <c r="AB17">
        <v>3</v>
      </c>
      <c r="AC17">
        <v>2</v>
      </c>
      <c r="AD17">
        <v>4</v>
      </c>
      <c r="AE17">
        <v>5743</v>
      </c>
      <c r="AF17">
        <v>10503</v>
      </c>
      <c r="AG17">
        <v>4</v>
      </c>
      <c r="AH17">
        <v>11</v>
      </c>
      <c r="AI17">
        <v>3</v>
      </c>
      <c r="AJ17">
        <v>3</v>
      </c>
      <c r="AK17">
        <v>80</v>
      </c>
      <c r="AL17">
        <v>0</v>
      </c>
      <c r="AM17">
        <v>14</v>
      </c>
      <c r="AN17">
        <v>3</v>
      </c>
      <c r="AO17">
        <v>10</v>
      </c>
      <c r="AP17">
        <v>7</v>
      </c>
      <c r="AQ17">
        <v>0</v>
      </c>
      <c r="AR17">
        <v>2</v>
      </c>
      <c r="AS17" t="s">
        <v>1589</v>
      </c>
      <c r="AT17" t="s">
        <v>1590</v>
      </c>
      <c r="AU17" t="s">
        <v>1575</v>
      </c>
      <c r="AV17" t="s">
        <v>1584</v>
      </c>
    </row>
    <row r="18" spans="1:48" x14ac:dyDescent="0.3">
      <c r="A18" t="s">
        <v>56</v>
      </c>
      <c r="B18" t="s">
        <v>45</v>
      </c>
      <c r="C18" t="s">
        <v>46</v>
      </c>
      <c r="D18" t="s">
        <v>59</v>
      </c>
      <c r="E18" t="s">
        <v>161</v>
      </c>
      <c r="F18" t="s">
        <v>49</v>
      </c>
      <c r="G18" t="s">
        <v>1354</v>
      </c>
      <c r="H18">
        <v>2040</v>
      </c>
      <c r="I18" t="s">
        <v>51</v>
      </c>
      <c r="J18" t="s">
        <v>163</v>
      </c>
      <c r="K18" t="s">
        <v>53</v>
      </c>
      <c r="L18" t="s">
        <v>44</v>
      </c>
      <c r="M18" t="s">
        <v>54</v>
      </c>
      <c r="N18">
        <v>2</v>
      </c>
      <c r="O18">
        <v>-2</v>
      </c>
      <c r="P18">
        <v>0</v>
      </c>
      <c r="Q18">
        <v>35</v>
      </c>
      <c r="R18">
        <v>0</v>
      </c>
      <c r="T18">
        <v>0</v>
      </c>
      <c r="U18">
        <v>1</v>
      </c>
      <c r="V18">
        <v>1146</v>
      </c>
      <c r="W18">
        <v>26</v>
      </c>
      <c r="X18" t="s">
        <v>71</v>
      </c>
      <c r="Y18">
        <v>1</v>
      </c>
      <c r="Z18">
        <v>3</v>
      </c>
      <c r="AA18">
        <v>31</v>
      </c>
      <c r="AB18">
        <v>3</v>
      </c>
      <c r="AC18">
        <v>3</v>
      </c>
      <c r="AD18">
        <v>4</v>
      </c>
      <c r="AE18">
        <v>8837</v>
      </c>
      <c r="AF18">
        <v>16642</v>
      </c>
      <c r="AG18">
        <v>1</v>
      </c>
      <c r="AH18">
        <v>16</v>
      </c>
      <c r="AI18">
        <v>3</v>
      </c>
      <c r="AJ18">
        <v>3</v>
      </c>
      <c r="AK18">
        <v>80</v>
      </c>
      <c r="AL18">
        <v>0</v>
      </c>
      <c r="AM18">
        <v>9</v>
      </c>
      <c r="AN18">
        <v>3</v>
      </c>
      <c r="AO18">
        <v>9</v>
      </c>
      <c r="AP18">
        <v>0</v>
      </c>
      <c r="AQ18">
        <v>1</v>
      </c>
      <c r="AR18">
        <v>7</v>
      </c>
      <c r="AS18" t="s">
        <v>1585</v>
      </c>
      <c r="AT18" t="s">
        <v>1586</v>
      </c>
      <c r="AU18" t="s">
        <v>1577</v>
      </c>
      <c r="AV18" t="s">
        <v>1584</v>
      </c>
    </row>
    <row r="19" spans="1:48" x14ac:dyDescent="0.3">
      <c r="A19" t="s">
        <v>56</v>
      </c>
      <c r="B19" t="s">
        <v>45</v>
      </c>
      <c r="C19" t="s">
        <v>46</v>
      </c>
      <c r="D19" t="s">
        <v>59</v>
      </c>
      <c r="E19" t="s">
        <v>161</v>
      </c>
      <c r="F19" t="s">
        <v>49</v>
      </c>
      <c r="G19" t="s">
        <v>1353</v>
      </c>
      <c r="H19">
        <v>1683</v>
      </c>
      <c r="I19" t="s">
        <v>51</v>
      </c>
      <c r="J19" t="s">
        <v>163</v>
      </c>
      <c r="K19" t="s">
        <v>79</v>
      </c>
      <c r="L19" t="s">
        <v>44</v>
      </c>
      <c r="M19" t="s">
        <v>54</v>
      </c>
      <c r="N19">
        <v>2</v>
      </c>
      <c r="O19">
        <v>-2</v>
      </c>
      <c r="P19">
        <v>0</v>
      </c>
      <c r="Q19">
        <v>44</v>
      </c>
      <c r="R19">
        <v>0</v>
      </c>
      <c r="T19">
        <v>0</v>
      </c>
      <c r="U19">
        <v>1</v>
      </c>
      <c r="V19">
        <v>528</v>
      </c>
      <c r="W19">
        <v>1</v>
      </c>
      <c r="X19" t="s">
        <v>77</v>
      </c>
      <c r="Y19">
        <v>1</v>
      </c>
      <c r="Z19">
        <v>3</v>
      </c>
      <c r="AA19">
        <v>44</v>
      </c>
      <c r="AB19">
        <v>3</v>
      </c>
      <c r="AC19">
        <v>1</v>
      </c>
      <c r="AD19">
        <v>4</v>
      </c>
      <c r="AE19">
        <v>3195</v>
      </c>
      <c r="AF19">
        <v>4167</v>
      </c>
      <c r="AG19">
        <v>4</v>
      </c>
      <c r="AH19">
        <v>18</v>
      </c>
      <c r="AI19">
        <v>3</v>
      </c>
      <c r="AJ19">
        <v>1</v>
      </c>
      <c r="AK19">
        <v>80</v>
      </c>
      <c r="AL19">
        <v>3</v>
      </c>
      <c r="AM19">
        <v>8</v>
      </c>
      <c r="AN19">
        <v>3</v>
      </c>
      <c r="AO19">
        <v>2</v>
      </c>
      <c r="AP19">
        <v>2</v>
      </c>
      <c r="AQ19">
        <v>2</v>
      </c>
      <c r="AR19">
        <v>2</v>
      </c>
      <c r="AS19" t="s">
        <v>1589</v>
      </c>
      <c r="AT19" t="s">
        <v>1590</v>
      </c>
      <c r="AU19" t="s">
        <v>1577</v>
      </c>
      <c r="AV19" t="s">
        <v>1580</v>
      </c>
    </row>
    <row r="20" spans="1:48" x14ac:dyDescent="0.3">
      <c r="A20" t="s">
        <v>56</v>
      </c>
      <c r="B20" t="s">
        <v>45</v>
      </c>
      <c r="C20" t="s">
        <v>46</v>
      </c>
      <c r="D20" t="s">
        <v>59</v>
      </c>
      <c r="E20" t="s">
        <v>161</v>
      </c>
      <c r="F20" t="s">
        <v>49</v>
      </c>
      <c r="G20" t="s">
        <v>1229</v>
      </c>
      <c r="H20">
        <v>1778</v>
      </c>
      <c r="I20" t="s">
        <v>62</v>
      </c>
      <c r="J20" t="s">
        <v>163</v>
      </c>
      <c r="K20" t="s">
        <v>53</v>
      </c>
      <c r="L20" t="s">
        <v>56</v>
      </c>
      <c r="M20" t="s">
        <v>54</v>
      </c>
      <c r="N20">
        <v>5</v>
      </c>
      <c r="O20">
        <v>-2</v>
      </c>
      <c r="P20">
        <v>0</v>
      </c>
      <c r="Q20">
        <v>43</v>
      </c>
      <c r="R20">
        <v>0</v>
      </c>
      <c r="T20">
        <v>0</v>
      </c>
      <c r="U20">
        <v>1</v>
      </c>
      <c r="V20">
        <v>244</v>
      </c>
      <c r="W20">
        <v>2</v>
      </c>
      <c r="X20" t="s">
        <v>77</v>
      </c>
      <c r="Y20">
        <v>1</v>
      </c>
      <c r="Z20">
        <v>2</v>
      </c>
      <c r="AA20">
        <v>97</v>
      </c>
      <c r="AB20">
        <v>3</v>
      </c>
      <c r="AC20">
        <v>1</v>
      </c>
      <c r="AD20">
        <v>4</v>
      </c>
      <c r="AE20">
        <v>3539</v>
      </c>
      <c r="AF20">
        <v>5033</v>
      </c>
      <c r="AG20">
        <v>0</v>
      </c>
      <c r="AH20">
        <v>13</v>
      </c>
      <c r="AI20">
        <v>3</v>
      </c>
      <c r="AJ20">
        <v>2</v>
      </c>
      <c r="AK20">
        <v>80</v>
      </c>
      <c r="AL20">
        <v>0</v>
      </c>
      <c r="AM20">
        <v>10</v>
      </c>
      <c r="AN20">
        <v>3</v>
      </c>
      <c r="AO20">
        <v>9</v>
      </c>
      <c r="AP20">
        <v>7</v>
      </c>
      <c r="AQ20">
        <v>1</v>
      </c>
      <c r="AR20">
        <v>8</v>
      </c>
      <c r="AS20" t="s">
        <v>1589</v>
      </c>
      <c r="AT20" t="s">
        <v>1590</v>
      </c>
      <c r="AU20" t="s">
        <v>1576</v>
      </c>
      <c r="AV20" t="s">
        <v>1584</v>
      </c>
    </row>
    <row r="21" spans="1:48" x14ac:dyDescent="0.3">
      <c r="A21" t="s">
        <v>56</v>
      </c>
      <c r="B21" t="s">
        <v>45</v>
      </c>
      <c r="C21" t="s">
        <v>69</v>
      </c>
      <c r="D21" t="s">
        <v>59</v>
      </c>
      <c r="E21" t="s">
        <v>161</v>
      </c>
      <c r="F21" t="s">
        <v>66</v>
      </c>
      <c r="G21" t="s">
        <v>1228</v>
      </c>
      <c r="H21">
        <v>1419</v>
      </c>
      <c r="I21" t="s">
        <v>62</v>
      </c>
      <c r="J21" t="s">
        <v>163</v>
      </c>
      <c r="K21" t="s">
        <v>53</v>
      </c>
      <c r="L21" t="s">
        <v>56</v>
      </c>
      <c r="M21" t="s">
        <v>54</v>
      </c>
      <c r="N21">
        <v>3</v>
      </c>
      <c r="O21">
        <v>-2</v>
      </c>
      <c r="P21">
        <v>0</v>
      </c>
      <c r="Q21">
        <v>29</v>
      </c>
      <c r="R21">
        <v>0</v>
      </c>
      <c r="T21">
        <v>0</v>
      </c>
      <c r="U21">
        <v>1</v>
      </c>
      <c r="V21">
        <v>332</v>
      </c>
      <c r="W21">
        <v>17</v>
      </c>
      <c r="X21" t="s">
        <v>77</v>
      </c>
      <c r="Y21">
        <v>1</v>
      </c>
      <c r="Z21">
        <v>2</v>
      </c>
      <c r="AA21">
        <v>51</v>
      </c>
      <c r="AB21">
        <v>2</v>
      </c>
      <c r="AC21">
        <v>3</v>
      </c>
      <c r="AD21">
        <v>3</v>
      </c>
      <c r="AE21">
        <v>7988</v>
      </c>
      <c r="AF21">
        <v>9769</v>
      </c>
      <c r="AG21">
        <v>1</v>
      </c>
      <c r="AH21">
        <v>13</v>
      </c>
      <c r="AI21">
        <v>3</v>
      </c>
      <c r="AJ21">
        <v>1</v>
      </c>
      <c r="AK21">
        <v>80</v>
      </c>
      <c r="AL21">
        <v>0</v>
      </c>
      <c r="AM21">
        <v>10</v>
      </c>
      <c r="AN21">
        <v>2</v>
      </c>
      <c r="AO21">
        <v>10</v>
      </c>
      <c r="AP21">
        <v>9</v>
      </c>
      <c r="AQ21">
        <v>0</v>
      </c>
      <c r="AR21">
        <v>9</v>
      </c>
      <c r="AS21" t="s">
        <v>1585</v>
      </c>
      <c r="AT21" t="s">
        <v>1586</v>
      </c>
      <c r="AU21" t="s">
        <v>1576</v>
      </c>
      <c r="AV21" t="s">
        <v>1584</v>
      </c>
    </row>
    <row r="22" spans="1:48" x14ac:dyDescent="0.3">
      <c r="A22" t="s">
        <v>56</v>
      </c>
      <c r="B22" t="s">
        <v>45</v>
      </c>
      <c r="C22" t="s">
        <v>69</v>
      </c>
      <c r="D22" t="s">
        <v>59</v>
      </c>
      <c r="E22" t="s">
        <v>161</v>
      </c>
      <c r="F22" t="s">
        <v>72</v>
      </c>
      <c r="G22" t="s">
        <v>1227</v>
      </c>
      <c r="H22">
        <v>1865</v>
      </c>
      <c r="I22" t="s">
        <v>62</v>
      </c>
      <c r="J22" t="s">
        <v>163</v>
      </c>
      <c r="K22" t="s">
        <v>64</v>
      </c>
      <c r="L22" t="s">
        <v>56</v>
      </c>
      <c r="M22" t="s">
        <v>54</v>
      </c>
      <c r="N22">
        <v>3</v>
      </c>
      <c r="O22">
        <v>-2</v>
      </c>
      <c r="P22">
        <v>0</v>
      </c>
      <c r="Q22">
        <v>29</v>
      </c>
      <c r="R22">
        <v>0</v>
      </c>
      <c r="T22">
        <v>0</v>
      </c>
      <c r="U22">
        <v>1</v>
      </c>
      <c r="V22">
        <v>352</v>
      </c>
      <c r="W22">
        <v>6</v>
      </c>
      <c r="X22" t="s">
        <v>65</v>
      </c>
      <c r="Y22">
        <v>1</v>
      </c>
      <c r="Z22">
        <v>4</v>
      </c>
      <c r="AA22">
        <v>87</v>
      </c>
      <c r="AB22">
        <v>2</v>
      </c>
      <c r="AC22">
        <v>1</v>
      </c>
      <c r="AD22">
        <v>2</v>
      </c>
      <c r="AE22">
        <v>2804</v>
      </c>
      <c r="AF22">
        <v>15434</v>
      </c>
      <c r="AG22">
        <v>1</v>
      </c>
      <c r="AH22">
        <v>11</v>
      </c>
      <c r="AI22">
        <v>3</v>
      </c>
      <c r="AJ22">
        <v>4</v>
      </c>
      <c r="AK22">
        <v>80</v>
      </c>
      <c r="AL22">
        <v>0</v>
      </c>
      <c r="AM22">
        <v>1</v>
      </c>
      <c r="AN22">
        <v>3</v>
      </c>
      <c r="AO22">
        <v>1</v>
      </c>
      <c r="AP22">
        <v>0</v>
      </c>
      <c r="AQ22">
        <v>0</v>
      </c>
      <c r="AR22">
        <v>0</v>
      </c>
      <c r="AS22" t="s">
        <v>1585</v>
      </c>
      <c r="AT22" t="s">
        <v>1586</v>
      </c>
      <c r="AU22" t="s">
        <v>1575</v>
      </c>
      <c r="AV22" t="s">
        <v>1580</v>
      </c>
    </row>
    <row r="23" spans="1:48" x14ac:dyDescent="0.3">
      <c r="A23" t="s">
        <v>56</v>
      </c>
      <c r="B23" t="s">
        <v>45</v>
      </c>
      <c r="C23" t="s">
        <v>46</v>
      </c>
      <c r="D23" t="s">
        <v>59</v>
      </c>
      <c r="E23" t="s">
        <v>161</v>
      </c>
      <c r="F23" t="s">
        <v>66</v>
      </c>
      <c r="G23" t="s">
        <v>1226</v>
      </c>
      <c r="H23">
        <v>1794</v>
      </c>
      <c r="I23" t="s">
        <v>62</v>
      </c>
      <c r="J23" t="s">
        <v>163</v>
      </c>
      <c r="K23" t="s">
        <v>79</v>
      </c>
      <c r="L23" t="s">
        <v>56</v>
      </c>
      <c r="M23" t="s">
        <v>54</v>
      </c>
      <c r="N23">
        <v>4</v>
      </c>
      <c r="O23">
        <v>-2</v>
      </c>
      <c r="P23">
        <v>0</v>
      </c>
      <c r="Q23">
        <v>37</v>
      </c>
      <c r="R23">
        <v>0</v>
      </c>
      <c r="T23">
        <v>0</v>
      </c>
      <c r="U23">
        <v>1</v>
      </c>
      <c r="V23">
        <v>1239</v>
      </c>
      <c r="W23">
        <v>8</v>
      </c>
      <c r="X23" t="s">
        <v>55</v>
      </c>
      <c r="Y23">
        <v>1</v>
      </c>
      <c r="Z23">
        <v>3</v>
      </c>
      <c r="AA23">
        <v>89</v>
      </c>
      <c r="AB23">
        <v>3</v>
      </c>
      <c r="AC23">
        <v>2</v>
      </c>
      <c r="AD23">
        <v>2</v>
      </c>
      <c r="AE23">
        <v>4071</v>
      </c>
      <c r="AF23">
        <v>12832</v>
      </c>
      <c r="AG23">
        <v>2</v>
      </c>
      <c r="AH23">
        <v>13</v>
      </c>
      <c r="AI23">
        <v>3</v>
      </c>
      <c r="AJ23">
        <v>3</v>
      </c>
      <c r="AK23">
        <v>80</v>
      </c>
      <c r="AL23">
        <v>0</v>
      </c>
      <c r="AM23">
        <v>19</v>
      </c>
      <c r="AN23">
        <v>2</v>
      </c>
      <c r="AO23">
        <v>10</v>
      </c>
      <c r="AP23">
        <v>0</v>
      </c>
      <c r="AQ23">
        <v>4</v>
      </c>
      <c r="AR23">
        <v>7</v>
      </c>
      <c r="AS23" t="s">
        <v>1589</v>
      </c>
      <c r="AT23" t="s">
        <v>1590</v>
      </c>
      <c r="AU23" t="s">
        <v>1576</v>
      </c>
      <c r="AV23" t="s">
        <v>1584</v>
      </c>
    </row>
    <row r="24" spans="1:48" x14ac:dyDescent="0.3">
      <c r="A24" t="s">
        <v>56</v>
      </c>
      <c r="B24" t="s">
        <v>57</v>
      </c>
      <c r="C24" t="s">
        <v>92</v>
      </c>
      <c r="D24" t="s">
        <v>59</v>
      </c>
      <c r="E24" t="s">
        <v>161</v>
      </c>
      <c r="F24" t="s">
        <v>72</v>
      </c>
      <c r="G24" t="s">
        <v>1202</v>
      </c>
      <c r="H24">
        <v>1746</v>
      </c>
      <c r="I24" t="s">
        <v>62</v>
      </c>
      <c r="J24" t="s">
        <v>163</v>
      </c>
      <c r="K24" t="s">
        <v>64</v>
      </c>
      <c r="L24" t="s">
        <v>56</v>
      </c>
      <c r="M24" t="s">
        <v>54</v>
      </c>
      <c r="N24">
        <v>2</v>
      </c>
      <c r="O24">
        <v>-2</v>
      </c>
      <c r="P24">
        <v>0</v>
      </c>
      <c r="Q24">
        <v>24</v>
      </c>
      <c r="R24">
        <v>0</v>
      </c>
      <c r="T24">
        <v>0</v>
      </c>
      <c r="U24">
        <v>1</v>
      </c>
      <c r="V24">
        <v>897</v>
      </c>
      <c r="W24">
        <v>10</v>
      </c>
      <c r="X24" t="s">
        <v>77</v>
      </c>
      <c r="Y24">
        <v>1</v>
      </c>
      <c r="Z24">
        <v>1</v>
      </c>
      <c r="AA24">
        <v>59</v>
      </c>
      <c r="AB24">
        <v>3</v>
      </c>
      <c r="AC24">
        <v>1</v>
      </c>
      <c r="AD24">
        <v>4</v>
      </c>
      <c r="AE24">
        <v>2145</v>
      </c>
      <c r="AF24">
        <v>2097</v>
      </c>
      <c r="AG24">
        <v>0</v>
      </c>
      <c r="AH24">
        <v>14</v>
      </c>
      <c r="AI24">
        <v>3</v>
      </c>
      <c r="AJ24">
        <v>4</v>
      </c>
      <c r="AK24">
        <v>80</v>
      </c>
      <c r="AL24">
        <v>1</v>
      </c>
      <c r="AM24">
        <v>3</v>
      </c>
      <c r="AN24">
        <v>3</v>
      </c>
      <c r="AO24">
        <v>2</v>
      </c>
      <c r="AP24">
        <v>2</v>
      </c>
      <c r="AQ24">
        <v>2</v>
      </c>
      <c r="AR24">
        <v>1</v>
      </c>
      <c r="AS24" t="s">
        <v>1587</v>
      </c>
      <c r="AT24" t="s">
        <v>1588</v>
      </c>
      <c r="AU24" t="s">
        <v>1576</v>
      </c>
      <c r="AV24" t="s">
        <v>1580</v>
      </c>
    </row>
    <row r="25" spans="1:48" x14ac:dyDescent="0.3">
      <c r="A25" t="s">
        <v>56</v>
      </c>
      <c r="B25" t="s">
        <v>57</v>
      </c>
      <c r="C25" t="s">
        <v>46</v>
      </c>
      <c r="D25" t="s">
        <v>59</v>
      </c>
      <c r="E25" t="s">
        <v>161</v>
      </c>
      <c r="F25" t="s">
        <v>163</v>
      </c>
      <c r="G25" t="s">
        <v>1201</v>
      </c>
      <c r="H25">
        <v>1563</v>
      </c>
      <c r="I25" t="s">
        <v>62</v>
      </c>
      <c r="J25" t="s">
        <v>163</v>
      </c>
      <c r="K25" t="s">
        <v>64</v>
      </c>
      <c r="L25" t="s">
        <v>56</v>
      </c>
      <c r="M25" t="s">
        <v>54</v>
      </c>
      <c r="N25">
        <v>2</v>
      </c>
      <c r="O25">
        <v>-2</v>
      </c>
      <c r="P25">
        <v>0</v>
      </c>
      <c r="Q25">
        <v>38</v>
      </c>
      <c r="R25">
        <v>0</v>
      </c>
      <c r="T25">
        <v>0</v>
      </c>
      <c r="U25">
        <v>1</v>
      </c>
      <c r="V25">
        <v>888</v>
      </c>
      <c r="W25">
        <v>10</v>
      </c>
      <c r="X25" t="s">
        <v>71</v>
      </c>
      <c r="Y25">
        <v>1</v>
      </c>
      <c r="Z25">
        <v>3</v>
      </c>
      <c r="AA25">
        <v>71</v>
      </c>
      <c r="AB25">
        <v>3</v>
      </c>
      <c r="AC25">
        <v>2</v>
      </c>
      <c r="AD25">
        <v>3</v>
      </c>
      <c r="AE25">
        <v>6077</v>
      </c>
      <c r="AF25">
        <v>14814</v>
      </c>
      <c r="AG25">
        <v>3</v>
      </c>
      <c r="AH25">
        <v>11</v>
      </c>
      <c r="AI25">
        <v>3</v>
      </c>
      <c r="AJ25">
        <v>3</v>
      </c>
      <c r="AK25">
        <v>80</v>
      </c>
      <c r="AL25">
        <v>0</v>
      </c>
      <c r="AM25">
        <v>10</v>
      </c>
      <c r="AN25">
        <v>3</v>
      </c>
      <c r="AO25">
        <v>6</v>
      </c>
      <c r="AP25">
        <v>3</v>
      </c>
      <c r="AQ25">
        <v>1</v>
      </c>
      <c r="AR25">
        <v>2</v>
      </c>
      <c r="AS25" t="s">
        <v>1589</v>
      </c>
      <c r="AT25" t="s">
        <v>1590</v>
      </c>
      <c r="AU25" t="s">
        <v>1575</v>
      </c>
      <c r="AV25" t="s">
        <v>1583</v>
      </c>
    </row>
    <row r="26" spans="1:48" x14ac:dyDescent="0.3">
      <c r="A26" t="s">
        <v>56</v>
      </c>
      <c r="B26" t="s">
        <v>91</v>
      </c>
      <c r="C26" t="s">
        <v>46</v>
      </c>
      <c r="D26" t="s">
        <v>59</v>
      </c>
      <c r="E26" t="s">
        <v>161</v>
      </c>
      <c r="F26" t="s">
        <v>163</v>
      </c>
      <c r="G26" t="s">
        <v>1180</v>
      </c>
      <c r="H26">
        <v>1722</v>
      </c>
      <c r="I26" t="s">
        <v>62</v>
      </c>
      <c r="J26" t="s">
        <v>163</v>
      </c>
      <c r="K26" t="s">
        <v>64</v>
      </c>
      <c r="L26" t="s">
        <v>56</v>
      </c>
      <c r="M26" t="s">
        <v>54</v>
      </c>
      <c r="N26">
        <v>4</v>
      </c>
      <c r="O26">
        <v>-2</v>
      </c>
      <c r="P26">
        <v>0</v>
      </c>
      <c r="Q26">
        <v>41</v>
      </c>
      <c r="R26">
        <v>0</v>
      </c>
      <c r="T26">
        <v>0</v>
      </c>
      <c r="U26">
        <v>1</v>
      </c>
      <c r="V26">
        <v>552</v>
      </c>
      <c r="W26">
        <v>4</v>
      </c>
      <c r="X26" t="s">
        <v>77</v>
      </c>
      <c r="Y26">
        <v>1</v>
      </c>
      <c r="Z26">
        <v>3</v>
      </c>
      <c r="AA26">
        <v>60</v>
      </c>
      <c r="AB26">
        <v>1</v>
      </c>
      <c r="AC26">
        <v>2</v>
      </c>
      <c r="AD26">
        <v>2</v>
      </c>
      <c r="AE26">
        <v>6430</v>
      </c>
      <c r="AF26">
        <v>20794</v>
      </c>
      <c r="AG26">
        <v>6</v>
      </c>
      <c r="AH26">
        <v>19</v>
      </c>
      <c r="AI26">
        <v>3</v>
      </c>
      <c r="AJ26">
        <v>2</v>
      </c>
      <c r="AK26">
        <v>80</v>
      </c>
      <c r="AL26">
        <v>1</v>
      </c>
      <c r="AM26">
        <v>10</v>
      </c>
      <c r="AN26">
        <v>3</v>
      </c>
      <c r="AO26">
        <v>3</v>
      </c>
      <c r="AP26">
        <v>2</v>
      </c>
      <c r="AQ26">
        <v>1</v>
      </c>
      <c r="AR26">
        <v>2</v>
      </c>
      <c r="AS26" t="s">
        <v>1589</v>
      </c>
      <c r="AT26" t="s">
        <v>1590</v>
      </c>
      <c r="AU26" t="s">
        <v>1578</v>
      </c>
      <c r="AV26" t="s">
        <v>1582</v>
      </c>
    </row>
    <row r="27" spans="1:48" x14ac:dyDescent="0.3">
      <c r="A27" t="s">
        <v>56</v>
      </c>
      <c r="B27" t="s">
        <v>91</v>
      </c>
      <c r="C27" t="s">
        <v>46</v>
      </c>
      <c r="D27" t="s">
        <v>59</v>
      </c>
      <c r="E27" t="s">
        <v>161</v>
      </c>
      <c r="F27" t="s">
        <v>163</v>
      </c>
      <c r="G27" t="s">
        <v>1179</v>
      </c>
      <c r="H27">
        <v>1805</v>
      </c>
      <c r="I27" t="s">
        <v>62</v>
      </c>
      <c r="J27" t="s">
        <v>163</v>
      </c>
      <c r="K27" t="s">
        <v>79</v>
      </c>
      <c r="L27" t="s">
        <v>56</v>
      </c>
      <c r="M27" t="s">
        <v>54</v>
      </c>
      <c r="N27">
        <v>3</v>
      </c>
      <c r="O27">
        <v>-2</v>
      </c>
      <c r="P27">
        <v>0</v>
      </c>
      <c r="Q27">
        <v>38</v>
      </c>
      <c r="R27">
        <v>0</v>
      </c>
      <c r="T27">
        <v>0</v>
      </c>
      <c r="U27">
        <v>1</v>
      </c>
      <c r="V27">
        <v>1336</v>
      </c>
      <c r="W27">
        <v>2</v>
      </c>
      <c r="X27" t="s">
        <v>77</v>
      </c>
      <c r="Y27">
        <v>1</v>
      </c>
      <c r="Z27">
        <v>1</v>
      </c>
      <c r="AA27">
        <v>100</v>
      </c>
      <c r="AB27">
        <v>3</v>
      </c>
      <c r="AC27">
        <v>1</v>
      </c>
      <c r="AD27">
        <v>2</v>
      </c>
      <c r="AE27">
        <v>2592</v>
      </c>
      <c r="AF27">
        <v>7129</v>
      </c>
      <c r="AG27">
        <v>5</v>
      </c>
      <c r="AH27">
        <v>13</v>
      </c>
      <c r="AI27">
        <v>3</v>
      </c>
      <c r="AJ27">
        <v>4</v>
      </c>
      <c r="AK27">
        <v>80</v>
      </c>
      <c r="AL27">
        <v>3</v>
      </c>
      <c r="AM27">
        <v>13</v>
      </c>
      <c r="AN27">
        <v>3</v>
      </c>
      <c r="AO27">
        <v>11</v>
      </c>
      <c r="AP27">
        <v>10</v>
      </c>
      <c r="AQ27">
        <v>3</v>
      </c>
      <c r="AR27">
        <v>8</v>
      </c>
      <c r="AS27" t="s">
        <v>1589</v>
      </c>
      <c r="AT27" t="s">
        <v>1590</v>
      </c>
      <c r="AU27" t="s">
        <v>1576</v>
      </c>
      <c r="AV27" t="s">
        <v>1584</v>
      </c>
    </row>
    <row r="28" spans="1:48" x14ac:dyDescent="0.3">
      <c r="A28" t="s">
        <v>56</v>
      </c>
      <c r="B28" t="s">
        <v>91</v>
      </c>
      <c r="C28" t="s">
        <v>69</v>
      </c>
      <c r="D28" t="s">
        <v>59</v>
      </c>
      <c r="E28" t="s">
        <v>161</v>
      </c>
      <c r="F28" t="s">
        <v>49</v>
      </c>
      <c r="G28" t="s">
        <v>1178</v>
      </c>
      <c r="H28">
        <v>1858</v>
      </c>
      <c r="I28" t="s">
        <v>62</v>
      </c>
      <c r="J28" t="s">
        <v>163</v>
      </c>
      <c r="K28" t="s">
        <v>79</v>
      </c>
      <c r="L28" t="s">
        <v>56</v>
      </c>
      <c r="M28" t="s">
        <v>54</v>
      </c>
      <c r="N28">
        <v>2</v>
      </c>
      <c r="O28">
        <v>-2</v>
      </c>
      <c r="P28">
        <v>0</v>
      </c>
      <c r="Q28">
        <v>28</v>
      </c>
      <c r="R28">
        <v>0</v>
      </c>
      <c r="T28">
        <v>0</v>
      </c>
      <c r="U28">
        <v>1</v>
      </c>
      <c r="V28">
        <v>280</v>
      </c>
      <c r="W28">
        <v>1</v>
      </c>
      <c r="X28" t="s">
        <v>55</v>
      </c>
      <c r="Y28">
        <v>1</v>
      </c>
      <c r="Z28">
        <v>3</v>
      </c>
      <c r="AA28">
        <v>43</v>
      </c>
      <c r="AB28">
        <v>3</v>
      </c>
      <c r="AC28">
        <v>1</v>
      </c>
      <c r="AD28">
        <v>4</v>
      </c>
      <c r="AE28">
        <v>2706</v>
      </c>
      <c r="AF28">
        <v>10494</v>
      </c>
      <c r="AG28">
        <v>1</v>
      </c>
      <c r="AH28">
        <v>15</v>
      </c>
      <c r="AI28">
        <v>3</v>
      </c>
      <c r="AJ28">
        <v>2</v>
      </c>
      <c r="AK28">
        <v>80</v>
      </c>
      <c r="AL28">
        <v>1</v>
      </c>
      <c r="AM28">
        <v>3</v>
      </c>
      <c r="AN28">
        <v>3</v>
      </c>
      <c r="AO28">
        <v>3</v>
      </c>
      <c r="AP28">
        <v>2</v>
      </c>
      <c r="AQ28">
        <v>2</v>
      </c>
      <c r="AR28">
        <v>2</v>
      </c>
      <c r="AS28" t="s">
        <v>1585</v>
      </c>
      <c r="AT28" t="s">
        <v>1586</v>
      </c>
      <c r="AU28" t="s">
        <v>1576</v>
      </c>
      <c r="AV28" t="s">
        <v>1582</v>
      </c>
    </row>
    <row r="29" spans="1:48" x14ac:dyDescent="0.3">
      <c r="A29" t="s">
        <v>56</v>
      </c>
      <c r="B29" t="s">
        <v>45</v>
      </c>
      <c r="C29" t="s">
        <v>69</v>
      </c>
      <c r="D29" t="s">
        <v>59</v>
      </c>
      <c r="E29" t="s">
        <v>161</v>
      </c>
      <c r="F29" t="s">
        <v>72</v>
      </c>
      <c r="G29" t="s">
        <v>1105</v>
      </c>
      <c r="H29">
        <v>1461</v>
      </c>
      <c r="I29" t="s">
        <v>51</v>
      </c>
      <c r="J29" t="s">
        <v>163</v>
      </c>
      <c r="K29" t="s">
        <v>53</v>
      </c>
      <c r="L29" t="s">
        <v>56</v>
      </c>
      <c r="M29" t="s">
        <v>54</v>
      </c>
      <c r="N29">
        <v>3</v>
      </c>
      <c r="O29">
        <v>-2</v>
      </c>
      <c r="P29">
        <v>0</v>
      </c>
      <c r="Q29">
        <v>31</v>
      </c>
      <c r="R29">
        <v>0</v>
      </c>
      <c r="T29">
        <v>0</v>
      </c>
      <c r="U29">
        <v>1</v>
      </c>
      <c r="V29">
        <v>1398</v>
      </c>
      <c r="W29">
        <v>8</v>
      </c>
      <c r="X29" t="s">
        <v>55</v>
      </c>
      <c r="Y29">
        <v>1</v>
      </c>
      <c r="Z29">
        <v>4</v>
      </c>
      <c r="AA29">
        <v>96</v>
      </c>
      <c r="AB29">
        <v>4</v>
      </c>
      <c r="AC29">
        <v>1</v>
      </c>
      <c r="AD29">
        <v>2</v>
      </c>
      <c r="AE29">
        <v>2109</v>
      </c>
      <c r="AF29">
        <v>24609</v>
      </c>
      <c r="AG29">
        <v>9</v>
      </c>
      <c r="AH29">
        <v>18</v>
      </c>
      <c r="AI29">
        <v>3</v>
      </c>
      <c r="AJ29">
        <v>4</v>
      </c>
      <c r="AK29">
        <v>80</v>
      </c>
      <c r="AL29">
        <v>0</v>
      </c>
      <c r="AM29">
        <v>8</v>
      </c>
      <c r="AN29">
        <v>3</v>
      </c>
      <c r="AO29">
        <v>3</v>
      </c>
      <c r="AP29">
        <v>2</v>
      </c>
      <c r="AQ29">
        <v>0</v>
      </c>
      <c r="AR29">
        <v>2</v>
      </c>
      <c r="AS29" t="s">
        <v>1585</v>
      </c>
      <c r="AT29" t="s">
        <v>1586</v>
      </c>
      <c r="AU29" t="s">
        <v>1577</v>
      </c>
      <c r="AV29" t="s">
        <v>1582</v>
      </c>
    </row>
    <row r="30" spans="1:48" x14ac:dyDescent="0.3">
      <c r="A30" t="s">
        <v>56</v>
      </c>
      <c r="B30" t="s">
        <v>45</v>
      </c>
      <c r="C30" t="s">
        <v>58</v>
      </c>
      <c r="D30" t="s">
        <v>59</v>
      </c>
      <c r="E30" t="s">
        <v>161</v>
      </c>
      <c r="F30" t="s">
        <v>49</v>
      </c>
      <c r="G30" t="s">
        <v>1104</v>
      </c>
      <c r="H30">
        <v>1625</v>
      </c>
      <c r="I30" t="s">
        <v>51</v>
      </c>
      <c r="J30" t="s">
        <v>95</v>
      </c>
      <c r="K30" t="s">
        <v>64</v>
      </c>
      <c r="L30" t="s">
        <v>56</v>
      </c>
      <c r="M30" t="s">
        <v>54</v>
      </c>
      <c r="N30">
        <v>2</v>
      </c>
      <c r="O30">
        <v>-2</v>
      </c>
      <c r="P30">
        <v>0</v>
      </c>
      <c r="Q30">
        <v>47</v>
      </c>
      <c r="R30">
        <v>0</v>
      </c>
      <c r="T30">
        <v>0</v>
      </c>
      <c r="U30">
        <v>1</v>
      </c>
      <c r="V30">
        <v>1176</v>
      </c>
      <c r="W30">
        <v>26</v>
      </c>
      <c r="X30" t="s">
        <v>71</v>
      </c>
      <c r="Y30">
        <v>1</v>
      </c>
      <c r="Z30">
        <v>4</v>
      </c>
      <c r="AA30">
        <v>98</v>
      </c>
      <c r="AB30">
        <v>3</v>
      </c>
      <c r="AC30">
        <v>5</v>
      </c>
      <c r="AD30">
        <v>3</v>
      </c>
      <c r="AE30">
        <v>19658</v>
      </c>
      <c r="AF30">
        <v>5220</v>
      </c>
      <c r="AG30">
        <v>3</v>
      </c>
      <c r="AH30">
        <v>11</v>
      </c>
      <c r="AI30">
        <v>3</v>
      </c>
      <c r="AJ30">
        <v>3</v>
      </c>
      <c r="AK30">
        <v>80</v>
      </c>
      <c r="AL30">
        <v>1</v>
      </c>
      <c r="AM30">
        <v>27</v>
      </c>
      <c r="AN30">
        <v>3</v>
      </c>
      <c r="AO30">
        <v>5</v>
      </c>
      <c r="AP30">
        <v>2</v>
      </c>
      <c r="AQ30">
        <v>1</v>
      </c>
      <c r="AR30">
        <v>0</v>
      </c>
      <c r="AS30" t="s">
        <v>1591</v>
      </c>
      <c r="AT30" t="s">
        <v>1592</v>
      </c>
      <c r="AU30" t="s">
        <v>1575</v>
      </c>
      <c r="AV30" t="s">
        <v>1582</v>
      </c>
    </row>
    <row r="31" spans="1:48" x14ac:dyDescent="0.3">
      <c r="A31" t="s">
        <v>56</v>
      </c>
      <c r="B31" t="s">
        <v>45</v>
      </c>
      <c r="C31" t="s">
        <v>69</v>
      </c>
      <c r="D31" t="s">
        <v>59</v>
      </c>
      <c r="E31" t="s">
        <v>161</v>
      </c>
      <c r="F31" t="s">
        <v>163</v>
      </c>
      <c r="G31" t="s">
        <v>1103</v>
      </c>
      <c r="H31">
        <v>1987</v>
      </c>
      <c r="I31" t="s">
        <v>51</v>
      </c>
      <c r="J31" t="s">
        <v>163</v>
      </c>
      <c r="K31" t="s">
        <v>64</v>
      </c>
      <c r="L31" t="s">
        <v>56</v>
      </c>
      <c r="M31" t="s">
        <v>54</v>
      </c>
      <c r="N31">
        <v>3</v>
      </c>
      <c r="O31">
        <v>-2</v>
      </c>
      <c r="P31">
        <v>0</v>
      </c>
      <c r="Q31">
        <v>25</v>
      </c>
      <c r="R31">
        <v>0</v>
      </c>
      <c r="T31">
        <v>0</v>
      </c>
      <c r="U31">
        <v>1</v>
      </c>
      <c r="V31">
        <v>309</v>
      </c>
      <c r="W31">
        <v>2</v>
      </c>
      <c r="X31" t="s">
        <v>77</v>
      </c>
      <c r="Y31">
        <v>1</v>
      </c>
      <c r="Z31">
        <v>3</v>
      </c>
      <c r="AA31">
        <v>82</v>
      </c>
      <c r="AB31">
        <v>3</v>
      </c>
      <c r="AC31">
        <v>1</v>
      </c>
      <c r="AD31">
        <v>2</v>
      </c>
      <c r="AE31">
        <v>2187</v>
      </c>
      <c r="AF31">
        <v>19655</v>
      </c>
      <c r="AG31">
        <v>4</v>
      </c>
      <c r="AH31">
        <v>14</v>
      </c>
      <c r="AI31">
        <v>3</v>
      </c>
      <c r="AJ31">
        <v>3</v>
      </c>
      <c r="AK31">
        <v>80</v>
      </c>
      <c r="AL31">
        <v>0</v>
      </c>
      <c r="AM31">
        <v>6</v>
      </c>
      <c r="AN31">
        <v>3</v>
      </c>
      <c r="AO31">
        <v>2</v>
      </c>
      <c r="AP31">
        <v>0</v>
      </c>
      <c r="AQ31">
        <v>1</v>
      </c>
      <c r="AR31">
        <v>2</v>
      </c>
      <c r="AS31" t="s">
        <v>1587</v>
      </c>
      <c r="AT31" t="s">
        <v>1588</v>
      </c>
      <c r="AU31" t="s">
        <v>1576</v>
      </c>
      <c r="AV31" t="s">
        <v>1580</v>
      </c>
    </row>
    <row r="32" spans="1:48" x14ac:dyDescent="0.3">
      <c r="A32" t="s">
        <v>56</v>
      </c>
      <c r="B32" t="s">
        <v>45</v>
      </c>
      <c r="C32" t="s">
        <v>46</v>
      </c>
      <c r="D32" t="s">
        <v>59</v>
      </c>
      <c r="E32" t="s">
        <v>161</v>
      </c>
      <c r="F32" t="s">
        <v>163</v>
      </c>
      <c r="G32" t="s">
        <v>1083</v>
      </c>
      <c r="H32">
        <v>1408</v>
      </c>
      <c r="I32" t="s">
        <v>51</v>
      </c>
      <c r="J32" t="s">
        <v>95</v>
      </c>
      <c r="K32" t="s">
        <v>64</v>
      </c>
      <c r="L32" t="s">
        <v>56</v>
      </c>
      <c r="M32" t="s">
        <v>54</v>
      </c>
      <c r="N32">
        <v>5</v>
      </c>
      <c r="O32">
        <v>-2</v>
      </c>
      <c r="P32">
        <v>0</v>
      </c>
      <c r="Q32">
        <v>42</v>
      </c>
      <c r="R32">
        <v>0</v>
      </c>
      <c r="T32">
        <v>0</v>
      </c>
      <c r="U32">
        <v>1</v>
      </c>
      <c r="V32">
        <v>1147</v>
      </c>
      <c r="W32">
        <v>10</v>
      </c>
      <c r="X32" t="s">
        <v>77</v>
      </c>
      <c r="Y32">
        <v>1</v>
      </c>
      <c r="Z32">
        <v>3</v>
      </c>
      <c r="AA32">
        <v>31</v>
      </c>
      <c r="AB32">
        <v>3</v>
      </c>
      <c r="AC32">
        <v>4</v>
      </c>
      <c r="AD32">
        <v>3</v>
      </c>
      <c r="AE32">
        <v>16799</v>
      </c>
      <c r="AF32">
        <v>16616</v>
      </c>
      <c r="AG32">
        <v>0</v>
      </c>
      <c r="AH32">
        <v>14</v>
      </c>
      <c r="AI32">
        <v>3</v>
      </c>
      <c r="AJ32">
        <v>3</v>
      </c>
      <c r="AK32">
        <v>80</v>
      </c>
      <c r="AL32">
        <v>1</v>
      </c>
      <c r="AM32">
        <v>21</v>
      </c>
      <c r="AN32">
        <v>3</v>
      </c>
      <c r="AO32">
        <v>20</v>
      </c>
      <c r="AP32">
        <v>7</v>
      </c>
      <c r="AQ32">
        <v>0</v>
      </c>
      <c r="AR32">
        <v>9</v>
      </c>
      <c r="AS32" t="s">
        <v>1589</v>
      </c>
      <c r="AT32" t="s">
        <v>1590</v>
      </c>
      <c r="AU32" t="s">
        <v>1576</v>
      </c>
      <c r="AV32" t="s">
        <v>1581</v>
      </c>
    </row>
    <row r="33" spans="1:48" x14ac:dyDescent="0.3">
      <c r="A33" t="s">
        <v>56</v>
      </c>
      <c r="B33" t="s">
        <v>45</v>
      </c>
      <c r="C33" t="s">
        <v>58</v>
      </c>
      <c r="D33" t="s">
        <v>59</v>
      </c>
      <c r="E33" t="s">
        <v>161</v>
      </c>
      <c r="F33" t="s">
        <v>49</v>
      </c>
      <c r="G33" t="s">
        <v>1046</v>
      </c>
      <c r="H33">
        <v>1352</v>
      </c>
      <c r="I33" t="s">
        <v>62</v>
      </c>
      <c r="J33" t="s">
        <v>95</v>
      </c>
      <c r="K33" t="s">
        <v>79</v>
      </c>
      <c r="L33" t="s">
        <v>44</v>
      </c>
      <c r="M33" t="s">
        <v>54</v>
      </c>
      <c r="N33">
        <v>2</v>
      </c>
      <c r="O33">
        <v>-2</v>
      </c>
      <c r="P33">
        <v>0</v>
      </c>
      <c r="Q33">
        <v>51</v>
      </c>
      <c r="R33">
        <v>0</v>
      </c>
      <c r="T33">
        <v>0</v>
      </c>
      <c r="U33">
        <v>1</v>
      </c>
      <c r="V33">
        <v>770</v>
      </c>
      <c r="W33">
        <v>5</v>
      </c>
      <c r="X33" t="s">
        <v>77</v>
      </c>
      <c r="Y33">
        <v>1</v>
      </c>
      <c r="Z33">
        <v>3</v>
      </c>
      <c r="AA33">
        <v>84</v>
      </c>
      <c r="AB33">
        <v>3</v>
      </c>
      <c r="AC33">
        <v>4</v>
      </c>
      <c r="AD33">
        <v>2</v>
      </c>
      <c r="AE33">
        <v>14026</v>
      </c>
      <c r="AF33">
        <v>17588</v>
      </c>
      <c r="AG33">
        <v>1</v>
      </c>
      <c r="AH33">
        <v>11</v>
      </c>
      <c r="AI33">
        <v>3</v>
      </c>
      <c r="AJ33">
        <v>2</v>
      </c>
      <c r="AK33">
        <v>80</v>
      </c>
      <c r="AL33">
        <v>1</v>
      </c>
      <c r="AM33">
        <v>33</v>
      </c>
      <c r="AN33">
        <v>3</v>
      </c>
      <c r="AO33">
        <v>33</v>
      </c>
      <c r="AP33">
        <v>9</v>
      </c>
      <c r="AQ33">
        <v>0</v>
      </c>
      <c r="AR33">
        <v>10</v>
      </c>
      <c r="AS33" t="s">
        <v>1591</v>
      </c>
      <c r="AT33" t="s">
        <v>1592</v>
      </c>
      <c r="AU33" t="s">
        <v>1575</v>
      </c>
      <c r="AV33" t="s">
        <v>1581</v>
      </c>
    </row>
    <row r="34" spans="1:48" x14ac:dyDescent="0.3">
      <c r="A34" t="s">
        <v>56</v>
      </c>
      <c r="B34" t="s">
        <v>45</v>
      </c>
      <c r="C34" t="s">
        <v>75</v>
      </c>
      <c r="D34" t="s">
        <v>59</v>
      </c>
      <c r="E34" t="s">
        <v>161</v>
      </c>
      <c r="F34" t="s">
        <v>49</v>
      </c>
      <c r="G34" t="s">
        <v>1040</v>
      </c>
      <c r="H34">
        <v>1338</v>
      </c>
      <c r="I34" t="s">
        <v>62</v>
      </c>
      <c r="J34" t="s">
        <v>95</v>
      </c>
      <c r="K34" t="s">
        <v>53</v>
      </c>
      <c r="L34" t="s">
        <v>56</v>
      </c>
      <c r="M34" t="s">
        <v>54</v>
      </c>
      <c r="N34">
        <v>4</v>
      </c>
      <c r="O34">
        <v>-2</v>
      </c>
      <c r="P34">
        <v>0</v>
      </c>
      <c r="Q34">
        <v>56</v>
      </c>
      <c r="R34">
        <v>0</v>
      </c>
      <c r="T34">
        <v>0</v>
      </c>
      <c r="U34">
        <v>1</v>
      </c>
      <c r="V34">
        <v>206</v>
      </c>
      <c r="W34">
        <v>8</v>
      </c>
      <c r="X34" t="s">
        <v>71</v>
      </c>
      <c r="Y34">
        <v>1</v>
      </c>
      <c r="Z34">
        <v>4</v>
      </c>
      <c r="AA34">
        <v>99</v>
      </c>
      <c r="AB34">
        <v>3</v>
      </c>
      <c r="AC34">
        <v>5</v>
      </c>
      <c r="AD34">
        <v>2</v>
      </c>
      <c r="AE34">
        <v>19717</v>
      </c>
      <c r="AF34">
        <v>4022</v>
      </c>
      <c r="AG34">
        <v>6</v>
      </c>
      <c r="AH34">
        <v>14</v>
      </c>
      <c r="AI34">
        <v>3</v>
      </c>
      <c r="AJ34">
        <v>1</v>
      </c>
      <c r="AK34">
        <v>80</v>
      </c>
      <c r="AL34">
        <v>0</v>
      </c>
      <c r="AM34">
        <v>36</v>
      </c>
      <c r="AN34">
        <v>3</v>
      </c>
      <c r="AO34">
        <v>7</v>
      </c>
      <c r="AP34">
        <v>3</v>
      </c>
      <c r="AQ34">
        <v>7</v>
      </c>
      <c r="AR34">
        <v>7</v>
      </c>
      <c r="AS34" t="s">
        <v>1591</v>
      </c>
      <c r="AT34" t="s">
        <v>1592</v>
      </c>
      <c r="AU34" t="s">
        <v>1576</v>
      </c>
      <c r="AV34" t="s">
        <v>1583</v>
      </c>
    </row>
    <row r="35" spans="1:48" x14ac:dyDescent="0.3">
      <c r="A35" t="s">
        <v>56</v>
      </c>
      <c r="B35" t="s">
        <v>45</v>
      </c>
      <c r="C35" t="s">
        <v>58</v>
      </c>
      <c r="D35" t="s">
        <v>59</v>
      </c>
      <c r="E35" t="s">
        <v>161</v>
      </c>
      <c r="F35" t="s">
        <v>49</v>
      </c>
      <c r="G35" t="s">
        <v>1027</v>
      </c>
      <c r="H35">
        <v>1314</v>
      </c>
      <c r="I35" t="s">
        <v>51</v>
      </c>
      <c r="J35" t="s">
        <v>163</v>
      </c>
      <c r="K35" t="s">
        <v>53</v>
      </c>
      <c r="L35" t="s">
        <v>56</v>
      </c>
      <c r="M35" t="s">
        <v>54</v>
      </c>
      <c r="N35">
        <v>3</v>
      </c>
      <c r="O35">
        <v>-2</v>
      </c>
      <c r="P35">
        <v>0</v>
      </c>
      <c r="Q35">
        <v>46</v>
      </c>
      <c r="R35">
        <v>0</v>
      </c>
      <c r="T35">
        <v>0</v>
      </c>
      <c r="U35">
        <v>1</v>
      </c>
      <c r="V35">
        <v>991</v>
      </c>
      <c r="W35">
        <v>1</v>
      </c>
      <c r="X35" t="s">
        <v>55</v>
      </c>
      <c r="Y35">
        <v>1</v>
      </c>
      <c r="Z35">
        <v>4</v>
      </c>
      <c r="AA35">
        <v>44</v>
      </c>
      <c r="AB35">
        <v>3</v>
      </c>
      <c r="AC35">
        <v>1</v>
      </c>
      <c r="AD35">
        <v>3</v>
      </c>
      <c r="AE35">
        <v>3423</v>
      </c>
      <c r="AF35">
        <v>22957</v>
      </c>
      <c r="AG35">
        <v>6</v>
      </c>
      <c r="AH35">
        <v>12</v>
      </c>
      <c r="AI35">
        <v>3</v>
      </c>
      <c r="AJ35">
        <v>3</v>
      </c>
      <c r="AK35">
        <v>80</v>
      </c>
      <c r="AL35">
        <v>0</v>
      </c>
      <c r="AM35">
        <v>10</v>
      </c>
      <c r="AN35">
        <v>4</v>
      </c>
      <c r="AO35">
        <v>7</v>
      </c>
      <c r="AP35">
        <v>6</v>
      </c>
      <c r="AQ35">
        <v>5</v>
      </c>
      <c r="AR35">
        <v>7</v>
      </c>
      <c r="AS35" t="s">
        <v>1591</v>
      </c>
      <c r="AT35" t="s">
        <v>1592</v>
      </c>
      <c r="AU35" t="s">
        <v>1575</v>
      </c>
      <c r="AV35" t="s">
        <v>1583</v>
      </c>
    </row>
    <row r="36" spans="1:48" x14ac:dyDescent="0.3">
      <c r="A36" t="s">
        <v>56</v>
      </c>
      <c r="B36" t="s">
        <v>57</v>
      </c>
      <c r="C36" t="s">
        <v>69</v>
      </c>
      <c r="D36" t="s">
        <v>59</v>
      </c>
      <c r="E36" t="s">
        <v>161</v>
      </c>
      <c r="F36" t="s">
        <v>49</v>
      </c>
      <c r="G36" t="s">
        <v>1007</v>
      </c>
      <c r="H36">
        <v>1289</v>
      </c>
      <c r="I36" t="s">
        <v>62</v>
      </c>
      <c r="J36" t="s">
        <v>163</v>
      </c>
      <c r="K36" t="s">
        <v>64</v>
      </c>
      <c r="L36" t="s">
        <v>56</v>
      </c>
      <c r="M36" t="s">
        <v>54</v>
      </c>
      <c r="N36">
        <v>5</v>
      </c>
      <c r="O36">
        <v>-2</v>
      </c>
      <c r="P36">
        <v>0</v>
      </c>
      <c r="Q36">
        <v>34</v>
      </c>
      <c r="R36">
        <v>0</v>
      </c>
      <c r="T36">
        <v>0</v>
      </c>
      <c r="U36">
        <v>1</v>
      </c>
      <c r="V36">
        <v>648</v>
      </c>
      <c r="W36">
        <v>11</v>
      </c>
      <c r="X36" t="s">
        <v>77</v>
      </c>
      <c r="Y36">
        <v>1</v>
      </c>
      <c r="Z36">
        <v>3</v>
      </c>
      <c r="AA36">
        <v>56</v>
      </c>
      <c r="AB36">
        <v>2</v>
      </c>
      <c r="AC36">
        <v>2</v>
      </c>
      <c r="AD36">
        <v>2</v>
      </c>
      <c r="AE36">
        <v>4490</v>
      </c>
      <c r="AF36">
        <v>21833</v>
      </c>
      <c r="AG36">
        <v>4</v>
      </c>
      <c r="AH36">
        <v>11</v>
      </c>
      <c r="AI36">
        <v>3</v>
      </c>
      <c r="AJ36">
        <v>4</v>
      </c>
      <c r="AK36">
        <v>80</v>
      </c>
      <c r="AL36">
        <v>2</v>
      </c>
      <c r="AM36">
        <v>14</v>
      </c>
      <c r="AN36">
        <v>4</v>
      </c>
      <c r="AO36">
        <v>10</v>
      </c>
      <c r="AP36">
        <v>9</v>
      </c>
      <c r="AQ36">
        <v>1</v>
      </c>
      <c r="AR36">
        <v>8</v>
      </c>
      <c r="AS36" t="s">
        <v>1585</v>
      </c>
      <c r="AT36" t="s">
        <v>1586</v>
      </c>
      <c r="AU36" t="s">
        <v>1575</v>
      </c>
      <c r="AV36" t="s">
        <v>1584</v>
      </c>
    </row>
    <row r="37" spans="1:48" x14ac:dyDescent="0.3">
      <c r="A37" t="s">
        <v>56</v>
      </c>
      <c r="B37" t="s">
        <v>91</v>
      </c>
      <c r="C37" t="s">
        <v>46</v>
      </c>
      <c r="D37" t="s">
        <v>59</v>
      </c>
      <c r="E37" t="s">
        <v>161</v>
      </c>
      <c r="F37" t="s">
        <v>72</v>
      </c>
      <c r="G37" t="s">
        <v>962</v>
      </c>
      <c r="H37">
        <v>1231</v>
      </c>
      <c r="I37" t="s">
        <v>62</v>
      </c>
      <c r="J37" t="s">
        <v>163</v>
      </c>
      <c r="K37" t="s">
        <v>64</v>
      </c>
      <c r="L37" t="s">
        <v>56</v>
      </c>
      <c r="M37" t="s">
        <v>54</v>
      </c>
      <c r="N37">
        <v>3</v>
      </c>
      <c r="O37">
        <v>-2</v>
      </c>
      <c r="P37">
        <v>0</v>
      </c>
      <c r="Q37">
        <v>42</v>
      </c>
      <c r="R37">
        <v>0</v>
      </c>
      <c r="T37">
        <v>0</v>
      </c>
      <c r="U37">
        <v>1</v>
      </c>
      <c r="V37">
        <v>179</v>
      </c>
      <c r="W37">
        <v>2</v>
      </c>
      <c r="X37" t="s">
        <v>134</v>
      </c>
      <c r="Y37">
        <v>1</v>
      </c>
      <c r="Z37">
        <v>4</v>
      </c>
      <c r="AA37">
        <v>79</v>
      </c>
      <c r="AB37">
        <v>4</v>
      </c>
      <c r="AC37">
        <v>2</v>
      </c>
      <c r="AD37">
        <v>3</v>
      </c>
      <c r="AE37">
        <v>6272</v>
      </c>
      <c r="AF37">
        <v>12858</v>
      </c>
      <c r="AG37">
        <v>7</v>
      </c>
      <c r="AH37">
        <v>16</v>
      </c>
      <c r="AI37">
        <v>3</v>
      </c>
      <c r="AJ37">
        <v>1</v>
      </c>
      <c r="AK37">
        <v>80</v>
      </c>
      <c r="AL37">
        <v>1</v>
      </c>
      <c r="AM37">
        <v>10</v>
      </c>
      <c r="AN37">
        <v>4</v>
      </c>
      <c r="AO37">
        <v>4</v>
      </c>
      <c r="AP37">
        <v>3</v>
      </c>
      <c r="AQ37">
        <v>0</v>
      </c>
      <c r="AR37">
        <v>3</v>
      </c>
      <c r="AS37" t="s">
        <v>1589</v>
      </c>
      <c r="AT37" t="s">
        <v>1590</v>
      </c>
      <c r="AU37" t="s">
        <v>1577</v>
      </c>
      <c r="AV37" t="s">
        <v>1582</v>
      </c>
    </row>
    <row r="38" spans="1:48" x14ac:dyDescent="0.3">
      <c r="A38" t="s">
        <v>56</v>
      </c>
      <c r="B38" t="s">
        <v>45</v>
      </c>
      <c r="C38" t="s">
        <v>69</v>
      </c>
      <c r="D38" t="s">
        <v>59</v>
      </c>
      <c r="E38" t="s">
        <v>161</v>
      </c>
      <c r="F38" t="s">
        <v>163</v>
      </c>
      <c r="G38" t="s">
        <v>947</v>
      </c>
      <c r="H38">
        <v>1207</v>
      </c>
      <c r="I38" t="s">
        <v>62</v>
      </c>
      <c r="J38" t="s">
        <v>163</v>
      </c>
      <c r="K38" t="s">
        <v>64</v>
      </c>
      <c r="L38" t="s">
        <v>56</v>
      </c>
      <c r="M38" t="s">
        <v>54</v>
      </c>
      <c r="N38">
        <v>2</v>
      </c>
      <c r="O38">
        <v>-2</v>
      </c>
      <c r="P38">
        <v>0</v>
      </c>
      <c r="Q38">
        <v>33</v>
      </c>
      <c r="R38">
        <v>0</v>
      </c>
      <c r="T38">
        <v>0</v>
      </c>
      <c r="U38">
        <v>1</v>
      </c>
      <c r="V38">
        <v>147</v>
      </c>
      <c r="W38">
        <v>2</v>
      </c>
      <c r="X38" t="s">
        <v>77</v>
      </c>
      <c r="Y38">
        <v>1</v>
      </c>
      <c r="Z38">
        <v>2</v>
      </c>
      <c r="AA38">
        <v>99</v>
      </c>
      <c r="AB38">
        <v>3</v>
      </c>
      <c r="AC38">
        <v>1</v>
      </c>
      <c r="AD38">
        <v>3</v>
      </c>
      <c r="AE38">
        <v>3600</v>
      </c>
      <c r="AF38">
        <v>8429</v>
      </c>
      <c r="AG38">
        <v>1</v>
      </c>
      <c r="AH38">
        <v>13</v>
      </c>
      <c r="AI38">
        <v>3</v>
      </c>
      <c r="AJ38">
        <v>4</v>
      </c>
      <c r="AK38">
        <v>80</v>
      </c>
      <c r="AL38">
        <v>1</v>
      </c>
      <c r="AM38">
        <v>5</v>
      </c>
      <c r="AN38">
        <v>3</v>
      </c>
      <c r="AO38">
        <v>5</v>
      </c>
      <c r="AP38">
        <v>4</v>
      </c>
      <c r="AQ38">
        <v>1</v>
      </c>
      <c r="AR38">
        <v>4</v>
      </c>
      <c r="AS38" t="s">
        <v>1585</v>
      </c>
      <c r="AT38" t="s">
        <v>1586</v>
      </c>
      <c r="AU38" t="s">
        <v>1576</v>
      </c>
      <c r="AV38" t="s">
        <v>1582</v>
      </c>
    </row>
    <row r="39" spans="1:48" x14ac:dyDescent="0.3">
      <c r="A39" t="s">
        <v>56</v>
      </c>
      <c r="B39" t="s">
        <v>45</v>
      </c>
      <c r="C39" t="s">
        <v>46</v>
      </c>
      <c r="D39" t="s">
        <v>59</v>
      </c>
      <c r="E39" t="s">
        <v>161</v>
      </c>
      <c r="F39" t="s">
        <v>113</v>
      </c>
      <c r="G39" t="s">
        <v>919</v>
      </c>
      <c r="H39">
        <v>1164</v>
      </c>
      <c r="I39" t="s">
        <v>62</v>
      </c>
      <c r="J39" t="s">
        <v>163</v>
      </c>
      <c r="K39" t="s">
        <v>53</v>
      </c>
      <c r="L39" t="s">
        <v>56</v>
      </c>
      <c r="M39" t="s">
        <v>54</v>
      </c>
      <c r="N39">
        <v>2</v>
      </c>
      <c r="O39">
        <v>-2</v>
      </c>
      <c r="P39">
        <v>0</v>
      </c>
      <c r="Q39">
        <v>35</v>
      </c>
      <c r="R39">
        <v>0</v>
      </c>
      <c r="T39">
        <v>0</v>
      </c>
      <c r="U39">
        <v>1</v>
      </c>
      <c r="V39">
        <v>528</v>
      </c>
      <c r="W39">
        <v>8</v>
      </c>
      <c r="X39" t="s">
        <v>71</v>
      </c>
      <c r="Y39">
        <v>1</v>
      </c>
      <c r="Z39">
        <v>4</v>
      </c>
      <c r="AA39">
        <v>100</v>
      </c>
      <c r="AB39">
        <v>3</v>
      </c>
      <c r="AC39">
        <v>1</v>
      </c>
      <c r="AD39">
        <v>4</v>
      </c>
      <c r="AE39">
        <v>4323</v>
      </c>
      <c r="AF39">
        <v>7108</v>
      </c>
      <c r="AG39">
        <v>1</v>
      </c>
      <c r="AH39">
        <v>17</v>
      </c>
      <c r="AI39">
        <v>3</v>
      </c>
      <c r="AJ39">
        <v>2</v>
      </c>
      <c r="AK39">
        <v>80</v>
      </c>
      <c r="AL39">
        <v>0</v>
      </c>
      <c r="AM39">
        <v>6</v>
      </c>
      <c r="AN39">
        <v>1</v>
      </c>
      <c r="AO39">
        <v>5</v>
      </c>
      <c r="AP39">
        <v>4</v>
      </c>
      <c r="AQ39">
        <v>1</v>
      </c>
      <c r="AR39">
        <v>4</v>
      </c>
      <c r="AS39" t="s">
        <v>1585</v>
      </c>
      <c r="AT39" t="s">
        <v>1586</v>
      </c>
      <c r="AU39" t="s">
        <v>1577</v>
      </c>
      <c r="AV39" t="s">
        <v>1582</v>
      </c>
    </row>
    <row r="40" spans="1:48" x14ac:dyDescent="0.3">
      <c r="A40" t="s">
        <v>56</v>
      </c>
      <c r="B40" t="s">
        <v>45</v>
      </c>
      <c r="C40" t="s">
        <v>46</v>
      </c>
      <c r="D40" t="s">
        <v>59</v>
      </c>
      <c r="E40" t="s">
        <v>161</v>
      </c>
      <c r="F40" t="s">
        <v>163</v>
      </c>
      <c r="G40" t="s">
        <v>910</v>
      </c>
      <c r="H40">
        <v>1152</v>
      </c>
      <c r="I40" t="s">
        <v>62</v>
      </c>
      <c r="J40" t="s">
        <v>163</v>
      </c>
      <c r="K40" t="s">
        <v>64</v>
      </c>
      <c r="L40" t="s">
        <v>56</v>
      </c>
      <c r="M40" t="s">
        <v>54</v>
      </c>
      <c r="N40">
        <v>2</v>
      </c>
      <c r="O40">
        <v>-2</v>
      </c>
      <c r="P40">
        <v>0</v>
      </c>
      <c r="Q40">
        <v>38</v>
      </c>
      <c r="R40">
        <v>0</v>
      </c>
      <c r="T40">
        <v>0</v>
      </c>
      <c r="U40">
        <v>1</v>
      </c>
      <c r="V40">
        <v>433</v>
      </c>
      <c r="W40">
        <v>1</v>
      </c>
      <c r="X40" t="s">
        <v>77</v>
      </c>
      <c r="Y40">
        <v>1</v>
      </c>
      <c r="Z40">
        <v>3</v>
      </c>
      <c r="AA40">
        <v>37</v>
      </c>
      <c r="AB40">
        <v>4</v>
      </c>
      <c r="AC40">
        <v>1</v>
      </c>
      <c r="AD40">
        <v>3</v>
      </c>
      <c r="AE40">
        <v>2844</v>
      </c>
      <c r="AF40">
        <v>6004</v>
      </c>
      <c r="AG40">
        <v>1</v>
      </c>
      <c r="AH40">
        <v>13</v>
      </c>
      <c r="AI40">
        <v>3</v>
      </c>
      <c r="AJ40">
        <v>4</v>
      </c>
      <c r="AK40">
        <v>80</v>
      </c>
      <c r="AL40">
        <v>1</v>
      </c>
      <c r="AM40">
        <v>7</v>
      </c>
      <c r="AN40">
        <v>4</v>
      </c>
      <c r="AO40">
        <v>7</v>
      </c>
      <c r="AP40">
        <v>6</v>
      </c>
      <c r="AQ40">
        <v>5</v>
      </c>
      <c r="AR40">
        <v>0</v>
      </c>
      <c r="AS40" t="s">
        <v>1589</v>
      </c>
      <c r="AT40" t="s">
        <v>1590</v>
      </c>
      <c r="AU40" t="s">
        <v>1576</v>
      </c>
      <c r="AV40" t="s">
        <v>1583</v>
      </c>
    </row>
    <row r="41" spans="1:48" x14ac:dyDescent="0.3">
      <c r="A41" t="s">
        <v>44</v>
      </c>
      <c r="B41" t="s">
        <v>45</v>
      </c>
      <c r="C41" t="s">
        <v>46</v>
      </c>
      <c r="D41" t="s">
        <v>47</v>
      </c>
      <c r="E41" t="s">
        <v>161</v>
      </c>
      <c r="F41" t="s">
        <v>72</v>
      </c>
      <c r="G41" t="s">
        <v>873</v>
      </c>
      <c r="H41">
        <v>1098</v>
      </c>
      <c r="I41" t="s">
        <v>62</v>
      </c>
      <c r="J41" t="s">
        <v>163</v>
      </c>
      <c r="K41" t="s">
        <v>64</v>
      </c>
      <c r="L41" t="s">
        <v>56</v>
      </c>
      <c r="M41" t="s">
        <v>54</v>
      </c>
      <c r="N41">
        <v>1</v>
      </c>
      <c r="O41">
        <v>-2</v>
      </c>
      <c r="P41">
        <v>0</v>
      </c>
      <c r="Q41">
        <v>44</v>
      </c>
      <c r="R41">
        <v>1</v>
      </c>
      <c r="S41">
        <v>1</v>
      </c>
      <c r="T41">
        <v>1</v>
      </c>
      <c r="U41">
        <v>0</v>
      </c>
      <c r="V41">
        <v>1376</v>
      </c>
      <c r="W41">
        <v>1</v>
      </c>
      <c r="X41" t="s">
        <v>55</v>
      </c>
      <c r="Y41">
        <v>1</v>
      </c>
      <c r="Z41">
        <v>2</v>
      </c>
      <c r="AA41">
        <v>91</v>
      </c>
      <c r="AB41">
        <v>2</v>
      </c>
      <c r="AC41">
        <v>3</v>
      </c>
      <c r="AD41">
        <v>3</v>
      </c>
      <c r="AE41">
        <v>10482</v>
      </c>
      <c r="AF41">
        <v>2326</v>
      </c>
      <c r="AG41">
        <v>9</v>
      </c>
      <c r="AH41">
        <v>14</v>
      </c>
      <c r="AI41">
        <v>3</v>
      </c>
      <c r="AJ41">
        <v>4</v>
      </c>
      <c r="AK41">
        <v>80</v>
      </c>
      <c r="AL41">
        <v>1</v>
      </c>
      <c r="AM41">
        <v>24</v>
      </c>
      <c r="AN41">
        <v>3</v>
      </c>
      <c r="AO41">
        <v>20</v>
      </c>
      <c r="AP41">
        <v>6</v>
      </c>
      <c r="AQ41">
        <v>3</v>
      </c>
      <c r="AR41">
        <v>6</v>
      </c>
      <c r="AS41" t="s">
        <v>1589</v>
      </c>
      <c r="AT41" t="s">
        <v>1590</v>
      </c>
      <c r="AU41" t="s">
        <v>1576</v>
      </c>
      <c r="AV41" t="s">
        <v>1581</v>
      </c>
    </row>
    <row r="42" spans="1:48" x14ac:dyDescent="0.3">
      <c r="A42" t="s">
        <v>56</v>
      </c>
      <c r="B42" t="s">
        <v>45</v>
      </c>
      <c r="C42" t="s">
        <v>58</v>
      </c>
      <c r="D42" t="s">
        <v>59</v>
      </c>
      <c r="E42" t="s">
        <v>161</v>
      </c>
      <c r="F42" t="s">
        <v>72</v>
      </c>
      <c r="G42" t="s">
        <v>843</v>
      </c>
      <c r="H42">
        <v>1049</v>
      </c>
      <c r="I42" t="s">
        <v>62</v>
      </c>
      <c r="J42" t="s">
        <v>163</v>
      </c>
      <c r="K42" t="s">
        <v>53</v>
      </c>
      <c r="L42" t="s">
        <v>56</v>
      </c>
      <c r="M42" t="s">
        <v>54</v>
      </c>
      <c r="N42">
        <v>3</v>
      </c>
      <c r="O42">
        <v>-2</v>
      </c>
      <c r="P42">
        <v>0</v>
      </c>
      <c r="Q42">
        <v>45</v>
      </c>
      <c r="R42">
        <v>0</v>
      </c>
      <c r="T42">
        <v>0</v>
      </c>
      <c r="U42">
        <v>1</v>
      </c>
      <c r="V42">
        <v>788</v>
      </c>
      <c r="W42">
        <v>24</v>
      </c>
      <c r="X42" t="s">
        <v>71</v>
      </c>
      <c r="Y42">
        <v>1</v>
      </c>
      <c r="Z42">
        <v>2</v>
      </c>
      <c r="AA42">
        <v>36</v>
      </c>
      <c r="AB42">
        <v>3</v>
      </c>
      <c r="AC42">
        <v>1</v>
      </c>
      <c r="AD42">
        <v>3</v>
      </c>
      <c r="AE42">
        <v>2177</v>
      </c>
      <c r="AF42">
        <v>8318</v>
      </c>
      <c r="AG42">
        <v>1</v>
      </c>
      <c r="AH42">
        <v>16</v>
      </c>
      <c r="AI42">
        <v>3</v>
      </c>
      <c r="AJ42">
        <v>1</v>
      </c>
      <c r="AK42">
        <v>80</v>
      </c>
      <c r="AL42">
        <v>0</v>
      </c>
      <c r="AM42">
        <v>6</v>
      </c>
      <c r="AN42">
        <v>3</v>
      </c>
      <c r="AO42">
        <v>6</v>
      </c>
      <c r="AP42">
        <v>3</v>
      </c>
      <c r="AQ42">
        <v>0</v>
      </c>
      <c r="AR42">
        <v>4</v>
      </c>
      <c r="AS42" t="s">
        <v>1589</v>
      </c>
      <c r="AT42" t="s">
        <v>1590</v>
      </c>
      <c r="AU42" t="s">
        <v>1577</v>
      </c>
      <c r="AV42" t="s">
        <v>1583</v>
      </c>
    </row>
    <row r="43" spans="1:48" x14ac:dyDescent="0.3">
      <c r="A43" t="s">
        <v>56</v>
      </c>
      <c r="B43" t="s">
        <v>45</v>
      </c>
      <c r="C43" t="s">
        <v>69</v>
      </c>
      <c r="D43" t="s">
        <v>59</v>
      </c>
      <c r="E43" t="s">
        <v>161</v>
      </c>
      <c r="F43" t="s">
        <v>163</v>
      </c>
      <c r="G43" t="s">
        <v>739</v>
      </c>
      <c r="H43">
        <v>910</v>
      </c>
      <c r="I43" t="s">
        <v>62</v>
      </c>
      <c r="J43" t="s">
        <v>163</v>
      </c>
      <c r="K43" t="s">
        <v>79</v>
      </c>
      <c r="L43" t="s">
        <v>44</v>
      </c>
      <c r="M43" t="s">
        <v>54</v>
      </c>
      <c r="N43">
        <v>4</v>
      </c>
      <c r="O43">
        <v>-2</v>
      </c>
      <c r="P43">
        <v>0</v>
      </c>
      <c r="Q43">
        <v>33</v>
      </c>
      <c r="R43">
        <v>0</v>
      </c>
      <c r="T43">
        <v>0</v>
      </c>
      <c r="U43">
        <v>1</v>
      </c>
      <c r="V43">
        <v>1075</v>
      </c>
      <c r="W43">
        <v>3</v>
      </c>
      <c r="X43" t="s">
        <v>55</v>
      </c>
      <c r="Y43">
        <v>1</v>
      </c>
      <c r="Z43">
        <v>4</v>
      </c>
      <c r="AA43">
        <v>57</v>
      </c>
      <c r="AB43">
        <v>3</v>
      </c>
      <c r="AC43">
        <v>1</v>
      </c>
      <c r="AD43">
        <v>3</v>
      </c>
      <c r="AE43">
        <v>2277</v>
      </c>
      <c r="AF43">
        <v>22650</v>
      </c>
      <c r="AG43">
        <v>3</v>
      </c>
      <c r="AH43">
        <v>11</v>
      </c>
      <c r="AI43">
        <v>3</v>
      </c>
      <c r="AJ43">
        <v>3</v>
      </c>
      <c r="AK43">
        <v>80</v>
      </c>
      <c r="AL43">
        <v>1</v>
      </c>
      <c r="AM43">
        <v>7</v>
      </c>
      <c r="AN43">
        <v>4</v>
      </c>
      <c r="AO43">
        <v>4</v>
      </c>
      <c r="AP43">
        <v>3</v>
      </c>
      <c r="AQ43">
        <v>0</v>
      </c>
      <c r="AR43">
        <v>3</v>
      </c>
      <c r="AS43" t="s">
        <v>1585</v>
      </c>
      <c r="AT43" t="s">
        <v>1586</v>
      </c>
      <c r="AU43" t="s">
        <v>1575</v>
      </c>
      <c r="AV43" t="s">
        <v>1582</v>
      </c>
    </row>
    <row r="44" spans="1:48" x14ac:dyDescent="0.3">
      <c r="A44" t="s">
        <v>56</v>
      </c>
      <c r="B44" t="s">
        <v>45</v>
      </c>
      <c r="C44" t="s">
        <v>46</v>
      </c>
      <c r="D44" t="s">
        <v>59</v>
      </c>
      <c r="E44" t="s">
        <v>161</v>
      </c>
      <c r="F44" t="s">
        <v>49</v>
      </c>
      <c r="G44" t="s">
        <v>738</v>
      </c>
      <c r="H44">
        <v>909</v>
      </c>
      <c r="I44" t="s">
        <v>51</v>
      </c>
      <c r="J44" t="s">
        <v>163</v>
      </c>
      <c r="K44" t="s">
        <v>64</v>
      </c>
      <c r="L44" t="s">
        <v>56</v>
      </c>
      <c r="M44" t="s">
        <v>54</v>
      </c>
      <c r="N44">
        <v>2</v>
      </c>
      <c r="O44">
        <v>-2</v>
      </c>
      <c r="P44">
        <v>0</v>
      </c>
      <c r="Q44">
        <v>39</v>
      </c>
      <c r="R44">
        <v>0</v>
      </c>
      <c r="T44">
        <v>0</v>
      </c>
      <c r="U44">
        <v>1</v>
      </c>
      <c r="V44">
        <v>1383</v>
      </c>
      <c r="W44">
        <v>2</v>
      </c>
      <c r="X44" t="s">
        <v>77</v>
      </c>
      <c r="Y44">
        <v>1</v>
      </c>
      <c r="Z44">
        <v>4</v>
      </c>
      <c r="AA44">
        <v>42</v>
      </c>
      <c r="AB44">
        <v>2</v>
      </c>
      <c r="AC44">
        <v>2</v>
      </c>
      <c r="AD44">
        <v>1</v>
      </c>
      <c r="AE44">
        <v>5204</v>
      </c>
      <c r="AF44">
        <v>7790</v>
      </c>
      <c r="AG44">
        <v>8</v>
      </c>
      <c r="AH44">
        <v>11</v>
      </c>
      <c r="AI44">
        <v>3</v>
      </c>
      <c r="AJ44">
        <v>3</v>
      </c>
      <c r="AK44">
        <v>80</v>
      </c>
      <c r="AL44">
        <v>2</v>
      </c>
      <c r="AM44">
        <v>13</v>
      </c>
      <c r="AN44">
        <v>3</v>
      </c>
      <c r="AO44">
        <v>5</v>
      </c>
      <c r="AP44">
        <v>4</v>
      </c>
      <c r="AQ44">
        <v>0</v>
      </c>
      <c r="AR44">
        <v>4</v>
      </c>
      <c r="AS44" t="s">
        <v>1589</v>
      </c>
      <c r="AT44" t="s">
        <v>1590</v>
      </c>
      <c r="AU44" t="s">
        <v>1575</v>
      </c>
      <c r="AV44" t="s">
        <v>1582</v>
      </c>
    </row>
    <row r="45" spans="1:48" x14ac:dyDescent="0.3">
      <c r="A45" t="s">
        <v>56</v>
      </c>
      <c r="B45" t="s">
        <v>45</v>
      </c>
      <c r="C45" t="s">
        <v>46</v>
      </c>
      <c r="D45" t="s">
        <v>59</v>
      </c>
      <c r="E45" t="s">
        <v>161</v>
      </c>
      <c r="F45" t="s">
        <v>49</v>
      </c>
      <c r="G45" t="s">
        <v>717</v>
      </c>
      <c r="H45">
        <v>878</v>
      </c>
      <c r="I45" t="s">
        <v>62</v>
      </c>
      <c r="J45" t="s">
        <v>163</v>
      </c>
      <c r="K45" t="s">
        <v>64</v>
      </c>
      <c r="L45" t="s">
        <v>56</v>
      </c>
      <c r="M45" t="s">
        <v>54</v>
      </c>
      <c r="N45">
        <v>3</v>
      </c>
      <c r="O45">
        <v>-2</v>
      </c>
      <c r="P45">
        <v>0</v>
      </c>
      <c r="Q45">
        <v>36</v>
      </c>
      <c r="R45">
        <v>0</v>
      </c>
      <c r="T45">
        <v>0</v>
      </c>
      <c r="U45">
        <v>1</v>
      </c>
      <c r="V45">
        <v>1278</v>
      </c>
      <c r="W45">
        <v>8</v>
      </c>
      <c r="X45" t="s">
        <v>77</v>
      </c>
      <c r="Y45">
        <v>1</v>
      </c>
      <c r="Z45">
        <v>1</v>
      </c>
      <c r="AA45">
        <v>77</v>
      </c>
      <c r="AB45">
        <v>2</v>
      </c>
      <c r="AC45">
        <v>1</v>
      </c>
      <c r="AD45">
        <v>1</v>
      </c>
      <c r="AE45">
        <v>2342</v>
      </c>
      <c r="AF45">
        <v>8635</v>
      </c>
      <c r="AG45">
        <v>0</v>
      </c>
      <c r="AH45">
        <v>21</v>
      </c>
      <c r="AI45">
        <v>4</v>
      </c>
      <c r="AJ45">
        <v>3</v>
      </c>
      <c r="AK45">
        <v>80</v>
      </c>
      <c r="AL45">
        <v>0</v>
      </c>
      <c r="AM45">
        <v>6</v>
      </c>
      <c r="AN45">
        <v>3</v>
      </c>
      <c r="AO45">
        <v>5</v>
      </c>
      <c r="AP45">
        <v>4</v>
      </c>
      <c r="AQ45">
        <v>0</v>
      </c>
      <c r="AR45">
        <v>3</v>
      </c>
      <c r="AS45" t="s">
        <v>1589</v>
      </c>
      <c r="AT45" t="s">
        <v>1590</v>
      </c>
      <c r="AU45" t="s">
        <v>1578</v>
      </c>
      <c r="AV45" t="s">
        <v>1582</v>
      </c>
    </row>
    <row r="46" spans="1:48" x14ac:dyDescent="0.3">
      <c r="A46" t="s">
        <v>56</v>
      </c>
      <c r="B46" t="s">
        <v>45</v>
      </c>
      <c r="C46" t="s">
        <v>69</v>
      </c>
      <c r="D46" t="s">
        <v>59</v>
      </c>
      <c r="E46" t="s">
        <v>161</v>
      </c>
      <c r="F46" t="s">
        <v>72</v>
      </c>
      <c r="G46" t="s">
        <v>713</v>
      </c>
      <c r="H46">
        <v>869</v>
      </c>
      <c r="I46" t="s">
        <v>62</v>
      </c>
      <c r="J46" t="s">
        <v>163</v>
      </c>
      <c r="K46" t="s">
        <v>79</v>
      </c>
      <c r="L46" t="s">
        <v>56</v>
      </c>
      <c r="M46" t="s">
        <v>54</v>
      </c>
      <c r="N46">
        <v>6</v>
      </c>
      <c r="O46">
        <v>-2</v>
      </c>
      <c r="P46">
        <v>0</v>
      </c>
      <c r="Q46">
        <v>28</v>
      </c>
      <c r="R46">
        <v>0</v>
      </c>
      <c r="T46">
        <v>0</v>
      </c>
      <c r="U46">
        <v>1</v>
      </c>
      <c r="V46">
        <v>1169</v>
      </c>
      <c r="W46">
        <v>8</v>
      </c>
      <c r="X46" t="s">
        <v>55</v>
      </c>
      <c r="Y46">
        <v>1</v>
      </c>
      <c r="Z46">
        <v>2</v>
      </c>
      <c r="AA46">
        <v>63</v>
      </c>
      <c r="AB46">
        <v>2</v>
      </c>
      <c r="AC46">
        <v>1</v>
      </c>
      <c r="AD46">
        <v>4</v>
      </c>
      <c r="AE46">
        <v>4936</v>
      </c>
      <c r="AF46">
        <v>23965</v>
      </c>
      <c r="AG46">
        <v>1</v>
      </c>
      <c r="AH46">
        <v>13</v>
      </c>
      <c r="AI46">
        <v>3</v>
      </c>
      <c r="AJ46">
        <v>4</v>
      </c>
      <c r="AK46">
        <v>80</v>
      </c>
      <c r="AL46">
        <v>1</v>
      </c>
      <c r="AM46">
        <v>6</v>
      </c>
      <c r="AN46">
        <v>3</v>
      </c>
      <c r="AO46">
        <v>5</v>
      </c>
      <c r="AP46">
        <v>1</v>
      </c>
      <c r="AQ46">
        <v>0</v>
      </c>
      <c r="AR46">
        <v>4</v>
      </c>
      <c r="AS46" t="s">
        <v>1585</v>
      </c>
      <c r="AT46" t="s">
        <v>1586</v>
      </c>
      <c r="AU46" t="s">
        <v>1576</v>
      </c>
      <c r="AV46" t="s">
        <v>1582</v>
      </c>
    </row>
    <row r="47" spans="1:48" x14ac:dyDescent="0.3">
      <c r="A47" t="s">
        <v>56</v>
      </c>
      <c r="B47" t="s">
        <v>45</v>
      </c>
      <c r="C47" t="s">
        <v>69</v>
      </c>
      <c r="D47" t="s">
        <v>59</v>
      </c>
      <c r="E47" t="s">
        <v>161</v>
      </c>
      <c r="F47" t="s">
        <v>163</v>
      </c>
      <c r="G47" t="s">
        <v>697</v>
      </c>
      <c r="H47">
        <v>847</v>
      </c>
      <c r="I47" t="s">
        <v>62</v>
      </c>
      <c r="J47" t="s">
        <v>163</v>
      </c>
      <c r="K47" t="s">
        <v>64</v>
      </c>
      <c r="L47" t="s">
        <v>56</v>
      </c>
      <c r="M47" t="s">
        <v>54</v>
      </c>
      <c r="N47">
        <v>1</v>
      </c>
      <c r="O47">
        <v>-2</v>
      </c>
      <c r="P47">
        <v>0</v>
      </c>
      <c r="Q47">
        <v>34</v>
      </c>
      <c r="R47">
        <v>0</v>
      </c>
      <c r="T47">
        <v>0</v>
      </c>
      <c r="U47">
        <v>1</v>
      </c>
      <c r="V47">
        <v>829</v>
      </c>
      <c r="W47">
        <v>3</v>
      </c>
      <c r="X47" t="s">
        <v>55</v>
      </c>
      <c r="Y47">
        <v>1</v>
      </c>
      <c r="Z47">
        <v>3</v>
      </c>
      <c r="AA47">
        <v>88</v>
      </c>
      <c r="AB47">
        <v>3</v>
      </c>
      <c r="AC47">
        <v>1</v>
      </c>
      <c r="AD47">
        <v>4</v>
      </c>
      <c r="AE47">
        <v>3737</v>
      </c>
      <c r="AF47">
        <v>2243</v>
      </c>
      <c r="AG47">
        <v>0</v>
      </c>
      <c r="AH47">
        <v>19</v>
      </c>
      <c r="AI47">
        <v>3</v>
      </c>
      <c r="AJ47">
        <v>3</v>
      </c>
      <c r="AK47">
        <v>80</v>
      </c>
      <c r="AL47">
        <v>1</v>
      </c>
      <c r="AM47">
        <v>4</v>
      </c>
      <c r="AN47">
        <v>1</v>
      </c>
      <c r="AO47">
        <v>3</v>
      </c>
      <c r="AP47">
        <v>2</v>
      </c>
      <c r="AQ47">
        <v>0</v>
      </c>
      <c r="AR47">
        <v>2</v>
      </c>
      <c r="AS47" t="s">
        <v>1585</v>
      </c>
      <c r="AT47" t="s">
        <v>1586</v>
      </c>
      <c r="AU47" t="s">
        <v>1578</v>
      </c>
      <c r="AV47" t="s">
        <v>1582</v>
      </c>
    </row>
    <row r="48" spans="1:48" x14ac:dyDescent="0.3">
      <c r="A48" t="s">
        <v>56</v>
      </c>
      <c r="B48" t="s">
        <v>45</v>
      </c>
      <c r="C48" t="s">
        <v>46</v>
      </c>
      <c r="D48" t="s">
        <v>59</v>
      </c>
      <c r="E48" t="s">
        <v>161</v>
      </c>
      <c r="F48" t="s">
        <v>163</v>
      </c>
      <c r="G48" t="s">
        <v>683</v>
      </c>
      <c r="H48">
        <v>829</v>
      </c>
      <c r="I48" t="s">
        <v>62</v>
      </c>
      <c r="J48" t="s">
        <v>163</v>
      </c>
      <c r="K48" t="s">
        <v>64</v>
      </c>
      <c r="L48" t="s">
        <v>56</v>
      </c>
      <c r="M48" t="s">
        <v>54</v>
      </c>
      <c r="N48">
        <v>2</v>
      </c>
      <c r="O48">
        <v>-2</v>
      </c>
      <c r="P48">
        <v>0</v>
      </c>
      <c r="Q48">
        <v>36</v>
      </c>
      <c r="R48">
        <v>0</v>
      </c>
      <c r="T48">
        <v>0</v>
      </c>
      <c r="U48">
        <v>1</v>
      </c>
      <c r="V48">
        <v>1041</v>
      </c>
      <c r="W48">
        <v>13</v>
      </c>
      <c r="X48" t="s">
        <v>77</v>
      </c>
      <c r="Y48">
        <v>1</v>
      </c>
      <c r="Z48">
        <v>3</v>
      </c>
      <c r="AA48">
        <v>36</v>
      </c>
      <c r="AB48">
        <v>3</v>
      </c>
      <c r="AC48">
        <v>1</v>
      </c>
      <c r="AD48">
        <v>3</v>
      </c>
      <c r="AE48">
        <v>2143</v>
      </c>
      <c r="AF48">
        <v>25527</v>
      </c>
      <c r="AG48">
        <v>4</v>
      </c>
      <c r="AH48">
        <v>13</v>
      </c>
      <c r="AI48">
        <v>3</v>
      </c>
      <c r="AJ48">
        <v>2</v>
      </c>
      <c r="AK48">
        <v>80</v>
      </c>
      <c r="AL48">
        <v>1</v>
      </c>
      <c r="AM48">
        <v>8</v>
      </c>
      <c r="AN48">
        <v>3</v>
      </c>
      <c r="AO48">
        <v>5</v>
      </c>
      <c r="AP48">
        <v>2</v>
      </c>
      <c r="AQ48">
        <v>0</v>
      </c>
      <c r="AR48">
        <v>4</v>
      </c>
      <c r="AS48" t="s">
        <v>1589</v>
      </c>
      <c r="AT48" t="s">
        <v>1590</v>
      </c>
      <c r="AU48" t="s">
        <v>1576</v>
      </c>
      <c r="AV48" t="s">
        <v>1582</v>
      </c>
    </row>
    <row r="49" spans="1:48" x14ac:dyDescent="0.3">
      <c r="A49" t="s">
        <v>56</v>
      </c>
      <c r="B49" t="s">
        <v>45</v>
      </c>
      <c r="C49" t="s">
        <v>46</v>
      </c>
      <c r="D49" t="s">
        <v>59</v>
      </c>
      <c r="E49" t="s">
        <v>161</v>
      </c>
      <c r="F49" t="s">
        <v>163</v>
      </c>
      <c r="G49" t="s">
        <v>635</v>
      </c>
      <c r="H49">
        <v>760</v>
      </c>
      <c r="I49" t="s">
        <v>51</v>
      </c>
      <c r="J49" t="s">
        <v>163</v>
      </c>
      <c r="K49" t="s">
        <v>64</v>
      </c>
      <c r="L49" t="s">
        <v>56</v>
      </c>
      <c r="M49" t="s">
        <v>54</v>
      </c>
      <c r="N49">
        <v>3</v>
      </c>
      <c r="O49">
        <v>-2</v>
      </c>
      <c r="P49">
        <v>0</v>
      </c>
      <c r="Q49">
        <v>39</v>
      </c>
      <c r="R49">
        <v>0</v>
      </c>
      <c r="T49">
        <v>0</v>
      </c>
      <c r="U49">
        <v>1</v>
      </c>
      <c r="V49">
        <v>141</v>
      </c>
      <c r="W49">
        <v>3</v>
      </c>
      <c r="X49" t="s">
        <v>77</v>
      </c>
      <c r="Y49">
        <v>1</v>
      </c>
      <c r="Z49">
        <v>3</v>
      </c>
      <c r="AA49">
        <v>44</v>
      </c>
      <c r="AB49">
        <v>4</v>
      </c>
      <c r="AC49">
        <v>2</v>
      </c>
      <c r="AD49">
        <v>3</v>
      </c>
      <c r="AE49">
        <v>6389</v>
      </c>
      <c r="AF49">
        <v>18767</v>
      </c>
      <c r="AG49">
        <v>9</v>
      </c>
      <c r="AH49">
        <v>15</v>
      </c>
      <c r="AI49">
        <v>3</v>
      </c>
      <c r="AJ49">
        <v>3</v>
      </c>
      <c r="AK49">
        <v>80</v>
      </c>
      <c r="AL49">
        <v>1</v>
      </c>
      <c r="AM49">
        <v>12</v>
      </c>
      <c r="AN49">
        <v>1</v>
      </c>
      <c r="AO49">
        <v>8</v>
      </c>
      <c r="AP49">
        <v>3</v>
      </c>
      <c r="AQ49">
        <v>3</v>
      </c>
      <c r="AR49">
        <v>6</v>
      </c>
      <c r="AS49" t="s">
        <v>1589</v>
      </c>
      <c r="AT49" t="s">
        <v>1590</v>
      </c>
      <c r="AU49" t="s">
        <v>1576</v>
      </c>
      <c r="AV49" t="s">
        <v>1583</v>
      </c>
    </row>
    <row r="50" spans="1:48" x14ac:dyDescent="0.3">
      <c r="A50" t="s">
        <v>56</v>
      </c>
      <c r="B50" t="s">
        <v>45</v>
      </c>
      <c r="C50" t="s">
        <v>46</v>
      </c>
      <c r="D50" t="s">
        <v>59</v>
      </c>
      <c r="E50" t="s">
        <v>161</v>
      </c>
      <c r="F50" t="s">
        <v>163</v>
      </c>
      <c r="G50" t="s">
        <v>622</v>
      </c>
      <c r="H50">
        <v>734</v>
      </c>
      <c r="I50" t="s">
        <v>62</v>
      </c>
      <c r="J50" t="s">
        <v>95</v>
      </c>
      <c r="K50" t="s">
        <v>64</v>
      </c>
      <c r="L50" t="s">
        <v>56</v>
      </c>
      <c r="M50" t="s">
        <v>54</v>
      </c>
      <c r="N50">
        <v>3</v>
      </c>
      <c r="O50">
        <v>-2</v>
      </c>
      <c r="P50">
        <v>0</v>
      </c>
      <c r="Q50">
        <v>41</v>
      </c>
      <c r="R50">
        <v>0</v>
      </c>
      <c r="T50">
        <v>0</v>
      </c>
      <c r="U50">
        <v>1</v>
      </c>
      <c r="V50">
        <v>314</v>
      </c>
      <c r="W50">
        <v>1</v>
      </c>
      <c r="X50" t="s">
        <v>77</v>
      </c>
      <c r="Y50">
        <v>1</v>
      </c>
      <c r="Z50">
        <v>4</v>
      </c>
      <c r="AA50">
        <v>59</v>
      </c>
      <c r="AB50">
        <v>2</v>
      </c>
      <c r="AC50">
        <v>5</v>
      </c>
      <c r="AD50">
        <v>3</v>
      </c>
      <c r="AE50">
        <v>19189</v>
      </c>
      <c r="AF50">
        <v>19562</v>
      </c>
      <c r="AG50">
        <v>1</v>
      </c>
      <c r="AH50">
        <v>12</v>
      </c>
      <c r="AI50">
        <v>3</v>
      </c>
      <c r="AJ50">
        <v>2</v>
      </c>
      <c r="AK50">
        <v>80</v>
      </c>
      <c r="AL50">
        <v>1</v>
      </c>
      <c r="AM50">
        <v>22</v>
      </c>
      <c r="AN50">
        <v>3</v>
      </c>
      <c r="AO50">
        <v>22</v>
      </c>
      <c r="AP50">
        <v>7</v>
      </c>
      <c r="AQ50">
        <v>2</v>
      </c>
      <c r="AR50">
        <v>10</v>
      </c>
      <c r="AS50" t="s">
        <v>1589</v>
      </c>
      <c r="AT50" t="s">
        <v>1590</v>
      </c>
      <c r="AU50" t="s">
        <v>1575</v>
      </c>
      <c r="AV50" t="s">
        <v>1581</v>
      </c>
    </row>
    <row r="51" spans="1:48" x14ac:dyDescent="0.3">
      <c r="A51" t="s">
        <v>56</v>
      </c>
      <c r="B51" t="s">
        <v>45</v>
      </c>
      <c r="C51" t="s">
        <v>46</v>
      </c>
      <c r="D51" t="s">
        <v>59</v>
      </c>
      <c r="E51" t="s">
        <v>161</v>
      </c>
      <c r="F51" t="s">
        <v>163</v>
      </c>
      <c r="G51" t="s">
        <v>619</v>
      </c>
      <c r="H51">
        <v>731</v>
      </c>
      <c r="I51" t="s">
        <v>62</v>
      </c>
      <c r="J51" t="s">
        <v>95</v>
      </c>
      <c r="K51" t="s">
        <v>79</v>
      </c>
      <c r="L51" t="s">
        <v>56</v>
      </c>
      <c r="M51" t="s">
        <v>54</v>
      </c>
      <c r="N51">
        <v>2</v>
      </c>
      <c r="O51">
        <v>-2</v>
      </c>
      <c r="P51">
        <v>0</v>
      </c>
      <c r="Q51">
        <v>41</v>
      </c>
      <c r="R51">
        <v>0</v>
      </c>
      <c r="T51">
        <v>0</v>
      </c>
      <c r="U51">
        <v>1</v>
      </c>
      <c r="V51">
        <v>427</v>
      </c>
      <c r="W51">
        <v>10</v>
      </c>
      <c r="X51" t="s">
        <v>71</v>
      </c>
      <c r="Y51">
        <v>1</v>
      </c>
      <c r="Z51">
        <v>2</v>
      </c>
      <c r="AA51">
        <v>73</v>
      </c>
      <c r="AB51">
        <v>2</v>
      </c>
      <c r="AC51">
        <v>5</v>
      </c>
      <c r="AD51">
        <v>4</v>
      </c>
      <c r="AE51">
        <v>19141</v>
      </c>
      <c r="AF51">
        <v>8861</v>
      </c>
      <c r="AG51">
        <v>3</v>
      </c>
      <c r="AH51">
        <v>15</v>
      </c>
      <c r="AI51">
        <v>3</v>
      </c>
      <c r="AJ51">
        <v>2</v>
      </c>
      <c r="AK51">
        <v>80</v>
      </c>
      <c r="AL51">
        <v>3</v>
      </c>
      <c r="AM51">
        <v>23</v>
      </c>
      <c r="AN51">
        <v>2</v>
      </c>
      <c r="AO51">
        <v>21</v>
      </c>
      <c r="AP51">
        <v>6</v>
      </c>
      <c r="AQ51">
        <v>12</v>
      </c>
      <c r="AR51">
        <v>6</v>
      </c>
      <c r="AS51" t="s">
        <v>1589</v>
      </c>
      <c r="AT51" t="s">
        <v>1590</v>
      </c>
      <c r="AU51" t="s">
        <v>1576</v>
      </c>
      <c r="AV51" t="s">
        <v>1581</v>
      </c>
    </row>
    <row r="52" spans="1:48" x14ac:dyDescent="0.3">
      <c r="A52" t="s">
        <v>56</v>
      </c>
      <c r="B52" t="s">
        <v>45</v>
      </c>
      <c r="C52" t="s">
        <v>58</v>
      </c>
      <c r="D52" t="s">
        <v>59</v>
      </c>
      <c r="E52" t="s">
        <v>161</v>
      </c>
      <c r="F52" t="s">
        <v>72</v>
      </c>
      <c r="G52" t="s">
        <v>594</v>
      </c>
      <c r="H52">
        <v>698</v>
      </c>
      <c r="I52" t="s">
        <v>62</v>
      </c>
      <c r="J52" t="s">
        <v>163</v>
      </c>
      <c r="K52" t="s">
        <v>64</v>
      </c>
      <c r="L52" t="s">
        <v>56</v>
      </c>
      <c r="M52" t="s">
        <v>54</v>
      </c>
      <c r="N52">
        <v>1</v>
      </c>
      <c r="O52">
        <v>-2</v>
      </c>
      <c r="P52">
        <v>0</v>
      </c>
      <c r="Q52">
        <v>54</v>
      </c>
      <c r="R52">
        <v>0</v>
      </c>
      <c r="T52">
        <v>0</v>
      </c>
      <c r="U52">
        <v>1</v>
      </c>
      <c r="V52">
        <v>397</v>
      </c>
      <c r="W52">
        <v>19</v>
      </c>
      <c r="X52" t="s">
        <v>71</v>
      </c>
      <c r="Y52">
        <v>1</v>
      </c>
      <c r="Z52">
        <v>3</v>
      </c>
      <c r="AA52">
        <v>88</v>
      </c>
      <c r="AB52">
        <v>3</v>
      </c>
      <c r="AC52">
        <v>3</v>
      </c>
      <c r="AD52">
        <v>3</v>
      </c>
      <c r="AE52">
        <v>10725</v>
      </c>
      <c r="AF52">
        <v>6729</v>
      </c>
      <c r="AG52">
        <v>2</v>
      </c>
      <c r="AH52">
        <v>15</v>
      </c>
      <c r="AI52">
        <v>3</v>
      </c>
      <c r="AJ52">
        <v>3</v>
      </c>
      <c r="AK52">
        <v>80</v>
      </c>
      <c r="AL52">
        <v>1</v>
      </c>
      <c r="AM52">
        <v>16</v>
      </c>
      <c r="AN52">
        <v>4</v>
      </c>
      <c r="AO52">
        <v>9</v>
      </c>
      <c r="AP52">
        <v>7</v>
      </c>
      <c r="AQ52">
        <v>7</v>
      </c>
      <c r="AR52">
        <v>1</v>
      </c>
      <c r="AS52" t="s">
        <v>1591</v>
      </c>
      <c r="AT52" t="s">
        <v>1592</v>
      </c>
      <c r="AU52" t="s">
        <v>1576</v>
      </c>
      <c r="AV52" t="s">
        <v>1584</v>
      </c>
    </row>
    <row r="53" spans="1:48" x14ac:dyDescent="0.3">
      <c r="A53" t="s">
        <v>56</v>
      </c>
      <c r="B53" t="s">
        <v>45</v>
      </c>
      <c r="C53" t="s">
        <v>46</v>
      </c>
      <c r="D53" t="s">
        <v>59</v>
      </c>
      <c r="E53" t="s">
        <v>161</v>
      </c>
      <c r="F53" t="s">
        <v>49</v>
      </c>
      <c r="G53" t="s">
        <v>577</v>
      </c>
      <c r="H53">
        <v>665</v>
      </c>
      <c r="I53" t="s">
        <v>51</v>
      </c>
      <c r="J53" t="s">
        <v>163</v>
      </c>
      <c r="K53" t="s">
        <v>53</v>
      </c>
      <c r="L53" t="s">
        <v>56</v>
      </c>
      <c r="M53" t="s">
        <v>54</v>
      </c>
      <c r="N53">
        <v>1</v>
      </c>
      <c r="O53">
        <v>-2</v>
      </c>
      <c r="P53">
        <v>0</v>
      </c>
      <c r="Q53">
        <v>44</v>
      </c>
      <c r="R53">
        <v>0</v>
      </c>
      <c r="T53">
        <v>0</v>
      </c>
      <c r="U53">
        <v>1</v>
      </c>
      <c r="V53">
        <v>1112</v>
      </c>
      <c r="W53">
        <v>1</v>
      </c>
      <c r="X53" t="s">
        <v>71</v>
      </c>
      <c r="Y53">
        <v>1</v>
      </c>
      <c r="Z53">
        <v>1</v>
      </c>
      <c r="AA53">
        <v>50</v>
      </c>
      <c r="AB53">
        <v>2</v>
      </c>
      <c r="AC53">
        <v>2</v>
      </c>
      <c r="AD53">
        <v>2</v>
      </c>
      <c r="AE53">
        <v>5985</v>
      </c>
      <c r="AF53">
        <v>26894</v>
      </c>
      <c r="AG53">
        <v>4</v>
      </c>
      <c r="AH53">
        <v>11</v>
      </c>
      <c r="AI53">
        <v>3</v>
      </c>
      <c r="AJ53">
        <v>2</v>
      </c>
      <c r="AK53">
        <v>80</v>
      </c>
      <c r="AL53">
        <v>0</v>
      </c>
      <c r="AM53">
        <v>10</v>
      </c>
      <c r="AN53">
        <v>4</v>
      </c>
      <c r="AO53">
        <v>2</v>
      </c>
      <c r="AP53">
        <v>2</v>
      </c>
      <c r="AQ53">
        <v>0</v>
      </c>
      <c r="AR53">
        <v>2</v>
      </c>
      <c r="AS53" t="s">
        <v>1589</v>
      </c>
      <c r="AT53" t="s">
        <v>1590</v>
      </c>
      <c r="AU53" t="s">
        <v>1575</v>
      </c>
      <c r="AV53" t="s">
        <v>1580</v>
      </c>
    </row>
    <row r="54" spans="1:48" x14ac:dyDescent="0.3">
      <c r="A54" t="s">
        <v>56</v>
      </c>
      <c r="B54" t="s">
        <v>57</v>
      </c>
      <c r="C54" t="s">
        <v>58</v>
      </c>
      <c r="D54" t="s">
        <v>59</v>
      </c>
      <c r="E54" t="s">
        <v>161</v>
      </c>
      <c r="F54" t="s">
        <v>72</v>
      </c>
      <c r="G54" t="s">
        <v>561</v>
      </c>
      <c r="H54">
        <v>644</v>
      </c>
      <c r="I54" t="s">
        <v>62</v>
      </c>
      <c r="J54" t="s">
        <v>95</v>
      </c>
      <c r="K54" t="s">
        <v>64</v>
      </c>
      <c r="L54" t="s">
        <v>56</v>
      </c>
      <c r="M54" t="s">
        <v>54</v>
      </c>
      <c r="N54">
        <v>2</v>
      </c>
      <c r="O54">
        <v>-2</v>
      </c>
      <c r="P54">
        <v>0</v>
      </c>
      <c r="Q54">
        <v>50</v>
      </c>
      <c r="R54">
        <v>0</v>
      </c>
      <c r="T54">
        <v>0</v>
      </c>
      <c r="U54">
        <v>1</v>
      </c>
      <c r="V54">
        <v>1246</v>
      </c>
      <c r="W54">
        <v>3</v>
      </c>
      <c r="X54" t="s">
        <v>77</v>
      </c>
      <c r="Y54">
        <v>1</v>
      </c>
      <c r="Z54">
        <v>1</v>
      </c>
      <c r="AA54">
        <v>99</v>
      </c>
      <c r="AB54">
        <v>3</v>
      </c>
      <c r="AC54">
        <v>5</v>
      </c>
      <c r="AD54">
        <v>3</v>
      </c>
      <c r="AE54">
        <v>18200</v>
      </c>
      <c r="AF54">
        <v>7999</v>
      </c>
      <c r="AG54">
        <v>1</v>
      </c>
      <c r="AH54">
        <v>11</v>
      </c>
      <c r="AI54">
        <v>3</v>
      </c>
      <c r="AJ54">
        <v>3</v>
      </c>
      <c r="AK54">
        <v>80</v>
      </c>
      <c r="AL54">
        <v>1</v>
      </c>
      <c r="AM54">
        <v>32</v>
      </c>
      <c r="AN54">
        <v>3</v>
      </c>
      <c r="AO54">
        <v>32</v>
      </c>
      <c r="AP54">
        <v>5</v>
      </c>
      <c r="AQ54">
        <v>10</v>
      </c>
      <c r="AR54">
        <v>7</v>
      </c>
      <c r="AS54" t="s">
        <v>1591</v>
      </c>
      <c r="AT54" t="s">
        <v>1592</v>
      </c>
      <c r="AU54" t="s">
        <v>1575</v>
      </c>
      <c r="AV54" t="s">
        <v>1581</v>
      </c>
    </row>
    <row r="55" spans="1:48" x14ac:dyDescent="0.3">
      <c r="A55" t="s">
        <v>44</v>
      </c>
      <c r="B55" t="s">
        <v>57</v>
      </c>
      <c r="C55" t="s">
        <v>69</v>
      </c>
      <c r="D55" t="s">
        <v>47</v>
      </c>
      <c r="E55" t="s">
        <v>161</v>
      </c>
      <c r="F55" t="s">
        <v>49</v>
      </c>
      <c r="G55" t="s">
        <v>537</v>
      </c>
      <c r="H55">
        <v>608</v>
      </c>
      <c r="I55" t="s">
        <v>51</v>
      </c>
      <c r="J55" t="s">
        <v>163</v>
      </c>
      <c r="K55" t="s">
        <v>79</v>
      </c>
      <c r="L55" t="s">
        <v>44</v>
      </c>
      <c r="M55" t="s">
        <v>54</v>
      </c>
      <c r="N55">
        <v>2</v>
      </c>
      <c r="O55">
        <v>-2</v>
      </c>
      <c r="P55">
        <v>0</v>
      </c>
      <c r="Q55">
        <v>26</v>
      </c>
      <c r="R55">
        <v>1</v>
      </c>
      <c r="S55">
        <v>1</v>
      </c>
      <c r="T55">
        <v>1</v>
      </c>
      <c r="U55">
        <v>0</v>
      </c>
      <c r="V55">
        <v>426</v>
      </c>
      <c r="W55">
        <v>17</v>
      </c>
      <c r="X55" t="s">
        <v>71</v>
      </c>
      <c r="Y55">
        <v>1</v>
      </c>
      <c r="Z55">
        <v>2</v>
      </c>
      <c r="AA55">
        <v>58</v>
      </c>
      <c r="AB55">
        <v>3</v>
      </c>
      <c r="AC55">
        <v>1</v>
      </c>
      <c r="AD55">
        <v>2</v>
      </c>
      <c r="AE55">
        <v>2741</v>
      </c>
      <c r="AF55">
        <v>22808</v>
      </c>
      <c r="AG55">
        <v>0</v>
      </c>
      <c r="AH55">
        <v>11</v>
      </c>
      <c r="AI55">
        <v>3</v>
      </c>
      <c r="AJ55">
        <v>2</v>
      </c>
      <c r="AK55">
        <v>80</v>
      </c>
      <c r="AL55">
        <v>1</v>
      </c>
      <c r="AM55">
        <v>8</v>
      </c>
      <c r="AN55">
        <v>2</v>
      </c>
      <c r="AO55">
        <v>7</v>
      </c>
      <c r="AP55">
        <v>7</v>
      </c>
      <c r="AQ55">
        <v>1</v>
      </c>
      <c r="AR55">
        <v>0</v>
      </c>
      <c r="AS55" t="s">
        <v>1585</v>
      </c>
      <c r="AT55" t="s">
        <v>1586</v>
      </c>
      <c r="AU55" t="s">
        <v>1575</v>
      </c>
      <c r="AV55" t="s">
        <v>1583</v>
      </c>
    </row>
    <row r="56" spans="1:48" x14ac:dyDescent="0.3">
      <c r="A56" t="s">
        <v>44</v>
      </c>
      <c r="B56" t="s">
        <v>57</v>
      </c>
      <c r="C56" t="s">
        <v>69</v>
      </c>
      <c r="D56" t="s">
        <v>47</v>
      </c>
      <c r="E56" t="s">
        <v>161</v>
      </c>
      <c r="F56" t="s">
        <v>163</v>
      </c>
      <c r="G56" t="s">
        <v>524</v>
      </c>
      <c r="H56">
        <v>590</v>
      </c>
      <c r="I56" t="s">
        <v>51</v>
      </c>
      <c r="J56" t="s">
        <v>163</v>
      </c>
      <c r="K56" t="s">
        <v>79</v>
      </c>
      <c r="L56" t="s">
        <v>44</v>
      </c>
      <c r="M56" t="s">
        <v>54</v>
      </c>
      <c r="N56">
        <v>2</v>
      </c>
      <c r="O56">
        <v>-2</v>
      </c>
      <c r="P56">
        <v>0</v>
      </c>
      <c r="Q56">
        <v>34</v>
      </c>
      <c r="R56">
        <v>1</v>
      </c>
      <c r="S56">
        <v>1</v>
      </c>
      <c r="T56">
        <v>1</v>
      </c>
      <c r="U56">
        <v>0</v>
      </c>
      <c r="V56">
        <v>988</v>
      </c>
      <c r="W56">
        <v>23</v>
      </c>
      <c r="X56" t="s">
        <v>77</v>
      </c>
      <c r="Y56">
        <v>1</v>
      </c>
      <c r="Z56">
        <v>2</v>
      </c>
      <c r="AA56">
        <v>43</v>
      </c>
      <c r="AB56">
        <v>3</v>
      </c>
      <c r="AC56">
        <v>3</v>
      </c>
      <c r="AD56">
        <v>3</v>
      </c>
      <c r="AE56">
        <v>9950</v>
      </c>
      <c r="AF56">
        <v>11533</v>
      </c>
      <c r="AG56">
        <v>9</v>
      </c>
      <c r="AH56">
        <v>15</v>
      </c>
      <c r="AI56">
        <v>3</v>
      </c>
      <c r="AJ56">
        <v>3</v>
      </c>
      <c r="AK56">
        <v>80</v>
      </c>
      <c r="AL56">
        <v>3</v>
      </c>
      <c r="AM56">
        <v>11</v>
      </c>
      <c r="AN56">
        <v>3</v>
      </c>
      <c r="AO56">
        <v>3</v>
      </c>
      <c r="AP56">
        <v>2</v>
      </c>
      <c r="AQ56">
        <v>0</v>
      </c>
      <c r="AR56">
        <v>2</v>
      </c>
      <c r="AS56" t="s">
        <v>1585</v>
      </c>
      <c r="AT56" t="s">
        <v>1586</v>
      </c>
      <c r="AU56" t="s">
        <v>1576</v>
      </c>
      <c r="AV56" t="s">
        <v>1582</v>
      </c>
    </row>
    <row r="57" spans="1:48" x14ac:dyDescent="0.3">
      <c r="A57" t="s">
        <v>44</v>
      </c>
      <c r="B57" t="s">
        <v>45</v>
      </c>
      <c r="C57" t="s">
        <v>92</v>
      </c>
      <c r="D57" t="s">
        <v>47</v>
      </c>
      <c r="E57" t="s">
        <v>161</v>
      </c>
      <c r="F57" t="s">
        <v>113</v>
      </c>
      <c r="G57" t="s">
        <v>506</v>
      </c>
      <c r="H57">
        <v>566</v>
      </c>
      <c r="I57" t="s">
        <v>62</v>
      </c>
      <c r="J57" t="s">
        <v>163</v>
      </c>
      <c r="K57" t="s">
        <v>53</v>
      </c>
      <c r="L57" t="s">
        <v>56</v>
      </c>
      <c r="M57" t="s">
        <v>54</v>
      </c>
      <c r="N57">
        <v>3</v>
      </c>
      <c r="O57">
        <v>-2</v>
      </c>
      <c r="P57">
        <v>0</v>
      </c>
      <c r="Q57">
        <v>19</v>
      </c>
      <c r="R57">
        <v>1</v>
      </c>
      <c r="S57">
        <v>1</v>
      </c>
      <c r="T57">
        <v>1</v>
      </c>
      <c r="U57">
        <v>0</v>
      </c>
      <c r="V57">
        <v>489</v>
      </c>
      <c r="W57">
        <v>2</v>
      </c>
      <c r="X57" t="s">
        <v>55</v>
      </c>
      <c r="Y57">
        <v>1</v>
      </c>
      <c r="Z57">
        <v>4</v>
      </c>
      <c r="AA57">
        <v>52</v>
      </c>
      <c r="AB57">
        <v>2</v>
      </c>
      <c r="AC57">
        <v>1</v>
      </c>
      <c r="AD57">
        <v>4</v>
      </c>
      <c r="AE57">
        <v>2564</v>
      </c>
      <c r="AF57">
        <v>18437</v>
      </c>
      <c r="AG57">
        <v>1</v>
      </c>
      <c r="AH57">
        <v>12</v>
      </c>
      <c r="AI57">
        <v>3</v>
      </c>
      <c r="AJ57">
        <v>3</v>
      </c>
      <c r="AK57">
        <v>80</v>
      </c>
      <c r="AL57">
        <v>0</v>
      </c>
      <c r="AM57">
        <v>1</v>
      </c>
      <c r="AN57">
        <v>4</v>
      </c>
      <c r="AO57">
        <v>1</v>
      </c>
      <c r="AP57">
        <v>0</v>
      </c>
      <c r="AQ57">
        <v>0</v>
      </c>
      <c r="AR57">
        <v>0</v>
      </c>
      <c r="AS57" t="s">
        <v>1587</v>
      </c>
      <c r="AT57" t="s">
        <v>1588</v>
      </c>
      <c r="AU57" t="s">
        <v>1575</v>
      </c>
      <c r="AV57" t="s">
        <v>1580</v>
      </c>
    </row>
    <row r="58" spans="1:48" x14ac:dyDescent="0.3">
      <c r="A58" t="s">
        <v>56</v>
      </c>
      <c r="B58" t="s">
        <v>45</v>
      </c>
      <c r="C58" t="s">
        <v>46</v>
      </c>
      <c r="D58" t="s">
        <v>59</v>
      </c>
      <c r="E58" t="s">
        <v>161</v>
      </c>
      <c r="F58" t="s">
        <v>113</v>
      </c>
      <c r="G58" t="s">
        <v>434</v>
      </c>
      <c r="H58">
        <v>470</v>
      </c>
      <c r="I58" t="s">
        <v>62</v>
      </c>
      <c r="J58" t="s">
        <v>163</v>
      </c>
      <c r="K58" t="s">
        <v>79</v>
      </c>
      <c r="L58" t="s">
        <v>44</v>
      </c>
      <c r="M58" t="s">
        <v>54</v>
      </c>
      <c r="N58">
        <v>5</v>
      </c>
      <c r="O58">
        <v>-2</v>
      </c>
      <c r="P58">
        <v>0</v>
      </c>
      <c r="Q58">
        <v>42</v>
      </c>
      <c r="R58">
        <v>0</v>
      </c>
      <c r="T58">
        <v>0</v>
      </c>
      <c r="U58">
        <v>1</v>
      </c>
      <c r="V58">
        <v>544</v>
      </c>
      <c r="W58">
        <v>2</v>
      </c>
      <c r="X58" t="s">
        <v>65</v>
      </c>
      <c r="Y58">
        <v>1</v>
      </c>
      <c r="Z58">
        <v>4</v>
      </c>
      <c r="AA58">
        <v>52</v>
      </c>
      <c r="AB58">
        <v>3</v>
      </c>
      <c r="AC58">
        <v>1</v>
      </c>
      <c r="AD58">
        <v>4</v>
      </c>
      <c r="AE58">
        <v>2696</v>
      </c>
      <c r="AF58">
        <v>24017</v>
      </c>
      <c r="AG58">
        <v>0</v>
      </c>
      <c r="AH58">
        <v>11</v>
      </c>
      <c r="AI58">
        <v>3</v>
      </c>
      <c r="AJ58">
        <v>3</v>
      </c>
      <c r="AK58">
        <v>80</v>
      </c>
      <c r="AL58">
        <v>1</v>
      </c>
      <c r="AM58">
        <v>4</v>
      </c>
      <c r="AN58">
        <v>3</v>
      </c>
      <c r="AO58">
        <v>3</v>
      </c>
      <c r="AP58">
        <v>2</v>
      </c>
      <c r="AQ58">
        <v>1</v>
      </c>
      <c r="AR58">
        <v>0</v>
      </c>
      <c r="AS58" t="s">
        <v>1589</v>
      </c>
      <c r="AT58" t="s">
        <v>1590</v>
      </c>
      <c r="AU58" t="s">
        <v>1575</v>
      </c>
      <c r="AV58" t="s">
        <v>1582</v>
      </c>
    </row>
    <row r="59" spans="1:48" x14ac:dyDescent="0.3">
      <c r="A59" t="s">
        <v>56</v>
      </c>
      <c r="B59" t="s">
        <v>45</v>
      </c>
      <c r="C59" t="s">
        <v>69</v>
      </c>
      <c r="D59" t="s">
        <v>59</v>
      </c>
      <c r="E59" t="s">
        <v>161</v>
      </c>
      <c r="F59" t="s">
        <v>163</v>
      </c>
      <c r="G59" t="s">
        <v>394</v>
      </c>
      <c r="H59">
        <v>424</v>
      </c>
      <c r="I59" t="s">
        <v>62</v>
      </c>
      <c r="J59" t="s">
        <v>163</v>
      </c>
      <c r="K59" t="s">
        <v>64</v>
      </c>
      <c r="L59" t="s">
        <v>56</v>
      </c>
      <c r="M59" t="s">
        <v>54</v>
      </c>
      <c r="N59">
        <v>1</v>
      </c>
      <c r="O59">
        <v>-2</v>
      </c>
      <c r="P59">
        <v>0</v>
      </c>
      <c r="Q59">
        <v>31</v>
      </c>
      <c r="R59">
        <v>0</v>
      </c>
      <c r="T59">
        <v>0</v>
      </c>
      <c r="U59">
        <v>1</v>
      </c>
      <c r="V59">
        <v>106</v>
      </c>
      <c r="W59">
        <v>2</v>
      </c>
      <c r="X59" t="s">
        <v>77</v>
      </c>
      <c r="Y59">
        <v>1</v>
      </c>
      <c r="Z59">
        <v>1</v>
      </c>
      <c r="AA59">
        <v>62</v>
      </c>
      <c r="AB59">
        <v>2</v>
      </c>
      <c r="AC59">
        <v>2</v>
      </c>
      <c r="AD59">
        <v>3</v>
      </c>
      <c r="AE59">
        <v>6410</v>
      </c>
      <c r="AF59">
        <v>17822</v>
      </c>
      <c r="AG59">
        <v>3</v>
      </c>
      <c r="AH59">
        <v>12</v>
      </c>
      <c r="AI59">
        <v>3</v>
      </c>
      <c r="AJ59">
        <v>4</v>
      </c>
      <c r="AK59">
        <v>80</v>
      </c>
      <c r="AL59">
        <v>0</v>
      </c>
      <c r="AM59">
        <v>9</v>
      </c>
      <c r="AN59">
        <v>3</v>
      </c>
      <c r="AO59">
        <v>2</v>
      </c>
      <c r="AP59">
        <v>2</v>
      </c>
      <c r="AQ59">
        <v>1</v>
      </c>
      <c r="AR59">
        <v>0</v>
      </c>
      <c r="AS59" t="s">
        <v>1585</v>
      </c>
      <c r="AT59" t="s">
        <v>1586</v>
      </c>
      <c r="AU59" t="s">
        <v>1575</v>
      </c>
      <c r="AV59" t="s">
        <v>1580</v>
      </c>
    </row>
    <row r="60" spans="1:48" x14ac:dyDescent="0.3">
      <c r="A60" t="s">
        <v>56</v>
      </c>
      <c r="B60" t="s">
        <v>45</v>
      </c>
      <c r="C60" t="s">
        <v>75</v>
      </c>
      <c r="D60" t="s">
        <v>59</v>
      </c>
      <c r="E60" t="s">
        <v>161</v>
      </c>
      <c r="F60" t="s">
        <v>72</v>
      </c>
      <c r="G60" t="s">
        <v>316</v>
      </c>
      <c r="H60">
        <v>321</v>
      </c>
      <c r="I60" t="s">
        <v>62</v>
      </c>
      <c r="J60" t="s">
        <v>163</v>
      </c>
      <c r="K60" t="s">
        <v>64</v>
      </c>
      <c r="L60" t="s">
        <v>56</v>
      </c>
      <c r="M60" t="s">
        <v>54</v>
      </c>
      <c r="N60">
        <v>2</v>
      </c>
      <c r="O60">
        <v>-2</v>
      </c>
      <c r="P60">
        <v>0</v>
      </c>
      <c r="Q60">
        <v>59</v>
      </c>
      <c r="R60">
        <v>0</v>
      </c>
      <c r="T60">
        <v>0</v>
      </c>
      <c r="U60">
        <v>1</v>
      </c>
      <c r="V60">
        <v>818</v>
      </c>
      <c r="W60">
        <v>6</v>
      </c>
      <c r="X60" t="s">
        <v>55</v>
      </c>
      <c r="Y60">
        <v>1</v>
      </c>
      <c r="Z60">
        <v>2</v>
      </c>
      <c r="AA60">
        <v>52</v>
      </c>
      <c r="AB60">
        <v>3</v>
      </c>
      <c r="AC60">
        <v>1</v>
      </c>
      <c r="AD60">
        <v>3</v>
      </c>
      <c r="AE60">
        <v>2267</v>
      </c>
      <c r="AF60">
        <v>25657</v>
      </c>
      <c r="AG60">
        <v>8</v>
      </c>
      <c r="AH60">
        <v>17</v>
      </c>
      <c r="AI60">
        <v>3</v>
      </c>
      <c r="AJ60">
        <v>4</v>
      </c>
      <c r="AK60">
        <v>80</v>
      </c>
      <c r="AL60">
        <v>0</v>
      </c>
      <c r="AM60">
        <v>7</v>
      </c>
      <c r="AN60">
        <v>2</v>
      </c>
      <c r="AO60">
        <v>2</v>
      </c>
      <c r="AP60">
        <v>2</v>
      </c>
      <c r="AQ60">
        <v>2</v>
      </c>
      <c r="AR60">
        <v>2</v>
      </c>
      <c r="AS60" t="s">
        <v>1591</v>
      </c>
      <c r="AT60" t="s">
        <v>1592</v>
      </c>
      <c r="AU60" t="s">
        <v>1577</v>
      </c>
      <c r="AV60" t="s">
        <v>1580</v>
      </c>
    </row>
    <row r="61" spans="1:48" x14ac:dyDescent="0.3">
      <c r="A61" t="s">
        <v>56</v>
      </c>
      <c r="B61" t="s">
        <v>45</v>
      </c>
      <c r="C61" t="s">
        <v>69</v>
      </c>
      <c r="D61" t="s">
        <v>59</v>
      </c>
      <c r="E61" t="s">
        <v>161</v>
      </c>
      <c r="F61" t="s">
        <v>163</v>
      </c>
      <c r="G61" t="s">
        <v>223</v>
      </c>
      <c r="H61">
        <v>184</v>
      </c>
      <c r="I61" t="s">
        <v>62</v>
      </c>
      <c r="J61" t="s">
        <v>163</v>
      </c>
      <c r="K61" t="s">
        <v>64</v>
      </c>
      <c r="L61" t="s">
        <v>44</v>
      </c>
      <c r="M61" t="s">
        <v>54</v>
      </c>
      <c r="N61">
        <v>2</v>
      </c>
      <c r="O61">
        <v>-2</v>
      </c>
      <c r="P61">
        <v>0</v>
      </c>
      <c r="Q61">
        <v>30</v>
      </c>
      <c r="R61">
        <v>0</v>
      </c>
      <c r="T61">
        <v>0</v>
      </c>
      <c r="U61">
        <v>1</v>
      </c>
      <c r="V61">
        <v>1240</v>
      </c>
      <c r="W61">
        <v>9</v>
      </c>
      <c r="X61" t="s">
        <v>77</v>
      </c>
      <c r="Y61">
        <v>1</v>
      </c>
      <c r="Z61">
        <v>3</v>
      </c>
      <c r="AA61">
        <v>48</v>
      </c>
      <c r="AB61">
        <v>3</v>
      </c>
      <c r="AC61">
        <v>2</v>
      </c>
      <c r="AD61">
        <v>4</v>
      </c>
      <c r="AE61">
        <v>6347</v>
      </c>
      <c r="AF61">
        <v>13982</v>
      </c>
      <c r="AG61">
        <v>0</v>
      </c>
      <c r="AH61">
        <v>19</v>
      </c>
      <c r="AI61">
        <v>3</v>
      </c>
      <c r="AJ61">
        <v>4</v>
      </c>
      <c r="AK61">
        <v>80</v>
      </c>
      <c r="AL61">
        <v>0</v>
      </c>
      <c r="AM61">
        <v>12</v>
      </c>
      <c r="AN61">
        <v>1</v>
      </c>
      <c r="AO61">
        <v>11</v>
      </c>
      <c r="AP61">
        <v>9</v>
      </c>
      <c r="AQ61">
        <v>4</v>
      </c>
      <c r="AR61">
        <v>7</v>
      </c>
      <c r="AS61" t="s">
        <v>1585</v>
      </c>
      <c r="AT61" t="s">
        <v>1586</v>
      </c>
      <c r="AU61" t="s">
        <v>1578</v>
      </c>
      <c r="AV61" t="s">
        <v>1584</v>
      </c>
    </row>
    <row r="62" spans="1:48" x14ac:dyDescent="0.3">
      <c r="A62" t="s">
        <v>56</v>
      </c>
      <c r="B62" t="s">
        <v>45</v>
      </c>
      <c r="C62" t="s">
        <v>69</v>
      </c>
      <c r="D62" t="s">
        <v>59</v>
      </c>
      <c r="E62" t="s">
        <v>161</v>
      </c>
      <c r="F62" t="s">
        <v>49</v>
      </c>
      <c r="G62" t="s">
        <v>218</v>
      </c>
      <c r="H62">
        <v>177</v>
      </c>
      <c r="I62" t="s">
        <v>51</v>
      </c>
      <c r="J62" t="s">
        <v>163</v>
      </c>
      <c r="K62" t="s">
        <v>64</v>
      </c>
      <c r="L62" t="s">
        <v>56</v>
      </c>
      <c r="M62" t="s">
        <v>54</v>
      </c>
      <c r="N62">
        <v>3</v>
      </c>
      <c r="O62">
        <v>-2</v>
      </c>
      <c r="P62">
        <v>0</v>
      </c>
      <c r="Q62">
        <v>26</v>
      </c>
      <c r="R62">
        <v>0</v>
      </c>
      <c r="T62">
        <v>0</v>
      </c>
      <c r="U62">
        <v>1</v>
      </c>
      <c r="V62">
        <v>1355</v>
      </c>
      <c r="W62">
        <v>25</v>
      </c>
      <c r="X62" t="s">
        <v>65</v>
      </c>
      <c r="Y62">
        <v>1</v>
      </c>
      <c r="Z62">
        <v>3</v>
      </c>
      <c r="AA62">
        <v>61</v>
      </c>
      <c r="AB62">
        <v>3</v>
      </c>
      <c r="AC62">
        <v>1</v>
      </c>
      <c r="AD62">
        <v>2</v>
      </c>
      <c r="AE62">
        <v>2942</v>
      </c>
      <c r="AF62">
        <v>8916</v>
      </c>
      <c r="AG62">
        <v>1</v>
      </c>
      <c r="AH62">
        <v>23</v>
      </c>
      <c r="AI62">
        <v>4</v>
      </c>
      <c r="AJ62">
        <v>4</v>
      </c>
      <c r="AK62">
        <v>80</v>
      </c>
      <c r="AL62">
        <v>1</v>
      </c>
      <c r="AM62">
        <v>8</v>
      </c>
      <c r="AN62">
        <v>3</v>
      </c>
      <c r="AO62">
        <v>8</v>
      </c>
      <c r="AP62">
        <v>7</v>
      </c>
      <c r="AQ62">
        <v>5</v>
      </c>
      <c r="AR62">
        <v>7</v>
      </c>
      <c r="AS62" t="s">
        <v>1585</v>
      </c>
      <c r="AT62" t="s">
        <v>1586</v>
      </c>
      <c r="AU62" t="s">
        <v>1579</v>
      </c>
      <c r="AV62" t="s">
        <v>1583</v>
      </c>
    </row>
    <row r="63" spans="1:48" x14ac:dyDescent="0.3">
      <c r="A63" t="s">
        <v>56</v>
      </c>
      <c r="B63" t="s">
        <v>91</v>
      </c>
      <c r="C63" t="s">
        <v>58</v>
      </c>
      <c r="D63" t="s">
        <v>59</v>
      </c>
      <c r="E63" t="s">
        <v>161</v>
      </c>
      <c r="F63" t="s">
        <v>163</v>
      </c>
      <c r="G63" t="s">
        <v>196</v>
      </c>
      <c r="H63">
        <v>148</v>
      </c>
      <c r="I63" t="s">
        <v>51</v>
      </c>
      <c r="J63" t="s">
        <v>95</v>
      </c>
      <c r="K63" t="s">
        <v>53</v>
      </c>
      <c r="L63" t="s">
        <v>44</v>
      </c>
      <c r="M63" t="s">
        <v>54</v>
      </c>
      <c r="N63">
        <v>3</v>
      </c>
      <c r="O63">
        <v>-2</v>
      </c>
      <c r="P63">
        <v>0</v>
      </c>
      <c r="Q63">
        <v>54</v>
      </c>
      <c r="R63">
        <v>0</v>
      </c>
      <c r="T63">
        <v>0</v>
      </c>
      <c r="U63">
        <v>1</v>
      </c>
      <c r="V63">
        <v>142</v>
      </c>
      <c r="W63">
        <v>26</v>
      </c>
      <c r="X63" t="s">
        <v>77</v>
      </c>
      <c r="Y63">
        <v>1</v>
      </c>
      <c r="Z63">
        <v>4</v>
      </c>
      <c r="AA63">
        <v>30</v>
      </c>
      <c r="AB63">
        <v>4</v>
      </c>
      <c r="AC63">
        <v>4</v>
      </c>
      <c r="AD63">
        <v>4</v>
      </c>
      <c r="AE63">
        <v>17328</v>
      </c>
      <c r="AF63">
        <v>13871</v>
      </c>
      <c r="AG63">
        <v>2</v>
      </c>
      <c r="AH63">
        <v>12</v>
      </c>
      <c r="AI63">
        <v>3</v>
      </c>
      <c r="AJ63">
        <v>3</v>
      </c>
      <c r="AK63">
        <v>80</v>
      </c>
      <c r="AL63">
        <v>0</v>
      </c>
      <c r="AM63">
        <v>23</v>
      </c>
      <c r="AN63">
        <v>3</v>
      </c>
      <c r="AO63">
        <v>5</v>
      </c>
      <c r="AP63">
        <v>3</v>
      </c>
      <c r="AQ63">
        <v>4</v>
      </c>
      <c r="AR63">
        <v>4</v>
      </c>
      <c r="AS63" t="s">
        <v>1591</v>
      </c>
      <c r="AT63" t="s">
        <v>1592</v>
      </c>
      <c r="AU63" t="s">
        <v>1575</v>
      </c>
      <c r="AV63" t="s">
        <v>1582</v>
      </c>
    </row>
    <row r="64" spans="1:48" x14ac:dyDescent="0.3">
      <c r="A64" t="s">
        <v>56</v>
      </c>
      <c r="B64" t="s">
        <v>91</v>
      </c>
      <c r="C64" t="s">
        <v>75</v>
      </c>
      <c r="D64" t="s">
        <v>59</v>
      </c>
      <c r="E64" t="s">
        <v>161</v>
      </c>
      <c r="F64" t="s">
        <v>163</v>
      </c>
      <c r="G64" t="s">
        <v>189</v>
      </c>
      <c r="H64">
        <v>140</v>
      </c>
      <c r="I64" t="s">
        <v>51</v>
      </c>
      <c r="J64" t="s">
        <v>95</v>
      </c>
      <c r="K64" t="s">
        <v>64</v>
      </c>
      <c r="L64" t="s">
        <v>56</v>
      </c>
      <c r="M64" t="s">
        <v>54</v>
      </c>
      <c r="N64">
        <v>3</v>
      </c>
      <c r="O64">
        <v>-2</v>
      </c>
      <c r="P64">
        <v>0</v>
      </c>
      <c r="Q64">
        <v>59</v>
      </c>
      <c r="R64">
        <v>0</v>
      </c>
      <c r="T64">
        <v>0</v>
      </c>
      <c r="U64">
        <v>1</v>
      </c>
      <c r="V64">
        <v>1420</v>
      </c>
      <c r="W64">
        <v>2</v>
      </c>
      <c r="X64" t="s">
        <v>71</v>
      </c>
      <c r="Y64">
        <v>1</v>
      </c>
      <c r="Z64">
        <v>3</v>
      </c>
      <c r="AA64">
        <v>32</v>
      </c>
      <c r="AB64">
        <v>2</v>
      </c>
      <c r="AC64">
        <v>5</v>
      </c>
      <c r="AD64">
        <v>4</v>
      </c>
      <c r="AE64">
        <v>18844</v>
      </c>
      <c r="AF64">
        <v>21922</v>
      </c>
      <c r="AG64">
        <v>9</v>
      </c>
      <c r="AH64">
        <v>21</v>
      </c>
      <c r="AI64">
        <v>4</v>
      </c>
      <c r="AJ64">
        <v>4</v>
      </c>
      <c r="AK64">
        <v>80</v>
      </c>
      <c r="AL64">
        <v>1</v>
      </c>
      <c r="AM64">
        <v>30</v>
      </c>
      <c r="AN64">
        <v>3</v>
      </c>
      <c r="AO64">
        <v>3</v>
      </c>
      <c r="AP64">
        <v>2</v>
      </c>
      <c r="AQ64">
        <v>2</v>
      </c>
      <c r="AR64">
        <v>2</v>
      </c>
      <c r="AS64" t="s">
        <v>1591</v>
      </c>
      <c r="AT64" t="s">
        <v>1592</v>
      </c>
      <c r="AU64" t="s">
        <v>1578</v>
      </c>
      <c r="AV64" t="s">
        <v>1582</v>
      </c>
    </row>
    <row r="65" spans="1:48" x14ac:dyDescent="0.3">
      <c r="A65" t="s">
        <v>44</v>
      </c>
      <c r="B65" t="s">
        <v>45</v>
      </c>
      <c r="C65" t="s">
        <v>46</v>
      </c>
      <c r="D65" t="s">
        <v>47</v>
      </c>
      <c r="E65" t="s">
        <v>161</v>
      </c>
      <c r="F65" t="s">
        <v>163</v>
      </c>
      <c r="G65" t="s">
        <v>184</v>
      </c>
      <c r="H65">
        <v>133</v>
      </c>
      <c r="I65" t="s">
        <v>62</v>
      </c>
      <c r="J65" t="s">
        <v>163</v>
      </c>
      <c r="K65" t="s">
        <v>79</v>
      </c>
      <c r="L65" t="s">
        <v>44</v>
      </c>
      <c r="M65" t="s">
        <v>54</v>
      </c>
      <c r="N65">
        <v>3</v>
      </c>
      <c r="O65">
        <v>-2</v>
      </c>
      <c r="P65">
        <v>0</v>
      </c>
      <c r="Q65">
        <v>37</v>
      </c>
      <c r="R65">
        <v>1</v>
      </c>
      <c r="S65">
        <v>1</v>
      </c>
      <c r="T65">
        <v>1</v>
      </c>
      <c r="U65">
        <v>0</v>
      </c>
      <c r="V65">
        <v>807</v>
      </c>
      <c r="W65">
        <v>6</v>
      </c>
      <c r="X65" t="s">
        <v>71</v>
      </c>
      <c r="Y65">
        <v>1</v>
      </c>
      <c r="Z65">
        <v>3</v>
      </c>
      <c r="AA65">
        <v>63</v>
      </c>
      <c r="AB65">
        <v>3</v>
      </c>
      <c r="AC65">
        <v>1</v>
      </c>
      <c r="AD65">
        <v>4</v>
      </c>
      <c r="AE65">
        <v>2073</v>
      </c>
      <c r="AF65">
        <v>23648</v>
      </c>
      <c r="AG65">
        <v>4</v>
      </c>
      <c r="AH65">
        <v>22</v>
      </c>
      <c r="AI65">
        <v>4</v>
      </c>
      <c r="AJ65">
        <v>4</v>
      </c>
      <c r="AK65">
        <v>80</v>
      </c>
      <c r="AL65">
        <v>0</v>
      </c>
      <c r="AM65">
        <v>7</v>
      </c>
      <c r="AN65">
        <v>3</v>
      </c>
      <c r="AO65">
        <v>3</v>
      </c>
      <c r="AP65">
        <v>2</v>
      </c>
      <c r="AQ65">
        <v>0</v>
      </c>
      <c r="AR65">
        <v>2</v>
      </c>
      <c r="AS65" t="s">
        <v>1589</v>
      </c>
      <c r="AT65" t="s">
        <v>1590</v>
      </c>
      <c r="AU65" t="s">
        <v>1579</v>
      </c>
      <c r="AV65" t="s">
        <v>1582</v>
      </c>
    </row>
    <row r="66" spans="1:48" x14ac:dyDescent="0.3">
      <c r="A66" t="s">
        <v>56</v>
      </c>
      <c r="B66" t="s">
        <v>45</v>
      </c>
      <c r="C66" t="s">
        <v>58</v>
      </c>
      <c r="D66" t="s">
        <v>59</v>
      </c>
      <c r="E66" t="s">
        <v>161</v>
      </c>
      <c r="F66" t="s">
        <v>72</v>
      </c>
      <c r="G66" t="s">
        <v>162</v>
      </c>
      <c r="H66">
        <v>103</v>
      </c>
      <c r="I66" t="s">
        <v>62</v>
      </c>
      <c r="J66" t="s">
        <v>163</v>
      </c>
      <c r="K66" t="s">
        <v>79</v>
      </c>
      <c r="L66" t="s">
        <v>44</v>
      </c>
      <c r="M66" t="s">
        <v>54</v>
      </c>
      <c r="N66">
        <v>2</v>
      </c>
      <c r="O66">
        <v>-2</v>
      </c>
      <c r="P66">
        <v>0</v>
      </c>
      <c r="Q66">
        <v>46</v>
      </c>
      <c r="R66">
        <v>0</v>
      </c>
      <c r="T66">
        <v>0</v>
      </c>
      <c r="U66">
        <v>1</v>
      </c>
      <c r="V66">
        <v>945</v>
      </c>
      <c r="W66">
        <v>5</v>
      </c>
      <c r="X66" t="s">
        <v>55</v>
      </c>
      <c r="Y66">
        <v>1</v>
      </c>
      <c r="Z66">
        <v>2</v>
      </c>
      <c r="AA66">
        <v>80</v>
      </c>
      <c r="AB66">
        <v>3</v>
      </c>
      <c r="AC66">
        <v>2</v>
      </c>
      <c r="AD66">
        <v>3</v>
      </c>
      <c r="AE66">
        <v>5021</v>
      </c>
      <c r="AF66">
        <v>10425</v>
      </c>
      <c r="AG66">
        <v>8</v>
      </c>
      <c r="AH66">
        <v>22</v>
      </c>
      <c r="AI66">
        <v>4</v>
      </c>
      <c r="AJ66">
        <v>4</v>
      </c>
      <c r="AK66">
        <v>80</v>
      </c>
      <c r="AL66">
        <v>1</v>
      </c>
      <c r="AM66">
        <v>16</v>
      </c>
      <c r="AN66">
        <v>3</v>
      </c>
      <c r="AO66">
        <v>4</v>
      </c>
      <c r="AP66">
        <v>2</v>
      </c>
      <c r="AQ66">
        <v>0</v>
      </c>
      <c r="AR66">
        <v>2</v>
      </c>
      <c r="AS66" t="s">
        <v>1591</v>
      </c>
      <c r="AT66" t="s">
        <v>1592</v>
      </c>
      <c r="AU66" t="s">
        <v>1579</v>
      </c>
      <c r="AV66" t="s">
        <v>1582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76EE-5A78-4106-A6CB-4D1E1EC686B1}">
  <dimension ref="A3:B7"/>
  <sheetViews>
    <sheetView workbookViewId="0"/>
  </sheetViews>
  <sheetFormatPr defaultRowHeight="14.4" x14ac:dyDescent="0.3"/>
  <cols>
    <col min="1" max="1" width="12.44140625" bestFit="1" customWidth="1"/>
    <col min="2" max="2" width="22.109375" bestFit="1" customWidth="1"/>
    <col min="3" max="3" width="15.109375" bestFit="1" customWidth="1"/>
  </cols>
  <sheetData>
    <row r="3" spans="1:2" x14ac:dyDescent="0.3">
      <c r="A3" s="2" t="s">
        <v>1554</v>
      </c>
      <c r="B3" s="15" t="s">
        <v>1558</v>
      </c>
    </row>
    <row r="4" spans="1:2" x14ac:dyDescent="0.3">
      <c r="A4" s="3" t="s">
        <v>161</v>
      </c>
      <c r="B4" s="17">
        <v>5.0632911392405063E-2</v>
      </c>
    </row>
    <row r="5" spans="1:2" x14ac:dyDescent="0.3">
      <c r="A5" s="3" t="s">
        <v>48</v>
      </c>
      <c r="B5" s="17">
        <v>0.3881856540084388</v>
      </c>
    </row>
    <row r="6" spans="1:2" x14ac:dyDescent="0.3">
      <c r="A6" s="3" t="s">
        <v>60</v>
      </c>
      <c r="B6" s="17">
        <v>0.56118143459915615</v>
      </c>
    </row>
    <row r="7" spans="1:2" x14ac:dyDescent="0.3">
      <c r="A7" s="3" t="s">
        <v>1555</v>
      </c>
      <c r="B7" s="1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834D-D477-46CA-91ED-194D0D172446}">
  <dimension ref="A3:F13"/>
  <sheetViews>
    <sheetView workbookViewId="0">
      <selection activeCell="L21" sqref="L21"/>
    </sheetView>
  </sheetViews>
  <sheetFormatPr defaultRowHeight="14.4" x14ac:dyDescent="0.3"/>
  <cols>
    <col min="1" max="1" width="22.6640625" bestFit="1" customWidth="1"/>
    <col min="2" max="2" width="23" bestFit="1" customWidth="1"/>
    <col min="5" max="5" width="22.6640625" bestFit="1" customWidth="1"/>
    <col min="6" max="6" width="23" bestFit="1" customWidth="1"/>
  </cols>
  <sheetData>
    <row r="3" spans="1:6" x14ac:dyDescent="0.3">
      <c r="A3" s="2" t="s">
        <v>1554</v>
      </c>
      <c r="B3" t="s">
        <v>1569</v>
      </c>
      <c r="E3" s="4" t="s">
        <v>1554</v>
      </c>
      <c r="F3" s="4" t="s">
        <v>1569</v>
      </c>
    </row>
    <row r="4" spans="1:6" x14ac:dyDescent="0.3">
      <c r="A4" s="3" t="s">
        <v>68</v>
      </c>
      <c r="B4">
        <v>62</v>
      </c>
      <c r="E4" t="str">
        <f>A4</f>
        <v>Laboratory Technician</v>
      </c>
      <c r="F4">
        <f>B4</f>
        <v>62</v>
      </c>
    </row>
    <row r="5" spans="1:6" x14ac:dyDescent="0.3">
      <c r="A5" s="3" t="s">
        <v>52</v>
      </c>
      <c r="B5">
        <v>57</v>
      </c>
      <c r="E5" t="str">
        <f t="shared" ref="E5:E12" si="0">A5</f>
        <v>Sales Executive</v>
      </c>
      <c r="F5">
        <f t="shared" ref="F5:F12" si="1">B5</f>
        <v>57</v>
      </c>
    </row>
    <row r="6" spans="1:6" x14ac:dyDescent="0.3">
      <c r="A6" s="3" t="s">
        <v>63</v>
      </c>
      <c r="B6">
        <v>47</v>
      </c>
      <c r="E6" t="str">
        <f t="shared" si="0"/>
        <v>Research Scientist</v>
      </c>
      <c r="F6">
        <f t="shared" si="1"/>
        <v>47</v>
      </c>
    </row>
    <row r="7" spans="1:6" x14ac:dyDescent="0.3">
      <c r="A7" s="3" t="s">
        <v>99</v>
      </c>
      <c r="B7">
        <v>33</v>
      </c>
      <c r="E7" t="str">
        <f t="shared" si="0"/>
        <v>Sales Representative</v>
      </c>
      <c r="F7">
        <f t="shared" si="1"/>
        <v>33</v>
      </c>
    </row>
    <row r="8" spans="1:6" x14ac:dyDescent="0.3">
      <c r="A8" s="3" t="s">
        <v>163</v>
      </c>
      <c r="B8">
        <v>12</v>
      </c>
      <c r="E8" t="str">
        <f t="shared" si="0"/>
        <v>Human Resources</v>
      </c>
      <c r="F8">
        <f t="shared" si="1"/>
        <v>12</v>
      </c>
    </row>
    <row r="9" spans="1:6" x14ac:dyDescent="0.3">
      <c r="A9" s="3" t="s">
        <v>81</v>
      </c>
      <c r="B9">
        <v>10</v>
      </c>
      <c r="E9" t="str">
        <f t="shared" si="0"/>
        <v>Manufacturing Director</v>
      </c>
      <c r="F9">
        <f t="shared" si="1"/>
        <v>10</v>
      </c>
    </row>
    <row r="10" spans="1:6" x14ac:dyDescent="0.3">
      <c r="A10" s="3" t="s">
        <v>83</v>
      </c>
      <c r="B10">
        <v>9</v>
      </c>
      <c r="E10" t="str">
        <f>A10</f>
        <v>Healthcare Representative</v>
      </c>
      <c r="F10">
        <f t="shared" si="1"/>
        <v>9</v>
      </c>
    </row>
    <row r="11" spans="1:6" x14ac:dyDescent="0.3">
      <c r="A11" s="3" t="s">
        <v>95</v>
      </c>
      <c r="B11">
        <v>5</v>
      </c>
      <c r="E11" t="str">
        <f t="shared" si="0"/>
        <v>Manager</v>
      </c>
      <c r="F11">
        <f t="shared" si="1"/>
        <v>5</v>
      </c>
    </row>
    <row r="12" spans="1:6" x14ac:dyDescent="0.3">
      <c r="A12" s="3" t="s">
        <v>101</v>
      </c>
      <c r="B12">
        <v>2</v>
      </c>
      <c r="E12" t="str">
        <f t="shared" si="0"/>
        <v>Research Director</v>
      </c>
      <c r="F12">
        <f t="shared" si="1"/>
        <v>2</v>
      </c>
    </row>
    <row r="13" spans="1:6" x14ac:dyDescent="0.3">
      <c r="A13" s="3" t="s">
        <v>1555</v>
      </c>
      <c r="B1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B5B6-D93C-4576-9EC4-990F4C50A906}">
  <dimension ref="A3:B41"/>
  <sheetViews>
    <sheetView workbookViewId="0"/>
  </sheetViews>
  <sheetFormatPr defaultRowHeight="14.4" x14ac:dyDescent="0.3"/>
  <cols>
    <col min="1" max="1" width="12.44140625" bestFit="1" customWidth="1"/>
    <col min="2" max="2" width="22.109375" bestFit="1" customWidth="1"/>
  </cols>
  <sheetData>
    <row r="3" spans="1:2" x14ac:dyDescent="0.3">
      <c r="A3" s="2" t="s">
        <v>1554</v>
      </c>
      <c r="B3" t="s">
        <v>1558</v>
      </c>
    </row>
    <row r="4" spans="1:2" x14ac:dyDescent="0.3">
      <c r="A4" s="3">
        <v>0</v>
      </c>
      <c r="B4">
        <v>16</v>
      </c>
    </row>
    <row r="5" spans="1:2" x14ac:dyDescent="0.3">
      <c r="A5" s="3">
        <v>1</v>
      </c>
      <c r="B5">
        <v>59</v>
      </c>
    </row>
    <row r="6" spans="1:2" x14ac:dyDescent="0.3">
      <c r="A6" s="3">
        <v>2</v>
      </c>
      <c r="B6">
        <v>27</v>
      </c>
    </row>
    <row r="7" spans="1:2" x14ac:dyDescent="0.3">
      <c r="A7" s="3">
        <v>3</v>
      </c>
      <c r="B7">
        <v>20</v>
      </c>
    </row>
    <row r="8" spans="1:2" x14ac:dyDescent="0.3">
      <c r="A8" s="3">
        <v>4</v>
      </c>
      <c r="B8">
        <v>19</v>
      </c>
    </row>
    <row r="9" spans="1:2" x14ac:dyDescent="0.3">
      <c r="A9" s="3">
        <v>5</v>
      </c>
      <c r="B9">
        <v>21</v>
      </c>
    </row>
    <row r="10" spans="1:2" x14ac:dyDescent="0.3">
      <c r="A10" s="3">
        <v>6</v>
      </c>
      <c r="B10">
        <v>9</v>
      </c>
    </row>
    <row r="11" spans="1:2" x14ac:dyDescent="0.3">
      <c r="A11" s="3">
        <v>7</v>
      </c>
      <c r="B11">
        <v>11</v>
      </c>
    </row>
    <row r="12" spans="1:2" x14ac:dyDescent="0.3">
      <c r="A12" s="3">
        <v>8</v>
      </c>
      <c r="B12">
        <v>9</v>
      </c>
    </row>
    <row r="13" spans="1:2" x14ac:dyDescent="0.3">
      <c r="A13" s="3">
        <v>9</v>
      </c>
      <c r="B13">
        <v>8</v>
      </c>
    </row>
    <row r="14" spans="1:2" x14ac:dyDescent="0.3">
      <c r="A14" s="3">
        <v>10</v>
      </c>
      <c r="B14">
        <v>18</v>
      </c>
    </row>
    <row r="15" spans="1:2" x14ac:dyDescent="0.3">
      <c r="A15" s="3">
        <v>11</v>
      </c>
      <c r="B15">
        <v>2</v>
      </c>
    </row>
    <row r="16" spans="1:2" x14ac:dyDescent="0.3">
      <c r="A16" s="3">
        <v>12</v>
      </c>
      <c r="B16">
        <v>0</v>
      </c>
    </row>
    <row r="17" spans="1:2" x14ac:dyDescent="0.3">
      <c r="A17" s="3">
        <v>13</v>
      </c>
      <c r="B17">
        <v>2</v>
      </c>
    </row>
    <row r="18" spans="1:2" x14ac:dyDescent="0.3">
      <c r="A18" s="3">
        <v>14</v>
      </c>
      <c r="B18">
        <v>2</v>
      </c>
    </row>
    <row r="19" spans="1:2" x14ac:dyDescent="0.3">
      <c r="A19" s="3">
        <v>15</v>
      </c>
      <c r="B19">
        <v>1</v>
      </c>
    </row>
    <row r="20" spans="1:2" x14ac:dyDescent="0.3">
      <c r="A20" s="3">
        <v>16</v>
      </c>
      <c r="B20">
        <v>1</v>
      </c>
    </row>
    <row r="21" spans="1:2" x14ac:dyDescent="0.3">
      <c r="A21" s="3">
        <v>17</v>
      </c>
      <c r="B21">
        <v>1</v>
      </c>
    </row>
    <row r="22" spans="1:2" x14ac:dyDescent="0.3">
      <c r="A22" s="3">
        <v>18</v>
      </c>
      <c r="B22">
        <v>1</v>
      </c>
    </row>
    <row r="23" spans="1:2" x14ac:dyDescent="0.3">
      <c r="A23" s="3">
        <v>19</v>
      </c>
      <c r="B23">
        <v>1</v>
      </c>
    </row>
    <row r="24" spans="1:2" x14ac:dyDescent="0.3">
      <c r="A24" s="3">
        <v>20</v>
      </c>
      <c r="B24">
        <v>1</v>
      </c>
    </row>
    <row r="25" spans="1:2" x14ac:dyDescent="0.3">
      <c r="A25" s="3">
        <v>21</v>
      </c>
      <c r="B25">
        <v>1</v>
      </c>
    </row>
    <row r="26" spans="1:2" x14ac:dyDescent="0.3">
      <c r="A26" s="3">
        <v>22</v>
      </c>
      <c r="B26">
        <v>1</v>
      </c>
    </row>
    <row r="27" spans="1:2" x14ac:dyDescent="0.3">
      <c r="A27" s="3">
        <v>23</v>
      </c>
      <c r="B27">
        <v>1</v>
      </c>
    </row>
    <row r="28" spans="1:2" x14ac:dyDescent="0.3">
      <c r="A28" s="3">
        <v>24</v>
      </c>
      <c r="B28">
        <v>1</v>
      </c>
    </row>
    <row r="29" spans="1:2" x14ac:dyDescent="0.3">
      <c r="A29" s="3">
        <v>25</v>
      </c>
      <c r="B29">
        <v>0</v>
      </c>
    </row>
    <row r="30" spans="1:2" x14ac:dyDescent="0.3">
      <c r="A30" s="3">
        <v>26</v>
      </c>
      <c r="B30">
        <v>0</v>
      </c>
    </row>
    <row r="31" spans="1:2" x14ac:dyDescent="0.3">
      <c r="A31" s="3">
        <v>27</v>
      </c>
      <c r="B31">
        <v>0</v>
      </c>
    </row>
    <row r="32" spans="1:2" x14ac:dyDescent="0.3">
      <c r="A32" s="3">
        <v>29</v>
      </c>
      <c r="B32">
        <v>0</v>
      </c>
    </row>
    <row r="33" spans="1:2" x14ac:dyDescent="0.3">
      <c r="A33" s="3">
        <v>30</v>
      </c>
      <c r="B33">
        <v>0</v>
      </c>
    </row>
    <row r="34" spans="1:2" x14ac:dyDescent="0.3">
      <c r="A34" s="3">
        <v>31</v>
      </c>
      <c r="B34">
        <v>1</v>
      </c>
    </row>
    <row r="35" spans="1:2" x14ac:dyDescent="0.3">
      <c r="A35" s="3">
        <v>32</v>
      </c>
      <c r="B35">
        <v>1</v>
      </c>
    </row>
    <row r="36" spans="1:2" x14ac:dyDescent="0.3">
      <c r="A36" s="3">
        <v>33</v>
      </c>
      <c r="B36">
        <v>1</v>
      </c>
    </row>
    <row r="37" spans="1:2" x14ac:dyDescent="0.3">
      <c r="A37" s="3">
        <v>34</v>
      </c>
      <c r="B37">
        <v>0</v>
      </c>
    </row>
    <row r="38" spans="1:2" x14ac:dyDescent="0.3">
      <c r="A38" s="3">
        <v>36</v>
      </c>
      <c r="B38">
        <v>0</v>
      </c>
    </row>
    <row r="39" spans="1:2" x14ac:dyDescent="0.3">
      <c r="A39" s="3">
        <v>37</v>
      </c>
      <c r="B39">
        <v>0</v>
      </c>
    </row>
    <row r="40" spans="1:2" x14ac:dyDescent="0.3">
      <c r="A40" s="3">
        <v>40</v>
      </c>
      <c r="B40">
        <v>1</v>
      </c>
    </row>
    <row r="41" spans="1:2" x14ac:dyDescent="0.3">
      <c r="A41" s="3" t="s">
        <v>1555</v>
      </c>
      <c r="B41">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FE470-4F89-4F63-BC67-5180EC612098}">
  <dimension ref="A3:B9"/>
  <sheetViews>
    <sheetView workbookViewId="0">
      <selection activeCell="B6" sqref="B6"/>
    </sheetView>
  </sheetViews>
  <sheetFormatPr defaultRowHeight="14.4" x14ac:dyDescent="0.3"/>
  <cols>
    <col min="1" max="1" width="12.44140625" bestFit="1" customWidth="1"/>
    <col min="2" max="2" width="22.109375" bestFit="1" customWidth="1"/>
  </cols>
  <sheetData>
    <row r="3" spans="1:2" x14ac:dyDescent="0.3">
      <c r="A3" s="2" t="s">
        <v>1554</v>
      </c>
      <c r="B3" t="s">
        <v>1558</v>
      </c>
    </row>
    <row r="4" spans="1:2" x14ac:dyDescent="0.3">
      <c r="A4" s="3" t="s">
        <v>69</v>
      </c>
      <c r="B4">
        <v>112</v>
      </c>
    </row>
    <row r="5" spans="1:2" x14ac:dyDescent="0.3">
      <c r="A5" s="3" t="s">
        <v>46</v>
      </c>
      <c r="B5">
        <v>51</v>
      </c>
    </row>
    <row r="6" spans="1:2" x14ac:dyDescent="0.3">
      <c r="A6" s="3" t="s">
        <v>92</v>
      </c>
      <c r="B6">
        <v>38</v>
      </c>
    </row>
    <row r="7" spans="1:2" x14ac:dyDescent="0.3">
      <c r="A7" s="3" t="s">
        <v>58</v>
      </c>
      <c r="B7">
        <v>25</v>
      </c>
    </row>
    <row r="8" spans="1:2" x14ac:dyDescent="0.3">
      <c r="A8" s="3" t="s">
        <v>75</v>
      </c>
      <c r="B8">
        <v>11</v>
      </c>
    </row>
    <row r="9" spans="1:2" x14ac:dyDescent="0.3">
      <c r="A9" s="3" t="s">
        <v>1555</v>
      </c>
      <c r="B9">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DD7F7-23DD-4A74-A2F7-C36E52DF09ED}">
  <dimension ref="A3:B9"/>
  <sheetViews>
    <sheetView workbookViewId="0">
      <selection activeCell="L21" sqref="L21"/>
    </sheetView>
  </sheetViews>
  <sheetFormatPr defaultRowHeight="14.4" x14ac:dyDescent="0.3"/>
  <cols>
    <col min="1" max="1" width="16" bestFit="1" customWidth="1"/>
    <col min="2" max="2" width="22.109375" bestFit="1" customWidth="1"/>
  </cols>
  <sheetData>
    <row r="3" spans="1:2" x14ac:dyDescent="0.3">
      <c r="A3" s="2" t="s">
        <v>1554</v>
      </c>
      <c r="B3" t="s">
        <v>1558</v>
      </c>
    </row>
    <row r="4" spans="1:2" x14ac:dyDescent="0.3">
      <c r="A4" s="3" t="s">
        <v>77</v>
      </c>
      <c r="B4">
        <v>99</v>
      </c>
    </row>
    <row r="5" spans="1:2" x14ac:dyDescent="0.3">
      <c r="A5" s="3" t="s">
        <v>71</v>
      </c>
      <c r="B5">
        <v>58</v>
      </c>
    </row>
    <row r="6" spans="1:2" x14ac:dyDescent="0.3">
      <c r="A6" s="3" t="s">
        <v>55</v>
      </c>
      <c r="B6">
        <v>44</v>
      </c>
    </row>
    <row r="7" spans="1:2" x14ac:dyDescent="0.3">
      <c r="A7" s="3" t="s">
        <v>65</v>
      </c>
      <c r="B7">
        <v>31</v>
      </c>
    </row>
    <row r="8" spans="1:2" x14ac:dyDescent="0.3">
      <c r="A8" s="3" t="s">
        <v>134</v>
      </c>
      <c r="B8">
        <v>5</v>
      </c>
    </row>
    <row r="9" spans="1:2" x14ac:dyDescent="0.3">
      <c r="A9" s="3" t="s">
        <v>1555</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238D-5C1E-4289-A807-7645559F7E3D}">
  <dimension ref="A3:E7"/>
  <sheetViews>
    <sheetView workbookViewId="0"/>
  </sheetViews>
  <sheetFormatPr defaultRowHeight="14.4" x14ac:dyDescent="0.3"/>
  <cols>
    <col min="1" max="1" width="12.44140625" bestFit="1" customWidth="1"/>
    <col min="2" max="2" width="15.109375" bestFit="1" customWidth="1"/>
    <col min="4" max="4" width="14.44140625" customWidth="1"/>
    <col min="5" max="5" width="9.77734375" customWidth="1"/>
  </cols>
  <sheetData>
    <row r="3" spans="1:5" x14ac:dyDescent="0.3">
      <c r="A3" s="2" t="s">
        <v>1554</v>
      </c>
      <c r="B3" t="s">
        <v>1556</v>
      </c>
      <c r="D3" t="s">
        <v>10</v>
      </c>
      <c r="E3" t="s">
        <v>0</v>
      </c>
    </row>
    <row r="4" spans="1:5" x14ac:dyDescent="0.3">
      <c r="A4" s="3" t="s">
        <v>79</v>
      </c>
      <c r="B4">
        <v>327</v>
      </c>
      <c r="D4" t="str">
        <f t="shared" ref="D4:E6" si="0">A4</f>
        <v>Divorced</v>
      </c>
      <c r="E4">
        <f t="shared" si="0"/>
        <v>327</v>
      </c>
    </row>
    <row r="5" spans="1:5" x14ac:dyDescent="0.3">
      <c r="A5" s="3" t="s">
        <v>53</v>
      </c>
      <c r="B5">
        <v>470</v>
      </c>
      <c r="D5" t="str">
        <f t="shared" si="0"/>
        <v>Single</v>
      </c>
      <c r="E5">
        <f t="shared" si="0"/>
        <v>470</v>
      </c>
    </row>
    <row r="6" spans="1:5" x14ac:dyDescent="0.3">
      <c r="A6" s="3" t="s">
        <v>64</v>
      </c>
      <c r="B6">
        <v>673</v>
      </c>
      <c r="D6" t="str">
        <f t="shared" si="0"/>
        <v>Married</v>
      </c>
      <c r="E6">
        <f t="shared" si="0"/>
        <v>673</v>
      </c>
    </row>
    <row r="7" spans="1:5" x14ac:dyDescent="0.3">
      <c r="A7" s="3" t="s">
        <v>1555</v>
      </c>
      <c r="B7">
        <v>1470</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5EFE-A080-49CE-A9CD-B32E381F1E68}">
  <dimension ref="A3:B9"/>
  <sheetViews>
    <sheetView workbookViewId="0"/>
  </sheetViews>
  <sheetFormatPr defaultRowHeight="14.4" x14ac:dyDescent="0.3"/>
  <cols>
    <col min="1" max="1" width="10.5546875" bestFit="1" customWidth="1"/>
    <col min="2" max="2" width="22.109375" bestFit="1" customWidth="1"/>
  </cols>
  <sheetData>
    <row r="3" spans="1:2" x14ac:dyDescent="0.3">
      <c r="A3" s="2" t="s">
        <v>1572</v>
      </c>
      <c r="B3" t="s">
        <v>1558</v>
      </c>
    </row>
    <row r="4" spans="1:2" x14ac:dyDescent="0.3">
      <c r="A4" s="3" t="s">
        <v>1575</v>
      </c>
      <c r="B4">
        <v>74</v>
      </c>
    </row>
    <row r="5" spans="1:2" x14ac:dyDescent="0.3">
      <c r="A5" s="3" t="s">
        <v>1576</v>
      </c>
      <c r="B5">
        <v>76</v>
      </c>
    </row>
    <row r="6" spans="1:2" x14ac:dyDescent="0.3">
      <c r="A6" s="3" t="s">
        <v>1577</v>
      </c>
      <c r="B6">
        <v>41</v>
      </c>
    </row>
    <row r="7" spans="1:2" x14ac:dyDescent="0.3">
      <c r="A7" s="3" t="s">
        <v>1578</v>
      </c>
      <c r="B7">
        <v>21</v>
      </c>
    </row>
    <row r="8" spans="1:2" x14ac:dyDescent="0.3">
      <c r="A8" s="3" t="s">
        <v>1579</v>
      </c>
      <c r="B8">
        <v>25</v>
      </c>
    </row>
    <row r="9" spans="1:2" x14ac:dyDescent="0.3">
      <c r="A9" s="3" t="s">
        <v>1555</v>
      </c>
      <c r="B9">
        <v>237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08EF-231C-4E47-9D4B-6FE346BD2346}">
  <dimension ref="A3:B9"/>
  <sheetViews>
    <sheetView workbookViewId="0"/>
  </sheetViews>
  <sheetFormatPr defaultRowHeight="14.4" x14ac:dyDescent="0.3"/>
  <cols>
    <col min="1" max="1" width="12.44140625" bestFit="1" customWidth="1"/>
    <col min="2" max="2" width="22.109375" bestFit="1" customWidth="1"/>
  </cols>
  <sheetData>
    <row r="3" spans="1:2" x14ac:dyDescent="0.3">
      <c r="A3" s="2" t="s">
        <v>1554</v>
      </c>
      <c r="B3" t="s">
        <v>1558</v>
      </c>
    </row>
    <row r="4" spans="1:2" x14ac:dyDescent="0.3">
      <c r="A4" s="3" t="s">
        <v>1580</v>
      </c>
      <c r="B4">
        <v>102</v>
      </c>
    </row>
    <row r="5" spans="1:2" x14ac:dyDescent="0.3">
      <c r="A5" s="3" t="s">
        <v>1582</v>
      </c>
      <c r="B5">
        <v>60</v>
      </c>
    </row>
    <row r="6" spans="1:2" x14ac:dyDescent="0.3">
      <c r="A6" s="3" t="s">
        <v>1583</v>
      </c>
      <c r="B6">
        <v>29</v>
      </c>
    </row>
    <row r="7" spans="1:2" x14ac:dyDescent="0.3">
      <c r="A7" s="3" t="s">
        <v>1584</v>
      </c>
      <c r="B7">
        <v>28</v>
      </c>
    </row>
    <row r="8" spans="1:2" x14ac:dyDescent="0.3">
      <c r="A8" s="3" t="s">
        <v>1581</v>
      </c>
      <c r="B8">
        <v>18</v>
      </c>
    </row>
    <row r="9" spans="1:2" x14ac:dyDescent="0.3">
      <c r="A9" s="3" t="s">
        <v>1555</v>
      </c>
      <c r="B9">
        <v>237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1694-C81D-42BC-829C-5991E95FA1B5}">
  <dimension ref="A1:AV1471"/>
  <sheetViews>
    <sheetView topLeftCell="AM1" workbookViewId="0"/>
  </sheetViews>
  <sheetFormatPr defaultRowHeight="14.4" x14ac:dyDescent="0.3"/>
  <cols>
    <col min="3" max="3" width="12.5546875" bestFit="1" customWidth="1"/>
    <col min="4" max="4" width="18.21875" bestFit="1" customWidth="1"/>
    <col min="41" max="41" width="17.5546875" bestFit="1" customWidth="1"/>
    <col min="42" max="42" width="20" bestFit="1" customWidth="1"/>
    <col min="43" max="43" width="25.6640625" bestFit="1" customWidth="1"/>
    <col min="44" max="44" width="23.21875" bestFit="1" customWidth="1"/>
    <col min="45" max="45" width="10" bestFit="1" customWidth="1"/>
    <col min="46" max="46" width="10.77734375" bestFit="1" customWidth="1"/>
    <col min="47" max="47" width="16.21875" bestFit="1" customWidth="1"/>
    <col min="48" max="48" width="21.5546875" bestFit="1" customWidth="1"/>
  </cols>
  <sheetData>
    <row r="1" spans="1:48"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2" t="s">
        <v>1571</v>
      </c>
      <c r="AT1" s="12" t="s">
        <v>1570</v>
      </c>
      <c r="AU1" t="s">
        <v>1573</v>
      </c>
      <c r="AV1" t="s">
        <v>1574</v>
      </c>
    </row>
    <row r="2" spans="1:48"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c r="AS2" s="13" t="str">
        <f>IF(Data!Q2&lt;=25,"18-25",IF(Data!Q2&lt;=35,"26-35",IF(Data!Q2&lt;=45,"36-45","46+")))</f>
        <v>36-45</v>
      </c>
      <c r="AT2" s="13" t="str">
        <f t="shared" ref="AT2:AT65" si="0">IF(AS2="18-25","Young",IF(AS2="26-35","Early Career",IF(AS2="36-45","Mid Career","Senior")))</f>
        <v>Mid Career</v>
      </c>
      <c r="AU2" t="str">
        <f>IF(Table_1[[#This Row],[Percent Salary Hike]]&lt;=12,"10-12%",IF(Table_1[[#This Row],[Percent Salary Hike]]&lt;=15,"13-15%",IF(Table_1[[#This Row],[Percent Salary Hike]]&lt;=18,"16-18%",IF(Table_1[[#This Row],[Percent Salary Hike]]&lt;=21,"19-21%","22%+"))))</f>
        <v>10-12%</v>
      </c>
      <c r="AV2" t="str">
        <f>IF(Table_1[[#This Row],[Years At Company]]&lt;=2,"0-2 Years",IF(Table_1[[#This Row],[Years At Company]]&lt;=5,"3-5 Years",IF(Table_1[[#This Row],[Years At Company]]&lt;=8,"6-8 Years",IF(Table_1[[#This Row],[Years At Company]]&lt;=11,"9-11 Years","12+ Years"))))</f>
        <v>6-8 Years</v>
      </c>
    </row>
    <row r="3" spans="1:48"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c r="AS3" s="13" t="str">
        <f>IF(Data!Q3&lt;=25,"18-25",IF(Data!Q3&lt;=35,"26-35",IF(Data!Q3&lt;=45,"36-45","46+")))</f>
        <v>46+</v>
      </c>
      <c r="AT3" s="13" t="str">
        <f t="shared" si="0"/>
        <v>Senior</v>
      </c>
      <c r="AU3" t="str">
        <f>IF(Table_1[[#This Row],[Percent Salary Hike]]&lt;=12,"10-12%",IF(Table_1[[#This Row],[Percent Salary Hike]]&lt;=15,"13-15%",IF(Table_1[[#This Row],[Percent Salary Hike]]&lt;=18,"16-18%",IF(Table_1[[#This Row],[Percent Salary Hike]]&lt;=21,"19-21%","22%+"))))</f>
        <v>22%+</v>
      </c>
      <c r="AV3" t="str">
        <f>IF(Table_1[[#This Row],[Years At Company]]&lt;=2,"0-2 Years",IF(Table_1[[#This Row],[Years At Company]]&lt;=5,"3-5 Years",IF(Table_1[[#This Row],[Years At Company]]&lt;=8,"6-8 Years",IF(Table_1[[#This Row],[Years At Company]]&lt;=11,"9-11 Years","12+ Years"))))</f>
        <v>9-11 Years</v>
      </c>
    </row>
    <row r="4" spans="1:48"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c r="AS4" s="13" t="str">
        <f>IF(Data!Q4&lt;=25,"18-25",IF(Data!Q4&lt;=35,"26-35",IF(Data!Q4&lt;=45,"36-45","46+")))</f>
        <v>36-45</v>
      </c>
      <c r="AT4" s="13" t="str">
        <f t="shared" si="0"/>
        <v>Mid Career</v>
      </c>
      <c r="AU4" t="str">
        <f>IF(Table_1[[#This Row],[Percent Salary Hike]]&lt;=12,"10-12%",IF(Table_1[[#This Row],[Percent Salary Hike]]&lt;=15,"13-15%",IF(Table_1[[#This Row],[Percent Salary Hike]]&lt;=18,"16-18%",IF(Table_1[[#This Row],[Percent Salary Hike]]&lt;=21,"19-21%","22%+"))))</f>
        <v>13-15%</v>
      </c>
      <c r="AV4" t="str">
        <f>IF(Table_1[[#This Row],[Years At Company]]&lt;=2,"0-2 Years",IF(Table_1[[#This Row],[Years At Company]]&lt;=5,"3-5 Years",IF(Table_1[[#This Row],[Years At Company]]&lt;=8,"6-8 Years",IF(Table_1[[#This Row],[Years At Company]]&lt;=11,"9-11 Years","12+ Years"))))</f>
        <v>0-2 Years</v>
      </c>
    </row>
    <row r="5" spans="1:48"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c r="AS5" s="13" t="str">
        <f>IF(Data!Q5&lt;=25,"18-25",IF(Data!Q5&lt;=35,"26-35",IF(Data!Q5&lt;=45,"36-45","46+")))</f>
        <v>26-35</v>
      </c>
      <c r="AT5" s="13" t="str">
        <f t="shared" si="0"/>
        <v>Early Career</v>
      </c>
      <c r="AU5" t="str">
        <f>IF(Table_1[[#This Row],[Percent Salary Hike]]&lt;=12,"10-12%",IF(Table_1[[#This Row],[Percent Salary Hike]]&lt;=15,"13-15%",IF(Table_1[[#This Row],[Percent Salary Hike]]&lt;=18,"16-18%",IF(Table_1[[#This Row],[Percent Salary Hike]]&lt;=21,"19-21%","22%+"))))</f>
        <v>10-12%</v>
      </c>
      <c r="AV5" t="str">
        <f>IF(Table_1[[#This Row],[Years At Company]]&lt;=2,"0-2 Years",IF(Table_1[[#This Row],[Years At Company]]&lt;=5,"3-5 Years",IF(Table_1[[#This Row],[Years At Company]]&lt;=8,"6-8 Years",IF(Table_1[[#This Row],[Years At Company]]&lt;=11,"9-11 Years","12+ Years"))))</f>
        <v>6-8 Years</v>
      </c>
    </row>
    <row r="6" spans="1:48"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c r="AS6" s="13" t="str">
        <f>IF(Data!Q6&lt;=25,"18-25",IF(Data!Q6&lt;=35,"26-35",IF(Data!Q6&lt;=45,"36-45","46+")))</f>
        <v>26-35</v>
      </c>
      <c r="AT6" s="13" t="str">
        <f t="shared" si="0"/>
        <v>Early Career</v>
      </c>
      <c r="AU6" t="str">
        <f>IF(Table_1[[#This Row],[Percent Salary Hike]]&lt;=12,"10-12%",IF(Table_1[[#This Row],[Percent Salary Hike]]&lt;=15,"13-15%",IF(Table_1[[#This Row],[Percent Salary Hike]]&lt;=18,"16-18%",IF(Table_1[[#This Row],[Percent Salary Hike]]&lt;=21,"19-21%","22%+"))))</f>
        <v>10-12%</v>
      </c>
      <c r="AV6" t="str">
        <f>IF(Table_1[[#This Row],[Years At Company]]&lt;=2,"0-2 Years",IF(Table_1[[#This Row],[Years At Company]]&lt;=5,"3-5 Years",IF(Table_1[[#This Row],[Years At Company]]&lt;=8,"6-8 Years",IF(Table_1[[#This Row],[Years At Company]]&lt;=11,"9-11 Years","12+ Years"))))</f>
        <v>0-2 Years</v>
      </c>
    </row>
    <row r="7" spans="1:48"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c r="AS7" s="13" t="str">
        <f>IF(Data!Q7&lt;=25,"18-25",IF(Data!Q7&lt;=35,"26-35",IF(Data!Q7&lt;=45,"36-45","46+")))</f>
        <v>26-35</v>
      </c>
      <c r="AT7" s="13" t="str">
        <f t="shared" si="0"/>
        <v>Early Career</v>
      </c>
      <c r="AU7" t="str">
        <f>IF(Table_1[[#This Row],[Percent Salary Hike]]&lt;=12,"10-12%",IF(Table_1[[#This Row],[Percent Salary Hike]]&lt;=15,"13-15%",IF(Table_1[[#This Row],[Percent Salary Hike]]&lt;=18,"16-18%",IF(Table_1[[#This Row],[Percent Salary Hike]]&lt;=21,"19-21%","22%+"))))</f>
        <v>13-15%</v>
      </c>
      <c r="AV7" t="str">
        <f>IF(Table_1[[#This Row],[Years At Company]]&lt;=2,"0-2 Years",IF(Table_1[[#This Row],[Years At Company]]&lt;=5,"3-5 Years",IF(Table_1[[#This Row],[Years At Company]]&lt;=8,"6-8 Years",IF(Table_1[[#This Row],[Years At Company]]&lt;=11,"9-11 Years","12+ Years"))))</f>
        <v>6-8 Years</v>
      </c>
    </row>
    <row r="8" spans="1:48"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c r="AS8" s="13" t="str">
        <f>IF(Data!Q8&lt;=25,"18-25",IF(Data!Q8&lt;=35,"26-35",IF(Data!Q8&lt;=45,"36-45","46+")))</f>
        <v>46+</v>
      </c>
      <c r="AT8" s="13" t="str">
        <f t="shared" si="0"/>
        <v>Senior</v>
      </c>
      <c r="AU8" t="str">
        <f>IF(Table_1[[#This Row],[Percent Salary Hike]]&lt;=12,"10-12%",IF(Table_1[[#This Row],[Percent Salary Hike]]&lt;=15,"13-15%",IF(Table_1[[#This Row],[Percent Salary Hike]]&lt;=18,"16-18%",IF(Table_1[[#This Row],[Percent Salary Hike]]&lt;=21,"19-21%","22%+"))))</f>
        <v>19-21%</v>
      </c>
      <c r="AV8" t="str">
        <f>IF(Table_1[[#This Row],[Years At Company]]&lt;=2,"0-2 Years",IF(Table_1[[#This Row],[Years At Company]]&lt;=5,"3-5 Years",IF(Table_1[[#This Row],[Years At Company]]&lt;=8,"6-8 Years",IF(Table_1[[#This Row],[Years At Company]]&lt;=11,"9-11 Years","12+ Years"))))</f>
        <v>0-2 Years</v>
      </c>
    </row>
    <row r="9" spans="1:48"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c r="AS9" s="13" t="str">
        <f>IF(Data!Q9&lt;=25,"18-25",IF(Data!Q9&lt;=35,"26-35",IF(Data!Q9&lt;=45,"36-45","46+")))</f>
        <v>26-35</v>
      </c>
      <c r="AT9" s="13" t="str">
        <f t="shared" si="0"/>
        <v>Early Career</v>
      </c>
      <c r="AU9" t="str">
        <f>IF(Table_1[[#This Row],[Percent Salary Hike]]&lt;=12,"10-12%",IF(Table_1[[#This Row],[Percent Salary Hike]]&lt;=15,"13-15%",IF(Table_1[[#This Row],[Percent Salary Hike]]&lt;=18,"16-18%",IF(Table_1[[#This Row],[Percent Salary Hike]]&lt;=21,"19-21%","22%+"))))</f>
        <v>22%+</v>
      </c>
      <c r="AV9" t="str">
        <f>IF(Table_1[[#This Row],[Years At Company]]&lt;=2,"0-2 Years",IF(Table_1[[#This Row],[Years At Company]]&lt;=5,"3-5 Years",IF(Table_1[[#This Row],[Years At Company]]&lt;=8,"6-8 Years",IF(Table_1[[#This Row],[Years At Company]]&lt;=11,"9-11 Years","12+ Years"))))</f>
        <v>0-2 Years</v>
      </c>
    </row>
    <row r="10" spans="1:48"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c r="AS10" s="13" t="str">
        <f>IF(Data!Q10&lt;=25,"18-25",IF(Data!Q10&lt;=35,"26-35",IF(Data!Q10&lt;=45,"36-45","46+")))</f>
        <v>36-45</v>
      </c>
      <c r="AT10" s="13" t="str">
        <f t="shared" si="0"/>
        <v>Mid Career</v>
      </c>
      <c r="AU10" t="str">
        <f>IF(Table_1[[#This Row],[Percent Salary Hike]]&lt;=12,"10-12%",IF(Table_1[[#This Row],[Percent Salary Hike]]&lt;=15,"13-15%",IF(Table_1[[#This Row],[Percent Salary Hike]]&lt;=18,"16-18%",IF(Table_1[[#This Row],[Percent Salary Hike]]&lt;=21,"19-21%","22%+"))))</f>
        <v>19-21%</v>
      </c>
      <c r="AV10" t="str">
        <f>IF(Table_1[[#This Row],[Years At Company]]&lt;=2,"0-2 Years",IF(Table_1[[#This Row],[Years At Company]]&lt;=5,"3-5 Years",IF(Table_1[[#This Row],[Years At Company]]&lt;=8,"6-8 Years",IF(Table_1[[#This Row],[Years At Company]]&lt;=11,"9-11 Years","12+ Years"))))</f>
        <v>9-11 Years</v>
      </c>
    </row>
    <row r="11" spans="1:48"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c r="AS11" s="13" t="str">
        <f>IF(Data!Q11&lt;=25,"18-25",IF(Data!Q11&lt;=35,"26-35",IF(Data!Q11&lt;=45,"36-45","46+")))</f>
        <v>36-45</v>
      </c>
      <c r="AT11" s="13" t="str">
        <f t="shared" si="0"/>
        <v>Mid Career</v>
      </c>
      <c r="AU11" t="str">
        <f>IF(Table_1[[#This Row],[Percent Salary Hike]]&lt;=12,"10-12%",IF(Table_1[[#This Row],[Percent Salary Hike]]&lt;=15,"13-15%",IF(Table_1[[#This Row],[Percent Salary Hike]]&lt;=18,"16-18%",IF(Table_1[[#This Row],[Percent Salary Hike]]&lt;=21,"19-21%","22%+"))))</f>
        <v>13-15%</v>
      </c>
      <c r="AV11" t="str">
        <f>IF(Table_1[[#This Row],[Years At Company]]&lt;=2,"0-2 Years",IF(Table_1[[#This Row],[Years At Company]]&lt;=5,"3-5 Years",IF(Table_1[[#This Row],[Years At Company]]&lt;=8,"6-8 Years",IF(Table_1[[#This Row],[Years At Company]]&lt;=11,"9-11 Years","12+ Years"))))</f>
        <v>6-8 Years</v>
      </c>
    </row>
    <row r="12" spans="1:48"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c r="AS12" s="13" t="str">
        <f>IF(Data!Q12&lt;=25,"18-25",IF(Data!Q12&lt;=35,"26-35",IF(Data!Q12&lt;=45,"36-45","46+")))</f>
        <v>26-35</v>
      </c>
      <c r="AT12" s="13" t="str">
        <f t="shared" si="0"/>
        <v>Early Career</v>
      </c>
      <c r="AU12" t="str">
        <f>IF(Table_1[[#This Row],[Percent Salary Hike]]&lt;=12,"10-12%",IF(Table_1[[#This Row],[Percent Salary Hike]]&lt;=15,"13-15%",IF(Table_1[[#This Row],[Percent Salary Hike]]&lt;=18,"16-18%",IF(Table_1[[#This Row],[Percent Salary Hike]]&lt;=21,"19-21%","22%+"))))</f>
        <v>13-15%</v>
      </c>
      <c r="AV12" t="str">
        <f>IF(Table_1[[#This Row],[Years At Company]]&lt;=2,"0-2 Years",IF(Table_1[[#This Row],[Years At Company]]&lt;=5,"3-5 Years",IF(Table_1[[#This Row],[Years At Company]]&lt;=8,"6-8 Years",IF(Table_1[[#This Row],[Years At Company]]&lt;=11,"9-11 Years","12+ Years"))))</f>
        <v>3-5 Years</v>
      </c>
    </row>
    <row r="13" spans="1:48"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c r="AS13" s="13" t="str">
        <f>IF(Data!Q13&lt;=25,"18-25",IF(Data!Q13&lt;=35,"26-35",IF(Data!Q13&lt;=45,"36-45","46+")))</f>
        <v>26-35</v>
      </c>
      <c r="AT13" s="13" t="str">
        <f t="shared" si="0"/>
        <v>Early Career</v>
      </c>
      <c r="AU13" t="str">
        <f>IF(Table_1[[#This Row],[Percent Salary Hike]]&lt;=12,"10-12%",IF(Table_1[[#This Row],[Percent Salary Hike]]&lt;=15,"13-15%",IF(Table_1[[#This Row],[Percent Salary Hike]]&lt;=18,"16-18%",IF(Table_1[[#This Row],[Percent Salary Hike]]&lt;=21,"19-21%","22%+"))))</f>
        <v>10-12%</v>
      </c>
      <c r="AV13" t="str">
        <f>IF(Table_1[[#This Row],[Years At Company]]&lt;=2,"0-2 Years",IF(Table_1[[#This Row],[Years At Company]]&lt;=5,"3-5 Years",IF(Table_1[[#This Row],[Years At Company]]&lt;=8,"6-8 Years",IF(Table_1[[#This Row],[Years At Company]]&lt;=11,"9-11 Years","12+ Years"))))</f>
        <v>9-11 Years</v>
      </c>
    </row>
    <row r="14" spans="1:48"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c r="AS14" s="13" t="str">
        <f>IF(Data!Q14&lt;=25,"18-25",IF(Data!Q14&lt;=35,"26-35",IF(Data!Q14&lt;=45,"36-45","46+")))</f>
        <v>26-35</v>
      </c>
      <c r="AT14" s="13" t="str">
        <f t="shared" si="0"/>
        <v>Early Career</v>
      </c>
      <c r="AU14" t="str">
        <f>IF(Table_1[[#This Row],[Percent Salary Hike]]&lt;=12,"10-12%",IF(Table_1[[#This Row],[Percent Salary Hike]]&lt;=15,"13-15%",IF(Table_1[[#This Row],[Percent Salary Hike]]&lt;=18,"16-18%",IF(Table_1[[#This Row],[Percent Salary Hike]]&lt;=21,"19-21%","22%+"))))</f>
        <v>16-18%</v>
      </c>
      <c r="AV14" t="str">
        <f>IF(Table_1[[#This Row],[Years At Company]]&lt;=2,"0-2 Years",IF(Table_1[[#This Row],[Years At Company]]&lt;=5,"3-5 Years",IF(Table_1[[#This Row],[Years At Company]]&lt;=8,"6-8 Years",IF(Table_1[[#This Row],[Years At Company]]&lt;=11,"9-11 Years","12+ Years"))))</f>
        <v>3-5 Years</v>
      </c>
    </row>
    <row r="15" spans="1:48"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c r="AS15" s="13" t="str">
        <f>IF(Data!Q15&lt;=25,"18-25",IF(Data!Q15&lt;=35,"26-35",IF(Data!Q15&lt;=45,"36-45","46+")))</f>
        <v>26-35</v>
      </c>
      <c r="AT15" s="13" t="str">
        <f t="shared" si="0"/>
        <v>Early Career</v>
      </c>
      <c r="AU15" t="str">
        <f>IF(Table_1[[#This Row],[Percent Salary Hike]]&lt;=12,"10-12%",IF(Table_1[[#This Row],[Percent Salary Hike]]&lt;=15,"13-15%",IF(Table_1[[#This Row],[Percent Salary Hike]]&lt;=18,"16-18%",IF(Table_1[[#This Row],[Percent Salary Hike]]&lt;=21,"19-21%","22%+"))))</f>
        <v>10-12%</v>
      </c>
      <c r="AV15" t="str">
        <f>IF(Table_1[[#This Row],[Years At Company]]&lt;=2,"0-2 Years",IF(Table_1[[#This Row],[Years At Company]]&lt;=5,"3-5 Years",IF(Table_1[[#This Row],[Years At Company]]&lt;=8,"6-8 Years",IF(Table_1[[#This Row],[Years At Company]]&lt;=11,"9-11 Years","12+ Years"))))</f>
        <v>0-2 Years</v>
      </c>
    </row>
    <row r="16" spans="1:48"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c r="AS16" s="13" t="str">
        <f>IF(Data!Q16&lt;=25,"18-25",IF(Data!Q16&lt;=35,"26-35",IF(Data!Q16&lt;=45,"36-45","46+")))</f>
        <v>26-35</v>
      </c>
      <c r="AT16" s="13" t="str">
        <f t="shared" si="0"/>
        <v>Early Career</v>
      </c>
      <c r="AU16" t="str">
        <f>IF(Table_1[[#This Row],[Percent Salary Hike]]&lt;=12,"10-12%",IF(Table_1[[#This Row],[Percent Salary Hike]]&lt;=15,"13-15%",IF(Table_1[[#This Row],[Percent Salary Hike]]&lt;=18,"16-18%",IF(Table_1[[#This Row],[Percent Salary Hike]]&lt;=21,"19-21%","22%+"))))</f>
        <v>13-15%</v>
      </c>
      <c r="AV16" t="str">
        <f>IF(Table_1[[#This Row],[Years At Company]]&lt;=2,"0-2 Years",IF(Table_1[[#This Row],[Years At Company]]&lt;=5,"3-5 Years",IF(Table_1[[#This Row],[Years At Company]]&lt;=8,"6-8 Years",IF(Table_1[[#This Row],[Years At Company]]&lt;=11,"9-11 Years","12+ Years"))))</f>
        <v>3-5 Years</v>
      </c>
    </row>
    <row r="17" spans="1:48"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c r="AS17" s="13" t="str">
        <f>IF(Data!Q17&lt;=25,"18-25",IF(Data!Q17&lt;=35,"26-35",IF(Data!Q17&lt;=45,"36-45","46+")))</f>
        <v>26-35</v>
      </c>
      <c r="AT17" s="13" t="str">
        <f t="shared" si="0"/>
        <v>Early Career</v>
      </c>
      <c r="AU17" t="str">
        <f>IF(Table_1[[#This Row],[Percent Salary Hike]]&lt;=12,"10-12%",IF(Table_1[[#This Row],[Percent Salary Hike]]&lt;=15,"13-15%",IF(Table_1[[#This Row],[Percent Salary Hike]]&lt;=18,"16-18%",IF(Table_1[[#This Row],[Percent Salary Hike]]&lt;=21,"19-21%","22%+"))))</f>
        <v>10-12%</v>
      </c>
      <c r="AV17" t="str">
        <f>IF(Table_1[[#This Row],[Years At Company]]&lt;=2,"0-2 Years",IF(Table_1[[#This Row],[Years At Company]]&lt;=5,"3-5 Years",IF(Table_1[[#This Row],[Years At Company]]&lt;=8,"6-8 Years",IF(Table_1[[#This Row],[Years At Company]]&lt;=11,"9-11 Years","12+ Years"))))</f>
        <v>9-11 Years</v>
      </c>
    </row>
    <row r="18" spans="1:48"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c r="AS18" s="13" t="str">
        <f>IF(Data!Q18&lt;=25,"18-25",IF(Data!Q18&lt;=35,"26-35",IF(Data!Q18&lt;=45,"36-45","46+")))</f>
        <v>26-35</v>
      </c>
      <c r="AT18" s="13" t="str">
        <f t="shared" si="0"/>
        <v>Early Career</v>
      </c>
      <c r="AU18" t="str">
        <f>IF(Table_1[[#This Row],[Percent Salary Hike]]&lt;=12,"10-12%",IF(Table_1[[#This Row],[Percent Salary Hike]]&lt;=15,"13-15%",IF(Table_1[[#This Row],[Percent Salary Hike]]&lt;=18,"16-18%",IF(Table_1[[#This Row],[Percent Salary Hike]]&lt;=21,"19-21%","22%+"))))</f>
        <v>10-12%</v>
      </c>
      <c r="AV18" t="str">
        <f>IF(Table_1[[#This Row],[Years At Company]]&lt;=2,"0-2 Years",IF(Table_1[[#This Row],[Years At Company]]&lt;=5,"3-5 Years",IF(Table_1[[#This Row],[Years At Company]]&lt;=8,"6-8 Years",IF(Table_1[[#This Row],[Years At Company]]&lt;=11,"9-11 Years","12+ Years"))))</f>
        <v>6-8 Years</v>
      </c>
    </row>
    <row r="19" spans="1:48"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c r="AS19" s="13" t="str">
        <f>IF(Data!Q19&lt;=25,"18-25",IF(Data!Q19&lt;=35,"26-35",IF(Data!Q19&lt;=45,"36-45","46+")))</f>
        <v>18-25</v>
      </c>
      <c r="AT19" s="13" t="str">
        <f t="shared" si="0"/>
        <v>Young</v>
      </c>
      <c r="AU19" t="str">
        <f>IF(Table_1[[#This Row],[Percent Salary Hike]]&lt;=12,"10-12%",IF(Table_1[[#This Row],[Percent Salary Hike]]&lt;=15,"13-15%",IF(Table_1[[#This Row],[Percent Salary Hike]]&lt;=18,"16-18%",IF(Table_1[[#This Row],[Percent Salary Hike]]&lt;=21,"19-21%","22%+"))))</f>
        <v>13-15%</v>
      </c>
      <c r="AV19" t="str">
        <f>IF(Table_1[[#This Row],[Years At Company]]&lt;=2,"0-2 Years",IF(Table_1[[#This Row],[Years At Company]]&lt;=5,"3-5 Years",IF(Table_1[[#This Row],[Years At Company]]&lt;=8,"6-8 Years",IF(Table_1[[#This Row],[Years At Company]]&lt;=11,"9-11 Years","12+ Years"))))</f>
        <v>0-2 Years</v>
      </c>
    </row>
    <row r="20" spans="1:48"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c r="AS20" s="13" t="str">
        <f>IF(Data!Q20&lt;=25,"18-25",IF(Data!Q20&lt;=35,"26-35",IF(Data!Q20&lt;=45,"36-45","46+")))</f>
        <v>46+</v>
      </c>
      <c r="AT20" s="13" t="str">
        <f t="shared" si="0"/>
        <v>Senior</v>
      </c>
      <c r="AU20" t="str">
        <f>IF(Table_1[[#This Row],[Percent Salary Hike]]&lt;=12,"10-12%",IF(Table_1[[#This Row],[Percent Salary Hike]]&lt;=15,"13-15%",IF(Table_1[[#This Row],[Percent Salary Hike]]&lt;=18,"16-18%",IF(Table_1[[#This Row],[Percent Salary Hike]]&lt;=21,"19-21%","22%+"))))</f>
        <v>16-18%</v>
      </c>
      <c r="AV20" t="str">
        <f>IF(Table_1[[#This Row],[Years At Company]]&lt;=2,"0-2 Years",IF(Table_1[[#This Row],[Years At Company]]&lt;=5,"3-5 Years",IF(Table_1[[#This Row],[Years At Company]]&lt;=8,"6-8 Years",IF(Table_1[[#This Row],[Years At Company]]&lt;=11,"9-11 Years","12+ Years"))))</f>
        <v>12+ Years</v>
      </c>
    </row>
    <row r="21" spans="1:48"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c r="AS21" s="13" t="str">
        <f>IF(Data!Q21&lt;=25,"18-25",IF(Data!Q21&lt;=35,"26-35",IF(Data!Q21&lt;=45,"36-45","46+")))</f>
        <v>36-45</v>
      </c>
      <c r="AT21" s="13" t="str">
        <f t="shared" si="0"/>
        <v>Mid Career</v>
      </c>
      <c r="AU21" t="str">
        <f>IF(Table_1[[#This Row],[Percent Salary Hike]]&lt;=12,"10-12%",IF(Table_1[[#This Row],[Percent Salary Hike]]&lt;=15,"13-15%",IF(Table_1[[#This Row],[Percent Salary Hike]]&lt;=18,"16-18%",IF(Table_1[[#This Row],[Percent Salary Hike]]&lt;=21,"19-21%","22%+"))))</f>
        <v>10-12%</v>
      </c>
      <c r="AV21" t="str">
        <f>IF(Table_1[[#This Row],[Years At Company]]&lt;=2,"0-2 Years",IF(Table_1[[#This Row],[Years At Company]]&lt;=5,"3-5 Years",IF(Table_1[[#This Row],[Years At Company]]&lt;=8,"6-8 Years",IF(Table_1[[#This Row],[Years At Company]]&lt;=11,"9-11 Years","12+ Years"))))</f>
        <v>3-5 Years</v>
      </c>
    </row>
    <row r="22" spans="1:48"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c r="AS22" s="13" t="str">
        <f>IF(Data!Q22&lt;=25,"18-25",IF(Data!Q22&lt;=35,"26-35",IF(Data!Q22&lt;=45,"36-45","46+")))</f>
        <v>18-25</v>
      </c>
      <c r="AT22" s="13" t="str">
        <f t="shared" si="0"/>
        <v>Young</v>
      </c>
      <c r="AU22" t="str">
        <f>IF(Table_1[[#This Row],[Percent Salary Hike]]&lt;=12,"10-12%",IF(Table_1[[#This Row],[Percent Salary Hike]]&lt;=15,"13-15%",IF(Table_1[[#This Row],[Percent Salary Hike]]&lt;=18,"16-18%",IF(Table_1[[#This Row],[Percent Salary Hike]]&lt;=21,"19-21%","22%+"))))</f>
        <v>16-18%</v>
      </c>
      <c r="AV22" t="str">
        <f>IF(Table_1[[#This Row],[Years At Company]]&lt;=2,"0-2 Years",IF(Table_1[[#This Row],[Years At Company]]&lt;=5,"3-5 Years",IF(Table_1[[#This Row],[Years At Company]]&lt;=8,"6-8 Years",IF(Table_1[[#This Row],[Years At Company]]&lt;=11,"9-11 Years","12+ Years"))))</f>
        <v>3-5 Years</v>
      </c>
    </row>
    <row r="23" spans="1:48"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c r="AS23" s="13" t="str">
        <f>IF(Data!Q23&lt;=25,"18-25",IF(Data!Q23&lt;=35,"26-35",IF(Data!Q23&lt;=45,"36-45","46+")))</f>
        <v>36-45</v>
      </c>
      <c r="AT23" s="13" t="str">
        <f t="shared" si="0"/>
        <v>Mid Career</v>
      </c>
      <c r="AU23" t="str">
        <f>IF(Table_1[[#This Row],[Percent Salary Hike]]&lt;=12,"10-12%",IF(Table_1[[#This Row],[Percent Salary Hike]]&lt;=15,"13-15%",IF(Table_1[[#This Row],[Percent Salary Hike]]&lt;=18,"16-18%",IF(Table_1[[#This Row],[Percent Salary Hike]]&lt;=21,"19-21%","22%+"))))</f>
        <v>22%+</v>
      </c>
      <c r="AV23" t="str">
        <f>IF(Table_1[[#This Row],[Years At Company]]&lt;=2,"0-2 Years",IF(Table_1[[#This Row],[Years At Company]]&lt;=5,"3-5 Years",IF(Table_1[[#This Row],[Years At Company]]&lt;=8,"6-8 Years",IF(Table_1[[#This Row],[Years At Company]]&lt;=11,"9-11 Years","12+ Years"))))</f>
        <v>3-5 Years</v>
      </c>
    </row>
    <row r="24" spans="1:48"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c r="AS24" s="13" t="str">
        <f>IF(Data!Q24&lt;=25,"18-25",IF(Data!Q24&lt;=35,"26-35",IF(Data!Q24&lt;=45,"36-45","46+")))</f>
        <v>26-35</v>
      </c>
      <c r="AT24" s="13" t="str">
        <f t="shared" si="0"/>
        <v>Early Career</v>
      </c>
      <c r="AU24" t="str">
        <f>IF(Table_1[[#This Row],[Percent Salary Hike]]&lt;=12,"10-12%",IF(Table_1[[#This Row],[Percent Salary Hike]]&lt;=15,"13-15%",IF(Table_1[[#This Row],[Percent Salary Hike]]&lt;=18,"16-18%",IF(Table_1[[#This Row],[Percent Salary Hike]]&lt;=21,"19-21%","22%+"))))</f>
        <v>10-12%</v>
      </c>
      <c r="AV24" t="str">
        <f>IF(Table_1[[#This Row],[Years At Company]]&lt;=2,"0-2 Years",IF(Table_1[[#This Row],[Years At Company]]&lt;=5,"3-5 Years",IF(Table_1[[#This Row],[Years At Company]]&lt;=8,"6-8 Years",IF(Table_1[[#This Row],[Years At Company]]&lt;=11,"9-11 Years","12+ Years"))))</f>
        <v>12+ Years</v>
      </c>
    </row>
    <row r="25" spans="1:48"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c r="AS25" s="13" t="str">
        <f>IF(Data!Q25&lt;=25,"18-25",IF(Data!Q25&lt;=35,"26-35",IF(Data!Q25&lt;=45,"36-45","46+")))</f>
        <v>18-25</v>
      </c>
      <c r="AT25" s="13" t="str">
        <f t="shared" si="0"/>
        <v>Young</v>
      </c>
      <c r="AU25" t="str">
        <f>IF(Table_1[[#This Row],[Percent Salary Hike]]&lt;=12,"10-12%",IF(Table_1[[#This Row],[Percent Salary Hike]]&lt;=15,"13-15%",IF(Table_1[[#This Row],[Percent Salary Hike]]&lt;=18,"16-18%",IF(Table_1[[#This Row],[Percent Salary Hike]]&lt;=21,"19-21%","22%+"))))</f>
        <v>13-15%</v>
      </c>
      <c r="AV25" t="str">
        <f>IF(Table_1[[#This Row],[Years At Company]]&lt;=2,"0-2 Years",IF(Table_1[[#This Row],[Years At Company]]&lt;=5,"3-5 Years",IF(Table_1[[#This Row],[Years At Company]]&lt;=8,"6-8 Years",IF(Table_1[[#This Row],[Years At Company]]&lt;=11,"9-11 Years","12+ Years"))))</f>
        <v>0-2 Years</v>
      </c>
    </row>
    <row r="26" spans="1:48"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c r="AS26" s="13" t="str">
        <f>IF(Data!Q26&lt;=25,"18-25",IF(Data!Q26&lt;=35,"26-35",IF(Data!Q26&lt;=45,"36-45","46+")))</f>
        <v>26-35</v>
      </c>
      <c r="AT26" s="13" t="str">
        <f t="shared" si="0"/>
        <v>Early Career</v>
      </c>
      <c r="AU26" t="str">
        <f>IF(Table_1[[#This Row],[Percent Salary Hike]]&lt;=12,"10-12%",IF(Table_1[[#This Row],[Percent Salary Hike]]&lt;=15,"13-15%",IF(Table_1[[#This Row],[Percent Salary Hike]]&lt;=18,"16-18%",IF(Table_1[[#This Row],[Percent Salary Hike]]&lt;=21,"19-21%","22%+"))))</f>
        <v>10-12%</v>
      </c>
      <c r="AV26" t="str">
        <f>IF(Table_1[[#This Row],[Years At Company]]&lt;=2,"0-2 Years",IF(Table_1[[#This Row],[Years At Company]]&lt;=5,"3-5 Years",IF(Table_1[[#This Row],[Years At Company]]&lt;=8,"6-8 Years",IF(Table_1[[#This Row],[Years At Company]]&lt;=11,"9-11 Years","12+ Years"))))</f>
        <v>3-5 Years</v>
      </c>
    </row>
    <row r="27" spans="1:48"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c r="AS27" s="13" t="str">
        <f>IF(Data!Q27&lt;=25,"18-25",IF(Data!Q27&lt;=35,"26-35",IF(Data!Q27&lt;=45,"36-45","46+")))</f>
        <v>46+</v>
      </c>
      <c r="AT27" s="13" t="str">
        <f t="shared" si="0"/>
        <v>Senior</v>
      </c>
      <c r="AU27" t="str">
        <f>IF(Table_1[[#This Row],[Percent Salary Hike]]&lt;=12,"10-12%",IF(Table_1[[#This Row],[Percent Salary Hike]]&lt;=15,"13-15%",IF(Table_1[[#This Row],[Percent Salary Hike]]&lt;=18,"16-18%",IF(Table_1[[#This Row],[Percent Salary Hike]]&lt;=21,"19-21%","22%+"))))</f>
        <v>10-12%</v>
      </c>
      <c r="AV27" t="str">
        <f>IF(Table_1[[#This Row],[Years At Company]]&lt;=2,"0-2 Years",IF(Table_1[[#This Row],[Years At Company]]&lt;=5,"3-5 Years",IF(Table_1[[#This Row],[Years At Company]]&lt;=8,"6-8 Years",IF(Table_1[[#This Row],[Years At Company]]&lt;=11,"9-11 Years","12+ Years"))))</f>
        <v>12+ Years</v>
      </c>
    </row>
    <row r="28" spans="1:48"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c r="AS28" s="13" t="str">
        <f>IF(Data!Q28&lt;=25,"18-25",IF(Data!Q28&lt;=35,"26-35",IF(Data!Q28&lt;=45,"36-45","46+")))</f>
        <v>26-35</v>
      </c>
      <c r="AT28" s="13" t="str">
        <f t="shared" si="0"/>
        <v>Early Career</v>
      </c>
      <c r="AU28" t="str">
        <f>IF(Table_1[[#This Row],[Percent Salary Hike]]&lt;=12,"10-12%",IF(Table_1[[#This Row],[Percent Salary Hike]]&lt;=15,"13-15%",IF(Table_1[[#This Row],[Percent Salary Hike]]&lt;=18,"16-18%",IF(Table_1[[#This Row],[Percent Salary Hike]]&lt;=21,"19-21%","22%+"))))</f>
        <v>22%+</v>
      </c>
      <c r="AV28" t="str">
        <f>IF(Table_1[[#This Row],[Years At Company]]&lt;=2,"0-2 Years",IF(Table_1[[#This Row],[Years At Company]]&lt;=5,"3-5 Years",IF(Table_1[[#This Row],[Years At Company]]&lt;=8,"6-8 Years",IF(Table_1[[#This Row],[Years At Company]]&lt;=11,"9-11 Years","12+ Years"))))</f>
        <v>9-11 Years</v>
      </c>
    </row>
    <row r="29" spans="1:48"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c r="AS29" s="13" t="str">
        <f>IF(Data!Q29&lt;=25,"18-25",IF(Data!Q29&lt;=35,"26-35",IF(Data!Q29&lt;=45,"36-45","46+")))</f>
        <v>36-45</v>
      </c>
      <c r="AT29" s="13" t="str">
        <f t="shared" si="0"/>
        <v>Mid Career</v>
      </c>
      <c r="AU29" t="str">
        <f>IF(Table_1[[#This Row],[Percent Salary Hike]]&lt;=12,"10-12%",IF(Table_1[[#This Row],[Percent Salary Hike]]&lt;=15,"13-15%",IF(Table_1[[#This Row],[Percent Salary Hike]]&lt;=18,"16-18%",IF(Table_1[[#This Row],[Percent Salary Hike]]&lt;=21,"19-21%","22%+"))))</f>
        <v>10-12%</v>
      </c>
      <c r="AV29" t="str">
        <f>IF(Table_1[[#This Row],[Years At Company]]&lt;=2,"0-2 Years",IF(Table_1[[#This Row],[Years At Company]]&lt;=5,"3-5 Years",IF(Table_1[[#This Row],[Years At Company]]&lt;=8,"6-8 Years",IF(Table_1[[#This Row],[Years At Company]]&lt;=11,"9-11 Years","12+ Years"))))</f>
        <v>9-11 Years</v>
      </c>
    </row>
    <row r="30" spans="1:48"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c r="AS30" s="13" t="str">
        <f>IF(Data!Q30&lt;=25,"18-25",IF(Data!Q30&lt;=35,"26-35",IF(Data!Q30&lt;=45,"36-45","46+")))</f>
        <v>36-45</v>
      </c>
      <c r="AT30" s="13" t="str">
        <f t="shared" si="0"/>
        <v>Mid Career</v>
      </c>
      <c r="AU30" t="str">
        <f>IF(Table_1[[#This Row],[Percent Salary Hike]]&lt;=12,"10-12%",IF(Table_1[[#This Row],[Percent Salary Hike]]&lt;=15,"13-15%",IF(Table_1[[#This Row],[Percent Salary Hike]]&lt;=18,"16-18%",IF(Table_1[[#This Row],[Percent Salary Hike]]&lt;=21,"19-21%","22%+"))))</f>
        <v>13-15%</v>
      </c>
      <c r="AV30" t="str">
        <f>IF(Table_1[[#This Row],[Years At Company]]&lt;=2,"0-2 Years",IF(Table_1[[#This Row],[Years At Company]]&lt;=5,"3-5 Years",IF(Table_1[[#This Row],[Years At Company]]&lt;=8,"6-8 Years",IF(Table_1[[#This Row],[Years At Company]]&lt;=11,"9-11 Years","12+ Years"))))</f>
        <v>12+ Years</v>
      </c>
    </row>
    <row r="31" spans="1:48"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c r="AS31" s="13" t="str">
        <f>IF(Data!Q31&lt;=25,"18-25",IF(Data!Q31&lt;=35,"26-35",IF(Data!Q31&lt;=45,"36-45","46+")))</f>
        <v>46+</v>
      </c>
      <c r="AT31" s="13" t="str">
        <f t="shared" si="0"/>
        <v>Senior</v>
      </c>
      <c r="AU31" t="str">
        <f>IF(Table_1[[#This Row],[Percent Salary Hike]]&lt;=12,"10-12%",IF(Table_1[[#This Row],[Percent Salary Hike]]&lt;=15,"13-15%",IF(Table_1[[#This Row],[Percent Salary Hike]]&lt;=18,"16-18%",IF(Table_1[[#This Row],[Percent Salary Hike]]&lt;=21,"19-21%","22%+"))))</f>
        <v>10-12%</v>
      </c>
      <c r="AV31" t="str">
        <f>IF(Table_1[[#This Row],[Years At Company]]&lt;=2,"0-2 Years",IF(Table_1[[#This Row],[Years At Company]]&lt;=5,"3-5 Years",IF(Table_1[[#This Row],[Years At Company]]&lt;=8,"6-8 Years",IF(Table_1[[#This Row],[Years At Company]]&lt;=11,"9-11 Years","12+ Years"))))</f>
        <v>0-2 Years</v>
      </c>
    </row>
    <row r="32" spans="1:48"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c r="AS32" s="13" t="str">
        <f>IF(Data!Q32&lt;=25,"18-25",IF(Data!Q32&lt;=35,"26-35",IF(Data!Q32&lt;=45,"36-45","46+")))</f>
        <v>26-35</v>
      </c>
      <c r="AT32" s="13" t="str">
        <f t="shared" si="0"/>
        <v>Early Career</v>
      </c>
      <c r="AU32" t="str">
        <f>IF(Table_1[[#This Row],[Percent Salary Hike]]&lt;=12,"10-12%",IF(Table_1[[#This Row],[Percent Salary Hike]]&lt;=15,"13-15%",IF(Table_1[[#This Row],[Percent Salary Hike]]&lt;=18,"16-18%",IF(Table_1[[#This Row],[Percent Salary Hike]]&lt;=21,"19-21%","22%+"))))</f>
        <v>10-12%</v>
      </c>
      <c r="AV32" t="str">
        <f>IF(Table_1[[#This Row],[Years At Company]]&lt;=2,"0-2 Years",IF(Table_1[[#This Row],[Years At Company]]&lt;=5,"3-5 Years",IF(Table_1[[#This Row],[Years At Company]]&lt;=8,"6-8 Years",IF(Table_1[[#This Row],[Years At Company]]&lt;=11,"9-11 Years","12+ Years"))))</f>
        <v>0-2 Years</v>
      </c>
    </row>
    <row r="33" spans="1:48"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c r="AS33" s="13" t="str">
        <f>IF(Data!Q33&lt;=25,"18-25",IF(Data!Q33&lt;=35,"26-35",IF(Data!Q33&lt;=45,"36-45","46+")))</f>
        <v>36-45</v>
      </c>
      <c r="AT33" s="13" t="str">
        <f t="shared" si="0"/>
        <v>Mid Career</v>
      </c>
      <c r="AU33" t="str">
        <f>IF(Table_1[[#This Row],[Percent Salary Hike]]&lt;=12,"10-12%",IF(Table_1[[#This Row],[Percent Salary Hike]]&lt;=15,"13-15%",IF(Table_1[[#This Row],[Percent Salary Hike]]&lt;=18,"16-18%",IF(Table_1[[#This Row],[Percent Salary Hike]]&lt;=21,"19-21%","22%+"))))</f>
        <v>13-15%</v>
      </c>
      <c r="AV33" t="str">
        <f>IF(Table_1[[#This Row],[Years At Company]]&lt;=2,"0-2 Years",IF(Table_1[[#This Row],[Years At Company]]&lt;=5,"3-5 Years",IF(Table_1[[#This Row],[Years At Company]]&lt;=8,"6-8 Years",IF(Table_1[[#This Row],[Years At Company]]&lt;=11,"9-11 Years","12+ Years"))))</f>
        <v>3-5 Years</v>
      </c>
    </row>
    <row r="34" spans="1:48"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c r="AS34" s="13" t="str">
        <f>IF(Data!Q34&lt;=25,"18-25",IF(Data!Q34&lt;=35,"26-35",IF(Data!Q34&lt;=45,"36-45","46+")))</f>
        <v>26-35</v>
      </c>
      <c r="AT34" s="13" t="str">
        <f t="shared" si="0"/>
        <v>Early Career</v>
      </c>
      <c r="AU34" t="str">
        <f>IF(Table_1[[#This Row],[Percent Salary Hike]]&lt;=12,"10-12%",IF(Table_1[[#This Row],[Percent Salary Hike]]&lt;=15,"13-15%",IF(Table_1[[#This Row],[Percent Salary Hike]]&lt;=18,"16-18%",IF(Table_1[[#This Row],[Percent Salary Hike]]&lt;=21,"19-21%","22%+"))))</f>
        <v>13-15%</v>
      </c>
      <c r="AV34" t="str">
        <f>IF(Table_1[[#This Row],[Years At Company]]&lt;=2,"0-2 Years",IF(Table_1[[#This Row],[Years At Company]]&lt;=5,"3-5 Years",IF(Table_1[[#This Row],[Years At Company]]&lt;=8,"6-8 Years",IF(Table_1[[#This Row],[Years At Company]]&lt;=11,"9-11 Years","12+ Years"))))</f>
        <v>9-11 Years</v>
      </c>
    </row>
    <row r="35" spans="1:48"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c r="AS35" s="13" t="str">
        <f>IF(Data!Q35&lt;=25,"18-25",IF(Data!Q35&lt;=35,"26-35",IF(Data!Q35&lt;=45,"36-45","46+")))</f>
        <v>36-45</v>
      </c>
      <c r="AT35" s="13" t="str">
        <f t="shared" si="0"/>
        <v>Mid Career</v>
      </c>
      <c r="AU35" t="str">
        <f>IF(Table_1[[#This Row],[Percent Salary Hike]]&lt;=12,"10-12%",IF(Table_1[[#This Row],[Percent Salary Hike]]&lt;=15,"13-15%",IF(Table_1[[#This Row],[Percent Salary Hike]]&lt;=18,"16-18%",IF(Table_1[[#This Row],[Percent Salary Hike]]&lt;=21,"19-21%","22%+"))))</f>
        <v>13-15%</v>
      </c>
      <c r="AV35" t="str">
        <f>IF(Table_1[[#This Row],[Years At Company]]&lt;=2,"0-2 Years",IF(Table_1[[#This Row],[Years At Company]]&lt;=5,"3-5 Years",IF(Table_1[[#This Row],[Years At Company]]&lt;=8,"6-8 Years",IF(Table_1[[#This Row],[Years At Company]]&lt;=11,"9-11 Years","12+ Years"))))</f>
        <v>0-2 Years</v>
      </c>
    </row>
    <row r="36" spans="1:48"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c r="AS36" s="13" t="str">
        <f>IF(Data!Q36&lt;=25,"18-25",IF(Data!Q36&lt;=35,"26-35",IF(Data!Q36&lt;=45,"36-45","46+")))</f>
        <v>18-25</v>
      </c>
      <c r="AT36" s="13" t="str">
        <f t="shared" si="0"/>
        <v>Young</v>
      </c>
      <c r="AU36" t="str">
        <f>IF(Table_1[[#This Row],[Percent Salary Hike]]&lt;=12,"10-12%",IF(Table_1[[#This Row],[Percent Salary Hike]]&lt;=15,"13-15%",IF(Table_1[[#This Row],[Percent Salary Hike]]&lt;=18,"16-18%",IF(Table_1[[#This Row],[Percent Salary Hike]]&lt;=21,"19-21%","22%+"))))</f>
        <v>16-18%</v>
      </c>
      <c r="AV36" t="str">
        <f>IF(Table_1[[#This Row],[Years At Company]]&lt;=2,"0-2 Years",IF(Table_1[[#This Row],[Years At Company]]&lt;=5,"3-5 Years",IF(Table_1[[#This Row],[Years At Company]]&lt;=8,"6-8 Years",IF(Table_1[[#This Row],[Years At Company]]&lt;=11,"9-11 Years","12+ Years"))))</f>
        <v>0-2 Years</v>
      </c>
    </row>
    <row r="37" spans="1:48"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c r="AS37" s="13" t="str">
        <f>IF(Data!Q37&lt;=25,"18-25",IF(Data!Q37&lt;=35,"26-35",IF(Data!Q37&lt;=45,"36-45","46+")))</f>
        <v>36-45</v>
      </c>
      <c r="AT37" s="13" t="str">
        <f t="shared" si="0"/>
        <v>Mid Career</v>
      </c>
      <c r="AU37" t="str">
        <f>IF(Table_1[[#This Row],[Percent Salary Hike]]&lt;=12,"10-12%",IF(Table_1[[#This Row],[Percent Salary Hike]]&lt;=15,"13-15%",IF(Table_1[[#This Row],[Percent Salary Hike]]&lt;=18,"16-18%",IF(Table_1[[#This Row],[Percent Salary Hike]]&lt;=21,"19-21%","22%+"))))</f>
        <v>10-12%</v>
      </c>
      <c r="AV37" t="str">
        <f>IF(Table_1[[#This Row],[Years At Company]]&lt;=2,"0-2 Years",IF(Table_1[[#This Row],[Years At Company]]&lt;=5,"3-5 Years",IF(Table_1[[#This Row],[Years At Company]]&lt;=8,"6-8 Years",IF(Table_1[[#This Row],[Years At Company]]&lt;=11,"9-11 Years","12+ Years"))))</f>
        <v>3-5 Years</v>
      </c>
    </row>
    <row r="38" spans="1:48"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c r="AS38" s="13" t="str">
        <f>IF(Data!Q38&lt;=25,"18-25",IF(Data!Q38&lt;=35,"26-35",IF(Data!Q38&lt;=45,"36-45","46+")))</f>
        <v>46+</v>
      </c>
      <c r="AT38" s="13" t="str">
        <f t="shared" si="0"/>
        <v>Senior</v>
      </c>
      <c r="AU38" t="str">
        <f>IF(Table_1[[#This Row],[Percent Salary Hike]]&lt;=12,"10-12%",IF(Table_1[[#This Row],[Percent Salary Hike]]&lt;=15,"13-15%",IF(Table_1[[#This Row],[Percent Salary Hike]]&lt;=18,"16-18%",IF(Table_1[[#This Row],[Percent Salary Hike]]&lt;=21,"19-21%","22%+"))))</f>
        <v>13-15%</v>
      </c>
      <c r="AV38" t="str">
        <f>IF(Table_1[[#This Row],[Years At Company]]&lt;=2,"0-2 Years",IF(Table_1[[#This Row],[Years At Company]]&lt;=5,"3-5 Years",IF(Table_1[[#This Row],[Years At Company]]&lt;=8,"6-8 Years",IF(Table_1[[#This Row],[Years At Company]]&lt;=11,"9-11 Years","12+ Years"))))</f>
        <v>3-5 Years</v>
      </c>
    </row>
    <row r="39" spans="1:48"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c r="AS39" s="13" t="str">
        <f>IF(Data!Q39&lt;=25,"18-25",IF(Data!Q39&lt;=35,"26-35",IF(Data!Q39&lt;=45,"36-45","46+")))</f>
        <v>26-35</v>
      </c>
      <c r="AT39" s="13" t="str">
        <f t="shared" si="0"/>
        <v>Early Career</v>
      </c>
      <c r="AU39" t="str">
        <f>IF(Table_1[[#This Row],[Percent Salary Hike]]&lt;=12,"10-12%",IF(Table_1[[#This Row],[Percent Salary Hike]]&lt;=15,"13-15%",IF(Table_1[[#This Row],[Percent Salary Hike]]&lt;=18,"16-18%",IF(Table_1[[#This Row],[Percent Salary Hike]]&lt;=21,"19-21%","22%+"))))</f>
        <v>13-15%</v>
      </c>
      <c r="AV39" t="str">
        <f>IF(Table_1[[#This Row],[Years At Company]]&lt;=2,"0-2 Years",IF(Table_1[[#This Row],[Years At Company]]&lt;=5,"3-5 Years",IF(Table_1[[#This Row],[Years At Company]]&lt;=8,"6-8 Years",IF(Table_1[[#This Row],[Years At Company]]&lt;=11,"9-11 Years","12+ Years"))))</f>
        <v>0-2 Years</v>
      </c>
    </row>
    <row r="40" spans="1:48"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c r="AS40" s="13" t="str">
        <f>IF(Data!Q40&lt;=25,"18-25",IF(Data!Q40&lt;=35,"26-35",IF(Data!Q40&lt;=45,"36-45","46+")))</f>
        <v>36-45</v>
      </c>
      <c r="AT40" s="13" t="str">
        <f t="shared" si="0"/>
        <v>Mid Career</v>
      </c>
      <c r="AU40" t="str">
        <f>IF(Table_1[[#This Row],[Percent Salary Hike]]&lt;=12,"10-12%",IF(Table_1[[#This Row],[Percent Salary Hike]]&lt;=15,"13-15%",IF(Table_1[[#This Row],[Percent Salary Hike]]&lt;=18,"16-18%",IF(Table_1[[#This Row],[Percent Salary Hike]]&lt;=21,"19-21%","22%+"))))</f>
        <v>13-15%</v>
      </c>
      <c r="AV40" t="str">
        <f>IF(Table_1[[#This Row],[Years At Company]]&lt;=2,"0-2 Years",IF(Table_1[[#This Row],[Years At Company]]&lt;=5,"3-5 Years",IF(Table_1[[#This Row],[Years At Company]]&lt;=8,"6-8 Years",IF(Table_1[[#This Row],[Years At Company]]&lt;=11,"9-11 Years","12+ Years"))))</f>
        <v>0-2 Years</v>
      </c>
    </row>
    <row r="41" spans="1:48"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c r="AS41" s="13" t="str">
        <f>IF(Data!Q41&lt;=25,"18-25",IF(Data!Q41&lt;=35,"26-35",IF(Data!Q41&lt;=45,"36-45","46+")))</f>
        <v>26-35</v>
      </c>
      <c r="AT41" s="13" t="str">
        <f t="shared" si="0"/>
        <v>Early Career</v>
      </c>
      <c r="AU41" t="str">
        <f>IF(Table_1[[#This Row],[Percent Salary Hike]]&lt;=12,"10-12%",IF(Table_1[[#This Row],[Percent Salary Hike]]&lt;=15,"13-15%",IF(Table_1[[#This Row],[Percent Salary Hike]]&lt;=18,"16-18%",IF(Table_1[[#This Row],[Percent Salary Hike]]&lt;=21,"19-21%","22%+"))))</f>
        <v>19-21%</v>
      </c>
      <c r="AV41" t="str">
        <f>IF(Table_1[[#This Row],[Years At Company]]&lt;=2,"0-2 Years",IF(Table_1[[#This Row],[Years At Company]]&lt;=5,"3-5 Years",IF(Table_1[[#This Row],[Years At Company]]&lt;=8,"6-8 Years",IF(Table_1[[#This Row],[Years At Company]]&lt;=11,"9-11 Years","12+ Years"))))</f>
        <v>3-5 Years</v>
      </c>
    </row>
    <row r="42" spans="1:48"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c r="AS42" s="13" t="str">
        <f>IF(Data!Q42&lt;=25,"18-25",IF(Data!Q42&lt;=35,"26-35",IF(Data!Q42&lt;=45,"36-45","46+")))</f>
        <v>26-35</v>
      </c>
      <c r="AT42" s="13" t="str">
        <f t="shared" si="0"/>
        <v>Early Career</v>
      </c>
      <c r="AU42" t="str">
        <f>IF(Table_1[[#This Row],[Percent Salary Hike]]&lt;=12,"10-12%",IF(Table_1[[#This Row],[Percent Salary Hike]]&lt;=15,"13-15%",IF(Table_1[[#This Row],[Percent Salary Hike]]&lt;=18,"16-18%",IF(Table_1[[#This Row],[Percent Salary Hike]]&lt;=21,"19-21%","22%+"))))</f>
        <v>10-12%</v>
      </c>
      <c r="AV42" t="str">
        <f>IF(Table_1[[#This Row],[Years At Company]]&lt;=2,"0-2 Years",IF(Table_1[[#This Row],[Years At Company]]&lt;=5,"3-5 Years",IF(Table_1[[#This Row],[Years At Company]]&lt;=8,"6-8 Years",IF(Table_1[[#This Row],[Years At Company]]&lt;=11,"9-11 Years","12+ Years"))))</f>
        <v>0-2 Years</v>
      </c>
    </row>
    <row r="43" spans="1:48"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c r="AS43" s="13" t="str">
        <f>IF(Data!Q43&lt;=25,"18-25",IF(Data!Q43&lt;=35,"26-35",IF(Data!Q43&lt;=45,"36-45","46+")))</f>
        <v>26-35</v>
      </c>
      <c r="AT43" s="13" t="str">
        <f t="shared" si="0"/>
        <v>Early Career</v>
      </c>
      <c r="AU43" t="str">
        <f>IF(Table_1[[#This Row],[Percent Salary Hike]]&lt;=12,"10-12%",IF(Table_1[[#This Row],[Percent Salary Hike]]&lt;=15,"13-15%",IF(Table_1[[#This Row],[Percent Salary Hike]]&lt;=18,"16-18%",IF(Table_1[[#This Row],[Percent Salary Hike]]&lt;=21,"19-21%","22%+"))))</f>
        <v>13-15%</v>
      </c>
      <c r="AV43" t="str">
        <f>IF(Table_1[[#This Row],[Years At Company]]&lt;=2,"0-2 Years",IF(Table_1[[#This Row],[Years At Company]]&lt;=5,"3-5 Years",IF(Table_1[[#This Row],[Years At Company]]&lt;=8,"6-8 Years",IF(Table_1[[#This Row],[Years At Company]]&lt;=11,"9-11 Years","12+ Years"))))</f>
        <v>0-2 Years</v>
      </c>
    </row>
    <row r="44" spans="1:48"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c r="AS44" s="13" t="str">
        <f>IF(Data!Q44&lt;=25,"18-25",IF(Data!Q44&lt;=35,"26-35",IF(Data!Q44&lt;=45,"36-45","46+")))</f>
        <v>26-35</v>
      </c>
      <c r="AT44" s="13" t="str">
        <f t="shared" si="0"/>
        <v>Early Career</v>
      </c>
      <c r="AU44" t="str">
        <f>IF(Table_1[[#This Row],[Percent Salary Hike]]&lt;=12,"10-12%",IF(Table_1[[#This Row],[Percent Salary Hike]]&lt;=15,"13-15%",IF(Table_1[[#This Row],[Percent Salary Hike]]&lt;=18,"16-18%",IF(Table_1[[#This Row],[Percent Salary Hike]]&lt;=21,"19-21%","22%+"))))</f>
        <v>10-12%</v>
      </c>
      <c r="AV44" t="str">
        <f>IF(Table_1[[#This Row],[Years At Company]]&lt;=2,"0-2 Years",IF(Table_1[[#This Row],[Years At Company]]&lt;=5,"3-5 Years",IF(Table_1[[#This Row],[Years At Company]]&lt;=8,"6-8 Years",IF(Table_1[[#This Row],[Years At Company]]&lt;=11,"9-11 Years","12+ Years"))))</f>
        <v>0-2 Years</v>
      </c>
    </row>
    <row r="45" spans="1:48"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c r="AS45" s="13" t="str">
        <f>IF(Data!Q45&lt;=25,"18-25",IF(Data!Q45&lt;=35,"26-35",IF(Data!Q45&lt;=45,"36-45","46+")))</f>
        <v>26-35</v>
      </c>
      <c r="AT45" s="13" t="str">
        <f t="shared" si="0"/>
        <v>Early Career</v>
      </c>
      <c r="AU45" t="str">
        <f>IF(Table_1[[#This Row],[Percent Salary Hike]]&lt;=12,"10-12%",IF(Table_1[[#This Row],[Percent Salary Hike]]&lt;=15,"13-15%",IF(Table_1[[#This Row],[Percent Salary Hike]]&lt;=18,"16-18%",IF(Table_1[[#This Row],[Percent Salary Hike]]&lt;=21,"19-21%","22%+"))))</f>
        <v>13-15%</v>
      </c>
      <c r="AV45" t="str">
        <f>IF(Table_1[[#This Row],[Years At Company]]&lt;=2,"0-2 Years",IF(Table_1[[#This Row],[Years At Company]]&lt;=5,"3-5 Years",IF(Table_1[[#This Row],[Years At Company]]&lt;=8,"6-8 Years",IF(Table_1[[#This Row],[Years At Company]]&lt;=11,"9-11 Years","12+ Years"))))</f>
        <v>9-11 Years</v>
      </c>
    </row>
    <row r="46" spans="1:48"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c r="AS46" s="13" t="str">
        <f>IF(Data!Q46&lt;=25,"18-25",IF(Data!Q46&lt;=35,"26-35",IF(Data!Q46&lt;=45,"36-45","46+")))</f>
        <v>26-35</v>
      </c>
      <c r="AT46" s="13" t="str">
        <f t="shared" si="0"/>
        <v>Early Career</v>
      </c>
      <c r="AU46" t="str">
        <f>IF(Table_1[[#This Row],[Percent Salary Hike]]&lt;=12,"10-12%",IF(Table_1[[#This Row],[Percent Salary Hike]]&lt;=15,"13-15%",IF(Table_1[[#This Row],[Percent Salary Hike]]&lt;=18,"16-18%",IF(Table_1[[#This Row],[Percent Salary Hike]]&lt;=21,"19-21%","22%+"))))</f>
        <v>22%+</v>
      </c>
      <c r="AV46" t="str">
        <f>IF(Table_1[[#This Row],[Years At Company]]&lt;=2,"0-2 Years",IF(Table_1[[#This Row],[Years At Company]]&lt;=5,"3-5 Years",IF(Table_1[[#This Row],[Years At Company]]&lt;=8,"6-8 Years",IF(Table_1[[#This Row],[Years At Company]]&lt;=11,"9-11 Years","12+ Years"))))</f>
        <v>12+ Years</v>
      </c>
    </row>
    <row r="47" spans="1:48"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c r="AS47" s="13" t="str">
        <f>IF(Data!Q47&lt;=25,"18-25",IF(Data!Q47&lt;=35,"26-35",IF(Data!Q47&lt;=45,"36-45","46+")))</f>
        <v>36-45</v>
      </c>
      <c r="AT47" s="13" t="str">
        <f t="shared" si="0"/>
        <v>Mid Career</v>
      </c>
      <c r="AU47" t="str">
        <f>IF(Table_1[[#This Row],[Percent Salary Hike]]&lt;=12,"10-12%",IF(Table_1[[#This Row],[Percent Salary Hike]]&lt;=15,"13-15%",IF(Table_1[[#This Row],[Percent Salary Hike]]&lt;=18,"16-18%",IF(Table_1[[#This Row],[Percent Salary Hike]]&lt;=21,"19-21%","22%+"))))</f>
        <v>10-12%</v>
      </c>
      <c r="AV47" t="str">
        <f>IF(Table_1[[#This Row],[Years At Company]]&lt;=2,"0-2 Years",IF(Table_1[[#This Row],[Years At Company]]&lt;=5,"3-5 Years",IF(Table_1[[#This Row],[Years At Company]]&lt;=8,"6-8 Years",IF(Table_1[[#This Row],[Years At Company]]&lt;=11,"9-11 Years","12+ Years"))))</f>
        <v>12+ Years</v>
      </c>
    </row>
    <row r="48" spans="1:48"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c r="AS48" s="13" t="str">
        <f>IF(Data!Q48&lt;=25,"18-25",IF(Data!Q48&lt;=35,"26-35",IF(Data!Q48&lt;=45,"36-45","46+")))</f>
        <v>26-35</v>
      </c>
      <c r="AT48" s="13" t="str">
        <f t="shared" si="0"/>
        <v>Early Career</v>
      </c>
      <c r="AU48" t="str">
        <f>IF(Table_1[[#This Row],[Percent Salary Hike]]&lt;=12,"10-12%",IF(Table_1[[#This Row],[Percent Salary Hike]]&lt;=15,"13-15%",IF(Table_1[[#This Row],[Percent Salary Hike]]&lt;=18,"16-18%",IF(Table_1[[#This Row],[Percent Salary Hike]]&lt;=21,"19-21%","22%+"))))</f>
        <v>19-21%</v>
      </c>
      <c r="AV48" t="str">
        <f>IF(Table_1[[#This Row],[Years At Company]]&lt;=2,"0-2 Years",IF(Table_1[[#This Row],[Years At Company]]&lt;=5,"3-5 Years",IF(Table_1[[#This Row],[Years At Company]]&lt;=8,"6-8 Years",IF(Table_1[[#This Row],[Years At Company]]&lt;=11,"9-11 Years","12+ Years"))))</f>
        <v>9-11 Years</v>
      </c>
    </row>
    <row r="49" spans="1:48"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c r="AS49" s="13" t="str">
        <f>IF(Data!Q49&lt;=25,"18-25",IF(Data!Q49&lt;=35,"26-35",IF(Data!Q49&lt;=45,"36-45","46+")))</f>
        <v>36-45</v>
      </c>
      <c r="AT49" s="13" t="str">
        <f t="shared" si="0"/>
        <v>Mid Career</v>
      </c>
      <c r="AU49" t="str">
        <f>IF(Table_1[[#This Row],[Percent Salary Hike]]&lt;=12,"10-12%",IF(Table_1[[#This Row],[Percent Salary Hike]]&lt;=15,"13-15%",IF(Table_1[[#This Row],[Percent Salary Hike]]&lt;=18,"16-18%",IF(Table_1[[#This Row],[Percent Salary Hike]]&lt;=21,"19-21%","22%+"))))</f>
        <v>19-21%</v>
      </c>
      <c r="AV49" t="str">
        <f>IF(Table_1[[#This Row],[Years At Company]]&lt;=2,"0-2 Years",IF(Table_1[[#This Row],[Years At Company]]&lt;=5,"3-5 Years",IF(Table_1[[#This Row],[Years At Company]]&lt;=8,"6-8 Years",IF(Table_1[[#This Row],[Years At Company]]&lt;=11,"9-11 Years","12+ Years"))))</f>
        <v>0-2 Years</v>
      </c>
    </row>
    <row r="50" spans="1:48"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c r="AS50" s="13" t="str">
        <f>IF(Data!Q50&lt;=25,"18-25",IF(Data!Q50&lt;=35,"26-35",IF(Data!Q50&lt;=45,"36-45","46+")))</f>
        <v>46+</v>
      </c>
      <c r="AT50" s="13" t="str">
        <f t="shared" si="0"/>
        <v>Senior</v>
      </c>
      <c r="AU50" t="str">
        <f>IF(Table_1[[#This Row],[Percent Salary Hike]]&lt;=12,"10-12%",IF(Table_1[[#This Row],[Percent Salary Hike]]&lt;=15,"13-15%",IF(Table_1[[#This Row],[Percent Salary Hike]]&lt;=18,"16-18%",IF(Table_1[[#This Row],[Percent Salary Hike]]&lt;=21,"19-21%","22%+"))))</f>
        <v>19-21%</v>
      </c>
      <c r="AV50" t="str">
        <f>IF(Table_1[[#This Row],[Years At Company]]&lt;=2,"0-2 Years",IF(Table_1[[#This Row],[Years At Company]]&lt;=5,"3-5 Years",IF(Table_1[[#This Row],[Years At Company]]&lt;=8,"6-8 Years",IF(Table_1[[#This Row],[Years At Company]]&lt;=11,"9-11 Years","12+ Years"))))</f>
        <v>9-11 Years</v>
      </c>
    </row>
    <row r="51" spans="1:48"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c r="AS51" s="13" t="str">
        <f>IF(Data!Q51&lt;=25,"18-25",IF(Data!Q51&lt;=35,"26-35",IF(Data!Q51&lt;=45,"36-45","46+")))</f>
        <v>26-35</v>
      </c>
      <c r="AT51" s="13" t="str">
        <f t="shared" si="0"/>
        <v>Early Career</v>
      </c>
      <c r="AU51" t="str">
        <f>IF(Table_1[[#This Row],[Percent Salary Hike]]&lt;=12,"10-12%",IF(Table_1[[#This Row],[Percent Salary Hike]]&lt;=15,"13-15%",IF(Table_1[[#This Row],[Percent Salary Hike]]&lt;=18,"16-18%",IF(Table_1[[#This Row],[Percent Salary Hike]]&lt;=21,"19-21%","22%+"))))</f>
        <v>19-21%</v>
      </c>
      <c r="AV51" t="str">
        <f>IF(Table_1[[#This Row],[Years At Company]]&lt;=2,"0-2 Years",IF(Table_1[[#This Row],[Years At Company]]&lt;=5,"3-5 Years",IF(Table_1[[#This Row],[Years At Company]]&lt;=8,"6-8 Years",IF(Table_1[[#This Row],[Years At Company]]&lt;=11,"9-11 Years","12+ Years"))))</f>
        <v>0-2 Years</v>
      </c>
    </row>
    <row r="52" spans="1:48"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c r="AS52" s="13" t="str">
        <f>IF(Data!Q52&lt;=25,"18-25",IF(Data!Q52&lt;=35,"26-35",IF(Data!Q52&lt;=45,"36-45","46+")))</f>
        <v>46+</v>
      </c>
      <c r="AT52" s="13" t="str">
        <f t="shared" si="0"/>
        <v>Senior</v>
      </c>
      <c r="AU52" t="str">
        <f>IF(Table_1[[#This Row],[Percent Salary Hike]]&lt;=12,"10-12%",IF(Table_1[[#This Row],[Percent Salary Hike]]&lt;=15,"13-15%",IF(Table_1[[#This Row],[Percent Salary Hike]]&lt;=18,"16-18%",IF(Table_1[[#This Row],[Percent Salary Hike]]&lt;=21,"19-21%","22%+"))))</f>
        <v>13-15%</v>
      </c>
      <c r="AV52" t="str">
        <f>IF(Table_1[[#This Row],[Years At Company]]&lt;=2,"0-2 Years",IF(Table_1[[#This Row],[Years At Company]]&lt;=5,"3-5 Years",IF(Table_1[[#This Row],[Years At Company]]&lt;=8,"6-8 Years",IF(Table_1[[#This Row],[Years At Company]]&lt;=11,"9-11 Years","12+ Years"))))</f>
        <v>0-2 Years</v>
      </c>
    </row>
    <row r="53" spans="1:48"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c r="AS53" s="13" t="str">
        <f>IF(Data!Q53&lt;=25,"18-25",IF(Data!Q53&lt;=35,"26-35",IF(Data!Q53&lt;=45,"36-45","46+")))</f>
        <v>26-35</v>
      </c>
      <c r="AT53" s="13" t="str">
        <f t="shared" si="0"/>
        <v>Early Career</v>
      </c>
      <c r="AU53" t="str">
        <f>IF(Table_1[[#This Row],[Percent Salary Hike]]&lt;=12,"10-12%",IF(Table_1[[#This Row],[Percent Salary Hike]]&lt;=15,"13-15%",IF(Table_1[[#This Row],[Percent Salary Hike]]&lt;=18,"16-18%",IF(Table_1[[#This Row],[Percent Salary Hike]]&lt;=21,"19-21%","22%+"))))</f>
        <v>13-15%</v>
      </c>
      <c r="AV53" t="str">
        <f>IF(Table_1[[#This Row],[Years At Company]]&lt;=2,"0-2 Years",IF(Table_1[[#This Row],[Years At Company]]&lt;=5,"3-5 Years",IF(Table_1[[#This Row],[Years At Company]]&lt;=8,"6-8 Years",IF(Table_1[[#This Row],[Years At Company]]&lt;=11,"9-11 Years","12+ Years"))))</f>
        <v>0-2 Years</v>
      </c>
    </row>
    <row r="54" spans="1:48"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c r="AS54" s="13" t="str">
        <f>IF(Data!Q54&lt;=25,"18-25",IF(Data!Q54&lt;=35,"26-35",IF(Data!Q54&lt;=45,"36-45","46+")))</f>
        <v>36-45</v>
      </c>
      <c r="AT54" s="13" t="str">
        <f t="shared" si="0"/>
        <v>Mid Career</v>
      </c>
      <c r="AU54" t="str">
        <f>IF(Table_1[[#This Row],[Percent Salary Hike]]&lt;=12,"10-12%",IF(Table_1[[#This Row],[Percent Salary Hike]]&lt;=15,"13-15%",IF(Table_1[[#This Row],[Percent Salary Hike]]&lt;=18,"16-18%",IF(Table_1[[#This Row],[Percent Salary Hike]]&lt;=21,"19-21%","22%+"))))</f>
        <v>19-21%</v>
      </c>
      <c r="AV54" t="str">
        <f>IF(Table_1[[#This Row],[Years At Company]]&lt;=2,"0-2 Years",IF(Table_1[[#This Row],[Years At Company]]&lt;=5,"3-5 Years",IF(Table_1[[#This Row],[Years At Company]]&lt;=8,"6-8 Years",IF(Table_1[[#This Row],[Years At Company]]&lt;=11,"9-11 Years","12+ Years"))))</f>
        <v>3-5 Years</v>
      </c>
    </row>
    <row r="55" spans="1:48"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c r="AS55" s="13" t="str">
        <f>IF(Data!Q55&lt;=25,"18-25",IF(Data!Q55&lt;=35,"26-35",IF(Data!Q55&lt;=45,"36-45","46+")))</f>
        <v>26-35</v>
      </c>
      <c r="AT55" s="13" t="str">
        <f t="shared" si="0"/>
        <v>Early Career</v>
      </c>
      <c r="AU55" t="str">
        <f>IF(Table_1[[#This Row],[Percent Salary Hike]]&lt;=12,"10-12%",IF(Table_1[[#This Row],[Percent Salary Hike]]&lt;=15,"13-15%",IF(Table_1[[#This Row],[Percent Salary Hike]]&lt;=18,"16-18%",IF(Table_1[[#This Row],[Percent Salary Hike]]&lt;=21,"19-21%","22%+"))))</f>
        <v>13-15%</v>
      </c>
      <c r="AV55" t="str">
        <f>IF(Table_1[[#This Row],[Years At Company]]&lt;=2,"0-2 Years",IF(Table_1[[#This Row],[Years At Company]]&lt;=5,"3-5 Years",IF(Table_1[[#This Row],[Years At Company]]&lt;=8,"6-8 Years",IF(Table_1[[#This Row],[Years At Company]]&lt;=11,"9-11 Years","12+ Years"))))</f>
        <v>3-5 Years</v>
      </c>
    </row>
    <row r="56" spans="1:48"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c r="AS56" s="13" t="str">
        <f>IF(Data!Q56&lt;=25,"18-25",IF(Data!Q56&lt;=35,"26-35",IF(Data!Q56&lt;=45,"36-45","46+")))</f>
        <v>26-35</v>
      </c>
      <c r="AT56" s="13" t="str">
        <f t="shared" si="0"/>
        <v>Early Career</v>
      </c>
      <c r="AU56" t="str">
        <f>IF(Table_1[[#This Row],[Percent Salary Hike]]&lt;=12,"10-12%",IF(Table_1[[#This Row],[Percent Salary Hike]]&lt;=15,"13-15%",IF(Table_1[[#This Row],[Percent Salary Hike]]&lt;=18,"16-18%",IF(Table_1[[#This Row],[Percent Salary Hike]]&lt;=21,"19-21%","22%+"))))</f>
        <v>19-21%</v>
      </c>
      <c r="AV56" t="str">
        <f>IF(Table_1[[#This Row],[Years At Company]]&lt;=2,"0-2 Years",IF(Table_1[[#This Row],[Years At Company]]&lt;=5,"3-5 Years",IF(Table_1[[#This Row],[Years At Company]]&lt;=8,"6-8 Years",IF(Table_1[[#This Row],[Years At Company]]&lt;=11,"9-11 Years","12+ Years"))))</f>
        <v>0-2 Years</v>
      </c>
    </row>
    <row r="57" spans="1:48"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c r="AS57" s="13" t="str">
        <f>IF(Data!Q57&lt;=25,"18-25",IF(Data!Q57&lt;=35,"26-35",IF(Data!Q57&lt;=45,"36-45","46+")))</f>
        <v>26-35</v>
      </c>
      <c r="AT57" s="13" t="str">
        <f t="shared" si="0"/>
        <v>Early Career</v>
      </c>
      <c r="AU57" t="str">
        <f>IF(Table_1[[#This Row],[Percent Salary Hike]]&lt;=12,"10-12%",IF(Table_1[[#This Row],[Percent Salary Hike]]&lt;=15,"13-15%",IF(Table_1[[#This Row],[Percent Salary Hike]]&lt;=18,"16-18%",IF(Table_1[[#This Row],[Percent Salary Hike]]&lt;=21,"19-21%","22%+"))))</f>
        <v>10-12%</v>
      </c>
      <c r="AV57" t="str">
        <f>IF(Table_1[[#This Row],[Years At Company]]&lt;=2,"0-2 Years",IF(Table_1[[#This Row],[Years At Company]]&lt;=5,"3-5 Years",IF(Table_1[[#This Row],[Years At Company]]&lt;=8,"6-8 Years",IF(Table_1[[#This Row],[Years At Company]]&lt;=11,"9-11 Years","12+ Years"))))</f>
        <v>12+ Years</v>
      </c>
    </row>
    <row r="58" spans="1:48"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c r="AS58" s="13" t="str">
        <f>IF(Data!Q58&lt;=25,"18-25",IF(Data!Q58&lt;=35,"26-35",IF(Data!Q58&lt;=45,"36-45","46+")))</f>
        <v>26-35</v>
      </c>
      <c r="AT58" s="13" t="str">
        <f t="shared" si="0"/>
        <v>Early Career</v>
      </c>
      <c r="AU58" t="str">
        <f>IF(Table_1[[#This Row],[Percent Salary Hike]]&lt;=12,"10-12%",IF(Table_1[[#This Row],[Percent Salary Hike]]&lt;=15,"13-15%",IF(Table_1[[#This Row],[Percent Salary Hike]]&lt;=18,"16-18%",IF(Table_1[[#This Row],[Percent Salary Hike]]&lt;=21,"19-21%","22%+"))))</f>
        <v>22%+</v>
      </c>
      <c r="AV58" t="str">
        <f>IF(Table_1[[#This Row],[Years At Company]]&lt;=2,"0-2 Years",IF(Table_1[[#This Row],[Years At Company]]&lt;=5,"3-5 Years",IF(Table_1[[#This Row],[Years At Company]]&lt;=8,"6-8 Years",IF(Table_1[[#This Row],[Years At Company]]&lt;=11,"9-11 Years","12+ Years"))))</f>
        <v>9-11 Years</v>
      </c>
    </row>
    <row r="59" spans="1:48"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c r="AS59" s="13" t="str">
        <f>IF(Data!Q59&lt;=25,"18-25",IF(Data!Q59&lt;=35,"26-35",IF(Data!Q59&lt;=45,"36-45","46+")))</f>
        <v>26-35</v>
      </c>
      <c r="AT59" s="13" t="str">
        <f t="shared" si="0"/>
        <v>Early Career</v>
      </c>
      <c r="AU59" t="str">
        <f>IF(Table_1[[#This Row],[Percent Salary Hike]]&lt;=12,"10-12%",IF(Table_1[[#This Row],[Percent Salary Hike]]&lt;=15,"13-15%",IF(Table_1[[#This Row],[Percent Salary Hike]]&lt;=18,"16-18%",IF(Table_1[[#This Row],[Percent Salary Hike]]&lt;=21,"19-21%","22%+"))))</f>
        <v>13-15%</v>
      </c>
      <c r="AV59" t="str">
        <f>IF(Table_1[[#This Row],[Years At Company]]&lt;=2,"0-2 Years",IF(Table_1[[#This Row],[Years At Company]]&lt;=5,"3-5 Years",IF(Table_1[[#This Row],[Years At Company]]&lt;=8,"6-8 Years",IF(Table_1[[#This Row],[Years At Company]]&lt;=11,"9-11 Years","12+ Years"))))</f>
        <v>0-2 Years</v>
      </c>
    </row>
    <row r="60" spans="1:48"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c r="AS60" s="13" t="str">
        <f>IF(Data!Q60&lt;=25,"18-25",IF(Data!Q60&lt;=35,"26-35",IF(Data!Q60&lt;=45,"36-45","46+")))</f>
        <v>26-35</v>
      </c>
      <c r="AT60" s="13" t="str">
        <f t="shared" si="0"/>
        <v>Early Career</v>
      </c>
      <c r="AU60" t="str">
        <f>IF(Table_1[[#This Row],[Percent Salary Hike]]&lt;=12,"10-12%",IF(Table_1[[#This Row],[Percent Salary Hike]]&lt;=15,"13-15%",IF(Table_1[[#This Row],[Percent Salary Hike]]&lt;=18,"16-18%",IF(Table_1[[#This Row],[Percent Salary Hike]]&lt;=21,"19-21%","22%+"))))</f>
        <v>22%+</v>
      </c>
      <c r="AV60" t="str">
        <f>IF(Table_1[[#This Row],[Years At Company]]&lt;=2,"0-2 Years",IF(Table_1[[#This Row],[Years At Company]]&lt;=5,"3-5 Years",IF(Table_1[[#This Row],[Years At Company]]&lt;=8,"6-8 Years",IF(Table_1[[#This Row],[Years At Company]]&lt;=11,"9-11 Years","12+ Years"))))</f>
        <v>6-8 Years</v>
      </c>
    </row>
    <row r="61" spans="1:48"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c r="AS61" s="13" t="str">
        <f>IF(Data!Q61&lt;=25,"18-25",IF(Data!Q61&lt;=35,"26-35",IF(Data!Q61&lt;=45,"36-45","46+")))</f>
        <v>36-45</v>
      </c>
      <c r="AT61" s="13" t="str">
        <f t="shared" si="0"/>
        <v>Mid Career</v>
      </c>
      <c r="AU61" t="str">
        <f>IF(Table_1[[#This Row],[Percent Salary Hike]]&lt;=12,"10-12%",IF(Table_1[[#This Row],[Percent Salary Hike]]&lt;=15,"13-15%",IF(Table_1[[#This Row],[Percent Salary Hike]]&lt;=18,"16-18%",IF(Table_1[[#This Row],[Percent Salary Hike]]&lt;=21,"19-21%","22%+"))))</f>
        <v>16-18%</v>
      </c>
      <c r="AV61" t="str">
        <f>IF(Table_1[[#This Row],[Years At Company]]&lt;=2,"0-2 Years",IF(Table_1[[#This Row],[Years At Company]]&lt;=5,"3-5 Years",IF(Table_1[[#This Row],[Years At Company]]&lt;=8,"6-8 Years",IF(Table_1[[#This Row],[Years At Company]]&lt;=11,"9-11 Years","12+ Years"))))</f>
        <v>6-8 Years</v>
      </c>
    </row>
    <row r="62" spans="1:48"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c r="AS62" s="13" t="str">
        <f>IF(Data!Q62&lt;=25,"18-25",IF(Data!Q62&lt;=35,"26-35",IF(Data!Q62&lt;=45,"36-45","46+")))</f>
        <v>26-35</v>
      </c>
      <c r="AT62" s="13" t="str">
        <f t="shared" si="0"/>
        <v>Early Career</v>
      </c>
      <c r="AU62" t="str">
        <f>IF(Table_1[[#This Row],[Percent Salary Hike]]&lt;=12,"10-12%",IF(Table_1[[#This Row],[Percent Salary Hike]]&lt;=15,"13-15%",IF(Table_1[[#This Row],[Percent Salary Hike]]&lt;=18,"16-18%",IF(Table_1[[#This Row],[Percent Salary Hike]]&lt;=21,"19-21%","22%+"))))</f>
        <v>22%+</v>
      </c>
      <c r="AV62" t="str">
        <f>IF(Table_1[[#This Row],[Years At Company]]&lt;=2,"0-2 Years",IF(Table_1[[#This Row],[Years At Company]]&lt;=5,"3-5 Years",IF(Table_1[[#This Row],[Years At Company]]&lt;=8,"6-8 Years",IF(Table_1[[#This Row],[Years At Company]]&lt;=11,"9-11 Years","12+ Years"))))</f>
        <v>9-11 Years</v>
      </c>
    </row>
    <row r="63" spans="1:48"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c r="AS63" s="13" t="str">
        <f>IF(Data!Q63&lt;=25,"18-25",IF(Data!Q63&lt;=35,"26-35",IF(Data!Q63&lt;=45,"36-45","46+")))</f>
        <v>36-45</v>
      </c>
      <c r="AT63" s="13" t="str">
        <f t="shared" si="0"/>
        <v>Mid Career</v>
      </c>
      <c r="AU63" t="str">
        <f>IF(Table_1[[#This Row],[Percent Salary Hike]]&lt;=12,"10-12%",IF(Table_1[[#This Row],[Percent Salary Hike]]&lt;=15,"13-15%",IF(Table_1[[#This Row],[Percent Salary Hike]]&lt;=18,"16-18%",IF(Table_1[[#This Row],[Percent Salary Hike]]&lt;=21,"19-21%","22%+"))))</f>
        <v>10-12%</v>
      </c>
      <c r="AV63" t="str">
        <f>IF(Table_1[[#This Row],[Years At Company]]&lt;=2,"0-2 Years",IF(Table_1[[#This Row],[Years At Company]]&lt;=5,"3-5 Years",IF(Table_1[[#This Row],[Years At Company]]&lt;=8,"6-8 Years",IF(Table_1[[#This Row],[Years At Company]]&lt;=11,"9-11 Years","12+ Years"))))</f>
        <v>9-11 Years</v>
      </c>
    </row>
    <row r="64" spans="1:48"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c r="AS64" s="13" t="str">
        <f>IF(Data!Q64&lt;=25,"18-25",IF(Data!Q64&lt;=35,"26-35",IF(Data!Q64&lt;=45,"36-45","46+")))</f>
        <v>46+</v>
      </c>
      <c r="AT64" s="13" t="str">
        <f t="shared" si="0"/>
        <v>Senior</v>
      </c>
      <c r="AU64" t="str">
        <f>IF(Table_1[[#This Row],[Percent Salary Hike]]&lt;=12,"10-12%",IF(Table_1[[#This Row],[Percent Salary Hike]]&lt;=15,"13-15%",IF(Table_1[[#This Row],[Percent Salary Hike]]&lt;=18,"16-18%",IF(Table_1[[#This Row],[Percent Salary Hike]]&lt;=21,"19-21%","22%+"))))</f>
        <v>10-12%</v>
      </c>
      <c r="AV64" t="str">
        <f>IF(Table_1[[#This Row],[Years At Company]]&lt;=2,"0-2 Years",IF(Table_1[[#This Row],[Years At Company]]&lt;=5,"3-5 Years",IF(Table_1[[#This Row],[Years At Company]]&lt;=8,"6-8 Years",IF(Table_1[[#This Row],[Years At Company]]&lt;=11,"9-11 Years","12+ Years"))))</f>
        <v>12+ Years</v>
      </c>
    </row>
    <row r="65" spans="1:48"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c r="AS65" s="13" t="str">
        <f>IF(Data!Q65&lt;=25,"18-25",IF(Data!Q65&lt;=35,"26-35",IF(Data!Q65&lt;=45,"36-45","46+")))</f>
        <v>46+</v>
      </c>
      <c r="AT65" s="13" t="str">
        <f t="shared" si="0"/>
        <v>Senior</v>
      </c>
      <c r="AU65" t="str">
        <f>IF(Table_1[[#This Row],[Percent Salary Hike]]&lt;=12,"10-12%",IF(Table_1[[#This Row],[Percent Salary Hike]]&lt;=15,"13-15%",IF(Table_1[[#This Row],[Percent Salary Hike]]&lt;=18,"16-18%",IF(Table_1[[#This Row],[Percent Salary Hike]]&lt;=21,"19-21%","22%+"))))</f>
        <v>10-12%</v>
      </c>
      <c r="AV65" t="str">
        <f>IF(Table_1[[#This Row],[Years At Company]]&lt;=2,"0-2 Years",IF(Table_1[[#This Row],[Years At Company]]&lt;=5,"3-5 Years",IF(Table_1[[#This Row],[Years At Company]]&lt;=8,"6-8 Years",IF(Table_1[[#This Row],[Years At Company]]&lt;=11,"9-11 Years","12+ Years"))))</f>
        <v>12+ Years</v>
      </c>
    </row>
    <row r="66" spans="1:48"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c r="AS66" s="13" t="str">
        <f>IF(Data!Q66&lt;=25,"18-25",IF(Data!Q66&lt;=35,"26-35",IF(Data!Q66&lt;=45,"36-45","46+")))</f>
        <v>36-45</v>
      </c>
      <c r="AT66" s="13" t="str">
        <f t="shared" ref="AT66:AT129" si="1">IF(AS66="18-25","Young",IF(AS66="26-35","Early Career",IF(AS66="36-45","Mid Career","Senior")))</f>
        <v>Mid Career</v>
      </c>
      <c r="AU66" t="str">
        <f>IF(Table_1[[#This Row],[Percent Salary Hike]]&lt;=12,"10-12%",IF(Table_1[[#This Row],[Percent Salary Hike]]&lt;=15,"13-15%",IF(Table_1[[#This Row],[Percent Salary Hike]]&lt;=18,"16-18%",IF(Table_1[[#This Row],[Percent Salary Hike]]&lt;=21,"19-21%","22%+"))))</f>
        <v>13-15%</v>
      </c>
      <c r="AV66" t="str">
        <f>IF(Table_1[[#This Row],[Years At Company]]&lt;=2,"0-2 Years",IF(Table_1[[#This Row],[Years At Company]]&lt;=5,"3-5 Years",IF(Table_1[[#This Row],[Years At Company]]&lt;=8,"6-8 Years",IF(Table_1[[#This Row],[Years At Company]]&lt;=11,"9-11 Years","12+ Years"))))</f>
        <v>12+ Years</v>
      </c>
    </row>
    <row r="67" spans="1:48"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c r="AS67" s="13" t="str">
        <f>IF(Data!Q67&lt;=25,"18-25",IF(Data!Q67&lt;=35,"26-35",IF(Data!Q67&lt;=45,"36-45","46+")))</f>
        <v>46+</v>
      </c>
      <c r="AT67" s="13" t="str">
        <f t="shared" si="1"/>
        <v>Senior</v>
      </c>
      <c r="AU67" t="str">
        <f>IF(Table_1[[#This Row],[Percent Salary Hike]]&lt;=12,"10-12%",IF(Table_1[[#This Row],[Percent Salary Hike]]&lt;=15,"13-15%",IF(Table_1[[#This Row],[Percent Salary Hike]]&lt;=18,"16-18%",IF(Table_1[[#This Row],[Percent Salary Hike]]&lt;=21,"19-21%","22%+"))))</f>
        <v>13-15%</v>
      </c>
      <c r="AV67" t="str">
        <f>IF(Table_1[[#This Row],[Years At Company]]&lt;=2,"0-2 Years",IF(Table_1[[#This Row],[Years At Company]]&lt;=5,"3-5 Years",IF(Table_1[[#This Row],[Years At Company]]&lt;=8,"6-8 Years",IF(Table_1[[#This Row],[Years At Company]]&lt;=11,"9-11 Years","12+ Years"))))</f>
        <v>3-5 Years</v>
      </c>
    </row>
    <row r="68" spans="1:48"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c r="AS68" s="13" t="str">
        <f>IF(Data!Q68&lt;=25,"18-25",IF(Data!Q68&lt;=35,"26-35",IF(Data!Q68&lt;=45,"36-45","46+")))</f>
        <v>36-45</v>
      </c>
      <c r="AT68" s="13" t="str">
        <f t="shared" si="1"/>
        <v>Mid Career</v>
      </c>
      <c r="AU68" t="str">
        <f>IF(Table_1[[#This Row],[Percent Salary Hike]]&lt;=12,"10-12%",IF(Table_1[[#This Row],[Percent Salary Hike]]&lt;=15,"13-15%",IF(Table_1[[#This Row],[Percent Salary Hike]]&lt;=18,"16-18%",IF(Table_1[[#This Row],[Percent Salary Hike]]&lt;=21,"19-21%","22%+"))))</f>
        <v>13-15%</v>
      </c>
      <c r="AV68" t="str">
        <f>IF(Table_1[[#This Row],[Years At Company]]&lt;=2,"0-2 Years",IF(Table_1[[#This Row],[Years At Company]]&lt;=5,"3-5 Years",IF(Table_1[[#This Row],[Years At Company]]&lt;=8,"6-8 Years",IF(Table_1[[#This Row],[Years At Company]]&lt;=11,"9-11 Years","12+ Years"))))</f>
        <v>6-8 Years</v>
      </c>
    </row>
    <row r="69" spans="1:48"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c r="AS69" s="13" t="str">
        <f>IF(Data!Q69&lt;=25,"18-25",IF(Data!Q69&lt;=35,"26-35",IF(Data!Q69&lt;=45,"36-45","46+")))</f>
        <v>36-45</v>
      </c>
      <c r="AT69" s="13" t="str">
        <f t="shared" si="1"/>
        <v>Mid Career</v>
      </c>
      <c r="AU69" t="str">
        <f>IF(Table_1[[#This Row],[Percent Salary Hike]]&lt;=12,"10-12%",IF(Table_1[[#This Row],[Percent Salary Hike]]&lt;=15,"13-15%",IF(Table_1[[#This Row],[Percent Salary Hike]]&lt;=18,"16-18%",IF(Table_1[[#This Row],[Percent Salary Hike]]&lt;=21,"19-21%","22%+"))))</f>
        <v>16-18%</v>
      </c>
      <c r="AV69" t="str">
        <f>IF(Table_1[[#This Row],[Years At Company]]&lt;=2,"0-2 Years",IF(Table_1[[#This Row],[Years At Company]]&lt;=5,"3-5 Years",IF(Table_1[[#This Row],[Years At Company]]&lt;=8,"6-8 Years",IF(Table_1[[#This Row],[Years At Company]]&lt;=11,"9-11 Years","12+ Years"))))</f>
        <v>0-2 Years</v>
      </c>
    </row>
    <row r="70" spans="1:48"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c r="AS70" s="13" t="str">
        <f>IF(Data!Q70&lt;=25,"18-25",IF(Data!Q70&lt;=35,"26-35",IF(Data!Q70&lt;=45,"36-45","46+")))</f>
        <v>26-35</v>
      </c>
      <c r="AT70" s="13" t="str">
        <f t="shared" si="1"/>
        <v>Early Career</v>
      </c>
      <c r="AU70" t="str">
        <f>IF(Table_1[[#This Row],[Percent Salary Hike]]&lt;=12,"10-12%",IF(Table_1[[#This Row],[Percent Salary Hike]]&lt;=15,"13-15%",IF(Table_1[[#This Row],[Percent Salary Hike]]&lt;=18,"16-18%",IF(Table_1[[#This Row],[Percent Salary Hike]]&lt;=21,"19-21%","22%+"))))</f>
        <v>13-15%</v>
      </c>
      <c r="AV70" t="str">
        <f>IF(Table_1[[#This Row],[Years At Company]]&lt;=2,"0-2 Years",IF(Table_1[[#This Row],[Years At Company]]&lt;=5,"3-5 Years",IF(Table_1[[#This Row],[Years At Company]]&lt;=8,"6-8 Years",IF(Table_1[[#This Row],[Years At Company]]&lt;=11,"9-11 Years","12+ Years"))))</f>
        <v>3-5 Years</v>
      </c>
    </row>
    <row r="71" spans="1:48"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c r="AS71" s="13" t="str">
        <f>IF(Data!Q71&lt;=25,"18-25",IF(Data!Q71&lt;=35,"26-35",IF(Data!Q71&lt;=45,"36-45","46+")))</f>
        <v>36-45</v>
      </c>
      <c r="AT71" s="13" t="str">
        <f t="shared" si="1"/>
        <v>Mid Career</v>
      </c>
      <c r="AU71" t="str">
        <f>IF(Table_1[[#This Row],[Percent Salary Hike]]&lt;=12,"10-12%",IF(Table_1[[#This Row],[Percent Salary Hike]]&lt;=15,"13-15%",IF(Table_1[[#This Row],[Percent Salary Hike]]&lt;=18,"16-18%",IF(Table_1[[#This Row],[Percent Salary Hike]]&lt;=21,"19-21%","22%+"))))</f>
        <v>16-18%</v>
      </c>
      <c r="AV71" t="str">
        <f>IF(Table_1[[#This Row],[Years At Company]]&lt;=2,"0-2 Years",IF(Table_1[[#This Row],[Years At Company]]&lt;=5,"3-5 Years",IF(Table_1[[#This Row],[Years At Company]]&lt;=8,"6-8 Years",IF(Table_1[[#This Row],[Years At Company]]&lt;=11,"9-11 Years","12+ Years"))))</f>
        <v>0-2 Years</v>
      </c>
    </row>
    <row r="72" spans="1:48"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c r="AS72" s="13" t="str">
        <f>IF(Data!Q72&lt;=25,"18-25",IF(Data!Q72&lt;=35,"26-35",IF(Data!Q72&lt;=45,"36-45","46+")))</f>
        <v>46+</v>
      </c>
      <c r="AT72" s="13" t="str">
        <f t="shared" si="1"/>
        <v>Senior</v>
      </c>
      <c r="AU72" t="str">
        <f>IF(Table_1[[#This Row],[Percent Salary Hike]]&lt;=12,"10-12%",IF(Table_1[[#This Row],[Percent Salary Hike]]&lt;=15,"13-15%",IF(Table_1[[#This Row],[Percent Salary Hike]]&lt;=18,"16-18%",IF(Table_1[[#This Row],[Percent Salary Hike]]&lt;=21,"19-21%","22%+"))))</f>
        <v>10-12%</v>
      </c>
      <c r="AV72" t="str">
        <f>IF(Table_1[[#This Row],[Years At Company]]&lt;=2,"0-2 Years",IF(Table_1[[#This Row],[Years At Company]]&lt;=5,"3-5 Years",IF(Table_1[[#This Row],[Years At Company]]&lt;=8,"6-8 Years",IF(Table_1[[#This Row],[Years At Company]]&lt;=11,"9-11 Years","12+ Years"))))</f>
        <v>3-5 Years</v>
      </c>
    </row>
    <row r="73" spans="1:48"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c r="AS73" s="13" t="str">
        <f>IF(Data!Q73&lt;=25,"18-25",IF(Data!Q73&lt;=35,"26-35",IF(Data!Q73&lt;=45,"36-45","46+")))</f>
        <v>26-35</v>
      </c>
      <c r="AT73" s="13" t="str">
        <f t="shared" si="1"/>
        <v>Early Career</v>
      </c>
      <c r="AU73" t="str">
        <f>IF(Table_1[[#This Row],[Percent Salary Hike]]&lt;=12,"10-12%",IF(Table_1[[#This Row],[Percent Salary Hike]]&lt;=15,"13-15%",IF(Table_1[[#This Row],[Percent Salary Hike]]&lt;=18,"16-18%",IF(Table_1[[#This Row],[Percent Salary Hike]]&lt;=21,"19-21%","22%+"))))</f>
        <v>22%+</v>
      </c>
      <c r="AV73" t="str">
        <f>IF(Table_1[[#This Row],[Years At Company]]&lt;=2,"0-2 Years",IF(Table_1[[#This Row],[Years At Company]]&lt;=5,"3-5 Years",IF(Table_1[[#This Row],[Years At Company]]&lt;=8,"6-8 Years",IF(Table_1[[#This Row],[Years At Company]]&lt;=11,"9-11 Years","12+ Years"))))</f>
        <v>3-5 Years</v>
      </c>
    </row>
    <row r="74" spans="1:48"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c r="AS74" s="13" t="str">
        <f>IF(Data!Q74&lt;=25,"18-25",IF(Data!Q74&lt;=35,"26-35",IF(Data!Q74&lt;=45,"36-45","46+")))</f>
        <v>26-35</v>
      </c>
      <c r="AT74" s="13" t="str">
        <f t="shared" si="1"/>
        <v>Early Career</v>
      </c>
      <c r="AU74" t="str">
        <f>IF(Table_1[[#This Row],[Percent Salary Hike]]&lt;=12,"10-12%",IF(Table_1[[#This Row],[Percent Salary Hike]]&lt;=15,"13-15%",IF(Table_1[[#This Row],[Percent Salary Hike]]&lt;=18,"16-18%",IF(Table_1[[#This Row],[Percent Salary Hike]]&lt;=21,"19-21%","22%+"))))</f>
        <v>16-18%</v>
      </c>
      <c r="AV74" t="str">
        <f>IF(Table_1[[#This Row],[Years At Company]]&lt;=2,"0-2 Years",IF(Table_1[[#This Row],[Years At Company]]&lt;=5,"3-5 Years",IF(Table_1[[#This Row],[Years At Company]]&lt;=8,"6-8 Years",IF(Table_1[[#This Row],[Years At Company]]&lt;=11,"9-11 Years","12+ Years"))))</f>
        <v>0-2 Years</v>
      </c>
    </row>
    <row r="75" spans="1:48"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c r="AS75" s="13" t="str">
        <f>IF(Data!Q75&lt;=25,"18-25",IF(Data!Q75&lt;=35,"26-35",IF(Data!Q75&lt;=45,"36-45","46+")))</f>
        <v>26-35</v>
      </c>
      <c r="AT75" s="13" t="str">
        <f t="shared" si="1"/>
        <v>Early Career</v>
      </c>
      <c r="AU75" t="str">
        <f>IF(Table_1[[#This Row],[Percent Salary Hike]]&lt;=12,"10-12%",IF(Table_1[[#This Row],[Percent Salary Hike]]&lt;=15,"13-15%",IF(Table_1[[#This Row],[Percent Salary Hike]]&lt;=18,"16-18%",IF(Table_1[[#This Row],[Percent Salary Hike]]&lt;=21,"19-21%","22%+"))))</f>
        <v>16-18%</v>
      </c>
      <c r="AV75" t="str">
        <f>IF(Table_1[[#This Row],[Years At Company]]&lt;=2,"0-2 Years",IF(Table_1[[#This Row],[Years At Company]]&lt;=5,"3-5 Years",IF(Table_1[[#This Row],[Years At Company]]&lt;=8,"6-8 Years",IF(Table_1[[#This Row],[Years At Company]]&lt;=11,"9-11 Years","12+ Years"))))</f>
        <v>9-11 Years</v>
      </c>
    </row>
    <row r="76" spans="1:48"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c r="AS76" s="13" t="str">
        <f>IF(Data!Q76&lt;=25,"18-25",IF(Data!Q76&lt;=35,"26-35",IF(Data!Q76&lt;=45,"36-45","46+")))</f>
        <v>36-45</v>
      </c>
      <c r="AT76" s="13" t="str">
        <f t="shared" si="1"/>
        <v>Mid Career</v>
      </c>
      <c r="AU76" t="str">
        <f>IF(Table_1[[#This Row],[Percent Salary Hike]]&lt;=12,"10-12%",IF(Table_1[[#This Row],[Percent Salary Hike]]&lt;=15,"13-15%",IF(Table_1[[#This Row],[Percent Salary Hike]]&lt;=18,"16-18%",IF(Table_1[[#This Row],[Percent Salary Hike]]&lt;=21,"19-21%","22%+"))))</f>
        <v>10-12%</v>
      </c>
      <c r="AV76" t="str">
        <f>IF(Table_1[[#This Row],[Years At Company]]&lt;=2,"0-2 Years",IF(Table_1[[#This Row],[Years At Company]]&lt;=5,"3-5 Years",IF(Table_1[[#This Row],[Years At Company]]&lt;=8,"6-8 Years",IF(Table_1[[#This Row],[Years At Company]]&lt;=11,"9-11 Years","12+ Years"))))</f>
        <v>0-2 Years</v>
      </c>
    </row>
    <row r="77" spans="1:48"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c r="AS77" s="13" t="str">
        <f>IF(Data!Q77&lt;=25,"18-25",IF(Data!Q77&lt;=35,"26-35",IF(Data!Q77&lt;=45,"36-45","46+")))</f>
        <v>26-35</v>
      </c>
      <c r="AT77" s="13" t="str">
        <f t="shared" si="1"/>
        <v>Early Career</v>
      </c>
      <c r="AU77" t="str">
        <f>IF(Table_1[[#This Row],[Percent Salary Hike]]&lt;=12,"10-12%",IF(Table_1[[#This Row],[Percent Salary Hike]]&lt;=15,"13-15%",IF(Table_1[[#This Row],[Percent Salary Hike]]&lt;=18,"16-18%",IF(Table_1[[#This Row],[Percent Salary Hike]]&lt;=21,"19-21%","22%+"))))</f>
        <v>22%+</v>
      </c>
      <c r="AV77" t="str">
        <f>IF(Table_1[[#This Row],[Years At Company]]&lt;=2,"0-2 Years",IF(Table_1[[#This Row],[Years At Company]]&lt;=5,"3-5 Years",IF(Table_1[[#This Row],[Years At Company]]&lt;=8,"6-8 Years",IF(Table_1[[#This Row],[Years At Company]]&lt;=11,"9-11 Years","12+ Years"))))</f>
        <v>9-11 Years</v>
      </c>
    </row>
    <row r="78" spans="1:48"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c r="AS78" s="13" t="str">
        <f>IF(Data!Q78&lt;=25,"18-25",IF(Data!Q78&lt;=35,"26-35",IF(Data!Q78&lt;=45,"36-45","46+")))</f>
        <v>26-35</v>
      </c>
      <c r="AT78" s="13" t="str">
        <f t="shared" si="1"/>
        <v>Early Career</v>
      </c>
      <c r="AU78" t="str">
        <f>IF(Table_1[[#This Row],[Percent Salary Hike]]&lt;=12,"10-12%",IF(Table_1[[#This Row],[Percent Salary Hike]]&lt;=15,"13-15%",IF(Table_1[[#This Row],[Percent Salary Hike]]&lt;=18,"16-18%",IF(Table_1[[#This Row],[Percent Salary Hike]]&lt;=21,"19-21%","22%+"))))</f>
        <v>13-15%</v>
      </c>
      <c r="AV78" t="str">
        <f>IF(Table_1[[#This Row],[Years At Company]]&lt;=2,"0-2 Years",IF(Table_1[[#This Row],[Years At Company]]&lt;=5,"3-5 Years",IF(Table_1[[#This Row],[Years At Company]]&lt;=8,"6-8 Years",IF(Table_1[[#This Row],[Years At Company]]&lt;=11,"9-11 Years","12+ Years"))))</f>
        <v>12+ Years</v>
      </c>
    </row>
    <row r="79" spans="1:48"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c r="AS79" s="13" t="str">
        <f>IF(Data!Q79&lt;=25,"18-25",IF(Data!Q79&lt;=35,"26-35",IF(Data!Q79&lt;=45,"36-45","46+")))</f>
        <v>36-45</v>
      </c>
      <c r="AT79" s="13" t="str">
        <f t="shared" si="1"/>
        <v>Mid Career</v>
      </c>
      <c r="AU79" t="str">
        <f>IF(Table_1[[#This Row],[Percent Salary Hike]]&lt;=12,"10-12%",IF(Table_1[[#This Row],[Percent Salary Hike]]&lt;=15,"13-15%",IF(Table_1[[#This Row],[Percent Salary Hike]]&lt;=18,"16-18%",IF(Table_1[[#This Row],[Percent Salary Hike]]&lt;=21,"19-21%","22%+"))))</f>
        <v>13-15%</v>
      </c>
      <c r="AV79" t="str">
        <f>IF(Table_1[[#This Row],[Years At Company]]&lt;=2,"0-2 Years",IF(Table_1[[#This Row],[Years At Company]]&lt;=5,"3-5 Years",IF(Table_1[[#This Row],[Years At Company]]&lt;=8,"6-8 Years",IF(Table_1[[#This Row],[Years At Company]]&lt;=11,"9-11 Years","12+ Years"))))</f>
        <v>0-2 Years</v>
      </c>
    </row>
    <row r="80" spans="1:48"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c r="AS80" s="13" t="str">
        <f>IF(Data!Q80&lt;=25,"18-25",IF(Data!Q80&lt;=35,"26-35",IF(Data!Q80&lt;=45,"36-45","46+")))</f>
        <v>36-45</v>
      </c>
      <c r="AT80" s="13" t="str">
        <f t="shared" si="1"/>
        <v>Mid Career</v>
      </c>
      <c r="AU80" t="str">
        <f>IF(Table_1[[#This Row],[Percent Salary Hike]]&lt;=12,"10-12%",IF(Table_1[[#This Row],[Percent Salary Hike]]&lt;=15,"13-15%",IF(Table_1[[#This Row],[Percent Salary Hike]]&lt;=18,"16-18%",IF(Table_1[[#This Row],[Percent Salary Hike]]&lt;=21,"19-21%","22%+"))))</f>
        <v>13-15%</v>
      </c>
      <c r="AV80" t="str">
        <f>IF(Table_1[[#This Row],[Years At Company]]&lt;=2,"0-2 Years",IF(Table_1[[#This Row],[Years At Company]]&lt;=5,"3-5 Years",IF(Table_1[[#This Row],[Years At Company]]&lt;=8,"6-8 Years",IF(Table_1[[#This Row],[Years At Company]]&lt;=11,"9-11 Years","12+ Years"))))</f>
        <v>3-5 Years</v>
      </c>
    </row>
    <row r="81" spans="1:48"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c r="AS81" s="13" t="str">
        <f>IF(Data!Q81&lt;=25,"18-25",IF(Data!Q81&lt;=35,"26-35",IF(Data!Q81&lt;=45,"36-45","46+")))</f>
        <v>46+</v>
      </c>
      <c r="AT81" s="13" t="str">
        <f t="shared" si="1"/>
        <v>Senior</v>
      </c>
      <c r="AU81" t="str">
        <f>IF(Table_1[[#This Row],[Percent Salary Hike]]&lt;=12,"10-12%",IF(Table_1[[#This Row],[Percent Salary Hike]]&lt;=15,"13-15%",IF(Table_1[[#This Row],[Percent Salary Hike]]&lt;=18,"16-18%",IF(Table_1[[#This Row],[Percent Salary Hike]]&lt;=21,"19-21%","22%+"))))</f>
        <v>22%+</v>
      </c>
      <c r="AV81" t="str">
        <f>IF(Table_1[[#This Row],[Years At Company]]&lt;=2,"0-2 Years",IF(Table_1[[#This Row],[Years At Company]]&lt;=5,"3-5 Years",IF(Table_1[[#This Row],[Years At Company]]&lt;=8,"6-8 Years",IF(Table_1[[#This Row],[Years At Company]]&lt;=11,"9-11 Years","12+ Years"))))</f>
        <v>3-5 Years</v>
      </c>
    </row>
    <row r="82" spans="1:48"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c r="AS82" s="13" t="str">
        <f>IF(Data!Q82&lt;=25,"18-25",IF(Data!Q82&lt;=35,"26-35",IF(Data!Q82&lt;=45,"36-45","46+")))</f>
        <v>26-35</v>
      </c>
      <c r="AT82" s="13" t="str">
        <f t="shared" si="1"/>
        <v>Early Career</v>
      </c>
      <c r="AU82" t="str">
        <f>IF(Table_1[[#This Row],[Percent Salary Hike]]&lt;=12,"10-12%",IF(Table_1[[#This Row],[Percent Salary Hike]]&lt;=15,"13-15%",IF(Table_1[[#This Row],[Percent Salary Hike]]&lt;=18,"16-18%",IF(Table_1[[#This Row],[Percent Salary Hike]]&lt;=21,"19-21%","22%+"))))</f>
        <v>10-12%</v>
      </c>
      <c r="AV82" t="str">
        <f>IF(Table_1[[#This Row],[Years At Company]]&lt;=2,"0-2 Years",IF(Table_1[[#This Row],[Years At Company]]&lt;=5,"3-5 Years",IF(Table_1[[#This Row],[Years At Company]]&lt;=8,"6-8 Years",IF(Table_1[[#This Row],[Years At Company]]&lt;=11,"9-11 Years","12+ Years"))))</f>
        <v>9-11 Years</v>
      </c>
    </row>
    <row r="83" spans="1:48"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c r="AS83" s="13" t="str">
        <f>IF(Data!Q83&lt;=25,"18-25",IF(Data!Q83&lt;=35,"26-35",IF(Data!Q83&lt;=45,"36-45","46+")))</f>
        <v>26-35</v>
      </c>
      <c r="AT83" s="13" t="str">
        <f t="shared" si="1"/>
        <v>Early Career</v>
      </c>
      <c r="AU83" t="str">
        <f>IF(Table_1[[#This Row],[Percent Salary Hike]]&lt;=12,"10-12%",IF(Table_1[[#This Row],[Percent Salary Hike]]&lt;=15,"13-15%",IF(Table_1[[#This Row],[Percent Salary Hike]]&lt;=18,"16-18%",IF(Table_1[[#This Row],[Percent Salary Hike]]&lt;=21,"19-21%","22%+"))))</f>
        <v>16-18%</v>
      </c>
      <c r="AV83" t="str">
        <f>IF(Table_1[[#This Row],[Years At Company]]&lt;=2,"0-2 Years",IF(Table_1[[#This Row],[Years At Company]]&lt;=5,"3-5 Years",IF(Table_1[[#This Row],[Years At Company]]&lt;=8,"6-8 Years",IF(Table_1[[#This Row],[Years At Company]]&lt;=11,"9-11 Years","12+ Years"))))</f>
        <v>6-8 Years</v>
      </c>
    </row>
    <row r="84" spans="1:48"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c r="AS84" s="13" t="str">
        <f>IF(Data!Q84&lt;=25,"18-25",IF(Data!Q84&lt;=35,"26-35",IF(Data!Q84&lt;=45,"36-45","46+")))</f>
        <v>46+</v>
      </c>
      <c r="AT84" s="13" t="str">
        <f t="shared" si="1"/>
        <v>Senior</v>
      </c>
      <c r="AU84" t="str">
        <f>IF(Table_1[[#This Row],[Percent Salary Hike]]&lt;=12,"10-12%",IF(Table_1[[#This Row],[Percent Salary Hike]]&lt;=15,"13-15%",IF(Table_1[[#This Row],[Percent Salary Hike]]&lt;=18,"16-18%",IF(Table_1[[#This Row],[Percent Salary Hike]]&lt;=21,"19-21%","22%+"))))</f>
        <v>13-15%</v>
      </c>
      <c r="AV84" t="str">
        <f>IF(Table_1[[#This Row],[Years At Company]]&lt;=2,"0-2 Years",IF(Table_1[[#This Row],[Years At Company]]&lt;=5,"3-5 Years",IF(Table_1[[#This Row],[Years At Company]]&lt;=8,"6-8 Years",IF(Table_1[[#This Row],[Years At Company]]&lt;=11,"9-11 Years","12+ Years"))))</f>
        <v>0-2 Years</v>
      </c>
    </row>
    <row r="85" spans="1:48"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c r="AS85" s="13" t="str">
        <f>IF(Data!Q85&lt;=25,"18-25",IF(Data!Q85&lt;=35,"26-35",IF(Data!Q85&lt;=45,"36-45","46+")))</f>
        <v>36-45</v>
      </c>
      <c r="AT85" s="13" t="str">
        <f t="shared" si="1"/>
        <v>Mid Career</v>
      </c>
      <c r="AU85" t="str">
        <f>IF(Table_1[[#This Row],[Percent Salary Hike]]&lt;=12,"10-12%",IF(Table_1[[#This Row],[Percent Salary Hike]]&lt;=15,"13-15%",IF(Table_1[[#This Row],[Percent Salary Hike]]&lt;=18,"16-18%",IF(Table_1[[#This Row],[Percent Salary Hike]]&lt;=21,"19-21%","22%+"))))</f>
        <v>10-12%</v>
      </c>
      <c r="AV85" t="str">
        <f>IF(Table_1[[#This Row],[Years At Company]]&lt;=2,"0-2 Years",IF(Table_1[[#This Row],[Years At Company]]&lt;=5,"3-5 Years",IF(Table_1[[#This Row],[Years At Company]]&lt;=8,"6-8 Years",IF(Table_1[[#This Row],[Years At Company]]&lt;=11,"9-11 Years","12+ Years"))))</f>
        <v>12+ Years</v>
      </c>
    </row>
    <row r="86" spans="1:48"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c r="AS86" s="13" t="str">
        <f>IF(Data!Q86&lt;=25,"18-25",IF(Data!Q86&lt;=35,"26-35",IF(Data!Q86&lt;=45,"36-45","46+")))</f>
        <v>26-35</v>
      </c>
      <c r="AT86" s="13" t="str">
        <f t="shared" si="1"/>
        <v>Early Career</v>
      </c>
      <c r="AU86" t="str">
        <f>IF(Table_1[[#This Row],[Percent Salary Hike]]&lt;=12,"10-12%",IF(Table_1[[#This Row],[Percent Salary Hike]]&lt;=15,"13-15%",IF(Table_1[[#This Row],[Percent Salary Hike]]&lt;=18,"16-18%",IF(Table_1[[#This Row],[Percent Salary Hike]]&lt;=21,"19-21%","22%+"))))</f>
        <v>13-15%</v>
      </c>
      <c r="AV86" t="str">
        <f>IF(Table_1[[#This Row],[Years At Company]]&lt;=2,"0-2 Years",IF(Table_1[[#This Row],[Years At Company]]&lt;=5,"3-5 Years",IF(Table_1[[#This Row],[Years At Company]]&lt;=8,"6-8 Years",IF(Table_1[[#This Row],[Years At Company]]&lt;=11,"9-11 Years","12+ Years"))))</f>
        <v>3-5 Years</v>
      </c>
    </row>
    <row r="87" spans="1:48"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c r="AS87" s="13" t="str">
        <f>IF(Data!Q87&lt;=25,"18-25",IF(Data!Q87&lt;=35,"26-35",IF(Data!Q87&lt;=45,"36-45","46+")))</f>
        <v>46+</v>
      </c>
      <c r="AT87" s="13" t="str">
        <f t="shared" si="1"/>
        <v>Senior</v>
      </c>
      <c r="AU87" t="str">
        <f>IF(Table_1[[#This Row],[Percent Salary Hike]]&lt;=12,"10-12%",IF(Table_1[[#This Row],[Percent Salary Hike]]&lt;=15,"13-15%",IF(Table_1[[#This Row],[Percent Salary Hike]]&lt;=18,"16-18%",IF(Table_1[[#This Row],[Percent Salary Hike]]&lt;=21,"19-21%","22%+"))))</f>
        <v>10-12%</v>
      </c>
      <c r="AV87" t="str">
        <f>IF(Table_1[[#This Row],[Years At Company]]&lt;=2,"0-2 Years",IF(Table_1[[#This Row],[Years At Company]]&lt;=5,"3-5 Years",IF(Table_1[[#This Row],[Years At Company]]&lt;=8,"6-8 Years",IF(Table_1[[#This Row],[Years At Company]]&lt;=11,"9-11 Years","12+ Years"))))</f>
        <v>6-8 Years</v>
      </c>
    </row>
    <row r="88" spans="1:48"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c r="AS88" s="13" t="str">
        <f>IF(Data!Q88&lt;=25,"18-25",IF(Data!Q88&lt;=35,"26-35",IF(Data!Q88&lt;=45,"36-45","46+")))</f>
        <v>18-25</v>
      </c>
      <c r="AT88" s="13" t="str">
        <f t="shared" si="1"/>
        <v>Young</v>
      </c>
      <c r="AU88" t="str">
        <f>IF(Table_1[[#This Row],[Percent Salary Hike]]&lt;=12,"10-12%",IF(Table_1[[#This Row],[Percent Salary Hike]]&lt;=15,"13-15%",IF(Table_1[[#This Row],[Percent Salary Hike]]&lt;=18,"16-18%",IF(Table_1[[#This Row],[Percent Salary Hike]]&lt;=21,"19-21%","22%+"))))</f>
        <v>13-15%</v>
      </c>
      <c r="AV88" t="str">
        <f>IF(Table_1[[#This Row],[Years At Company]]&lt;=2,"0-2 Years",IF(Table_1[[#This Row],[Years At Company]]&lt;=5,"3-5 Years",IF(Table_1[[#This Row],[Years At Company]]&lt;=8,"6-8 Years",IF(Table_1[[#This Row],[Years At Company]]&lt;=11,"9-11 Years","12+ Years"))))</f>
        <v>0-2 Years</v>
      </c>
    </row>
    <row r="89" spans="1:48"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c r="AS89" s="13" t="str">
        <f>IF(Data!Q89&lt;=25,"18-25",IF(Data!Q89&lt;=35,"26-35",IF(Data!Q89&lt;=45,"36-45","46+")))</f>
        <v>46+</v>
      </c>
      <c r="AT89" s="13" t="str">
        <f t="shared" si="1"/>
        <v>Senior</v>
      </c>
      <c r="AU89" t="str">
        <f>IF(Table_1[[#This Row],[Percent Salary Hike]]&lt;=12,"10-12%",IF(Table_1[[#This Row],[Percent Salary Hike]]&lt;=15,"13-15%",IF(Table_1[[#This Row],[Percent Salary Hike]]&lt;=18,"16-18%",IF(Table_1[[#This Row],[Percent Salary Hike]]&lt;=21,"19-21%","22%+"))))</f>
        <v>22%+</v>
      </c>
      <c r="AV89" t="str">
        <f>IF(Table_1[[#This Row],[Years At Company]]&lt;=2,"0-2 Years",IF(Table_1[[#This Row],[Years At Company]]&lt;=5,"3-5 Years",IF(Table_1[[#This Row],[Years At Company]]&lt;=8,"6-8 Years",IF(Table_1[[#This Row],[Years At Company]]&lt;=11,"9-11 Years","12+ Years"))))</f>
        <v>3-5 Years</v>
      </c>
    </row>
    <row r="90" spans="1:48"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c r="AS90" s="13" t="str">
        <f>IF(Data!Q90&lt;=25,"18-25",IF(Data!Q90&lt;=35,"26-35",IF(Data!Q90&lt;=45,"36-45","46+")))</f>
        <v>26-35</v>
      </c>
      <c r="AT90" s="13" t="str">
        <f t="shared" si="1"/>
        <v>Early Career</v>
      </c>
      <c r="AU90" t="str">
        <f>IF(Table_1[[#This Row],[Percent Salary Hike]]&lt;=12,"10-12%",IF(Table_1[[#This Row],[Percent Salary Hike]]&lt;=15,"13-15%",IF(Table_1[[#This Row],[Percent Salary Hike]]&lt;=18,"16-18%",IF(Table_1[[#This Row],[Percent Salary Hike]]&lt;=21,"19-21%","22%+"))))</f>
        <v>19-21%</v>
      </c>
      <c r="AV90" t="str">
        <f>IF(Table_1[[#This Row],[Years At Company]]&lt;=2,"0-2 Years",IF(Table_1[[#This Row],[Years At Company]]&lt;=5,"3-5 Years",IF(Table_1[[#This Row],[Years At Company]]&lt;=8,"6-8 Years",IF(Table_1[[#This Row],[Years At Company]]&lt;=11,"9-11 Years","12+ Years"))))</f>
        <v>9-11 Years</v>
      </c>
    </row>
    <row r="91" spans="1:48"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c r="AS91" s="13" t="str">
        <f>IF(Data!Q91&lt;=25,"18-25",IF(Data!Q91&lt;=35,"26-35",IF(Data!Q91&lt;=45,"36-45","46+")))</f>
        <v>46+</v>
      </c>
      <c r="AT91" s="13" t="str">
        <f t="shared" si="1"/>
        <v>Senior</v>
      </c>
      <c r="AU91" t="str">
        <f>IF(Table_1[[#This Row],[Percent Salary Hike]]&lt;=12,"10-12%",IF(Table_1[[#This Row],[Percent Salary Hike]]&lt;=15,"13-15%",IF(Table_1[[#This Row],[Percent Salary Hike]]&lt;=18,"16-18%",IF(Table_1[[#This Row],[Percent Salary Hike]]&lt;=21,"19-21%","22%+"))))</f>
        <v>16-18%</v>
      </c>
      <c r="AV91" t="str">
        <f>IF(Table_1[[#This Row],[Years At Company]]&lt;=2,"0-2 Years",IF(Table_1[[#This Row],[Years At Company]]&lt;=5,"3-5 Years",IF(Table_1[[#This Row],[Years At Company]]&lt;=8,"6-8 Years",IF(Table_1[[#This Row],[Years At Company]]&lt;=11,"9-11 Years","12+ Years"))))</f>
        <v>9-11 Years</v>
      </c>
    </row>
    <row r="92" spans="1:48"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c r="AS92" s="13" t="str">
        <f>IF(Data!Q92&lt;=25,"18-25",IF(Data!Q92&lt;=35,"26-35",IF(Data!Q92&lt;=45,"36-45","46+")))</f>
        <v>36-45</v>
      </c>
      <c r="AT92" s="13" t="str">
        <f t="shared" si="1"/>
        <v>Mid Career</v>
      </c>
      <c r="AU92" t="str">
        <f>IF(Table_1[[#This Row],[Percent Salary Hike]]&lt;=12,"10-12%",IF(Table_1[[#This Row],[Percent Salary Hike]]&lt;=15,"13-15%",IF(Table_1[[#This Row],[Percent Salary Hike]]&lt;=18,"16-18%",IF(Table_1[[#This Row],[Percent Salary Hike]]&lt;=21,"19-21%","22%+"))))</f>
        <v>22%+</v>
      </c>
      <c r="AV92" t="str">
        <f>IF(Table_1[[#This Row],[Years At Company]]&lt;=2,"0-2 Years",IF(Table_1[[#This Row],[Years At Company]]&lt;=5,"3-5 Years",IF(Table_1[[#This Row],[Years At Company]]&lt;=8,"6-8 Years",IF(Table_1[[#This Row],[Years At Company]]&lt;=11,"9-11 Years","12+ Years"))))</f>
        <v>12+ Years</v>
      </c>
    </row>
    <row r="93" spans="1:48"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c r="AS93" s="13" t="str">
        <f>IF(Data!Q93&lt;=25,"18-25",IF(Data!Q93&lt;=35,"26-35",IF(Data!Q93&lt;=45,"36-45","46+")))</f>
        <v>46+</v>
      </c>
      <c r="AT93" s="13" t="str">
        <f t="shared" si="1"/>
        <v>Senior</v>
      </c>
      <c r="AU93" t="str">
        <f>IF(Table_1[[#This Row],[Percent Salary Hike]]&lt;=12,"10-12%",IF(Table_1[[#This Row],[Percent Salary Hike]]&lt;=15,"13-15%",IF(Table_1[[#This Row],[Percent Salary Hike]]&lt;=18,"16-18%",IF(Table_1[[#This Row],[Percent Salary Hike]]&lt;=21,"19-21%","22%+"))))</f>
        <v>22%+</v>
      </c>
      <c r="AV93" t="str">
        <f>IF(Table_1[[#This Row],[Years At Company]]&lt;=2,"0-2 Years",IF(Table_1[[#This Row],[Years At Company]]&lt;=5,"3-5 Years",IF(Table_1[[#This Row],[Years At Company]]&lt;=8,"6-8 Years",IF(Table_1[[#This Row],[Years At Company]]&lt;=11,"9-11 Years","12+ Years"))))</f>
        <v>9-11 Years</v>
      </c>
    </row>
    <row r="94" spans="1:48"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c r="AS94" s="13" t="str">
        <f>IF(Data!Q94&lt;=25,"18-25",IF(Data!Q94&lt;=35,"26-35",IF(Data!Q94&lt;=45,"36-45","46+")))</f>
        <v>26-35</v>
      </c>
      <c r="AT94" s="13" t="str">
        <f t="shared" si="1"/>
        <v>Early Career</v>
      </c>
      <c r="AU94" t="str">
        <f>IF(Table_1[[#This Row],[Percent Salary Hike]]&lt;=12,"10-12%",IF(Table_1[[#This Row],[Percent Salary Hike]]&lt;=15,"13-15%",IF(Table_1[[#This Row],[Percent Salary Hike]]&lt;=18,"16-18%",IF(Table_1[[#This Row],[Percent Salary Hike]]&lt;=21,"19-21%","22%+"))))</f>
        <v>10-12%</v>
      </c>
      <c r="AV94" t="str">
        <f>IF(Table_1[[#This Row],[Years At Company]]&lt;=2,"0-2 Years",IF(Table_1[[#This Row],[Years At Company]]&lt;=5,"3-5 Years",IF(Table_1[[#This Row],[Years At Company]]&lt;=8,"6-8 Years",IF(Table_1[[#This Row],[Years At Company]]&lt;=11,"9-11 Years","12+ Years"))))</f>
        <v>9-11 Years</v>
      </c>
    </row>
    <row r="95" spans="1:48"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c r="AS95" s="13" t="str">
        <f>IF(Data!Q95&lt;=25,"18-25",IF(Data!Q95&lt;=35,"26-35",IF(Data!Q95&lt;=45,"36-45","46+")))</f>
        <v>46+</v>
      </c>
      <c r="AT95" s="13" t="str">
        <f t="shared" si="1"/>
        <v>Senior</v>
      </c>
      <c r="AU95" t="str">
        <f>IF(Table_1[[#This Row],[Percent Salary Hike]]&lt;=12,"10-12%",IF(Table_1[[#This Row],[Percent Salary Hike]]&lt;=15,"13-15%",IF(Table_1[[#This Row],[Percent Salary Hike]]&lt;=18,"16-18%",IF(Table_1[[#This Row],[Percent Salary Hike]]&lt;=21,"19-21%","22%+"))))</f>
        <v>13-15%</v>
      </c>
      <c r="AV95" t="str">
        <f>IF(Table_1[[#This Row],[Years At Company]]&lt;=2,"0-2 Years",IF(Table_1[[#This Row],[Years At Company]]&lt;=5,"3-5 Years",IF(Table_1[[#This Row],[Years At Company]]&lt;=8,"6-8 Years",IF(Table_1[[#This Row],[Years At Company]]&lt;=11,"9-11 Years","12+ Years"))))</f>
        <v>9-11 Years</v>
      </c>
    </row>
    <row r="96" spans="1:48"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c r="AS96" s="13" t="str">
        <f>IF(Data!Q96&lt;=25,"18-25",IF(Data!Q96&lt;=35,"26-35",IF(Data!Q96&lt;=45,"36-45","46+")))</f>
        <v>26-35</v>
      </c>
      <c r="AT96" s="13" t="str">
        <f t="shared" si="1"/>
        <v>Early Career</v>
      </c>
      <c r="AU96" t="str">
        <f>IF(Table_1[[#This Row],[Percent Salary Hike]]&lt;=12,"10-12%",IF(Table_1[[#This Row],[Percent Salary Hike]]&lt;=15,"13-15%",IF(Table_1[[#This Row],[Percent Salary Hike]]&lt;=18,"16-18%",IF(Table_1[[#This Row],[Percent Salary Hike]]&lt;=21,"19-21%","22%+"))))</f>
        <v>16-18%</v>
      </c>
      <c r="AV96" t="str">
        <f>IF(Table_1[[#This Row],[Years At Company]]&lt;=2,"0-2 Years",IF(Table_1[[#This Row],[Years At Company]]&lt;=5,"3-5 Years",IF(Table_1[[#This Row],[Years At Company]]&lt;=8,"6-8 Years",IF(Table_1[[#This Row],[Years At Company]]&lt;=11,"9-11 Years","12+ Years"))))</f>
        <v>9-11 Years</v>
      </c>
    </row>
    <row r="97" spans="1:48"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c r="AS97" s="13" t="str">
        <f>IF(Data!Q97&lt;=25,"18-25",IF(Data!Q97&lt;=35,"26-35",IF(Data!Q97&lt;=45,"36-45","46+")))</f>
        <v>46+</v>
      </c>
      <c r="AT97" s="13" t="str">
        <f t="shared" si="1"/>
        <v>Senior</v>
      </c>
      <c r="AU97" t="str">
        <f>IF(Table_1[[#This Row],[Percent Salary Hike]]&lt;=12,"10-12%",IF(Table_1[[#This Row],[Percent Salary Hike]]&lt;=15,"13-15%",IF(Table_1[[#This Row],[Percent Salary Hike]]&lt;=18,"16-18%",IF(Table_1[[#This Row],[Percent Salary Hike]]&lt;=21,"19-21%","22%+"))))</f>
        <v>10-12%</v>
      </c>
      <c r="AV97" t="str">
        <f>IF(Table_1[[#This Row],[Years At Company]]&lt;=2,"0-2 Years",IF(Table_1[[#This Row],[Years At Company]]&lt;=5,"3-5 Years",IF(Table_1[[#This Row],[Years At Company]]&lt;=8,"6-8 Years",IF(Table_1[[#This Row],[Years At Company]]&lt;=11,"9-11 Years","12+ Years"))))</f>
        <v>3-5 Years</v>
      </c>
    </row>
    <row r="98" spans="1:48"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c r="AS98" s="13" t="str">
        <f>IF(Data!Q98&lt;=25,"18-25",IF(Data!Q98&lt;=35,"26-35",IF(Data!Q98&lt;=45,"36-45","46+")))</f>
        <v>18-25</v>
      </c>
      <c r="AT98" s="13" t="str">
        <f t="shared" si="1"/>
        <v>Young</v>
      </c>
      <c r="AU98" t="str">
        <f>IF(Table_1[[#This Row],[Percent Salary Hike]]&lt;=12,"10-12%",IF(Table_1[[#This Row],[Percent Salary Hike]]&lt;=15,"13-15%",IF(Table_1[[#This Row],[Percent Salary Hike]]&lt;=18,"16-18%",IF(Table_1[[#This Row],[Percent Salary Hike]]&lt;=21,"19-21%","22%+"))))</f>
        <v>19-21%</v>
      </c>
      <c r="AV98" t="str">
        <f>IF(Table_1[[#This Row],[Years At Company]]&lt;=2,"0-2 Years",IF(Table_1[[#This Row],[Years At Company]]&lt;=5,"3-5 Years",IF(Table_1[[#This Row],[Years At Company]]&lt;=8,"6-8 Years",IF(Table_1[[#This Row],[Years At Company]]&lt;=11,"9-11 Years","12+ Years"))))</f>
        <v>3-5 Years</v>
      </c>
    </row>
    <row r="99" spans="1:48"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c r="AS99" s="13" t="str">
        <f>IF(Data!Q99&lt;=25,"18-25",IF(Data!Q99&lt;=35,"26-35",IF(Data!Q99&lt;=45,"36-45","46+")))</f>
        <v>26-35</v>
      </c>
      <c r="AT99" s="13" t="str">
        <f t="shared" si="1"/>
        <v>Early Career</v>
      </c>
      <c r="AU99" t="str">
        <f>IF(Table_1[[#This Row],[Percent Salary Hike]]&lt;=12,"10-12%",IF(Table_1[[#This Row],[Percent Salary Hike]]&lt;=15,"13-15%",IF(Table_1[[#This Row],[Percent Salary Hike]]&lt;=18,"16-18%",IF(Table_1[[#This Row],[Percent Salary Hike]]&lt;=21,"19-21%","22%+"))))</f>
        <v>13-15%</v>
      </c>
      <c r="AV99" t="str">
        <f>IF(Table_1[[#This Row],[Years At Company]]&lt;=2,"0-2 Years",IF(Table_1[[#This Row],[Years At Company]]&lt;=5,"3-5 Years",IF(Table_1[[#This Row],[Years At Company]]&lt;=8,"6-8 Years",IF(Table_1[[#This Row],[Years At Company]]&lt;=11,"9-11 Years","12+ Years"))))</f>
        <v>3-5 Years</v>
      </c>
    </row>
    <row r="100" spans="1:48"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c r="AS100" s="13" t="str">
        <f>IF(Data!Q100&lt;=25,"18-25",IF(Data!Q100&lt;=35,"26-35",IF(Data!Q100&lt;=45,"36-45","46+")))</f>
        <v>46+</v>
      </c>
      <c r="AT100" s="13" t="str">
        <f t="shared" si="1"/>
        <v>Senior</v>
      </c>
      <c r="AU100" t="str">
        <f>IF(Table_1[[#This Row],[Percent Salary Hike]]&lt;=12,"10-12%",IF(Table_1[[#This Row],[Percent Salary Hike]]&lt;=15,"13-15%",IF(Table_1[[#This Row],[Percent Salary Hike]]&lt;=18,"16-18%",IF(Table_1[[#This Row],[Percent Salary Hike]]&lt;=21,"19-21%","22%+"))))</f>
        <v>13-15%</v>
      </c>
      <c r="AV100" t="str">
        <f>IF(Table_1[[#This Row],[Years At Company]]&lt;=2,"0-2 Years",IF(Table_1[[#This Row],[Years At Company]]&lt;=5,"3-5 Years",IF(Table_1[[#This Row],[Years At Company]]&lt;=8,"6-8 Years",IF(Table_1[[#This Row],[Years At Company]]&lt;=11,"9-11 Years","12+ Years"))))</f>
        <v>12+ Years</v>
      </c>
    </row>
    <row r="101" spans="1:48"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c r="AS101" s="13" t="str">
        <f>IF(Data!Q101&lt;=25,"18-25",IF(Data!Q101&lt;=35,"26-35",IF(Data!Q101&lt;=45,"36-45","46+")))</f>
        <v>36-45</v>
      </c>
      <c r="AT101" s="13" t="str">
        <f t="shared" si="1"/>
        <v>Mid Career</v>
      </c>
      <c r="AU101" t="str">
        <f>IF(Table_1[[#This Row],[Percent Salary Hike]]&lt;=12,"10-12%",IF(Table_1[[#This Row],[Percent Salary Hike]]&lt;=15,"13-15%",IF(Table_1[[#This Row],[Percent Salary Hike]]&lt;=18,"16-18%",IF(Table_1[[#This Row],[Percent Salary Hike]]&lt;=21,"19-21%","22%+"))))</f>
        <v>10-12%</v>
      </c>
      <c r="AV101" t="str">
        <f>IF(Table_1[[#This Row],[Years At Company]]&lt;=2,"0-2 Years",IF(Table_1[[#This Row],[Years At Company]]&lt;=5,"3-5 Years",IF(Table_1[[#This Row],[Years At Company]]&lt;=8,"6-8 Years",IF(Table_1[[#This Row],[Years At Company]]&lt;=11,"9-11 Years","12+ Years"))))</f>
        <v>3-5 Years</v>
      </c>
    </row>
    <row r="102" spans="1:48"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c r="AS102" s="13" t="str">
        <f>IF(Data!Q102&lt;=25,"18-25",IF(Data!Q102&lt;=35,"26-35",IF(Data!Q102&lt;=45,"36-45","46+")))</f>
        <v>36-45</v>
      </c>
      <c r="AT102" s="13" t="str">
        <f t="shared" si="1"/>
        <v>Mid Career</v>
      </c>
      <c r="AU102" t="str">
        <f>IF(Table_1[[#This Row],[Percent Salary Hike]]&lt;=12,"10-12%",IF(Table_1[[#This Row],[Percent Salary Hike]]&lt;=15,"13-15%",IF(Table_1[[#This Row],[Percent Salary Hike]]&lt;=18,"16-18%",IF(Table_1[[#This Row],[Percent Salary Hike]]&lt;=21,"19-21%","22%+"))))</f>
        <v>22%+</v>
      </c>
      <c r="AV102" t="str">
        <f>IF(Table_1[[#This Row],[Years At Company]]&lt;=2,"0-2 Years",IF(Table_1[[#This Row],[Years At Company]]&lt;=5,"3-5 Years",IF(Table_1[[#This Row],[Years At Company]]&lt;=8,"6-8 Years",IF(Table_1[[#This Row],[Years At Company]]&lt;=11,"9-11 Years","12+ Years"))))</f>
        <v>3-5 Years</v>
      </c>
    </row>
    <row r="103" spans="1:48"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c r="AS103" s="13" t="str">
        <f>IF(Data!Q103&lt;=25,"18-25",IF(Data!Q103&lt;=35,"26-35",IF(Data!Q103&lt;=45,"36-45","46+")))</f>
        <v>26-35</v>
      </c>
      <c r="AT103" s="13" t="str">
        <f t="shared" si="1"/>
        <v>Early Career</v>
      </c>
      <c r="AU103" t="str">
        <f>IF(Table_1[[#This Row],[Percent Salary Hike]]&lt;=12,"10-12%",IF(Table_1[[#This Row],[Percent Salary Hike]]&lt;=15,"13-15%",IF(Table_1[[#This Row],[Percent Salary Hike]]&lt;=18,"16-18%",IF(Table_1[[#This Row],[Percent Salary Hike]]&lt;=21,"19-21%","22%+"))))</f>
        <v>13-15%</v>
      </c>
      <c r="AV103" t="str">
        <f>IF(Table_1[[#This Row],[Years At Company]]&lt;=2,"0-2 Years",IF(Table_1[[#This Row],[Years At Company]]&lt;=5,"3-5 Years",IF(Table_1[[#This Row],[Years At Company]]&lt;=8,"6-8 Years",IF(Table_1[[#This Row],[Years At Company]]&lt;=11,"9-11 Years","12+ Years"))))</f>
        <v>0-2 Years</v>
      </c>
    </row>
    <row r="104" spans="1:48"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c r="AS104" s="13" t="str">
        <f>IF(Data!Q104&lt;=25,"18-25",IF(Data!Q104&lt;=35,"26-35",IF(Data!Q104&lt;=45,"36-45","46+")))</f>
        <v>18-25</v>
      </c>
      <c r="AT104" s="13" t="str">
        <f t="shared" si="1"/>
        <v>Young</v>
      </c>
      <c r="AU104" t="str">
        <f>IF(Table_1[[#This Row],[Percent Salary Hike]]&lt;=12,"10-12%",IF(Table_1[[#This Row],[Percent Salary Hike]]&lt;=15,"13-15%",IF(Table_1[[#This Row],[Percent Salary Hike]]&lt;=18,"16-18%",IF(Table_1[[#This Row],[Percent Salary Hike]]&lt;=21,"19-21%","22%+"))))</f>
        <v>16-18%</v>
      </c>
      <c r="AV104" t="str">
        <f>IF(Table_1[[#This Row],[Years At Company]]&lt;=2,"0-2 Years",IF(Table_1[[#This Row],[Years At Company]]&lt;=5,"3-5 Years",IF(Table_1[[#This Row],[Years At Company]]&lt;=8,"6-8 Years",IF(Table_1[[#This Row],[Years At Company]]&lt;=11,"9-11 Years","12+ Years"))))</f>
        <v>0-2 Years</v>
      </c>
    </row>
    <row r="105" spans="1:48"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c r="AS105" s="13" t="str">
        <f>IF(Data!Q105&lt;=25,"18-25",IF(Data!Q105&lt;=35,"26-35",IF(Data!Q105&lt;=45,"36-45","46+")))</f>
        <v>26-35</v>
      </c>
      <c r="AT105" s="13" t="str">
        <f t="shared" si="1"/>
        <v>Early Career</v>
      </c>
      <c r="AU105" t="str">
        <f>IF(Table_1[[#This Row],[Percent Salary Hike]]&lt;=12,"10-12%",IF(Table_1[[#This Row],[Percent Salary Hike]]&lt;=15,"13-15%",IF(Table_1[[#This Row],[Percent Salary Hike]]&lt;=18,"16-18%",IF(Table_1[[#This Row],[Percent Salary Hike]]&lt;=21,"19-21%","22%+"))))</f>
        <v>13-15%</v>
      </c>
      <c r="AV105" t="str">
        <f>IF(Table_1[[#This Row],[Years At Company]]&lt;=2,"0-2 Years",IF(Table_1[[#This Row],[Years At Company]]&lt;=5,"3-5 Years",IF(Table_1[[#This Row],[Years At Company]]&lt;=8,"6-8 Years",IF(Table_1[[#This Row],[Years At Company]]&lt;=11,"9-11 Years","12+ Years"))))</f>
        <v>12+ Years</v>
      </c>
    </row>
    <row r="106" spans="1:48"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c r="AS106" s="13" t="str">
        <f>IF(Data!Q106&lt;=25,"18-25",IF(Data!Q106&lt;=35,"26-35",IF(Data!Q106&lt;=45,"36-45","46+")))</f>
        <v>36-45</v>
      </c>
      <c r="AT106" s="13" t="str">
        <f t="shared" si="1"/>
        <v>Mid Career</v>
      </c>
      <c r="AU106" t="str">
        <f>IF(Table_1[[#This Row],[Percent Salary Hike]]&lt;=12,"10-12%",IF(Table_1[[#This Row],[Percent Salary Hike]]&lt;=15,"13-15%",IF(Table_1[[#This Row],[Percent Salary Hike]]&lt;=18,"16-18%",IF(Table_1[[#This Row],[Percent Salary Hike]]&lt;=21,"19-21%","22%+"))))</f>
        <v>13-15%</v>
      </c>
      <c r="AV106" t="str">
        <f>IF(Table_1[[#This Row],[Years At Company]]&lt;=2,"0-2 Years",IF(Table_1[[#This Row],[Years At Company]]&lt;=5,"3-5 Years",IF(Table_1[[#This Row],[Years At Company]]&lt;=8,"6-8 Years",IF(Table_1[[#This Row],[Years At Company]]&lt;=11,"9-11 Years","12+ Years"))))</f>
        <v>0-2 Years</v>
      </c>
    </row>
    <row r="107" spans="1:48"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c r="AS107" s="13" t="str">
        <f>IF(Data!Q107&lt;=25,"18-25",IF(Data!Q107&lt;=35,"26-35",IF(Data!Q107&lt;=45,"36-45","46+")))</f>
        <v>46+</v>
      </c>
      <c r="AT107" s="13" t="str">
        <f t="shared" si="1"/>
        <v>Senior</v>
      </c>
      <c r="AU107" t="str">
        <f>IF(Table_1[[#This Row],[Percent Salary Hike]]&lt;=12,"10-12%",IF(Table_1[[#This Row],[Percent Salary Hike]]&lt;=15,"13-15%",IF(Table_1[[#This Row],[Percent Salary Hike]]&lt;=18,"16-18%",IF(Table_1[[#This Row],[Percent Salary Hike]]&lt;=21,"19-21%","22%+"))))</f>
        <v>19-21%</v>
      </c>
      <c r="AV107" t="str">
        <f>IF(Table_1[[#This Row],[Years At Company]]&lt;=2,"0-2 Years",IF(Table_1[[#This Row],[Years At Company]]&lt;=5,"3-5 Years",IF(Table_1[[#This Row],[Years At Company]]&lt;=8,"6-8 Years",IF(Table_1[[#This Row],[Years At Company]]&lt;=11,"9-11 Years","12+ Years"))))</f>
        <v>3-5 Years</v>
      </c>
    </row>
    <row r="108" spans="1:48"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c r="AS108" s="13" t="str">
        <f>IF(Data!Q108&lt;=25,"18-25",IF(Data!Q108&lt;=35,"26-35",IF(Data!Q108&lt;=45,"36-45","46+")))</f>
        <v>46+</v>
      </c>
      <c r="AT108" s="13" t="str">
        <f t="shared" si="1"/>
        <v>Senior</v>
      </c>
      <c r="AU108" t="str">
        <f>IF(Table_1[[#This Row],[Percent Salary Hike]]&lt;=12,"10-12%",IF(Table_1[[#This Row],[Percent Salary Hike]]&lt;=15,"13-15%",IF(Table_1[[#This Row],[Percent Salary Hike]]&lt;=18,"16-18%",IF(Table_1[[#This Row],[Percent Salary Hike]]&lt;=21,"19-21%","22%+"))))</f>
        <v>19-21%</v>
      </c>
      <c r="AV108" t="str">
        <f>IF(Table_1[[#This Row],[Years At Company]]&lt;=2,"0-2 Years",IF(Table_1[[#This Row],[Years At Company]]&lt;=5,"3-5 Years",IF(Table_1[[#This Row],[Years At Company]]&lt;=8,"6-8 Years",IF(Table_1[[#This Row],[Years At Company]]&lt;=11,"9-11 Years","12+ Years"))))</f>
        <v>6-8 Years</v>
      </c>
    </row>
    <row r="109" spans="1:48"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c r="AS109" s="13" t="str">
        <f>IF(Data!Q109&lt;=25,"18-25",IF(Data!Q109&lt;=35,"26-35",IF(Data!Q109&lt;=45,"36-45","46+")))</f>
        <v>18-25</v>
      </c>
      <c r="AT109" s="13" t="str">
        <f t="shared" si="1"/>
        <v>Young</v>
      </c>
      <c r="AU109" t="str">
        <f>IF(Table_1[[#This Row],[Percent Salary Hike]]&lt;=12,"10-12%",IF(Table_1[[#This Row],[Percent Salary Hike]]&lt;=15,"13-15%",IF(Table_1[[#This Row],[Percent Salary Hike]]&lt;=18,"16-18%",IF(Table_1[[#This Row],[Percent Salary Hike]]&lt;=21,"19-21%","22%+"))))</f>
        <v>10-12%</v>
      </c>
      <c r="AV109" t="str">
        <f>IF(Table_1[[#This Row],[Years At Company]]&lt;=2,"0-2 Years",IF(Table_1[[#This Row],[Years At Company]]&lt;=5,"3-5 Years",IF(Table_1[[#This Row],[Years At Company]]&lt;=8,"6-8 Years",IF(Table_1[[#This Row],[Years At Company]]&lt;=11,"9-11 Years","12+ Years"))))</f>
        <v>6-8 Years</v>
      </c>
    </row>
    <row r="110" spans="1:48"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c r="AS110" s="13" t="str">
        <f>IF(Data!Q110&lt;=25,"18-25",IF(Data!Q110&lt;=35,"26-35",IF(Data!Q110&lt;=45,"36-45","46+")))</f>
        <v>18-25</v>
      </c>
      <c r="AT110" s="13" t="str">
        <f t="shared" si="1"/>
        <v>Young</v>
      </c>
      <c r="AU110" t="str">
        <f>IF(Table_1[[#This Row],[Percent Salary Hike]]&lt;=12,"10-12%",IF(Table_1[[#This Row],[Percent Salary Hike]]&lt;=15,"13-15%",IF(Table_1[[#This Row],[Percent Salary Hike]]&lt;=18,"16-18%",IF(Table_1[[#This Row],[Percent Salary Hike]]&lt;=21,"19-21%","22%+"))))</f>
        <v>10-12%</v>
      </c>
      <c r="AV110" t="str">
        <f>IF(Table_1[[#This Row],[Years At Company]]&lt;=2,"0-2 Years",IF(Table_1[[#This Row],[Years At Company]]&lt;=5,"3-5 Years",IF(Table_1[[#This Row],[Years At Company]]&lt;=8,"6-8 Years",IF(Table_1[[#This Row],[Years At Company]]&lt;=11,"9-11 Years","12+ Years"))))</f>
        <v>0-2 Years</v>
      </c>
    </row>
    <row r="111" spans="1:48"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c r="AS111" s="13" t="str">
        <f>IF(Data!Q111&lt;=25,"18-25",IF(Data!Q111&lt;=35,"26-35",IF(Data!Q111&lt;=45,"36-45","46+")))</f>
        <v>18-25</v>
      </c>
      <c r="AT111" s="13" t="str">
        <f t="shared" si="1"/>
        <v>Young</v>
      </c>
      <c r="AU111" t="str">
        <f>IF(Table_1[[#This Row],[Percent Salary Hike]]&lt;=12,"10-12%",IF(Table_1[[#This Row],[Percent Salary Hike]]&lt;=15,"13-15%",IF(Table_1[[#This Row],[Percent Salary Hike]]&lt;=18,"16-18%",IF(Table_1[[#This Row],[Percent Salary Hike]]&lt;=21,"19-21%","22%+"))))</f>
        <v>13-15%</v>
      </c>
      <c r="AV111" t="str">
        <f>IF(Table_1[[#This Row],[Years At Company]]&lt;=2,"0-2 Years",IF(Table_1[[#This Row],[Years At Company]]&lt;=5,"3-5 Years",IF(Table_1[[#This Row],[Years At Company]]&lt;=8,"6-8 Years",IF(Table_1[[#This Row],[Years At Company]]&lt;=11,"9-11 Years","12+ Years"))))</f>
        <v>0-2 Years</v>
      </c>
    </row>
    <row r="112" spans="1:48"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c r="AS112" s="13" t="str">
        <f>IF(Data!Q112&lt;=25,"18-25",IF(Data!Q112&lt;=35,"26-35",IF(Data!Q112&lt;=45,"36-45","46+")))</f>
        <v>46+</v>
      </c>
      <c r="AT112" s="13" t="str">
        <f t="shared" si="1"/>
        <v>Senior</v>
      </c>
      <c r="AU112" t="str">
        <f>IF(Table_1[[#This Row],[Percent Salary Hike]]&lt;=12,"10-12%",IF(Table_1[[#This Row],[Percent Salary Hike]]&lt;=15,"13-15%",IF(Table_1[[#This Row],[Percent Salary Hike]]&lt;=18,"16-18%",IF(Table_1[[#This Row],[Percent Salary Hike]]&lt;=21,"19-21%","22%+"))))</f>
        <v>19-21%</v>
      </c>
      <c r="AV112" t="str">
        <f>IF(Table_1[[#This Row],[Years At Company]]&lt;=2,"0-2 Years",IF(Table_1[[#This Row],[Years At Company]]&lt;=5,"3-5 Years",IF(Table_1[[#This Row],[Years At Company]]&lt;=8,"6-8 Years",IF(Table_1[[#This Row],[Years At Company]]&lt;=11,"9-11 Years","12+ Years"))))</f>
        <v>12+ Years</v>
      </c>
    </row>
    <row r="113" spans="1:48"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c r="AS113" s="13" t="str">
        <f>IF(Data!Q113&lt;=25,"18-25",IF(Data!Q113&lt;=35,"26-35",IF(Data!Q113&lt;=45,"36-45","46+")))</f>
        <v>26-35</v>
      </c>
      <c r="AT113" s="13" t="str">
        <f t="shared" si="1"/>
        <v>Early Career</v>
      </c>
      <c r="AU113" t="str">
        <f>IF(Table_1[[#This Row],[Percent Salary Hike]]&lt;=12,"10-12%",IF(Table_1[[#This Row],[Percent Salary Hike]]&lt;=15,"13-15%",IF(Table_1[[#This Row],[Percent Salary Hike]]&lt;=18,"16-18%",IF(Table_1[[#This Row],[Percent Salary Hike]]&lt;=21,"19-21%","22%+"))))</f>
        <v>22%+</v>
      </c>
      <c r="AV113" t="str">
        <f>IF(Table_1[[#This Row],[Years At Company]]&lt;=2,"0-2 Years",IF(Table_1[[#This Row],[Years At Company]]&lt;=5,"3-5 Years",IF(Table_1[[#This Row],[Years At Company]]&lt;=8,"6-8 Years",IF(Table_1[[#This Row],[Years At Company]]&lt;=11,"9-11 Years","12+ Years"))))</f>
        <v>9-11 Years</v>
      </c>
    </row>
    <row r="114" spans="1:48"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c r="AS114" s="13" t="str">
        <f>IF(Data!Q114&lt;=25,"18-25",IF(Data!Q114&lt;=35,"26-35",IF(Data!Q114&lt;=45,"36-45","46+")))</f>
        <v>46+</v>
      </c>
      <c r="AT114" s="13" t="str">
        <f t="shared" si="1"/>
        <v>Senior</v>
      </c>
      <c r="AU114" t="str">
        <f>IF(Table_1[[#This Row],[Percent Salary Hike]]&lt;=12,"10-12%",IF(Table_1[[#This Row],[Percent Salary Hike]]&lt;=15,"13-15%",IF(Table_1[[#This Row],[Percent Salary Hike]]&lt;=18,"16-18%",IF(Table_1[[#This Row],[Percent Salary Hike]]&lt;=21,"19-21%","22%+"))))</f>
        <v>10-12%</v>
      </c>
      <c r="AV114" t="str">
        <f>IF(Table_1[[#This Row],[Years At Company]]&lt;=2,"0-2 Years",IF(Table_1[[#This Row],[Years At Company]]&lt;=5,"3-5 Years",IF(Table_1[[#This Row],[Years At Company]]&lt;=8,"6-8 Years",IF(Table_1[[#This Row],[Years At Company]]&lt;=11,"9-11 Years","12+ Years"))))</f>
        <v>3-5 Years</v>
      </c>
    </row>
    <row r="115" spans="1:48"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c r="AS115" s="13" t="str">
        <f>IF(Data!Q115&lt;=25,"18-25",IF(Data!Q115&lt;=35,"26-35",IF(Data!Q115&lt;=45,"36-45","46+")))</f>
        <v>18-25</v>
      </c>
      <c r="AT115" s="13" t="str">
        <f t="shared" si="1"/>
        <v>Young</v>
      </c>
      <c r="AU115" t="str">
        <f>IF(Table_1[[#This Row],[Percent Salary Hike]]&lt;=12,"10-12%",IF(Table_1[[#This Row],[Percent Salary Hike]]&lt;=15,"13-15%",IF(Table_1[[#This Row],[Percent Salary Hike]]&lt;=18,"16-18%",IF(Table_1[[#This Row],[Percent Salary Hike]]&lt;=21,"19-21%","22%+"))))</f>
        <v>10-12%</v>
      </c>
      <c r="AV115" t="str">
        <f>IF(Table_1[[#This Row],[Years At Company]]&lt;=2,"0-2 Years",IF(Table_1[[#This Row],[Years At Company]]&lt;=5,"3-5 Years",IF(Table_1[[#This Row],[Years At Company]]&lt;=8,"6-8 Years",IF(Table_1[[#This Row],[Years At Company]]&lt;=11,"9-11 Years","12+ Years"))))</f>
        <v>3-5 Years</v>
      </c>
    </row>
    <row r="116" spans="1:48"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c r="AS116" s="13" t="str">
        <f>IF(Data!Q116&lt;=25,"18-25",IF(Data!Q116&lt;=35,"26-35",IF(Data!Q116&lt;=45,"36-45","46+")))</f>
        <v>26-35</v>
      </c>
      <c r="AT116" s="13" t="str">
        <f t="shared" si="1"/>
        <v>Early Career</v>
      </c>
      <c r="AU116" t="str">
        <f>IF(Table_1[[#This Row],[Percent Salary Hike]]&lt;=12,"10-12%",IF(Table_1[[#This Row],[Percent Salary Hike]]&lt;=15,"13-15%",IF(Table_1[[#This Row],[Percent Salary Hike]]&lt;=18,"16-18%",IF(Table_1[[#This Row],[Percent Salary Hike]]&lt;=21,"19-21%","22%+"))))</f>
        <v>13-15%</v>
      </c>
      <c r="AV116" t="str">
        <f>IF(Table_1[[#This Row],[Years At Company]]&lt;=2,"0-2 Years",IF(Table_1[[#This Row],[Years At Company]]&lt;=5,"3-5 Years",IF(Table_1[[#This Row],[Years At Company]]&lt;=8,"6-8 Years",IF(Table_1[[#This Row],[Years At Company]]&lt;=11,"9-11 Years","12+ Years"))))</f>
        <v>0-2 Years</v>
      </c>
    </row>
    <row r="117" spans="1:48"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c r="AS117" s="13" t="str">
        <f>IF(Data!Q117&lt;=25,"18-25",IF(Data!Q117&lt;=35,"26-35",IF(Data!Q117&lt;=45,"36-45","46+")))</f>
        <v>36-45</v>
      </c>
      <c r="AT117" s="13" t="str">
        <f t="shared" si="1"/>
        <v>Mid Career</v>
      </c>
      <c r="AU117" t="str">
        <f>IF(Table_1[[#This Row],[Percent Salary Hike]]&lt;=12,"10-12%",IF(Table_1[[#This Row],[Percent Salary Hike]]&lt;=15,"13-15%",IF(Table_1[[#This Row],[Percent Salary Hike]]&lt;=18,"16-18%",IF(Table_1[[#This Row],[Percent Salary Hike]]&lt;=21,"19-21%","22%+"))))</f>
        <v>10-12%</v>
      </c>
      <c r="AV117" t="str">
        <f>IF(Table_1[[#This Row],[Years At Company]]&lt;=2,"0-2 Years",IF(Table_1[[#This Row],[Years At Company]]&lt;=5,"3-5 Years",IF(Table_1[[#This Row],[Years At Company]]&lt;=8,"6-8 Years",IF(Table_1[[#This Row],[Years At Company]]&lt;=11,"9-11 Years","12+ Years"))))</f>
        <v>3-5 Years</v>
      </c>
    </row>
    <row r="118" spans="1:48"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c r="AS118" s="13" t="str">
        <f>IF(Data!Q118&lt;=25,"18-25",IF(Data!Q118&lt;=35,"26-35",IF(Data!Q118&lt;=45,"36-45","46+")))</f>
        <v>26-35</v>
      </c>
      <c r="AT118" s="13" t="str">
        <f t="shared" si="1"/>
        <v>Early Career</v>
      </c>
      <c r="AU118" t="str">
        <f>IF(Table_1[[#This Row],[Percent Salary Hike]]&lt;=12,"10-12%",IF(Table_1[[#This Row],[Percent Salary Hike]]&lt;=15,"13-15%",IF(Table_1[[#This Row],[Percent Salary Hike]]&lt;=18,"16-18%",IF(Table_1[[#This Row],[Percent Salary Hike]]&lt;=21,"19-21%","22%+"))))</f>
        <v>10-12%</v>
      </c>
      <c r="AV118" t="str">
        <f>IF(Table_1[[#This Row],[Years At Company]]&lt;=2,"0-2 Years",IF(Table_1[[#This Row],[Years At Company]]&lt;=5,"3-5 Years",IF(Table_1[[#This Row],[Years At Company]]&lt;=8,"6-8 Years",IF(Table_1[[#This Row],[Years At Company]]&lt;=11,"9-11 Years","12+ Years"))))</f>
        <v>9-11 Years</v>
      </c>
    </row>
    <row r="119" spans="1:48"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c r="AS119" s="13" t="str">
        <f>IF(Data!Q119&lt;=25,"18-25",IF(Data!Q119&lt;=35,"26-35",IF(Data!Q119&lt;=45,"36-45","46+")))</f>
        <v>36-45</v>
      </c>
      <c r="AT119" s="13" t="str">
        <f t="shared" si="1"/>
        <v>Mid Career</v>
      </c>
      <c r="AU119" t="str">
        <f>IF(Table_1[[#This Row],[Percent Salary Hike]]&lt;=12,"10-12%",IF(Table_1[[#This Row],[Percent Salary Hike]]&lt;=15,"13-15%",IF(Table_1[[#This Row],[Percent Salary Hike]]&lt;=18,"16-18%",IF(Table_1[[#This Row],[Percent Salary Hike]]&lt;=21,"19-21%","22%+"))))</f>
        <v>13-15%</v>
      </c>
      <c r="AV119" t="str">
        <f>IF(Table_1[[#This Row],[Years At Company]]&lt;=2,"0-2 Years",IF(Table_1[[#This Row],[Years At Company]]&lt;=5,"3-5 Years",IF(Table_1[[#This Row],[Years At Company]]&lt;=8,"6-8 Years",IF(Table_1[[#This Row],[Years At Company]]&lt;=11,"9-11 Years","12+ Years"))))</f>
        <v>9-11 Years</v>
      </c>
    </row>
    <row r="120" spans="1:48"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c r="AS120" s="13" t="str">
        <f>IF(Data!Q120&lt;=25,"18-25",IF(Data!Q120&lt;=35,"26-35",IF(Data!Q120&lt;=45,"36-45","46+")))</f>
        <v>36-45</v>
      </c>
      <c r="AT120" s="13" t="str">
        <f t="shared" si="1"/>
        <v>Mid Career</v>
      </c>
      <c r="AU120" t="str">
        <f>IF(Table_1[[#This Row],[Percent Salary Hike]]&lt;=12,"10-12%",IF(Table_1[[#This Row],[Percent Salary Hike]]&lt;=15,"13-15%",IF(Table_1[[#This Row],[Percent Salary Hike]]&lt;=18,"16-18%",IF(Table_1[[#This Row],[Percent Salary Hike]]&lt;=21,"19-21%","22%+"))))</f>
        <v>22%+</v>
      </c>
      <c r="AV120" t="str">
        <f>IF(Table_1[[#This Row],[Years At Company]]&lt;=2,"0-2 Years",IF(Table_1[[#This Row],[Years At Company]]&lt;=5,"3-5 Years",IF(Table_1[[#This Row],[Years At Company]]&lt;=8,"6-8 Years",IF(Table_1[[#This Row],[Years At Company]]&lt;=11,"9-11 Years","12+ Years"))))</f>
        <v>0-2 Years</v>
      </c>
    </row>
    <row r="121" spans="1:48"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c r="AS121" s="13" t="str">
        <f>IF(Data!Q121&lt;=25,"18-25",IF(Data!Q121&lt;=35,"26-35",IF(Data!Q121&lt;=45,"36-45","46+")))</f>
        <v>36-45</v>
      </c>
      <c r="AT121" s="13" t="str">
        <f t="shared" si="1"/>
        <v>Mid Career</v>
      </c>
      <c r="AU121" t="str">
        <f>IF(Table_1[[#This Row],[Percent Salary Hike]]&lt;=12,"10-12%",IF(Table_1[[#This Row],[Percent Salary Hike]]&lt;=15,"13-15%",IF(Table_1[[#This Row],[Percent Salary Hike]]&lt;=18,"16-18%",IF(Table_1[[#This Row],[Percent Salary Hike]]&lt;=21,"19-21%","22%+"))))</f>
        <v>10-12%</v>
      </c>
      <c r="AV121" t="str">
        <f>IF(Table_1[[#This Row],[Years At Company]]&lt;=2,"0-2 Years",IF(Table_1[[#This Row],[Years At Company]]&lt;=5,"3-5 Years",IF(Table_1[[#This Row],[Years At Company]]&lt;=8,"6-8 Years",IF(Table_1[[#This Row],[Years At Company]]&lt;=11,"9-11 Years","12+ Years"))))</f>
        <v>12+ Years</v>
      </c>
    </row>
    <row r="122" spans="1:48"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c r="AS122" s="13" t="str">
        <f>IF(Data!Q122&lt;=25,"18-25",IF(Data!Q122&lt;=35,"26-35",IF(Data!Q122&lt;=45,"36-45","46+")))</f>
        <v>26-35</v>
      </c>
      <c r="AT122" s="13" t="str">
        <f t="shared" si="1"/>
        <v>Early Career</v>
      </c>
      <c r="AU122" t="str">
        <f>IF(Table_1[[#This Row],[Percent Salary Hike]]&lt;=12,"10-12%",IF(Table_1[[#This Row],[Percent Salary Hike]]&lt;=15,"13-15%",IF(Table_1[[#This Row],[Percent Salary Hike]]&lt;=18,"16-18%",IF(Table_1[[#This Row],[Percent Salary Hike]]&lt;=21,"19-21%","22%+"))))</f>
        <v>22%+</v>
      </c>
      <c r="AV122" t="str">
        <f>IF(Table_1[[#This Row],[Years At Company]]&lt;=2,"0-2 Years",IF(Table_1[[#This Row],[Years At Company]]&lt;=5,"3-5 Years",IF(Table_1[[#This Row],[Years At Company]]&lt;=8,"6-8 Years",IF(Table_1[[#This Row],[Years At Company]]&lt;=11,"9-11 Years","12+ Years"))))</f>
        <v>9-11 Years</v>
      </c>
    </row>
    <row r="123" spans="1:48"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c r="AS123" s="13" t="str">
        <f>IF(Data!Q123&lt;=25,"18-25",IF(Data!Q123&lt;=35,"26-35",IF(Data!Q123&lt;=45,"36-45","46+")))</f>
        <v>26-35</v>
      </c>
      <c r="AT123" s="13" t="str">
        <f t="shared" si="1"/>
        <v>Early Career</v>
      </c>
      <c r="AU123" t="str">
        <f>IF(Table_1[[#This Row],[Percent Salary Hike]]&lt;=12,"10-12%",IF(Table_1[[#This Row],[Percent Salary Hike]]&lt;=15,"13-15%",IF(Table_1[[#This Row],[Percent Salary Hike]]&lt;=18,"16-18%",IF(Table_1[[#This Row],[Percent Salary Hike]]&lt;=21,"19-21%","22%+"))))</f>
        <v>13-15%</v>
      </c>
      <c r="AV123" t="str">
        <f>IF(Table_1[[#This Row],[Years At Company]]&lt;=2,"0-2 Years",IF(Table_1[[#This Row],[Years At Company]]&lt;=5,"3-5 Years",IF(Table_1[[#This Row],[Years At Company]]&lt;=8,"6-8 Years",IF(Table_1[[#This Row],[Years At Company]]&lt;=11,"9-11 Years","12+ Years"))))</f>
        <v>6-8 Years</v>
      </c>
    </row>
    <row r="124" spans="1:48"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c r="AS124" s="13" t="str">
        <f>IF(Data!Q124&lt;=25,"18-25",IF(Data!Q124&lt;=35,"26-35",IF(Data!Q124&lt;=45,"36-45","46+")))</f>
        <v>46+</v>
      </c>
      <c r="AT124" s="13" t="str">
        <f t="shared" si="1"/>
        <v>Senior</v>
      </c>
      <c r="AU124" t="str">
        <f>IF(Table_1[[#This Row],[Percent Salary Hike]]&lt;=12,"10-12%",IF(Table_1[[#This Row],[Percent Salary Hike]]&lt;=15,"13-15%",IF(Table_1[[#This Row],[Percent Salary Hike]]&lt;=18,"16-18%",IF(Table_1[[#This Row],[Percent Salary Hike]]&lt;=21,"19-21%","22%+"))))</f>
        <v>16-18%</v>
      </c>
      <c r="AV124" t="str">
        <f>IF(Table_1[[#This Row],[Years At Company]]&lt;=2,"0-2 Years",IF(Table_1[[#This Row],[Years At Company]]&lt;=5,"3-5 Years",IF(Table_1[[#This Row],[Years At Company]]&lt;=8,"6-8 Years",IF(Table_1[[#This Row],[Years At Company]]&lt;=11,"9-11 Years","12+ Years"))))</f>
        <v>3-5 Years</v>
      </c>
    </row>
    <row r="125" spans="1:48"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c r="AS125" s="13" t="str">
        <f>IF(Data!Q125&lt;=25,"18-25",IF(Data!Q125&lt;=35,"26-35",IF(Data!Q125&lt;=45,"36-45","46+")))</f>
        <v>46+</v>
      </c>
      <c r="AT125" s="13" t="str">
        <f t="shared" si="1"/>
        <v>Senior</v>
      </c>
      <c r="AU125" t="str">
        <f>IF(Table_1[[#This Row],[Percent Salary Hike]]&lt;=12,"10-12%",IF(Table_1[[#This Row],[Percent Salary Hike]]&lt;=15,"13-15%",IF(Table_1[[#This Row],[Percent Salary Hike]]&lt;=18,"16-18%",IF(Table_1[[#This Row],[Percent Salary Hike]]&lt;=21,"19-21%","22%+"))))</f>
        <v>13-15%</v>
      </c>
      <c r="AV125" t="str">
        <f>IF(Table_1[[#This Row],[Years At Company]]&lt;=2,"0-2 Years",IF(Table_1[[#This Row],[Years At Company]]&lt;=5,"3-5 Years",IF(Table_1[[#This Row],[Years At Company]]&lt;=8,"6-8 Years",IF(Table_1[[#This Row],[Years At Company]]&lt;=11,"9-11 Years","12+ Years"))))</f>
        <v>12+ Years</v>
      </c>
    </row>
    <row r="126" spans="1:48"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c r="AS126" s="13" t="str">
        <f>IF(Data!Q126&lt;=25,"18-25",IF(Data!Q126&lt;=35,"26-35",IF(Data!Q126&lt;=45,"36-45","46+")))</f>
        <v>26-35</v>
      </c>
      <c r="AT126" s="13" t="str">
        <f t="shared" si="1"/>
        <v>Early Career</v>
      </c>
      <c r="AU126" t="str">
        <f>IF(Table_1[[#This Row],[Percent Salary Hike]]&lt;=12,"10-12%",IF(Table_1[[#This Row],[Percent Salary Hike]]&lt;=15,"13-15%",IF(Table_1[[#This Row],[Percent Salary Hike]]&lt;=18,"16-18%",IF(Table_1[[#This Row],[Percent Salary Hike]]&lt;=21,"19-21%","22%+"))))</f>
        <v>16-18%</v>
      </c>
      <c r="AV126" t="str">
        <f>IF(Table_1[[#This Row],[Years At Company]]&lt;=2,"0-2 Years",IF(Table_1[[#This Row],[Years At Company]]&lt;=5,"3-5 Years",IF(Table_1[[#This Row],[Years At Company]]&lt;=8,"6-8 Years",IF(Table_1[[#This Row],[Years At Company]]&lt;=11,"9-11 Years","12+ Years"))))</f>
        <v>6-8 Years</v>
      </c>
    </row>
    <row r="127" spans="1:48"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c r="AS127" s="13" t="str">
        <f>IF(Data!Q127&lt;=25,"18-25",IF(Data!Q127&lt;=35,"26-35",IF(Data!Q127&lt;=45,"36-45","46+")))</f>
        <v>26-35</v>
      </c>
      <c r="AT127" s="13" t="str">
        <f t="shared" si="1"/>
        <v>Early Career</v>
      </c>
      <c r="AU127" t="str">
        <f>IF(Table_1[[#This Row],[Percent Salary Hike]]&lt;=12,"10-12%",IF(Table_1[[#This Row],[Percent Salary Hike]]&lt;=15,"13-15%",IF(Table_1[[#This Row],[Percent Salary Hike]]&lt;=18,"16-18%",IF(Table_1[[#This Row],[Percent Salary Hike]]&lt;=21,"19-21%","22%+"))))</f>
        <v>19-21%</v>
      </c>
      <c r="AV127" t="str">
        <f>IF(Table_1[[#This Row],[Years At Company]]&lt;=2,"0-2 Years",IF(Table_1[[#This Row],[Years At Company]]&lt;=5,"3-5 Years",IF(Table_1[[#This Row],[Years At Company]]&lt;=8,"6-8 Years",IF(Table_1[[#This Row],[Years At Company]]&lt;=11,"9-11 Years","12+ Years"))))</f>
        <v>3-5 Years</v>
      </c>
    </row>
    <row r="128" spans="1:48"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c r="AS128" s="13" t="str">
        <f>IF(Data!Q128&lt;=25,"18-25",IF(Data!Q128&lt;=35,"26-35",IF(Data!Q128&lt;=45,"36-45","46+")))</f>
        <v>46+</v>
      </c>
      <c r="AT128" s="13" t="str">
        <f t="shared" si="1"/>
        <v>Senior</v>
      </c>
      <c r="AU128" t="str">
        <f>IF(Table_1[[#This Row],[Percent Salary Hike]]&lt;=12,"10-12%",IF(Table_1[[#This Row],[Percent Salary Hike]]&lt;=15,"13-15%",IF(Table_1[[#This Row],[Percent Salary Hike]]&lt;=18,"16-18%",IF(Table_1[[#This Row],[Percent Salary Hike]]&lt;=21,"19-21%","22%+"))))</f>
        <v>10-12%</v>
      </c>
      <c r="AV128" t="str">
        <f>IF(Table_1[[#This Row],[Years At Company]]&lt;=2,"0-2 Years",IF(Table_1[[#This Row],[Years At Company]]&lt;=5,"3-5 Years",IF(Table_1[[#This Row],[Years At Company]]&lt;=8,"6-8 Years",IF(Table_1[[#This Row],[Years At Company]]&lt;=11,"9-11 Years","12+ Years"))))</f>
        <v>12+ Years</v>
      </c>
    </row>
    <row r="129" spans="1:48"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c r="AS129" s="13" t="str">
        <f>IF(Data!Q129&lt;=25,"18-25",IF(Data!Q129&lt;=35,"26-35",IF(Data!Q129&lt;=45,"36-45","46+")))</f>
        <v>18-25</v>
      </c>
      <c r="AT129" s="13" t="str">
        <f t="shared" si="1"/>
        <v>Young</v>
      </c>
      <c r="AU129" t="str">
        <f>IF(Table_1[[#This Row],[Percent Salary Hike]]&lt;=12,"10-12%",IF(Table_1[[#This Row],[Percent Salary Hike]]&lt;=15,"13-15%",IF(Table_1[[#This Row],[Percent Salary Hike]]&lt;=18,"16-18%",IF(Table_1[[#This Row],[Percent Salary Hike]]&lt;=21,"19-21%","22%+"))))</f>
        <v>19-21%</v>
      </c>
      <c r="AV129" t="str">
        <f>IF(Table_1[[#This Row],[Years At Company]]&lt;=2,"0-2 Years",IF(Table_1[[#This Row],[Years At Company]]&lt;=5,"3-5 Years",IF(Table_1[[#This Row],[Years At Company]]&lt;=8,"6-8 Years",IF(Table_1[[#This Row],[Years At Company]]&lt;=11,"9-11 Years","12+ Years"))))</f>
        <v>0-2 Years</v>
      </c>
    </row>
    <row r="130" spans="1:48"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c r="AS130" s="13" t="str">
        <f>IF(Data!Q130&lt;=25,"18-25",IF(Data!Q130&lt;=35,"26-35",IF(Data!Q130&lt;=45,"36-45","46+")))</f>
        <v>18-25</v>
      </c>
      <c r="AT130" s="13" t="str">
        <f t="shared" ref="AT130:AT193" si="2">IF(AS130="18-25","Young",IF(AS130="26-35","Early Career",IF(AS130="36-45","Mid Career","Senior")))</f>
        <v>Young</v>
      </c>
      <c r="AU130" t="str">
        <f>IF(Table_1[[#This Row],[Percent Salary Hike]]&lt;=12,"10-12%",IF(Table_1[[#This Row],[Percent Salary Hike]]&lt;=15,"13-15%",IF(Table_1[[#This Row],[Percent Salary Hike]]&lt;=18,"16-18%",IF(Table_1[[#This Row],[Percent Salary Hike]]&lt;=21,"19-21%","22%+"))))</f>
        <v>13-15%</v>
      </c>
      <c r="AV130" t="str">
        <f>IF(Table_1[[#This Row],[Years At Company]]&lt;=2,"0-2 Years",IF(Table_1[[#This Row],[Years At Company]]&lt;=5,"3-5 Years",IF(Table_1[[#This Row],[Years At Company]]&lt;=8,"6-8 Years",IF(Table_1[[#This Row],[Years At Company]]&lt;=11,"9-11 Years","12+ Years"))))</f>
        <v>0-2 Years</v>
      </c>
    </row>
    <row r="131" spans="1:48"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c r="AS131" s="13" t="str">
        <f>IF(Data!Q131&lt;=25,"18-25",IF(Data!Q131&lt;=35,"26-35",IF(Data!Q131&lt;=45,"36-45","46+")))</f>
        <v>46+</v>
      </c>
      <c r="AT131" s="13" t="str">
        <f t="shared" si="2"/>
        <v>Senior</v>
      </c>
      <c r="AU131" t="str">
        <f>IF(Table_1[[#This Row],[Percent Salary Hike]]&lt;=12,"10-12%",IF(Table_1[[#This Row],[Percent Salary Hike]]&lt;=15,"13-15%",IF(Table_1[[#This Row],[Percent Salary Hike]]&lt;=18,"16-18%",IF(Table_1[[#This Row],[Percent Salary Hike]]&lt;=21,"19-21%","22%+"))))</f>
        <v>13-15%</v>
      </c>
      <c r="AV131" t="str">
        <f>IF(Table_1[[#This Row],[Years At Company]]&lt;=2,"0-2 Years",IF(Table_1[[#This Row],[Years At Company]]&lt;=5,"3-5 Years",IF(Table_1[[#This Row],[Years At Company]]&lt;=8,"6-8 Years",IF(Table_1[[#This Row],[Years At Company]]&lt;=11,"9-11 Years","12+ Years"))))</f>
        <v>12+ Years</v>
      </c>
    </row>
    <row r="132" spans="1:48"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c r="AS132" s="13" t="str">
        <f>IF(Data!Q132&lt;=25,"18-25",IF(Data!Q132&lt;=35,"26-35",IF(Data!Q132&lt;=45,"36-45","46+")))</f>
        <v>36-45</v>
      </c>
      <c r="AT132" s="13" t="str">
        <f t="shared" si="2"/>
        <v>Mid Career</v>
      </c>
      <c r="AU132" t="str">
        <f>IF(Table_1[[#This Row],[Percent Salary Hike]]&lt;=12,"10-12%",IF(Table_1[[#This Row],[Percent Salary Hike]]&lt;=15,"13-15%",IF(Table_1[[#This Row],[Percent Salary Hike]]&lt;=18,"16-18%",IF(Table_1[[#This Row],[Percent Salary Hike]]&lt;=21,"19-21%","22%+"))))</f>
        <v>10-12%</v>
      </c>
      <c r="AV132" t="str">
        <f>IF(Table_1[[#This Row],[Years At Company]]&lt;=2,"0-2 Years",IF(Table_1[[#This Row],[Years At Company]]&lt;=5,"3-5 Years",IF(Table_1[[#This Row],[Years At Company]]&lt;=8,"6-8 Years",IF(Table_1[[#This Row],[Years At Company]]&lt;=11,"9-11 Years","12+ Years"))))</f>
        <v>3-5 Years</v>
      </c>
    </row>
    <row r="133" spans="1:48"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c r="AS133" s="13" t="str">
        <f>IF(Data!Q133&lt;=25,"18-25",IF(Data!Q133&lt;=35,"26-35",IF(Data!Q133&lt;=45,"36-45","46+")))</f>
        <v>46+</v>
      </c>
      <c r="AT133" s="13" t="str">
        <f t="shared" si="2"/>
        <v>Senior</v>
      </c>
      <c r="AU133" t="str">
        <f>IF(Table_1[[#This Row],[Percent Salary Hike]]&lt;=12,"10-12%",IF(Table_1[[#This Row],[Percent Salary Hike]]&lt;=15,"13-15%",IF(Table_1[[#This Row],[Percent Salary Hike]]&lt;=18,"16-18%",IF(Table_1[[#This Row],[Percent Salary Hike]]&lt;=21,"19-21%","22%+"))))</f>
        <v>10-12%</v>
      </c>
      <c r="AV133" t="str">
        <f>IF(Table_1[[#This Row],[Years At Company]]&lt;=2,"0-2 Years",IF(Table_1[[#This Row],[Years At Company]]&lt;=5,"3-5 Years",IF(Table_1[[#This Row],[Years At Company]]&lt;=8,"6-8 Years",IF(Table_1[[#This Row],[Years At Company]]&lt;=11,"9-11 Years","12+ Years"))))</f>
        <v>0-2 Years</v>
      </c>
    </row>
    <row r="134" spans="1:48"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c r="AS134" s="13" t="str">
        <f>IF(Data!Q134&lt;=25,"18-25",IF(Data!Q134&lt;=35,"26-35",IF(Data!Q134&lt;=45,"36-45","46+")))</f>
        <v>26-35</v>
      </c>
      <c r="AT134" s="13" t="str">
        <f t="shared" si="2"/>
        <v>Early Career</v>
      </c>
      <c r="AU134" t="str">
        <f>IF(Table_1[[#This Row],[Percent Salary Hike]]&lt;=12,"10-12%",IF(Table_1[[#This Row],[Percent Salary Hike]]&lt;=15,"13-15%",IF(Table_1[[#This Row],[Percent Salary Hike]]&lt;=18,"16-18%",IF(Table_1[[#This Row],[Percent Salary Hike]]&lt;=21,"19-21%","22%+"))))</f>
        <v>10-12%</v>
      </c>
      <c r="AV134" t="str">
        <f>IF(Table_1[[#This Row],[Years At Company]]&lt;=2,"0-2 Years",IF(Table_1[[#This Row],[Years At Company]]&lt;=5,"3-5 Years",IF(Table_1[[#This Row],[Years At Company]]&lt;=8,"6-8 Years",IF(Table_1[[#This Row],[Years At Company]]&lt;=11,"9-11 Years","12+ Years"))))</f>
        <v>0-2 Years</v>
      </c>
    </row>
    <row r="135" spans="1:48"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c r="AS135" s="13" t="str">
        <f>IF(Data!Q135&lt;=25,"18-25",IF(Data!Q135&lt;=35,"26-35",IF(Data!Q135&lt;=45,"36-45","46+")))</f>
        <v>36-45</v>
      </c>
      <c r="AT135" s="13" t="str">
        <f t="shared" si="2"/>
        <v>Mid Career</v>
      </c>
      <c r="AU135" t="str">
        <f>IF(Table_1[[#This Row],[Percent Salary Hike]]&lt;=12,"10-12%",IF(Table_1[[#This Row],[Percent Salary Hike]]&lt;=15,"13-15%",IF(Table_1[[#This Row],[Percent Salary Hike]]&lt;=18,"16-18%",IF(Table_1[[#This Row],[Percent Salary Hike]]&lt;=21,"19-21%","22%+"))))</f>
        <v>13-15%</v>
      </c>
      <c r="AV135" t="str">
        <f>IF(Table_1[[#This Row],[Years At Company]]&lt;=2,"0-2 Years",IF(Table_1[[#This Row],[Years At Company]]&lt;=5,"3-5 Years",IF(Table_1[[#This Row],[Years At Company]]&lt;=8,"6-8 Years",IF(Table_1[[#This Row],[Years At Company]]&lt;=11,"9-11 Years","12+ Years"))))</f>
        <v>9-11 Years</v>
      </c>
    </row>
    <row r="136" spans="1:48"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c r="AS136" s="13" t="str">
        <f>IF(Data!Q136&lt;=25,"18-25",IF(Data!Q136&lt;=35,"26-35",IF(Data!Q136&lt;=45,"36-45","46+")))</f>
        <v>26-35</v>
      </c>
      <c r="AT136" s="13" t="str">
        <f t="shared" si="2"/>
        <v>Early Career</v>
      </c>
      <c r="AU136" t="str">
        <f>IF(Table_1[[#This Row],[Percent Salary Hike]]&lt;=12,"10-12%",IF(Table_1[[#This Row],[Percent Salary Hike]]&lt;=15,"13-15%",IF(Table_1[[#This Row],[Percent Salary Hike]]&lt;=18,"16-18%",IF(Table_1[[#This Row],[Percent Salary Hike]]&lt;=21,"19-21%","22%+"))))</f>
        <v>22%+</v>
      </c>
      <c r="AV136" t="str">
        <f>IF(Table_1[[#This Row],[Years At Company]]&lt;=2,"0-2 Years",IF(Table_1[[#This Row],[Years At Company]]&lt;=5,"3-5 Years",IF(Table_1[[#This Row],[Years At Company]]&lt;=8,"6-8 Years",IF(Table_1[[#This Row],[Years At Company]]&lt;=11,"9-11 Years","12+ Years"))))</f>
        <v>6-8 Years</v>
      </c>
    </row>
    <row r="137" spans="1:48"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c r="AS137" s="13" t="str">
        <f>IF(Data!Q137&lt;=25,"18-25",IF(Data!Q137&lt;=35,"26-35",IF(Data!Q137&lt;=45,"36-45","46+")))</f>
        <v>36-45</v>
      </c>
      <c r="AT137" s="13" t="str">
        <f t="shared" si="2"/>
        <v>Mid Career</v>
      </c>
      <c r="AU137" t="str">
        <f>IF(Table_1[[#This Row],[Percent Salary Hike]]&lt;=12,"10-12%",IF(Table_1[[#This Row],[Percent Salary Hike]]&lt;=15,"13-15%",IF(Table_1[[#This Row],[Percent Salary Hike]]&lt;=18,"16-18%",IF(Table_1[[#This Row],[Percent Salary Hike]]&lt;=21,"19-21%","22%+"))))</f>
        <v>19-21%</v>
      </c>
      <c r="AV137" t="str">
        <f>IF(Table_1[[#This Row],[Years At Company]]&lt;=2,"0-2 Years",IF(Table_1[[#This Row],[Years At Company]]&lt;=5,"3-5 Years",IF(Table_1[[#This Row],[Years At Company]]&lt;=8,"6-8 Years",IF(Table_1[[#This Row],[Years At Company]]&lt;=11,"9-11 Years","12+ Years"))))</f>
        <v>3-5 Years</v>
      </c>
    </row>
    <row r="138" spans="1:48"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c r="AS138" s="13" t="str">
        <f>IF(Data!Q138&lt;=25,"18-25",IF(Data!Q138&lt;=35,"26-35",IF(Data!Q138&lt;=45,"36-45","46+")))</f>
        <v>46+</v>
      </c>
      <c r="AT138" s="13" t="str">
        <f t="shared" si="2"/>
        <v>Senior</v>
      </c>
      <c r="AU138" t="str">
        <f>IF(Table_1[[#This Row],[Percent Salary Hike]]&lt;=12,"10-12%",IF(Table_1[[#This Row],[Percent Salary Hike]]&lt;=15,"13-15%",IF(Table_1[[#This Row],[Percent Salary Hike]]&lt;=18,"16-18%",IF(Table_1[[#This Row],[Percent Salary Hike]]&lt;=21,"19-21%","22%+"))))</f>
        <v>13-15%</v>
      </c>
      <c r="AV138" t="str">
        <f>IF(Table_1[[#This Row],[Years At Company]]&lt;=2,"0-2 Years",IF(Table_1[[#This Row],[Years At Company]]&lt;=5,"3-5 Years",IF(Table_1[[#This Row],[Years At Company]]&lt;=8,"6-8 Years",IF(Table_1[[#This Row],[Years At Company]]&lt;=11,"9-11 Years","12+ Years"))))</f>
        <v>3-5 Years</v>
      </c>
    </row>
    <row r="139" spans="1:48"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c r="AS139" s="13" t="str">
        <f>IF(Data!Q139&lt;=25,"18-25",IF(Data!Q139&lt;=35,"26-35",IF(Data!Q139&lt;=45,"36-45","46+")))</f>
        <v>36-45</v>
      </c>
      <c r="AT139" s="13" t="str">
        <f t="shared" si="2"/>
        <v>Mid Career</v>
      </c>
      <c r="AU139" t="str">
        <f>IF(Table_1[[#This Row],[Percent Salary Hike]]&lt;=12,"10-12%",IF(Table_1[[#This Row],[Percent Salary Hike]]&lt;=15,"13-15%",IF(Table_1[[#This Row],[Percent Salary Hike]]&lt;=18,"16-18%",IF(Table_1[[#This Row],[Percent Salary Hike]]&lt;=21,"19-21%","22%+"))))</f>
        <v>13-15%</v>
      </c>
      <c r="AV139" t="str">
        <f>IF(Table_1[[#This Row],[Years At Company]]&lt;=2,"0-2 Years",IF(Table_1[[#This Row],[Years At Company]]&lt;=5,"3-5 Years",IF(Table_1[[#This Row],[Years At Company]]&lt;=8,"6-8 Years",IF(Table_1[[#This Row],[Years At Company]]&lt;=11,"9-11 Years","12+ Years"))))</f>
        <v>12+ Years</v>
      </c>
    </row>
    <row r="140" spans="1:48"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c r="AS140" s="13" t="str">
        <f>IF(Data!Q140&lt;=25,"18-25",IF(Data!Q140&lt;=35,"26-35",IF(Data!Q140&lt;=45,"36-45","46+")))</f>
        <v>18-25</v>
      </c>
      <c r="AT140" s="13" t="str">
        <f t="shared" si="2"/>
        <v>Young</v>
      </c>
      <c r="AU140" t="str">
        <f>IF(Table_1[[#This Row],[Percent Salary Hike]]&lt;=12,"10-12%",IF(Table_1[[#This Row],[Percent Salary Hike]]&lt;=15,"13-15%",IF(Table_1[[#This Row],[Percent Salary Hike]]&lt;=18,"16-18%",IF(Table_1[[#This Row],[Percent Salary Hike]]&lt;=21,"19-21%","22%+"))))</f>
        <v>16-18%</v>
      </c>
      <c r="AV140" t="str">
        <f>IF(Table_1[[#This Row],[Years At Company]]&lt;=2,"0-2 Years",IF(Table_1[[#This Row],[Years At Company]]&lt;=5,"3-5 Years",IF(Table_1[[#This Row],[Years At Company]]&lt;=8,"6-8 Years",IF(Table_1[[#This Row],[Years At Company]]&lt;=11,"9-11 Years","12+ Years"))))</f>
        <v>0-2 Years</v>
      </c>
    </row>
    <row r="141" spans="1:48"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c r="AS141" s="13" t="str">
        <f>IF(Data!Q141&lt;=25,"18-25",IF(Data!Q141&lt;=35,"26-35",IF(Data!Q141&lt;=45,"36-45","46+")))</f>
        <v>26-35</v>
      </c>
      <c r="AT141" s="13" t="str">
        <f t="shared" si="2"/>
        <v>Early Career</v>
      </c>
      <c r="AU141" t="str">
        <f>IF(Table_1[[#This Row],[Percent Salary Hike]]&lt;=12,"10-12%",IF(Table_1[[#This Row],[Percent Salary Hike]]&lt;=15,"13-15%",IF(Table_1[[#This Row],[Percent Salary Hike]]&lt;=18,"16-18%",IF(Table_1[[#This Row],[Percent Salary Hike]]&lt;=21,"19-21%","22%+"))))</f>
        <v>19-21%</v>
      </c>
      <c r="AV141" t="str">
        <f>IF(Table_1[[#This Row],[Years At Company]]&lt;=2,"0-2 Years",IF(Table_1[[#This Row],[Years At Company]]&lt;=5,"3-5 Years",IF(Table_1[[#This Row],[Years At Company]]&lt;=8,"6-8 Years",IF(Table_1[[#This Row],[Years At Company]]&lt;=11,"9-11 Years","12+ Years"))))</f>
        <v>9-11 Years</v>
      </c>
    </row>
    <row r="142" spans="1:48"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c r="AS142" s="13" t="str">
        <f>IF(Data!Q142&lt;=25,"18-25",IF(Data!Q142&lt;=35,"26-35",IF(Data!Q142&lt;=45,"36-45","46+")))</f>
        <v>26-35</v>
      </c>
      <c r="AT142" s="13" t="str">
        <f t="shared" si="2"/>
        <v>Early Career</v>
      </c>
      <c r="AU142" t="str">
        <f>IF(Table_1[[#This Row],[Percent Salary Hike]]&lt;=12,"10-12%",IF(Table_1[[#This Row],[Percent Salary Hike]]&lt;=15,"13-15%",IF(Table_1[[#This Row],[Percent Salary Hike]]&lt;=18,"16-18%",IF(Table_1[[#This Row],[Percent Salary Hike]]&lt;=21,"19-21%","22%+"))))</f>
        <v>22%+</v>
      </c>
      <c r="AV142" t="str">
        <f>IF(Table_1[[#This Row],[Years At Company]]&lt;=2,"0-2 Years",IF(Table_1[[#This Row],[Years At Company]]&lt;=5,"3-5 Years",IF(Table_1[[#This Row],[Years At Company]]&lt;=8,"6-8 Years",IF(Table_1[[#This Row],[Years At Company]]&lt;=11,"9-11 Years","12+ Years"))))</f>
        <v>3-5 Years</v>
      </c>
    </row>
    <row r="143" spans="1:48"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c r="AS143" s="13" t="str">
        <f>IF(Data!Q143&lt;=25,"18-25",IF(Data!Q143&lt;=35,"26-35",IF(Data!Q143&lt;=45,"36-45","46+")))</f>
        <v>36-45</v>
      </c>
      <c r="AT143" s="13" t="str">
        <f t="shared" si="2"/>
        <v>Mid Career</v>
      </c>
      <c r="AU143" t="str">
        <f>IF(Table_1[[#This Row],[Percent Salary Hike]]&lt;=12,"10-12%",IF(Table_1[[#This Row],[Percent Salary Hike]]&lt;=15,"13-15%",IF(Table_1[[#This Row],[Percent Salary Hike]]&lt;=18,"16-18%",IF(Table_1[[#This Row],[Percent Salary Hike]]&lt;=21,"19-21%","22%+"))))</f>
        <v>13-15%</v>
      </c>
      <c r="AV143" t="str">
        <f>IF(Table_1[[#This Row],[Years At Company]]&lt;=2,"0-2 Years",IF(Table_1[[#This Row],[Years At Company]]&lt;=5,"3-5 Years",IF(Table_1[[#This Row],[Years At Company]]&lt;=8,"6-8 Years",IF(Table_1[[#This Row],[Years At Company]]&lt;=11,"9-11 Years","12+ Years"))))</f>
        <v>6-8 Years</v>
      </c>
    </row>
    <row r="144" spans="1:48"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c r="AS144" s="13" t="str">
        <f>IF(Data!Q144&lt;=25,"18-25",IF(Data!Q144&lt;=35,"26-35",IF(Data!Q144&lt;=45,"36-45","46+")))</f>
        <v>36-45</v>
      </c>
      <c r="AT144" s="13" t="str">
        <f t="shared" si="2"/>
        <v>Mid Career</v>
      </c>
      <c r="AU144" t="str">
        <f>IF(Table_1[[#This Row],[Percent Salary Hike]]&lt;=12,"10-12%",IF(Table_1[[#This Row],[Percent Salary Hike]]&lt;=15,"13-15%",IF(Table_1[[#This Row],[Percent Salary Hike]]&lt;=18,"16-18%",IF(Table_1[[#This Row],[Percent Salary Hike]]&lt;=21,"19-21%","22%+"))))</f>
        <v>19-21%</v>
      </c>
      <c r="AV144" t="str">
        <f>IF(Table_1[[#This Row],[Years At Company]]&lt;=2,"0-2 Years",IF(Table_1[[#This Row],[Years At Company]]&lt;=5,"3-5 Years",IF(Table_1[[#This Row],[Years At Company]]&lt;=8,"6-8 Years",IF(Table_1[[#This Row],[Years At Company]]&lt;=11,"9-11 Years","12+ Years"))))</f>
        <v>3-5 Years</v>
      </c>
    </row>
    <row r="145" spans="1:48"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c r="AS145" s="13" t="str">
        <f>IF(Data!Q145&lt;=25,"18-25",IF(Data!Q145&lt;=35,"26-35",IF(Data!Q145&lt;=45,"36-45","46+")))</f>
        <v>26-35</v>
      </c>
      <c r="AT145" s="13" t="str">
        <f t="shared" si="2"/>
        <v>Early Career</v>
      </c>
      <c r="AU145" t="str">
        <f>IF(Table_1[[#This Row],[Percent Salary Hike]]&lt;=12,"10-12%",IF(Table_1[[#This Row],[Percent Salary Hike]]&lt;=15,"13-15%",IF(Table_1[[#This Row],[Percent Salary Hike]]&lt;=18,"16-18%",IF(Table_1[[#This Row],[Percent Salary Hike]]&lt;=21,"19-21%","22%+"))))</f>
        <v>13-15%</v>
      </c>
      <c r="AV145" t="str">
        <f>IF(Table_1[[#This Row],[Years At Company]]&lt;=2,"0-2 Years",IF(Table_1[[#This Row],[Years At Company]]&lt;=5,"3-5 Years",IF(Table_1[[#This Row],[Years At Company]]&lt;=8,"6-8 Years",IF(Table_1[[#This Row],[Years At Company]]&lt;=11,"9-11 Years","12+ Years"))))</f>
        <v>3-5 Years</v>
      </c>
    </row>
    <row r="146" spans="1:48"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c r="AS146" s="13" t="str">
        <f>IF(Data!Q146&lt;=25,"18-25",IF(Data!Q146&lt;=35,"26-35",IF(Data!Q146&lt;=45,"36-45","46+")))</f>
        <v>26-35</v>
      </c>
      <c r="AT146" s="13" t="str">
        <f t="shared" si="2"/>
        <v>Early Career</v>
      </c>
      <c r="AU146" t="str">
        <f>IF(Table_1[[#This Row],[Percent Salary Hike]]&lt;=12,"10-12%",IF(Table_1[[#This Row],[Percent Salary Hike]]&lt;=15,"13-15%",IF(Table_1[[#This Row],[Percent Salary Hike]]&lt;=18,"16-18%",IF(Table_1[[#This Row],[Percent Salary Hike]]&lt;=21,"19-21%","22%+"))))</f>
        <v>16-18%</v>
      </c>
      <c r="AV146" t="str">
        <f>IF(Table_1[[#This Row],[Years At Company]]&lt;=2,"0-2 Years",IF(Table_1[[#This Row],[Years At Company]]&lt;=5,"3-5 Years",IF(Table_1[[#This Row],[Years At Company]]&lt;=8,"6-8 Years",IF(Table_1[[#This Row],[Years At Company]]&lt;=11,"9-11 Years","12+ Years"))))</f>
        <v>6-8 Years</v>
      </c>
    </row>
    <row r="147" spans="1:48"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c r="AS147" s="13" t="str">
        <f>IF(Data!Q147&lt;=25,"18-25",IF(Data!Q147&lt;=35,"26-35",IF(Data!Q147&lt;=45,"36-45","46+")))</f>
        <v>26-35</v>
      </c>
      <c r="AT147" s="13" t="str">
        <f t="shared" si="2"/>
        <v>Early Career</v>
      </c>
      <c r="AU147" t="str">
        <f>IF(Table_1[[#This Row],[Percent Salary Hike]]&lt;=12,"10-12%",IF(Table_1[[#This Row],[Percent Salary Hike]]&lt;=15,"13-15%",IF(Table_1[[#This Row],[Percent Salary Hike]]&lt;=18,"16-18%",IF(Table_1[[#This Row],[Percent Salary Hike]]&lt;=21,"19-21%","22%+"))))</f>
        <v>13-15%</v>
      </c>
      <c r="AV147" t="str">
        <f>IF(Table_1[[#This Row],[Years At Company]]&lt;=2,"0-2 Years",IF(Table_1[[#This Row],[Years At Company]]&lt;=5,"3-5 Years",IF(Table_1[[#This Row],[Years At Company]]&lt;=8,"6-8 Years",IF(Table_1[[#This Row],[Years At Company]]&lt;=11,"9-11 Years","12+ Years"))))</f>
        <v>3-5 Years</v>
      </c>
    </row>
    <row r="148" spans="1:48"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c r="AS148" s="13" t="str">
        <f>IF(Data!Q148&lt;=25,"18-25",IF(Data!Q148&lt;=35,"26-35",IF(Data!Q148&lt;=45,"36-45","46+")))</f>
        <v>26-35</v>
      </c>
      <c r="AT148" s="13" t="str">
        <f t="shared" si="2"/>
        <v>Early Career</v>
      </c>
      <c r="AU148" t="str">
        <f>IF(Table_1[[#This Row],[Percent Salary Hike]]&lt;=12,"10-12%",IF(Table_1[[#This Row],[Percent Salary Hike]]&lt;=15,"13-15%",IF(Table_1[[#This Row],[Percent Salary Hike]]&lt;=18,"16-18%",IF(Table_1[[#This Row],[Percent Salary Hike]]&lt;=21,"19-21%","22%+"))))</f>
        <v>13-15%</v>
      </c>
      <c r="AV148" t="str">
        <f>IF(Table_1[[#This Row],[Years At Company]]&lt;=2,"0-2 Years",IF(Table_1[[#This Row],[Years At Company]]&lt;=5,"3-5 Years",IF(Table_1[[#This Row],[Years At Company]]&lt;=8,"6-8 Years",IF(Table_1[[#This Row],[Years At Company]]&lt;=11,"9-11 Years","12+ Years"))))</f>
        <v>3-5 Years</v>
      </c>
    </row>
    <row r="149" spans="1:48"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c r="AS149" s="13" t="str">
        <f>IF(Data!Q149&lt;=25,"18-25",IF(Data!Q149&lt;=35,"26-35",IF(Data!Q149&lt;=45,"36-45","46+")))</f>
        <v>36-45</v>
      </c>
      <c r="AT149" s="13" t="str">
        <f t="shared" si="2"/>
        <v>Mid Career</v>
      </c>
      <c r="AU149" t="str">
        <f>IF(Table_1[[#This Row],[Percent Salary Hike]]&lt;=12,"10-12%",IF(Table_1[[#This Row],[Percent Salary Hike]]&lt;=15,"13-15%",IF(Table_1[[#This Row],[Percent Salary Hike]]&lt;=18,"16-18%",IF(Table_1[[#This Row],[Percent Salary Hike]]&lt;=21,"19-21%","22%+"))))</f>
        <v>13-15%</v>
      </c>
      <c r="AV149" t="str">
        <f>IF(Table_1[[#This Row],[Years At Company]]&lt;=2,"0-2 Years",IF(Table_1[[#This Row],[Years At Company]]&lt;=5,"3-5 Years",IF(Table_1[[#This Row],[Years At Company]]&lt;=8,"6-8 Years",IF(Table_1[[#This Row],[Years At Company]]&lt;=11,"9-11 Years","12+ Years"))))</f>
        <v>6-8 Years</v>
      </c>
    </row>
    <row r="150" spans="1:48"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c r="AS150" s="13" t="str">
        <f>IF(Data!Q150&lt;=25,"18-25",IF(Data!Q150&lt;=35,"26-35",IF(Data!Q150&lt;=45,"36-45","46+")))</f>
        <v>36-45</v>
      </c>
      <c r="AT150" s="13" t="str">
        <f t="shared" si="2"/>
        <v>Mid Career</v>
      </c>
      <c r="AU150" t="str">
        <f>IF(Table_1[[#This Row],[Percent Salary Hike]]&lt;=12,"10-12%",IF(Table_1[[#This Row],[Percent Salary Hike]]&lt;=15,"13-15%",IF(Table_1[[#This Row],[Percent Salary Hike]]&lt;=18,"16-18%",IF(Table_1[[#This Row],[Percent Salary Hike]]&lt;=21,"19-21%","22%+"))))</f>
        <v>19-21%</v>
      </c>
      <c r="AV150" t="str">
        <f>IF(Table_1[[#This Row],[Years At Company]]&lt;=2,"0-2 Years",IF(Table_1[[#This Row],[Years At Company]]&lt;=5,"3-5 Years",IF(Table_1[[#This Row],[Years At Company]]&lt;=8,"6-8 Years",IF(Table_1[[#This Row],[Years At Company]]&lt;=11,"9-11 Years","12+ Years"))))</f>
        <v>3-5 Years</v>
      </c>
    </row>
    <row r="151" spans="1:48"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c r="AS151" s="13" t="str">
        <f>IF(Data!Q151&lt;=25,"18-25",IF(Data!Q151&lt;=35,"26-35",IF(Data!Q151&lt;=45,"36-45","46+")))</f>
        <v>18-25</v>
      </c>
      <c r="AT151" s="13" t="str">
        <f t="shared" si="2"/>
        <v>Young</v>
      </c>
      <c r="AU151" t="str">
        <f>IF(Table_1[[#This Row],[Percent Salary Hike]]&lt;=12,"10-12%",IF(Table_1[[#This Row],[Percent Salary Hike]]&lt;=15,"13-15%",IF(Table_1[[#This Row],[Percent Salary Hike]]&lt;=18,"16-18%",IF(Table_1[[#This Row],[Percent Salary Hike]]&lt;=21,"19-21%","22%+"))))</f>
        <v>13-15%</v>
      </c>
      <c r="AV151" t="str">
        <f>IF(Table_1[[#This Row],[Years At Company]]&lt;=2,"0-2 Years",IF(Table_1[[#This Row],[Years At Company]]&lt;=5,"3-5 Years",IF(Table_1[[#This Row],[Years At Company]]&lt;=8,"6-8 Years",IF(Table_1[[#This Row],[Years At Company]]&lt;=11,"9-11 Years","12+ Years"))))</f>
        <v>0-2 Years</v>
      </c>
    </row>
    <row r="152" spans="1:48"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c r="AS152" s="13" t="str">
        <f>IF(Data!Q152&lt;=25,"18-25",IF(Data!Q152&lt;=35,"26-35",IF(Data!Q152&lt;=45,"36-45","46+")))</f>
        <v>36-45</v>
      </c>
      <c r="AT152" s="13" t="str">
        <f t="shared" si="2"/>
        <v>Mid Career</v>
      </c>
      <c r="AU152" t="str">
        <f>IF(Table_1[[#This Row],[Percent Salary Hike]]&lt;=12,"10-12%",IF(Table_1[[#This Row],[Percent Salary Hike]]&lt;=15,"13-15%",IF(Table_1[[#This Row],[Percent Salary Hike]]&lt;=18,"16-18%",IF(Table_1[[#This Row],[Percent Salary Hike]]&lt;=21,"19-21%","22%+"))))</f>
        <v>10-12%</v>
      </c>
      <c r="AV152" t="str">
        <f>IF(Table_1[[#This Row],[Years At Company]]&lt;=2,"0-2 Years",IF(Table_1[[#This Row],[Years At Company]]&lt;=5,"3-5 Years",IF(Table_1[[#This Row],[Years At Company]]&lt;=8,"6-8 Years",IF(Table_1[[#This Row],[Years At Company]]&lt;=11,"9-11 Years","12+ Years"))))</f>
        <v>12+ Years</v>
      </c>
    </row>
    <row r="153" spans="1:48"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c r="AS153" s="13" t="str">
        <f>IF(Data!Q153&lt;=25,"18-25",IF(Data!Q153&lt;=35,"26-35",IF(Data!Q153&lt;=45,"36-45","46+")))</f>
        <v>26-35</v>
      </c>
      <c r="AT153" s="13" t="str">
        <f t="shared" si="2"/>
        <v>Early Career</v>
      </c>
      <c r="AU153" t="str">
        <f>IF(Table_1[[#This Row],[Percent Salary Hike]]&lt;=12,"10-12%",IF(Table_1[[#This Row],[Percent Salary Hike]]&lt;=15,"13-15%",IF(Table_1[[#This Row],[Percent Salary Hike]]&lt;=18,"16-18%",IF(Table_1[[#This Row],[Percent Salary Hike]]&lt;=21,"19-21%","22%+"))))</f>
        <v>13-15%</v>
      </c>
      <c r="AV153" t="str">
        <f>IF(Table_1[[#This Row],[Years At Company]]&lt;=2,"0-2 Years",IF(Table_1[[#This Row],[Years At Company]]&lt;=5,"3-5 Years",IF(Table_1[[#This Row],[Years At Company]]&lt;=8,"6-8 Years",IF(Table_1[[#This Row],[Years At Company]]&lt;=11,"9-11 Years","12+ Years"))))</f>
        <v>9-11 Years</v>
      </c>
    </row>
    <row r="154" spans="1:48"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c r="AS154" s="13" t="str">
        <f>IF(Data!Q154&lt;=25,"18-25",IF(Data!Q154&lt;=35,"26-35",IF(Data!Q154&lt;=45,"36-45","46+")))</f>
        <v>46+</v>
      </c>
      <c r="AT154" s="13" t="str">
        <f t="shared" si="2"/>
        <v>Senior</v>
      </c>
      <c r="AU154" t="str">
        <f>IF(Table_1[[#This Row],[Percent Salary Hike]]&lt;=12,"10-12%",IF(Table_1[[#This Row],[Percent Salary Hike]]&lt;=15,"13-15%",IF(Table_1[[#This Row],[Percent Salary Hike]]&lt;=18,"16-18%",IF(Table_1[[#This Row],[Percent Salary Hike]]&lt;=21,"19-21%","22%+"))))</f>
        <v>19-21%</v>
      </c>
      <c r="AV154" t="str">
        <f>IF(Table_1[[#This Row],[Years At Company]]&lt;=2,"0-2 Years",IF(Table_1[[#This Row],[Years At Company]]&lt;=5,"3-5 Years",IF(Table_1[[#This Row],[Years At Company]]&lt;=8,"6-8 Years",IF(Table_1[[#This Row],[Years At Company]]&lt;=11,"9-11 Years","12+ Years"))))</f>
        <v>6-8 Years</v>
      </c>
    </row>
    <row r="155" spans="1:48"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c r="AS155" s="13" t="str">
        <f>IF(Data!Q155&lt;=25,"18-25",IF(Data!Q155&lt;=35,"26-35",IF(Data!Q155&lt;=45,"36-45","46+")))</f>
        <v>36-45</v>
      </c>
      <c r="AT155" s="13" t="str">
        <f t="shared" si="2"/>
        <v>Mid Career</v>
      </c>
      <c r="AU155" t="str">
        <f>IF(Table_1[[#This Row],[Percent Salary Hike]]&lt;=12,"10-12%",IF(Table_1[[#This Row],[Percent Salary Hike]]&lt;=15,"13-15%",IF(Table_1[[#This Row],[Percent Salary Hike]]&lt;=18,"16-18%",IF(Table_1[[#This Row],[Percent Salary Hike]]&lt;=21,"19-21%","22%+"))))</f>
        <v>16-18%</v>
      </c>
      <c r="AV155" t="str">
        <f>IF(Table_1[[#This Row],[Years At Company]]&lt;=2,"0-2 Years",IF(Table_1[[#This Row],[Years At Company]]&lt;=5,"3-5 Years",IF(Table_1[[#This Row],[Years At Company]]&lt;=8,"6-8 Years",IF(Table_1[[#This Row],[Years At Company]]&lt;=11,"9-11 Years","12+ Years"))))</f>
        <v>12+ Years</v>
      </c>
    </row>
    <row r="156" spans="1:48"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c r="AS156" s="13" t="str">
        <f>IF(Data!Q156&lt;=25,"18-25",IF(Data!Q156&lt;=35,"26-35",IF(Data!Q156&lt;=45,"36-45","46+")))</f>
        <v>26-35</v>
      </c>
      <c r="AT156" s="13" t="str">
        <f t="shared" si="2"/>
        <v>Early Career</v>
      </c>
      <c r="AU156" t="str">
        <f>IF(Table_1[[#This Row],[Percent Salary Hike]]&lt;=12,"10-12%",IF(Table_1[[#This Row],[Percent Salary Hike]]&lt;=15,"13-15%",IF(Table_1[[#This Row],[Percent Salary Hike]]&lt;=18,"16-18%",IF(Table_1[[#This Row],[Percent Salary Hike]]&lt;=21,"19-21%","22%+"))))</f>
        <v>13-15%</v>
      </c>
      <c r="AV156" t="str">
        <f>IF(Table_1[[#This Row],[Years At Company]]&lt;=2,"0-2 Years",IF(Table_1[[#This Row],[Years At Company]]&lt;=5,"3-5 Years",IF(Table_1[[#This Row],[Years At Company]]&lt;=8,"6-8 Years",IF(Table_1[[#This Row],[Years At Company]]&lt;=11,"9-11 Years","12+ Years"))))</f>
        <v>9-11 Years</v>
      </c>
    </row>
    <row r="157" spans="1:48"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c r="AS157" s="13" t="str">
        <f>IF(Data!Q157&lt;=25,"18-25",IF(Data!Q157&lt;=35,"26-35",IF(Data!Q157&lt;=45,"36-45","46+")))</f>
        <v>26-35</v>
      </c>
      <c r="AT157" s="13" t="str">
        <f t="shared" si="2"/>
        <v>Early Career</v>
      </c>
      <c r="AU157" t="str">
        <f>IF(Table_1[[#This Row],[Percent Salary Hike]]&lt;=12,"10-12%",IF(Table_1[[#This Row],[Percent Salary Hike]]&lt;=15,"13-15%",IF(Table_1[[#This Row],[Percent Salary Hike]]&lt;=18,"16-18%",IF(Table_1[[#This Row],[Percent Salary Hike]]&lt;=21,"19-21%","22%+"))))</f>
        <v>13-15%</v>
      </c>
      <c r="AV157" t="str">
        <f>IF(Table_1[[#This Row],[Years At Company]]&lt;=2,"0-2 Years",IF(Table_1[[#This Row],[Years At Company]]&lt;=5,"3-5 Years",IF(Table_1[[#This Row],[Years At Company]]&lt;=8,"6-8 Years",IF(Table_1[[#This Row],[Years At Company]]&lt;=11,"9-11 Years","12+ Years"))))</f>
        <v>9-11 Years</v>
      </c>
    </row>
    <row r="158" spans="1:48"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c r="AS158" s="13" t="str">
        <f>IF(Data!Q158&lt;=25,"18-25",IF(Data!Q158&lt;=35,"26-35",IF(Data!Q158&lt;=45,"36-45","46+")))</f>
        <v>46+</v>
      </c>
      <c r="AT158" s="13" t="str">
        <f t="shared" si="2"/>
        <v>Senior</v>
      </c>
      <c r="AU158" t="str">
        <f>IF(Table_1[[#This Row],[Percent Salary Hike]]&lt;=12,"10-12%",IF(Table_1[[#This Row],[Percent Salary Hike]]&lt;=15,"13-15%",IF(Table_1[[#This Row],[Percent Salary Hike]]&lt;=18,"16-18%",IF(Table_1[[#This Row],[Percent Salary Hike]]&lt;=21,"19-21%","22%+"))))</f>
        <v>16-18%</v>
      </c>
      <c r="AV158" t="str">
        <f>IF(Table_1[[#This Row],[Years At Company]]&lt;=2,"0-2 Years",IF(Table_1[[#This Row],[Years At Company]]&lt;=5,"3-5 Years",IF(Table_1[[#This Row],[Years At Company]]&lt;=8,"6-8 Years",IF(Table_1[[#This Row],[Years At Company]]&lt;=11,"9-11 Years","12+ Years"))))</f>
        <v>0-2 Years</v>
      </c>
    </row>
    <row r="159" spans="1:48"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c r="AS159" s="13" t="str">
        <f>IF(Data!Q159&lt;=25,"18-25",IF(Data!Q159&lt;=35,"26-35",IF(Data!Q159&lt;=45,"36-45","46+")))</f>
        <v>46+</v>
      </c>
      <c r="AT159" s="13" t="str">
        <f t="shared" si="2"/>
        <v>Senior</v>
      </c>
      <c r="AU159" t="str">
        <f>IF(Table_1[[#This Row],[Percent Salary Hike]]&lt;=12,"10-12%",IF(Table_1[[#This Row],[Percent Salary Hike]]&lt;=15,"13-15%",IF(Table_1[[#This Row],[Percent Salary Hike]]&lt;=18,"16-18%",IF(Table_1[[#This Row],[Percent Salary Hike]]&lt;=21,"19-21%","22%+"))))</f>
        <v>19-21%</v>
      </c>
      <c r="AV159" t="str">
        <f>IF(Table_1[[#This Row],[Years At Company]]&lt;=2,"0-2 Years",IF(Table_1[[#This Row],[Years At Company]]&lt;=5,"3-5 Years",IF(Table_1[[#This Row],[Years At Company]]&lt;=8,"6-8 Years",IF(Table_1[[#This Row],[Years At Company]]&lt;=11,"9-11 Years","12+ Years"))))</f>
        <v>0-2 Years</v>
      </c>
    </row>
    <row r="160" spans="1:48"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c r="AS160" s="13" t="str">
        <f>IF(Data!Q160&lt;=25,"18-25",IF(Data!Q160&lt;=35,"26-35",IF(Data!Q160&lt;=45,"36-45","46+")))</f>
        <v>36-45</v>
      </c>
      <c r="AT160" s="13" t="str">
        <f t="shared" si="2"/>
        <v>Mid Career</v>
      </c>
      <c r="AU160" t="str">
        <f>IF(Table_1[[#This Row],[Percent Salary Hike]]&lt;=12,"10-12%",IF(Table_1[[#This Row],[Percent Salary Hike]]&lt;=15,"13-15%",IF(Table_1[[#This Row],[Percent Salary Hike]]&lt;=18,"16-18%",IF(Table_1[[#This Row],[Percent Salary Hike]]&lt;=21,"19-21%","22%+"))))</f>
        <v>10-12%</v>
      </c>
      <c r="AV160" t="str">
        <f>IF(Table_1[[#This Row],[Years At Company]]&lt;=2,"0-2 Years",IF(Table_1[[#This Row],[Years At Company]]&lt;=5,"3-5 Years",IF(Table_1[[#This Row],[Years At Company]]&lt;=8,"6-8 Years",IF(Table_1[[#This Row],[Years At Company]]&lt;=11,"9-11 Years","12+ Years"))))</f>
        <v>12+ Years</v>
      </c>
    </row>
    <row r="161" spans="1:48"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c r="AS161" s="13" t="str">
        <f>IF(Data!Q161&lt;=25,"18-25",IF(Data!Q161&lt;=35,"26-35",IF(Data!Q161&lt;=45,"36-45","46+")))</f>
        <v>26-35</v>
      </c>
      <c r="AT161" s="13" t="str">
        <f t="shared" si="2"/>
        <v>Early Career</v>
      </c>
      <c r="AU161" t="str">
        <f>IF(Table_1[[#This Row],[Percent Salary Hike]]&lt;=12,"10-12%",IF(Table_1[[#This Row],[Percent Salary Hike]]&lt;=15,"13-15%",IF(Table_1[[#This Row],[Percent Salary Hike]]&lt;=18,"16-18%",IF(Table_1[[#This Row],[Percent Salary Hike]]&lt;=21,"19-21%","22%+"))))</f>
        <v>16-18%</v>
      </c>
      <c r="AV161" t="str">
        <f>IF(Table_1[[#This Row],[Years At Company]]&lt;=2,"0-2 Years",IF(Table_1[[#This Row],[Years At Company]]&lt;=5,"3-5 Years",IF(Table_1[[#This Row],[Years At Company]]&lt;=8,"6-8 Years",IF(Table_1[[#This Row],[Years At Company]]&lt;=11,"9-11 Years","12+ Years"))))</f>
        <v>3-5 Years</v>
      </c>
    </row>
    <row r="162" spans="1:48"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c r="AS162" s="13" t="str">
        <f>IF(Data!Q162&lt;=25,"18-25",IF(Data!Q162&lt;=35,"26-35",IF(Data!Q162&lt;=45,"36-45","46+")))</f>
        <v>18-25</v>
      </c>
      <c r="AT162" s="13" t="str">
        <f t="shared" si="2"/>
        <v>Young</v>
      </c>
      <c r="AU162" t="str">
        <f>IF(Table_1[[#This Row],[Percent Salary Hike]]&lt;=12,"10-12%",IF(Table_1[[#This Row],[Percent Salary Hike]]&lt;=15,"13-15%",IF(Table_1[[#This Row],[Percent Salary Hike]]&lt;=18,"16-18%",IF(Table_1[[#This Row],[Percent Salary Hike]]&lt;=21,"19-21%","22%+"))))</f>
        <v>22%+</v>
      </c>
      <c r="AV162" t="str">
        <f>IF(Table_1[[#This Row],[Years At Company]]&lt;=2,"0-2 Years",IF(Table_1[[#This Row],[Years At Company]]&lt;=5,"3-5 Years",IF(Table_1[[#This Row],[Years At Company]]&lt;=8,"6-8 Years",IF(Table_1[[#This Row],[Years At Company]]&lt;=11,"9-11 Years","12+ Years"))))</f>
        <v>0-2 Years</v>
      </c>
    </row>
    <row r="163" spans="1:48"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c r="AS163" s="13" t="str">
        <f>IF(Data!Q163&lt;=25,"18-25",IF(Data!Q163&lt;=35,"26-35",IF(Data!Q163&lt;=45,"36-45","46+")))</f>
        <v>26-35</v>
      </c>
      <c r="AT163" s="13" t="str">
        <f t="shared" si="2"/>
        <v>Early Career</v>
      </c>
      <c r="AU163" t="str">
        <f>IF(Table_1[[#This Row],[Percent Salary Hike]]&lt;=12,"10-12%",IF(Table_1[[#This Row],[Percent Salary Hike]]&lt;=15,"13-15%",IF(Table_1[[#This Row],[Percent Salary Hike]]&lt;=18,"16-18%",IF(Table_1[[#This Row],[Percent Salary Hike]]&lt;=21,"19-21%","22%+"))))</f>
        <v>16-18%</v>
      </c>
      <c r="AV163" t="str">
        <f>IF(Table_1[[#This Row],[Years At Company]]&lt;=2,"0-2 Years",IF(Table_1[[#This Row],[Years At Company]]&lt;=5,"3-5 Years",IF(Table_1[[#This Row],[Years At Company]]&lt;=8,"6-8 Years",IF(Table_1[[#This Row],[Years At Company]]&lt;=11,"9-11 Years","12+ Years"))))</f>
        <v>0-2 Years</v>
      </c>
    </row>
    <row r="164" spans="1:48"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c r="AS164" s="13" t="str">
        <f>IF(Data!Q164&lt;=25,"18-25",IF(Data!Q164&lt;=35,"26-35",IF(Data!Q164&lt;=45,"36-45","46+")))</f>
        <v>26-35</v>
      </c>
      <c r="AT164" s="13" t="str">
        <f t="shared" si="2"/>
        <v>Early Career</v>
      </c>
      <c r="AU164" t="str">
        <f>IF(Table_1[[#This Row],[Percent Salary Hike]]&lt;=12,"10-12%",IF(Table_1[[#This Row],[Percent Salary Hike]]&lt;=15,"13-15%",IF(Table_1[[#This Row],[Percent Salary Hike]]&lt;=18,"16-18%",IF(Table_1[[#This Row],[Percent Salary Hike]]&lt;=21,"19-21%","22%+"))))</f>
        <v>10-12%</v>
      </c>
      <c r="AV164" t="str">
        <f>IF(Table_1[[#This Row],[Years At Company]]&lt;=2,"0-2 Years",IF(Table_1[[#This Row],[Years At Company]]&lt;=5,"3-5 Years",IF(Table_1[[#This Row],[Years At Company]]&lt;=8,"6-8 Years",IF(Table_1[[#This Row],[Years At Company]]&lt;=11,"9-11 Years","12+ Years"))))</f>
        <v>3-5 Years</v>
      </c>
    </row>
    <row r="165" spans="1:48"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c r="AS165" s="13" t="str">
        <f>IF(Data!Q165&lt;=25,"18-25",IF(Data!Q165&lt;=35,"26-35",IF(Data!Q165&lt;=45,"36-45","46+")))</f>
        <v>46+</v>
      </c>
      <c r="AT165" s="13" t="str">
        <f t="shared" si="2"/>
        <v>Senior</v>
      </c>
      <c r="AU165" t="str">
        <f>IF(Table_1[[#This Row],[Percent Salary Hike]]&lt;=12,"10-12%",IF(Table_1[[#This Row],[Percent Salary Hike]]&lt;=15,"13-15%",IF(Table_1[[#This Row],[Percent Salary Hike]]&lt;=18,"16-18%",IF(Table_1[[#This Row],[Percent Salary Hike]]&lt;=21,"19-21%","22%+"))))</f>
        <v>16-18%</v>
      </c>
      <c r="AV165" t="str">
        <f>IF(Table_1[[#This Row],[Years At Company]]&lt;=2,"0-2 Years",IF(Table_1[[#This Row],[Years At Company]]&lt;=5,"3-5 Years",IF(Table_1[[#This Row],[Years At Company]]&lt;=8,"6-8 Years",IF(Table_1[[#This Row],[Years At Company]]&lt;=11,"9-11 Years","12+ Years"))))</f>
        <v>3-5 Years</v>
      </c>
    </row>
    <row r="166" spans="1:48"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c r="AS166" s="13" t="str">
        <f>IF(Data!Q166&lt;=25,"18-25",IF(Data!Q166&lt;=35,"26-35",IF(Data!Q166&lt;=45,"36-45","46+")))</f>
        <v>26-35</v>
      </c>
      <c r="AT166" s="13" t="str">
        <f t="shared" si="2"/>
        <v>Early Career</v>
      </c>
      <c r="AU166" t="str">
        <f>IF(Table_1[[#This Row],[Percent Salary Hike]]&lt;=12,"10-12%",IF(Table_1[[#This Row],[Percent Salary Hike]]&lt;=15,"13-15%",IF(Table_1[[#This Row],[Percent Salary Hike]]&lt;=18,"16-18%",IF(Table_1[[#This Row],[Percent Salary Hike]]&lt;=21,"19-21%","22%+"))))</f>
        <v>13-15%</v>
      </c>
      <c r="AV166" t="str">
        <f>IF(Table_1[[#This Row],[Years At Company]]&lt;=2,"0-2 Years",IF(Table_1[[#This Row],[Years At Company]]&lt;=5,"3-5 Years",IF(Table_1[[#This Row],[Years At Company]]&lt;=8,"6-8 Years",IF(Table_1[[#This Row],[Years At Company]]&lt;=11,"9-11 Years","12+ Years"))))</f>
        <v>0-2 Years</v>
      </c>
    </row>
    <row r="167" spans="1:48"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c r="AS167" s="13" t="str">
        <f>IF(Data!Q167&lt;=25,"18-25",IF(Data!Q167&lt;=35,"26-35",IF(Data!Q167&lt;=45,"36-45","46+")))</f>
        <v>46+</v>
      </c>
      <c r="AT167" s="13" t="str">
        <f t="shared" si="2"/>
        <v>Senior</v>
      </c>
      <c r="AU167" t="str">
        <f>IF(Table_1[[#This Row],[Percent Salary Hike]]&lt;=12,"10-12%",IF(Table_1[[#This Row],[Percent Salary Hike]]&lt;=15,"13-15%",IF(Table_1[[#This Row],[Percent Salary Hike]]&lt;=18,"16-18%",IF(Table_1[[#This Row],[Percent Salary Hike]]&lt;=21,"19-21%","22%+"))))</f>
        <v>13-15%</v>
      </c>
      <c r="AV167" t="str">
        <f>IF(Table_1[[#This Row],[Years At Company]]&lt;=2,"0-2 Years",IF(Table_1[[#This Row],[Years At Company]]&lt;=5,"3-5 Years",IF(Table_1[[#This Row],[Years At Company]]&lt;=8,"6-8 Years",IF(Table_1[[#This Row],[Years At Company]]&lt;=11,"9-11 Years","12+ Years"))))</f>
        <v>3-5 Years</v>
      </c>
    </row>
    <row r="168" spans="1:48"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c r="AS168" s="13" t="str">
        <f>IF(Data!Q168&lt;=25,"18-25",IF(Data!Q168&lt;=35,"26-35",IF(Data!Q168&lt;=45,"36-45","46+")))</f>
        <v>36-45</v>
      </c>
      <c r="AT168" s="13" t="str">
        <f t="shared" si="2"/>
        <v>Mid Career</v>
      </c>
      <c r="AU168" t="str">
        <f>IF(Table_1[[#This Row],[Percent Salary Hike]]&lt;=12,"10-12%",IF(Table_1[[#This Row],[Percent Salary Hike]]&lt;=15,"13-15%",IF(Table_1[[#This Row],[Percent Salary Hike]]&lt;=18,"16-18%",IF(Table_1[[#This Row],[Percent Salary Hike]]&lt;=21,"19-21%","22%+"))))</f>
        <v>10-12%</v>
      </c>
      <c r="AV168" t="str">
        <f>IF(Table_1[[#This Row],[Years At Company]]&lt;=2,"0-2 Years",IF(Table_1[[#This Row],[Years At Company]]&lt;=5,"3-5 Years",IF(Table_1[[#This Row],[Years At Company]]&lt;=8,"6-8 Years",IF(Table_1[[#This Row],[Years At Company]]&lt;=11,"9-11 Years","12+ Years"))))</f>
        <v>9-11 Years</v>
      </c>
    </row>
    <row r="169" spans="1:48"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c r="AS169" s="13" t="str">
        <f>IF(Data!Q169&lt;=25,"18-25",IF(Data!Q169&lt;=35,"26-35",IF(Data!Q169&lt;=45,"36-45","46+")))</f>
        <v>26-35</v>
      </c>
      <c r="AT169" s="13" t="str">
        <f t="shared" si="2"/>
        <v>Early Career</v>
      </c>
      <c r="AU169" t="str">
        <f>IF(Table_1[[#This Row],[Percent Salary Hike]]&lt;=12,"10-12%",IF(Table_1[[#This Row],[Percent Salary Hike]]&lt;=15,"13-15%",IF(Table_1[[#This Row],[Percent Salary Hike]]&lt;=18,"16-18%",IF(Table_1[[#This Row],[Percent Salary Hike]]&lt;=21,"19-21%","22%+"))))</f>
        <v>10-12%</v>
      </c>
      <c r="AV169" t="str">
        <f>IF(Table_1[[#This Row],[Years At Company]]&lt;=2,"0-2 Years",IF(Table_1[[#This Row],[Years At Company]]&lt;=5,"3-5 Years",IF(Table_1[[#This Row],[Years At Company]]&lt;=8,"6-8 Years",IF(Table_1[[#This Row],[Years At Company]]&lt;=11,"9-11 Years","12+ Years"))))</f>
        <v>9-11 Years</v>
      </c>
    </row>
    <row r="170" spans="1:48"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c r="AS170" s="13" t="str">
        <f>IF(Data!Q170&lt;=25,"18-25",IF(Data!Q170&lt;=35,"26-35",IF(Data!Q170&lt;=45,"36-45","46+")))</f>
        <v>36-45</v>
      </c>
      <c r="AT170" s="13" t="str">
        <f t="shared" si="2"/>
        <v>Mid Career</v>
      </c>
      <c r="AU170" t="str">
        <f>IF(Table_1[[#This Row],[Percent Salary Hike]]&lt;=12,"10-12%",IF(Table_1[[#This Row],[Percent Salary Hike]]&lt;=15,"13-15%",IF(Table_1[[#This Row],[Percent Salary Hike]]&lt;=18,"16-18%",IF(Table_1[[#This Row],[Percent Salary Hike]]&lt;=21,"19-21%","22%+"))))</f>
        <v>22%+</v>
      </c>
      <c r="AV170" t="str">
        <f>IF(Table_1[[#This Row],[Years At Company]]&lt;=2,"0-2 Years",IF(Table_1[[#This Row],[Years At Company]]&lt;=5,"3-5 Years",IF(Table_1[[#This Row],[Years At Company]]&lt;=8,"6-8 Years",IF(Table_1[[#This Row],[Years At Company]]&lt;=11,"9-11 Years","12+ Years"))))</f>
        <v>6-8 Years</v>
      </c>
    </row>
    <row r="171" spans="1:48"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c r="AS171" s="13" t="str">
        <f>IF(Data!Q171&lt;=25,"18-25",IF(Data!Q171&lt;=35,"26-35",IF(Data!Q171&lt;=45,"36-45","46+")))</f>
        <v>26-35</v>
      </c>
      <c r="AT171" s="13" t="str">
        <f t="shared" si="2"/>
        <v>Early Career</v>
      </c>
      <c r="AU171" t="str">
        <f>IF(Table_1[[#This Row],[Percent Salary Hike]]&lt;=12,"10-12%",IF(Table_1[[#This Row],[Percent Salary Hike]]&lt;=15,"13-15%",IF(Table_1[[#This Row],[Percent Salary Hike]]&lt;=18,"16-18%",IF(Table_1[[#This Row],[Percent Salary Hike]]&lt;=21,"19-21%","22%+"))))</f>
        <v>19-21%</v>
      </c>
      <c r="AV171" t="str">
        <f>IF(Table_1[[#This Row],[Years At Company]]&lt;=2,"0-2 Years",IF(Table_1[[#This Row],[Years At Company]]&lt;=5,"3-5 Years",IF(Table_1[[#This Row],[Years At Company]]&lt;=8,"6-8 Years",IF(Table_1[[#This Row],[Years At Company]]&lt;=11,"9-11 Years","12+ Years"))))</f>
        <v>3-5 Years</v>
      </c>
    </row>
    <row r="172" spans="1:48"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c r="AS172" s="13" t="str">
        <f>IF(Data!Q172&lt;=25,"18-25",IF(Data!Q172&lt;=35,"26-35",IF(Data!Q172&lt;=45,"36-45","46+")))</f>
        <v>26-35</v>
      </c>
      <c r="AT172" s="13" t="str">
        <f t="shared" si="2"/>
        <v>Early Career</v>
      </c>
      <c r="AU172" t="str">
        <f>IF(Table_1[[#This Row],[Percent Salary Hike]]&lt;=12,"10-12%",IF(Table_1[[#This Row],[Percent Salary Hike]]&lt;=15,"13-15%",IF(Table_1[[#This Row],[Percent Salary Hike]]&lt;=18,"16-18%",IF(Table_1[[#This Row],[Percent Salary Hike]]&lt;=21,"19-21%","22%+"))))</f>
        <v>16-18%</v>
      </c>
      <c r="AV172" t="str">
        <f>IF(Table_1[[#This Row],[Years At Company]]&lt;=2,"0-2 Years",IF(Table_1[[#This Row],[Years At Company]]&lt;=5,"3-5 Years",IF(Table_1[[#This Row],[Years At Company]]&lt;=8,"6-8 Years",IF(Table_1[[#This Row],[Years At Company]]&lt;=11,"9-11 Years","12+ Years"))))</f>
        <v>3-5 Years</v>
      </c>
    </row>
    <row r="173" spans="1:48"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c r="AS173" s="13" t="str">
        <f>IF(Data!Q173&lt;=25,"18-25",IF(Data!Q173&lt;=35,"26-35",IF(Data!Q173&lt;=45,"36-45","46+")))</f>
        <v>18-25</v>
      </c>
      <c r="AT173" s="13" t="str">
        <f t="shared" si="2"/>
        <v>Young</v>
      </c>
      <c r="AU173" t="str">
        <f>IF(Table_1[[#This Row],[Percent Salary Hike]]&lt;=12,"10-12%",IF(Table_1[[#This Row],[Percent Salary Hike]]&lt;=15,"13-15%",IF(Table_1[[#This Row],[Percent Salary Hike]]&lt;=18,"16-18%",IF(Table_1[[#This Row],[Percent Salary Hike]]&lt;=21,"19-21%","22%+"))))</f>
        <v>19-21%</v>
      </c>
      <c r="AV173" t="str">
        <f>IF(Table_1[[#This Row],[Years At Company]]&lt;=2,"0-2 Years",IF(Table_1[[#This Row],[Years At Company]]&lt;=5,"3-5 Years",IF(Table_1[[#This Row],[Years At Company]]&lt;=8,"6-8 Years",IF(Table_1[[#This Row],[Years At Company]]&lt;=11,"9-11 Years","12+ Years"))))</f>
        <v>0-2 Years</v>
      </c>
    </row>
    <row r="174" spans="1:48"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c r="AS174" s="13" t="str">
        <f>IF(Data!Q174&lt;=25,"18-25",IF(Data!Q174&lt;=35,"26-35",IF(Data!Q174&lt;=45,"36-45","46+")))</f>
        <v>36-45</v>
      </c>
      <c r="AT174" s="13" t="str">
        <f t="shared" si="2"/>
        <v>Mid Career</v>
      </c>
      <c r="AU174" t="str">
        <f>IF(Table_1[[#This Row],[Percent Salary Hike]]&lt;=12,"10-12%",IF(Table_1[[#This Row],[Percent Salary Hike]]&lt;=15,"13-15%",IF(Table_1[[#This Row],[Percent Salary Hike]]&lt;=18,"16-18%",IF(Table_1[[#This Row],[Percent Salary Hike]]&lt;=21,"19-21%","22%+"))))</f>
        <v>10-12%</v>
      </c>
      <c r="AV174" t="str">
        <f>IF(Table_1[[#This Row],[Years At Company]]&lt;=2,"0-2 Years",IF(Table_1[[#This Row],[Years At Company]]&lt;=5,"3-5 Years",IF(Table_1[[#This Row],[Years At Company]]&lt;=8,"6-8 Years",IF(Table_1[[#This Row],[Years At Company]]&lt;=11,"9-11 Years","12+ Years"))))</f>
        <v>6-8 Years</v>
      </c>
    </row>
    <row r="175" spans="1:48"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c r="AS175" s="13" t="str">
        <f>IF(Data!Q175&lt;=25,"18-25",IF(Data!Q175&lt;=35,"26-35",IF(Data!Q175&lt;=45,"36-45","46+")))</f>
        <v>26-35</v>
      </c>
      <c r="AT175" s="13" t="str">
        <f t="shared" si="2"/>
        <v>Early Career</v>
      </c>
      <c r="AU175" t="str">
        <f>IF(Table_1[[#This Row],[Percent Salary Hike]]&lt;=12,"10-12%",IF(Table_1[[#This Row],[Percent Salary Hike]]&lt;=15,"13-15%",IF(Table_1[[#This Row],[Percent Salary Hike]]&lt;=18,"16-18%",IF(Table_1[[#This Row],[Percent Salary Hike]]&lt;=21,"19-21%","22%+"))))</f>
        <v>10-12%</v>
      </c>
      <c r="AV175" t="str">
        <f>IF(Table_1[[#This Row],[Years At Company]]&lt;=2,"0-2 Years",IF(Table_1[[#This Row],[Years At Company]]&lt;=5,"3-5 Years",IF(Table_1[[#This Row],[Years At Company]]&lt;=8,"6-8 Years",IF(Table_1[[#This Row],[Years At Company]]&lt;=11,"9-11 Years","12+ Years"))))</f>
        <v>12+ Years</v>
      </c>
    </row>
    <row r="176" spans="1:48"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c r="AS176" s="13" t="str">
        <f>IF(Data!Q176&lt;=25,"18-25",IF(Data!Q176&lt;=35,"26-35",IF(Data!Q176&lt;=45,"36-45","46+")))</f>
        <v>36-45</v>
      </c>
      <c r="AT176" s="13" t="str">
        <f t="shared" si="2"/>
        <v>Mid Career</v>
      </c>
      <c r="AU176" t="str">
        <f>IF(Table_1[[#This Row],[Percent Salary Hike]]&lt;=12,"10-12%",IF(Table_1[[#This Row],[Percent Salary Hike]]&lt;=15,"13-15%",IF(Table_1[[#This Row],[Percent Salary Hike]]&lt;=18,"16-18%",IF(Table_1[[#This Row],[Percent Salary Hike]]&lt;=21,"19-21%","22%+"))))</f>
        <v>10-12%</v>
      </c>
      <c r="AV176" t="str">
        <f>IF(Table_1[[#This Row],[Years At Company]]&lt;=2,"0-2 Years",IF(Table_1[[#This Row],[Years At Company]]&lt;=5,"3-5 Years",IF(Table_1[[#This Row],[Years At Company]]&lt;=8,"6-8 Years",IF(Table_1[[#This Row],[Years At Company]]&lt;=11,"9-11 Years","12+ Years"))))</f>
        <v>3-5 Years</v>
      </c>
    </row>
    <row r="177" spans="1:48"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c r="AS177" s="13" t="str">
        <f>IF(Data!Q177&lt;=25,"18-25",IF(Data!Q177&lt;=35,"26-35",IF(Data!Q177&lt;=45,"36-45","46+")))</f>
        <v>46+</v>
      </c>
      <c r="AT177" s="13" t="str">
        <f t="shared" si="2"/>
        <v>Senior</v>
      </c>
      <c r="AU177" t="str">
        <f>IF(Table_1[[#This Row],[Percent Salary Hike]]&lt;=12,"10-12%",IF(Table_1[[#This Row],[Percent Salary Hike]]&lt;=15,"13-15%",IF(Table_1[[#This Row],[Percent Salary Hike]]&lt;=18,"16-18%",IF(Table_1[[#This Row],[Percent Salary Hike]]&lt;=21,"19-21%","22%+"))))</f>
        <v>16-18%</v>
      </c>
      <c r="AV177" t="str">
        <f>IF(Table_1[[#This Row],[Years At Company]]&lt;=2,"0-2 Years",IF(Table_1[[#This Row],[Years At Company]]&lt;=5,"3-5 Years",IF(Table_1[[#This Row],[Years At Company]]&lt;=8,"6-8 Years",IF(Table_1[[#This Row],[Years At Company]]&lt;=11,"9-11 Years","12+ Years"))))</f>
        <v>0-2 Years</v>
      </c>
    </row>
    <row r="178" spans="1:48"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c r="AS178" s="13" t="str">
        <f>IF(Data!Q178&lt;=25,"18-25",IF(Data!Q178&lt;=35,"26-35",IF(Data!Q178&lt;=45,"36-45","46+")))</f>
        <v>26-35</v>
      </c>
      <c r="AT178" s="13" t="str">
        <f t="shared" si="2"/>
        <v>Early Career</v>
      </c>
      <c r="AU178" t="str">
        <f>IF(Table_1[[#This Row],[Percent Salary Hike]]&lt;=12,"10-12%",IF(Table_1[[#This Row],[Percent Salary Hike]]&lt;=15,"13-15%",IF(Table_1[[#This Row],[Percent Salary Hike]]&lt;=18,"16-18%",IF(Table_1[[#This Row],[Percent Salary Hike]]&lt;=21,"19-21%","22%+"))))</f>
        <v>13-15%</v>
      </c>
      <c r="AV178" t="str">
        <f>IF(Table_1[[#This Row],[Years At Company]]&lt;=2,"0-2 Years",IF(Table_1[[#This Row],[Years At Company]]&lt;=5,"3-5 Years",IF(Table_1[[#This Row],[Years At Company]]&lt;=8,"6-8 Years",IF(Table_1[[#This Row],[Years At Company]]&lt;=11,"9-11 Years","12+ Years"))))</f>
        <v>3-5 Years</v>
      </c>
    </row>
    <row r="179" spans="1:48"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c r="AS179" s="13" t="str">
        <f>IF(Data!Q179&lt;=25,"18-25",IF(Data!Q179&lt;=35,"26-35",IF(Data!Q179&lt;=45,"36-45","46+")))</f>
        <v>18-25</v>
      </c>
      <c r="AT179" s="13" t="str">
        <f t="shared" si="2"/>
        <v>Young</v>
      </c>
      <c r="AU179" t="str">
        <f>IF(Table_1[[#This Row],[Percent Salary Hike]]&lt;=12,"10-12%",IF(Table_1[[#This Row],[Percent Salary Hike]]&lt;=15,"13-15%",IF(Table_1[[#This Row],[Percent Salary Hike]]&lt;=18,"16-18%",IF(Table_1[[#This Row],[Percent Salary Hike]]&lt;=21,"19-21%","22%+"))))</f>
        <v>22%+</v>
      </c>
      <c r="AV179" t="str">
        <f>IF(Table_1[[#This Row],[Years At Company]]&lt;=2,"0-2 Years",IF(Table_1[[#This Row],[Years At Company]]&lt;=5,"3-5 Years",IF(Table_1[[#This Row],[Years At Company]]&lt;=8,"6-8 Years",IF(Table_1[[#This Row],[Years At Company]]&lt;=11,"9-11 Years","12+ Years"))))</f>
        <v>0-2 Years</v>
      </c>
    </row>
    <row r="180" spans="1:48"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c r="AS180" s="13" t="str">
        <f>IF(Data!Q180&lt;=25,"18-25",IF(Data!Q180&lt;=35,"26-35",IF(Data!Q180&lt;=45,"36-45","46+")))</f>
        <v>46+</v>
      </c>
      <c r="AT180" s="13" t="str">
        <f t="shared" si="2"/>
        <v>Senior</v>
      </c>
      <c r="AU180" t="str">
        <f>IF(Table_1[[#This Row],[Percent Salary Hike]]&lt;=12,"10-12%",IF(Table_1[[#This Row],[Percent Salary Hike]]&lt;=15,"13-15%",IF(Table_1[[#This Row],[Percent Salary Hike]]&lt;=18,"16-18%",IF(Table_1[[#This Row],[Percent Salary Hike]]&lt;=21,"19-21%","22%+"))))</f>
        <v>22%+</v>
      </c>
      <c r="AV180" t="str">
        <f>IF(Table_1[[#This Row],[Years At Company]]&lt;=2,"0-2 Years",IF(Table_1[[#This Row],[Years At Company]]&lt;=5,"3-5 Years",IF(Table_1[[#This Row],[Years At Company]]&lt;=8,"6-8 Years",IF(Table_1[[#This Row],[Years At Company]]&lt;=11,"9-11 Years","12+ Years"))))</f>
        <v>12+ Years</v>
      </c>
    </row>
    <row r="181" spans="1:48"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c r="AS181" s="13" t="str">
        <f>IF(Data!Q181&lt;=25,"18-25",IF(Data!Q181&lt;=35,"26-35",IF(Data!Q181&lt;=45,"36-45","46+")))</f>
        <v>36-45</v>
      </c>
      <c r="AT181" s="13" t="str">
        <f t="shared" si="2"/>
        <v>Mid Career</v>
      </c>
      <c r="AU181" t="str">
        <f>IF(Table_1[[#This Row],[Percent Salary Hike]]&lt;=12,"10-12%",IF(Table_1[[#This Row],[Percent Salary Hike]]&lt;=15,"13-15%",IF(Table_1[[#This Row],[Percent Salary Hike]]&lt;=18,"16-18%",IF(Table_1[[#This Row],[Percent Salary Hike]]&lt;=21,"19-21%","22%+"))))</f>
        <v>10-12%</v>
      </c>
      <c r="AV181" t="str">
        <f>IF(Table_1[[#This Row],[Years At Company]]&lt;=2,"0-2 Years",IF(Table_1[[#This Row],[Years At Company]]&lt;=5,"3-5 Years",IF(Table_1[[#This Row],[Years At Company]]&lt;=8,"6-8 Years",IF(Table_1[[#This Row],[Years At Company]]&lt;=11,"9-11 Years","12+ Years"))))</f>
        <v>0-2 Years</v>
      </c>
    </row>
    <row r="182" spans="1:48"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c r="AS182" s="13" t="str">
        <f>IF(Data!Q182&lt;=25,"18-25",IF(Data!Q182&lt;=35,"26-35",IF(Data!Q182&lt;=45,"36-45","46+")))</f>
        <v>26-35</v>
      </c>
      <c r="AT182" s="13" t="str">
        <f t="shared" si="2"/>
        <v>Early Career</v>
      </c>
      <c r="AU182" t="str">
        <f>IF(Table_1[[#This Row],[Percent Salary Hike]]&lt;=12,"10-12%",IF(Table_1[[#This Row],[Percent Salary Hike]]&lt;=15,"13-15%",IF(Table_1[[#This Row],[Percent Salary Hike]]&lt;=18,"16-18%",IF(Table_1[[#This Row],[Percent Salary Hike]]&lt;=21,"19-21%","22%+"))))</f>
        <v>22%+</v>
      </c>
      <c r="AV182" t="str">
        <f>IF(Table_1[[#This Row],[Years At Company]]&lt;=2,"0-2 Years",IF(Table_1[[#This Row],[Years At Company]]&lt;=5,"3-5 Years",IF(Table_1[[#This Row],[Years At Company]]&lt;=8,"6-8 Years",IF(Table_1[[#This Row],[Years At Company]]&lt;=11,"9-11 Years","12+ Years"))))</f>
        <v>3-5 Years</v>
      </c>
    </row>
    <row r="183" spans="1:48"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c r="AS183" s="13" t="str">
        <f>IF(Data!Q183&lt;=25,"18-25",IF(Data!Q183&lt;=35,"26-35",IF(Data!Q183&lt;=45,"36-45","46+")))</f>
        <v>26-35</v>
      </c>
      <c r="AT183" s="13" t="str">
        <f t="shared" si="2"/>
        <v>Early Career</v>
      </c>
      <c r="AU183" t="str">
        <f>IF(Table_1[[#This Row],[Percent Salary Hike]]&lt;=12,"10-12%",IF(Table_1[[#This Row],[Percent Salary Hike]]&lt;=15,"13-15%",IF(Table_1[[#This Row],[Percent Salary Hike]]&lt;=18,"16-18%",IF(Table_1[[#This Row],[Percent Salary Hike]]&lt;=21,"19-21%","22%+"))))</f>
        <v>13-15%</v>
      </c>
      <c r="AV183" t="str">
        <f>IF(Table_1[[#This Row],[Years At Company]]&lt;=2,"0-2 Years",IF(Table_1[[#This Row],[Years At Company]]&lt;=5,"3-5 Years",IF(Table_1[[#This Row],[Years At Company]]&lt;=8,"6-8 Years",IF(Table_1[[#This Row],[Years At Company]]&lt;=11,"9-11 Years","12+ Years"))))</f>
        <v>3-5 Years</v>
      </c>
    </row>
    <row r="184" spans="1:48"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c r="AS184" s="13" t="str">
        <f>IF(Data!Q184&lt;=25,"18-25",IF(Data!Q184&lt;=35,"26-35",IF(Data!Q184&lt;=45,"36-45","46+")))</f>
        <v>36-45</v>
      </c>
      <c r="AT184" s="13" t="str">
        <f t="shared" si="2"/>
        <v>Mid Career</v>
      </c>
      <c r="AU184" t="str">
        <f>IF(Table_1[[#This Row],[Percent Salary Hike]]&lt;=12,"10-12%",IF(Table_1[[#This Row],[Percent Salary Hike]]&lt;=15,"13-15%",IF(Table_1[[#This Row],[Percent Salary Hike]]&lt;=18,"16-18%",IF(Table_1[[#This Row],[Percent Salary Hike]]&lt;=21,"19-21%","22%+"))))</f>
        <v>22%+</v>
      </c>
      <c r="AV184" t="str">
        <f>IF(Table_1[[#This Row],[Years At Company]]&lt;=2,"0-2 Years",IF(Table_1[[#This Row],[Years At Company]]&lt;=5,"3-5 Years",IF(Table_1[[#This Row],[Years At Company]]&lt;=8,"6-8 Years",IF(Table_1[[#This Row],[Years At Company]]&lt;=11,"9-11 Years","12+ Years"))))</f>
        <v>3-5 Years</v>
      </c>
    </row>
    <row r="185" spans="1:48"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c r="AS185" s="13" t="str">
        <f>IF(Data!Q185&lt;=25,"18-25",IF(Data!Q185&lt;=35,"26-35",IF(Data!Q185&lt;=45,"36-45","46+")))</f>
        <v>46+</v>
      </c>
      <c r="AT185" s="13" t="str">
        <f t="shared" si="2"/>
        <v>Senior</v>
      </c>
      <c r="AU185" t="str">
        <f>IF(Table_1[[#This Row],[Percent Salary Hike]]&lt;=12,"10-12%",IF(Table_1[[#This Row],[Percent Salary Hike]]&lt;=15,"13-15%",IF(Table_1[[#This Row],[Percent Salary Hike]]&lt;=18,"16-18%",IF(Table_1[[#This Row],[Percent Salary Hike]]&lt;=21,"19-21%","22%+"))))</f>
        <v>13-15%</v>
      </c>
      <c r="AV185" t="str">
        <f>IF(Table_1[[#This Row],[Years At Company]]&lt;=2,"0-2 Years",IF(Table_1[[#This Row],[Years At Company]]&lt;=5,"3-5 Years",IF(Table_1[[#This Row],[Years At Company]]&lt;=8,"6-8 Years",IF(Table_1[[#This Row],[Years At Company]]&lt;=11,"9-11 Years","12+ Years"))))</f>
        <v>3-5 Years</v>
      </c>
    </row>
    <row r="186" spans="1:48"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c r="AS186" s="13" t="str">
        <f>IF(Data!Q186&lt;=25,"18-25",IF(Data!Q186&lt;=35,"26-35",IF(Data!Q186&lt;=45,"36-45","46+")))</f>
        <v>46+</v>
      </c>
      <c r="AT186" s="13" t="str">
        <f t="shared" si="2"/>
        <v>Senior</v>
      </c>
      <c r="AU186" t="str">
        <f>IF(Table_1[[#This Row],[Percent Salary Hike]]&lt;=12,"10-12%",IF(Table_1[[#This Row],[Percent Salary Hike]]&lt;=15,"13-15%",IF(Table_1[[#This Row],[Percent Salary Hike]]&lt;=18,"16-18%",IF(Table_1[[#This Row],[Percent Salary Hike]]&lt;=21,"19-21%","22%+"))))</f>
        <v>10-12%</v>
      </c>
      <c r="AV186" t="str">
        <f>IF(Table_1[[#This Row],[Years At Company]]&lt;=2,"0-2 Years",IF(Table_1[[#This Row],[Years At Company]]&lt;=5,"3-5 Years",IF(Table_1[[#This Row],[Years At Company]]&lt;=8,"6-8 Years",IF(Table_1[[#This Row],[Years At Company]]&lt;=11,"9-11 Years","12+ Years"))))</f>
        <v>3-5 Years</v>
      </c>
    </row>
    <row r="187" spans="1:48"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c r="AS187" s="13" t="str">
        <f>IF(Data!Q187&lt;=25,"18-25",IF(Data!Q187&lt;=35,"26-35",IF(Data!Q187&lt;=45,"36-45","46+")))</f>
        <v>26-35</v>
      </c>
      <c r="AT187" s="13" t="str">
        <f t="shared" si="2"/>
        <v>Early Career</v>
      </c>
      <c r="AU187" t="str">
        <f>IF(Table_1[[#This Row],[Percent Salary Hike]]&lt;=12,"10-12%",IF(Table_1[[#This Row],[Percent Salary Hike]]&lt;=15,"13-15%",IF(Table_1[[#This Row],[Percent Salary Hike]]&lt;=18,"16-18%",IF(Table_1[[#This Row],[Percent Salary Hike]]&lt;=21,"19-21%","22%+"))))</f>
        <v>13-15%</v>
      </c>
      <c r="AV187" t="str">
        <f>IF(Table_1[[#This Row],[Years At Company]]&lt;=2,"0-2 Years",IF(Table_1[[#This Row],[Years At Company]]&lt;=5,"3-5 Years",IF(Table_1[[#This Row],[Years At Company]]&lt;=8,"6-8 Years",IF(Table_1[[#This Row],[Years At Company]]&lt;=11,"9-11 Years","12+ Years"))))</f>
        <v>6-8 Years</v>
      </c>
    </row>
    <row r="188" spans="1:48"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c r="AS188" s="13" t="str">
        <f>IF(Data!Q188&lt;=25,"18-25",IF(Data!Q188&lt;=35,"26-35",IF(Data!Q188&lt;=45,"36-45","46+")))</f>
        <v>36-45</v>
      </c>
      <c r="AT188" s="13" t="str">
        <f t="shared" si="2"/>
        <v>Mid Career</v>
      </c>
      <c r="AU188" t="str">
        <f>IF(Table_1[[#This Row],[Percent Salary Hike]]&lt;=12,"10-12%",IF(Table_1[[#This Row],[Percent Salary Hike]]&lt;=15,"13-15%",IF(Table_1[[#This Row],[Percent Salary Hike]]&lt;=18,"16-18%",IF(Table_1[[#This Row],[Percent Salary Hike]]&lt;=21,"19-21%","22%+"))))</f>
        <v>13-15%</v>
      </c>
      <c r="AV188" t="str">
        <f>IF(Table_1[[#This Row],[Years At Company]]&lt;=2,"0-2 Years",IF(Table_1[[#This Row],[Years At Company]]&lt;=5,"3-5 Years",IF(Table_1[[#This Row],[Years At Company]]&lt;=8,"6-8 Years",IF(Table_1[[#This Row],[Years At Company]]&lt;=11,"9-11 Years","12+ Years"))))</f>
        <v>12+ Years</v>
      </c>
    </row>
    <row r="189" spans="1:48"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c r="AS189" s="13" t="str">
        <f>IF(Data!Q189&lt;=25,"18-25",IF(Data!Q189&lt;=35,"26-35",IF(Data!Q189&lt;=45,"36-45","46+")))</f>
        <v>46+</v>
      </c>
      <c r="AT189" s="13" t="str">
        <f t="shared" si="2"/>
        <v>Senior</v>
      </c>
      <c r="AU189" t="str">
        <f>IF(Table_1[[#This Row],[Percent Salary Hike]]&lt;=12,"10-12%",IF(Table_1[[#This Row],[Percent Salary Hike]]&lt;=15,"13-15%",IF(Table_1[[#This Row],[Percent Salary Hike]]&lt;=18,"16-18%",IF(Table_1[[#This Row],[Percent Salary Hike]]&lt;=21,"19-21%","22%+"))))</f>
        <v>10-12%</v>
      </c>
      <c r="AV189" t="str">
        <f>IF(Table_1[[#This Row],[Years At Company]]&lt;=2,"0-2 Years",IF(Table_1[[#This Row],[Years At Company]]&lt;=5,"3-5 Years",IF(Table_1[[#This Row],[Years At Company]]&lt;=8,"6-8 Years",IF(Table_1[[#This Row],[Years At Company]]&lt;=11,"9-11 Years","12+ Years"))))</f>
        <v>12+ Years</v>
      </c>
    </row>
    <row r="190" spans="1:48"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c r="AS190" s="13" t="str">
        <f>IF(Data!Q190&lt;=25,"18-25",IF(Data!Q190&lt;=35,"26-35",IF(Data!Q190&lt;=45,"36-45","46+")))</f>
        <v>26-35</v>
      </c>
      <c r="AT190" s="13" t="str">
        <f t="shared" si="2"/>
        <v>Early Career</v>
      </c>
      <c r="AU190" t="str">
        <f>IF(Table_1[[#This Row],[Percent Salary Hike]]&lt;=12,"10-12%",IF(Table_1[[#This Row],[Percent Salary Hike]]&lt;=15,"13-15%",IF(Table_1[[#This Row],[Percent Salary Hike]]&lt;=18,"16-18%",IF(Table_1[[#This Row],[Percent Salary Hike]]&lt;=21,"19-21%","22%+"))))</f>
        <v>16-18%</v>
      </c>
      <c r="AV190" t="str">
        <f>IF(Table_1[[#This Row],[Years At Company]]&lt;=2,"0-2 Years",IF(Table_1[[#This Row],[Years At Company]]&lt;=5,"3-5 Years",IF(Table_1[[#This Row],[Years At Company]]&lt;=8,"6-8 Years",IF(Table_1[[#This Row],[Years At Company]]&lt;=11,"9-11 Years","12+ Years"))))</f>
        <v>9-11 Years</v>
      </c>
    </row>
    <row r="191" spans="1:48"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c r="AS191" s="13" t="str">
        <f>IF(Data!Q191&lt;=25,"18-25",IF(Data!Q191&lt;=35,"26-35",IF(Data!Q191&lt;=45,"36-45","46+")))</f>
        <v>46+</v>
      </c>
      <c r="AT191" s="13" t="str">
        <f t="shared" si="2"/>
        <v>Senior</v>
      </c>
      <c r="AU191" t="str">
        <f>IF(Table_1[[#This Row],[Percent Salary Hike]]&lt;=12,"10-12%",IF(Table_1[[#This Row],[Percent Salary Hike]]&lt;=15,"13-15%",IF(Table_1[[#This Row],[Percent Salary Hike]]&lt;=18,"16-18%",IF(Table_1[[#This Row],[Percent Salary Hike]]&lt;=21,"19-21%","22%+"))))</f>
        <v>16-18%</v>
      </c>
      <c r="AV191" t="str">
        <f>IF(Table_1[[#This Row],[Years At Company]]&lt;=2,"0-2 Years",IF(Table_1[[#This Row],[Years At Company]]&lt;=5,"3-5 Years",IF(Table_1[[#This Row],[Years At Company]]&lt;=8,"6-8 Years",IF(Table_1[[#This Row],[Years At Company]]&lt;=11,"9-11 Years","12+ Years"))))</f>
        <v>6-8 Years</v>
      </c>
    </row>
    <row r="192" spans="1:48"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c r="AS192" s="13" t="str">
        <f>IF(Data!Q192&lt;=25,"18-25",IF(Data!Q192&lt;=35,"26-35",IF(Data!Q192&lt;=45,"36-45","46+")))</f>
        <v>46+</v>
      </c>
      <c r="AT192" s="13" t="str">
        <f t="shared" si="2"/>
        <v>Senior</v>
      </c>
      <c r="AU192" t="str">
        <f>IF(Table_1[[#This Row],[Percent Salary Hike]]&lt;=12,"10-12%",IF(Table_1[[#This Row],[Percent Salary Hike]]&lt;=15,"13-15%",IF(Table_1[[#This Row],[Percent Salary Hike]]&lt;=18,"16-18%",IF(Table_1[[#This Row],[Percent Salary Hike]]&lt;=21,"19-21%","22%+"))))</f>
        <v>13-15%</v>
      </c>
      <c r="AV192" t="str">
        <f>IF(Table_1[[#This Row],[Years At Company]]&lt;=2,"0-2 Years",IF(Table_1[[#This Row],[Years At Company]]&lt;=5,"3-5 Years",IF(Table_1[[#This Row],[Years At Company]]&lt;=8,"6-8 Years",IF(Table_1[[#This Row],[Years At Company]]&lt;=11,"9-11 Years","12+ Years"))))</f>
        <v>12+ Years</v>
      </c>
    </row>
    <row r="193" spans="1:48"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c r="AS193" s="13" t="str">
        <f>IF(Data!Q193&lt;=25,"18-25",IF(Data!Q193&lt;=35,"26-35",IF(Data!Q193&lt;=45,"36-45","46+")))</f>
        <v>26-35</v>
      </c>
      <c r="AT193" s="13" t="str">
        <f t="shared" si="2"/>
        <v>Early Career</v>
      </c>
      <c r="AU193" t="str">
        <f>IF(Table_1[[#This Row],[Percent Salary Hike]]&lt;=12,"10-12%",IF(Table_1[[#This Row],[Percent Salary Hike]]&lt;=15,"13-15%",IF(Table_1[[#This Row],[Percent Salary Hike]]&lt;=18,"16-18%",IF(Table_1[[#This Row],[Percent Salary Hike]]&lt;=21,"19-21%","22%+"))))</f>
        <v>16-18%</v>
      </c>
      <c r="AV193" t="str">
        <f>IF(Table_1[[#This Row],[Years At Company]]&lt;=2,"0-2 Years",IF(Table_1[[#This Row],[Years At Company]]&lt;=5,"3-5 Years",IF(Table_1[[#This Row],[Years At Company]]&lt;=8,"6-8 Years",IF(Table_1[[#This Row],[Years At Company]]&lt;=11,"9-11 Years","12+ Years"))))</f>
        <v>6-8 Years</v>
      </c>
    </row>
    <row r="194" spans="1:48"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c r="AS194" s="13" t="str">
        <f>IF(Data!Q194&lt;=25,"18-25",IF(Data!Q194&lt;=35,"26-35",IF(Data!Q194&lt;=45,"36-45","46+")))</f>
        <v>26-35</v>
      </c>
      <c r="AT194" s="13" t="str">
        <f t="shared" ref="AT194:AT257" si="3">IF(AS194="18-25","Young",IF(AS194="26-35","Early Career",IF(AS194="36-45","Mid Career","Senior")))</f>
        <v>Early Career</v>
      </c>
      <c r="AU194" t="str">
        <f>IF(Table_1[[#This Row],[Percent Salary Hike]]&lt;=12,"10-12%",IF(Table_1[[#This Row],[Percent Salary Hike]]&lt;=15,"13-15%",IF(Table_1[[#This Row],[Percent Salary Hike]]&lt;=18,"16-18%",IF(Table_1[[#This Row],[Percent Salary Hike]]&lt;=21,"19-21%","22%+"))))</f>
        <v>13-15%</v>
      </c>
      <c r="AV194" t="str">
        <f>IF(Table_1[[#This Row],[Years At Company]]&lt;=2,"0-2 Years",IF(Table_1[[#This Row],[Years At Company]]&lt;=5,"3-5 Years",IF(Table_1[[#This Row],[Years At Company]]&lt;=8,"6-8 Years",IF(Table_1[[#This Row],[Years At Company]]&lt;=11,"9-11 Years","12+ Years"))))</f>
        <v>0-2 Years</v>
      </c>
    </row>
    <row r="195" spans="1:48"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c r="AS195" s="13" t="str">
        <f>IF(Data!Q195&lt;=25,"18-25",IF(Data!Q195&lt;=35,"26-35",IF(Data!Q195&lt;=45,"36-45","46+")))</f>
        <v>36-45</v>
      </c>
      <c r="AT195" s="13" t="str">
        <f t="shared" si="3"/>
        <v>Mid Career</v>
      </c>
      <c r="AU195" t="str">
        <f>IF(Table_1[[#This Row],[Percent Salary Hike]]&lt;=12,"10-12%",IF(Table_1[[#This Row],[Percent Salary Hike]]&lt;=15,"13-15%",IF(Table_1[[#This Row],[Percent Salary Hike]]&lt;=18,"16-18%",IF(Table_1[[#This Row],[Percent Salary Hike]]&lt;=21,"19-21%","22%+"))))</f>
        <v>13-15%</v>
      </c>
      <c r="AV195" t="str">
        <f>IF(Table_1[[#This Row],[Years At Company]]&lt;=2,"0-2 Years",IF(Table_1[[#This Row],[Years At Company]]&lt;=5,"3-5 Years",IF(Table_1[[#This Row],[Years At Company]]&lt;=8,"6-8 Years",IF(Table_1[[#This Row],[Years At Company]]&lt;=11,"9-11 Years","12+ Years"))))</f>
        <v>3-5 Years</v>
      </c>
    </row>
    <row r="196" spans="1:48"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c r="AS196" s="13" t="str">
        <f>IF(Data!Q196&lt;=25,"18-25",IF(Data!Q196&lt;=35,"26-35",IF(Data!Q196&lt;=45,"36-45","46+")))</f>
        <v>36-45</v>
      </c>
      <c r="AT196" s="13" t="str">
        <f t="shared" si="3"/>
        <v>Mid Career</v>
      </c>
      <c r="AU196" t="str">
        <f>IF(Table_1[[#This Row],[Percent Salary Hike]]&lt;=12,"10-12%",IF(Table_1[[#This Row],[Percent Salary Hike]]&lt;=15,"13-15%",IF(Table_1[[#This Row],[Percent Salary Hike]]&lt;=18,"16-18%",IF(Table_1[[#This Row],[Percent Salary Hike]]&lt;=21,"19-21%","22%+"))))</f>
        <v>22%+</v>
      </c>
      <c r="AV196" t="str">
        <f>IF(Table_1[[#This Row],[Years At Company]]&lt;=2,"0-2 Years",IF(Table_1[[#This Row],[Years At Company]]&lt;=5,"3-5 Years",IF(Table_1[[#This Row],[Years At Company]]&lt;=8,"6-8 Years",IF(Table_1[[#This Row],[Years At Company]]&lt;=11,"9-11 Years","12+ Years"))))</f>
        <v>12+ Years</v>
      </c>
    </row>
    <row r="197" spans="1:48"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c r="AS197" s="13" t="str">
        <f>IF(Data!Q197&lt;=25,"18-25",IF(Data!Q197&lt;=35,"26-35",IF(Data!Q197&lt;=45,"36-45","46+")))</f>
        <v>36-45</v>
      </c>
      <c r="AT197" s="13" t="str">
        <f t="shared" si="3"/>
        <v>Mid Career</v>
      </c>
      <c r="AU197" t="str">
        <f>IF(Table_1[[#This Row],[Percent Salary Hike]]&lt;=12,"10-12%",IF(Table_1[[#This Row],[Percent Salary Hike]]&lt;=15,"13-15%",IF(Table_1[[#This Row],[Percent Salary Hike]]&lt;=18,"16-18%",IF(Table_1[[#This Row],[Percent Salary Hike]]&lt;=21,"19-21%","22%+"))))</f>
        <v>10-12%</v>
      </c>
      <c r="AV197" t="str">
        <f>IF(Table_1[[#This Row],[Years At Company]]&lt;=2,"0-2 Years",IF(Table_1[[#This Row],[Years At Company]]&lt;=5,"3-5 Years",IF(Table_1[[#This Row],[Years At Company]]&lt;=8,"6-8 Years",IF(Table_1[[#This Row],[Years At Company]]&lt;=11,"9-11 Years","12+ Years"))))</f>
        <v>6-8 Years</v>
      </c>
    </row>
    <row r="198" spans="1:48"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c r="AS198" s="13" t="str">
        <f>IF(Data!Q198&lt;=25,"18-25",IF(Data!Q198&lt;=35,"26-35",IF(Data!Q198&lt;=45,"36-45","46+")))</f>
        <v>26-35</v>
      </c>
      <c r="AT198" s="13" t="str">
        <f t="shared" si="3"/>
        <v>Early Career</v>
      </c>
      <c r="AU198" t="str">
        <f>IF(Table_1[[#This Row],[Percent Salary Hike]]&lt;=12,"10-12%",IF(Table_1[[#This Row],[Percent Salary Hike]]&lt;=15,"13-15%",IF(Table_1[[#This Row],[Percent Salary Hike]]&lt;=18,"16-18%",IF(Table_1[[#This Row],[Percent Salary Hike]]&lt;=21,"19-21%","22%+"))))</f>
        <v>10-12%</v>
      </c>
      <c r="AV198" t="str">
        <f>IF(Table_1[[#This Row],[Years At Company]]&lt;=2,"0-2 Years",IF(Table_1[[#This Row],[Years At Company]]&lt;=5,"3-5 Years",IF(Table_1[[#This Row],[Years At Company]]&lt;=8,"6-8 Years",IF(Table_1[[#This Row],[Years At Company]]&lt;=11,"9-11 Years","12+ Years"))))</f>
        <v>6-8 Years</v>
      </c>
    </row>
    <row r="199" spans="1:48"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c r="AS199" s="13" t="str">
        <f>IF(Data!Q199&lt;=25,"18-25",IF(Data!Q199&lt;=35,"26-35",IF(Data!Q199&lt;=45,"36-45","46+")))</f>
        <v>36-45</v>
      </c>
      <c r="AT199" s="13" t="str">
        <f t="shared" si="3"/>
        <v>Mid Career</v>
      </c>
      <c r="AU199" t="str">
        <f>IF(Table_1[[#This Row],[Percent Salary Hike]]&lt;=12,"10-12%",IF(Table_1[[#This Row],[Percent Salary Hike]]&lt;=15,"13-15%",IF(Table_1[[#This Row],[Percent Salary Hike]]&lt;=18,"16-18%",IF(Table_1[[#This Row],[Percent Salary Hike]]&lt;=21,"19-21%","22%+"))))</f>
        <v>16-18%</v>
      </c>
      <c r="AV199" t="str">
        <f>IF(Table_1[[#This Row],[Years At Company]]&lt;=2,"0-2 Years",IF(Table_1[[#This Row],[Years At Company]]&lt;=5,"3-5 Years",IF(Table_1[[#This Row],[Years At Company]]&lt;=8,"6-8 Years",IF(Table_1[[#This Row],[Years At Company]]&lt;=11,"9-11 Years","12+ Years"))))</f>
        <v>3-5 Years</v>
      </c>
    </row>
    <row r="200" spans="1:48"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c r="AS200" s="13" t="str">
        <f>IF(Data!Q200&lt;=25,"18-25",IF(Data!Q200&lt;=35,"26-35",IF(Data!Q200&lt;=45,"36-45","46+")))</f>
        <v>36-45</v>
      </c>
      <c r="AT200" s="13" t="str">
        <f t="shared" si="3"/>
        <v>Mid Career</v>
      </c>
      <c r="AU200" t="str">
        <f>IF(Table_1[[#This Row],[Percent Salary Hike]]&lt;=12,"10-12%",IF(Table_1[[#This Row],[Percent Salary Hike]]&lt;=15,"13-15%",IF(Table_1[[#This Row],[Percent Salary Hike]]&lt;=18,"16-18%",IF(Table_1[[#This Row],[Percent Salary Hike]]&lt;=21,"19-21%","22%+"))))</f>
        <v>13-15%</v>
      </c>
      <c r="AV200" t="str">
        <f>IF(Table_1[[#This Row],[Years At Company]]&lt;=2,"0-2 Years",IF(Table_1[[#This Row],[Years At Company]]&lt;=5,"3-5 Years",IF(Table_1[[#This Row],[Years At Company]]&lt;=8,"6-8 Years",IF(Table_1[[#This Row],[Years At Company]]&lt;=11,"9-11 Years","12+ Years"))))</f>
        <v>0-2 Years</v>
      </c>
    </row>
    <row r="201" spans="1:48"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c r="AS201" s="13" t="str">
        <f>IF(Data!Q201&lt;=25,"18-25",IF(Data!Q201&lt;=35,"26-35",IF(Data!Q201&lt;=45,"36-45","46+")))</f>
        <v>36-45</v>
      </c>
      <c r="AT201" s="13" t="str">
        <f t="shared" si="3"/>
        <v>Mid Career</v>
      </c>
      <c r="AU201" t="str">
        <f>IF(Table_1[[#This Row],[Percent Salary Hike]]&lt;=12,"10-12%",IF(Table_1[[#This Row],[Percent Salary Hike]]&lt;=15,"13-15%",IF(Table_1[[#This Row],[Percent Salary Hike]]&lt;=18,"16-18%",IF(Table_1[[#This Row],[Percent Salary Hike]]&lt;=21,"19-21%","22%+"))))</f>
        <v>16-18%</v>
      </c>
      <c r="AV201" t="str">
        <f>IF(Table_1[[#This Row],[Years At Company]]&lt;=2,"0-2 Years",IF(Table_1[[#This Row],[Years At Company]]&lt;=5,"3-5 Years",IF(Table_1[[#This Row],[Years At Company]]&lt;=8,"6-8 Years",IF(Table_1[[#This Row],[Years At Company]]&lt;=11,"9-11 Years","12+ Years"))))</f>
        <v>6-8 Years</v>
      </c>
    </row>
    <row r="202" spans="1:48"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c r="AS202" s="13" t="str">
        <f>IF(Data!Q202&lt;=25,"18-25",IF(Data!Q202&lt;=35,"26-35",IF(Data!Q202&lt;=45,"36-45","46+")))</f>
        <v>26-35</v>
      </c>
      <c r="AT202" s="13" t="str">
        <f t="shared" si="3"/>
        <v>Early Career</v>
      </c>
      <c r="AU202" t="str">
        <f>IF(Table_1[[#This Row],[Percent Salary Hike]]&lt;=12,"10-12%",IF(Table_1[[#This Row],[Percent Salary Hike]]&lt;=15,"13-15%",IF(Table_1[[#This Row],[Percent Salary Hike]]&lt;=18,"16-18%",IF(Table_1[[#This Row],[Percent Salary Hike]]&lt;=21,"19-21%","22%+"))))</f>
        <v>19-21%</v>
      </c>
      <c r="AV202" t="str">
        <f>IF(Table_1[[#This Row],[Years At Company]]&lt;=2,"0-2 Years",IF(Table_1[[#This Row],[Years At Company]]&lt;=5,"3-5 Years",IF(Table_1[[#This Row],[Years At Company]]&lt;=8,"6-8 Years",IF(Table_1[[#This Row],[Years At Company]]&lt;=11,"9-11 Years","12+ Years"))))</f>
        <v>0-2 Years</v>
      </c>
    </row>
    <row r="203" spans="1:48"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c r="AS203" s="13" t="str">
        <f>IF(Data!Q203&lt;=25,"18-25",IF(Data!Q203&lt;=35,"26-35",IF(Data!Q203&lt;=45,"36-45","46+")))</f>
        <v>46+</v>
      </c>
      <c r="AT203" s="13" t="str">
        <f t="shared" si="3"/>
        <v>Senior</v>
      </c>
      <c r="AU203" t="str">
        <f>IF(Table_1[[#This Row],[Percent Salary Hike]]&lt;=12,"10-12%",IF(Table_1[[#This Row],[Percent Salary Hike]]&lt;=15,"13-15%",IF(Table_1[[#This Row],[Percent Salary Hike]]&lt;=18,"16-18%",IF(Table_1[[#This Row],[Percent Salary Hike]]&lt;=21,"19-21%","22%+"))))</f>
        <v>13-15%</v>
      </c>
      <c r="AV203" t="str">
        <f>IF(Table_1[[#This Row],[Years At Company]]&lt;=2,"0-2 Years",IF(Table_1[[#This Row],[Years At Company]]&lt;=5,"3-5 Years",IF(Table_1[[#This Row],[Years At Company]]&lt;=8,"6-8 Years",IF(Table_1[[#This Row],[Years At Company]]&lt;=11,"9-11 Years","12+ Years"))))</f>
        <v>6-8 Years</v>
      </c>
    </row>
    <row r="204" spans="1:48"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c r="AS204" s="13" t="str">
        <f>IF(Data!Q204&lt;=25,"18-25",IF(Data!Q204&lt;=35,"26-35",IF(Data!Q204&lt;=45,"36-45","46+")))</f>
        <v>26-35</v>
      </c>
      <c r="AT204" s="13" t="str">
        <f t="shared" si="3"/>
        <v>Early Career</v>
      </c>
      <c r="AU204" t="str">
        <f>IF(Table_1[[#This Row],[Percent Salary Hike]]&lt;=12,"10-12%",IF(Table_1[[#This Row],[Percent Salary Hike]]&lt;=15,"13-15%",IF(Table_1[[#This Row],[Percent Salary Hike]]&lt;=18,"16-18%",IF(Table_1[[#This Row],[Percent Salary Hike]]&lt;=21,"19-21%","22%+"))))</f>
        <v>16-18%</v>
      </c>
      <c r="AV204" t="str">
        <f>IF(Table_1[[#This Row],[Years At Company]]&lt;=2,"0-2 Years",IF(Table_1[[#This Row],[Years At Company]]&lt;=5,"3-5 Years",IF(Table_1[[#This Row],[Years At Company]]&lt;=8,"6-8 Years",IF(Table_1[[#This Row],[Years At Company]]&lt;=11,"9-11 Years","12+ Years"))))</f>
        <v>3-5 Years</v>
      </c>
    </row>
    <row r="205" spans="1:48"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c r="AS205" s="13" t="str">
        <f>IF(Data!Q205&lt;=25,"18-25",IF(Data!Q205&lt;=35,"26-35",IF(Data!Q205&lt;=45,"36-45","46+")))</f>
        <v>36-45</v>
      </c>
      <c r="AT205" s="13" t="str">
        <f t="shared" si="3"/>
        <v>Mid Career</v>
      </c>
      <c r="AU205" t="str">
        <f>IF(Table_1[[#This Row],[Percent Salary Hike]]&lt;=12,"10-12%",IF(Table_1[[#This Row],[Percent Salary Hike]]&lt;=15,"13-15%",IF(Table_1[[#This Row],[Percent Salary Hike]]&lt;=18,"16-18%",IF(Table_1[[#This Row],[Percent Salary Hike]]&lt;=21,"19-21%","22%+"))))</f>
        <v>13-15%</v>
      </c>
      <c r="AV205" t="str">
        <f>IF(Table_1[[#This Row],[Years At Company]]&lt;=2,"0-2 Years",IF(Table_1[[#This Row],[Years At Company]]&lt;=5,"3-5 Years",IF(Table_1[[#This Row],[Years At Company]]&lt;=8,"6-8 Years",IF(Table_1[[#This Row],[Years At Company]]&lt;=11,"9-11 Years","12+ Years"))))</f>
        <v>6-8 Years</v>
      </c>
    </row>
    <row r="206" spans="1:48"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c r="AS206" s="13" t="str">
        <f>IF(Data!Q206&lt;=25,"18-25",IF(Data!Q206&lt;=35,"26-35",IF(Data!Q206&lt;=45,"36-45","46+")))</f>
        <v>36-45</v>
      </c>
      <c r="AT206" s="13" t="str">
        <f t="shared" si="3"/>
        <v>Mid Career</v>
      </c>
      <c r="AU206" t="str">
        <f>IF(Table_1[[#This Row],[Percent Salary Hike]]&lt;=12,"10-12%",IF(Table_1[[#This Row],[Percent Salary Hike]]&lt;=15,"13-15%",IF(Table_1[[#This Row],[Percent Salary Hike]]&lt;=18,"16-18%",IF(Table_1[[#This Row],[Percent Salary Hike]]&lt;=21,"19-21%","22%+"))))</f>
        <v>19-21%</v>
      </c>
      <c r="AV206" t="str">
        <f>IF(Table_1[[#This Row],[Years At Company]]&lt;=2,"0-2 Years",IF(Table_1[[#This Row],[Years At Company]]&lt;=5,"3-5 Years",IF(Table_1[[#This Row],[Years At Company]]&lt;=8,"6-8 Years",IF(Table_1[[#This Row],[Years At Company]]&lt;=11,"9-11 Years","12+ Years"))))</f>
        <v>0-2 Years</v>
      </c>
    </row>
    <row r="207" spans="1:48"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c r="AS207" s="13" t="str">
        <f>IF(Data!Q207&lt;=25,"18-25",IF(Data!Q207&lt;=35,"26-35",IF(Data!Q207&lt;=45,"36-45","46+")))</f>
        <v>26-35</v>
      </c>
      <c r="AT207" s="13" t="str">
        <f t="shared" si="3"/>
        <v>Early Career</v>
      </c>
      <c r="AU207" t="str">
        <f>IF(Table_1[[#This Row],[Percent Salary Hike]]&lt;=12,"10-12%",IF(Table_1[[#This Row],[Percent Salary Hike]]&lt;=15,"13-15%",IF(Table_1[[#This Row],[Percent Salary Hike]]&lt;=18,"16-18%",IF(Table_1[[#This Row],[Percent Salary Hike]]&lt;=21,"19-21%","22%+"))))</f>
        <v>22%+</v>
      </c>
      <c r="AV207" t="str">
        <f>IF(Table_1[[#This Row],[Years At Company]]&lt;=2,"0-2 Years",IF(Table_1[[#This Row],[Years At Company]]&lt;=5,"3-5 Years",IF(Table_1[[#This Row],[Years At Company]]&lt;=8,"6-8 Years",IF(Table_1[[#This Row],[Years At Company]]&lt;=11,"9-11 Years","12+ Years"))))</f>
        <v>9-11 Years</v>
      </c>
    </row>
    <row r="208" spans="1:48"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c r="AS208" s="13" t="str">
        <f>IF(Data!Q208&lt;=25,"18-25",IF(Data!Q208&lt;=35,"26-35",IF(Data!Q208&lt;=45,"36-45","46+")))</f>
        <v>18-25</v>
      </c>
      <c r="AT208" s="13" t="str">
        <f t="shared" si="3"/>
        <v>Young</v>
      </c>
      <c r="AU208" t="str">
        <f>IF(Table_1[[#This Row],[Percent Salary Hike]]&lt;=12,"10-12%",IF(Table_1[[#This Row],[Percent Salary Hike]]&lt;=15,"13-15%",IF(Table_1[[#This Row],[Percent Salary Hike]]&lt;=18,"16-18%",IF(Table_1[[#This Row],[Percent Salary Hike]]&lt;=21,"19-21%","22%+"))))</f>
        <v>16-18%</v>
      </c>
      <c r="AV208" t="str">
        <f>IF(Table_1[[#This Row],[Years At Company]]&lt;=2,"0-2 Years",IF(Table_1[[#This Row],[Years At Company]]&lt;=5,"3-5 Years",IF(Table_1[[#This Row],[Years At Company]]&lt;=8,"6-8 Years",IF(Table_1[[#This Row],[Years At Company]]&lt;=11,"9-11 Years","12+ Years"))))</f>
        <v>3-5 Years</v>
      </c>
    </row>
    <row r="209" spans="1:48"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c r="AS209" s="13" t="str">
        <f>IF(Data!Q209&lt;=25,"18-25",IF(Data!Q209&lt;=35,"26-35",IF(Data!Q209&lt;=45,"36-45","46+")))</f>
        <v>36-45</v>
      </c>
      <c r="AT209" s="13" t="str">
        <f t="shared" si="3"/>
        <v>Mid Career</v>
      </c>
      <c r="AU209" t="str">
        <f>IF(Table_1[[#This Row],[Percent Salary Hike]]&lt;=12,"10-12%",IF(Table_1[[#This Row],[Percent Salary Hike]]&lt;=15,"13-15%",IF(Table_1[[#This Row],[Percent Salary Hike]]&lt;=18,"16-18%",IF(Table_1[[#This Row],[Percent Salary Hike]]&lt;=21,"19-21%","22%+"))))</f>
        <v>13-15%</v>
      </c>
      <c r="AV209" t="str">
        <f>IF(Table_1[[#This Row],[Years At Company]]&lt;=2,"0-2 Years",IF(Table_1[[#This Row],[Years At Company]]&lt;=5,"3-5 Years",IF(Table_1[[#This Row],[Years At Company]]&lt;=8,"6-8 Years",IF(Table_1[[#This Row],[Years At Company]]&lt;=11,"9-11 Years","12+ Years"))))</f>
        <v>6-8 Years</v>
      </c>
    </row>
    <row r="210" spans="1:48"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c r="AS210" s="13" t="str">
        <f>IF(Data!Q210&lt;=25,"18-25",IF(Data!Q210&lt;=35,"26-35",IF(Data!Q210&lt;=45,"36-45","46+")))</f>
        <v>36-45</v>
      </c>
      <c r="AT210" s="13" t="str">
        <f t="shared" si="3"/>
        <v>Mid Career</v>
      </c>
      <c r="AU210" t="str">
        <f>IF(Table_1[[#This Row],[Percent Salary Hike]]&lt;=12,"10-12%",IF(Table_1[[#This Row],[Percent Salary Hike]]&lt;=15,"13-15%",IF(Table_1[[#This Row],[Percent Salary Hike]]&lt;=18,"16-18%",IF(Table_1[[#This Row],[Percent Salary Hike]]&lt;=21,"19-21%","22%+"))))</f>
        <v>13-15%</v>
      </c>
      <c r="AV210" t="str">
        <f>IF(Table_1[[#This Row],[Years At Company]]&lt;=2,"0-2 Years",IF(Table_1[[#This Row],[Years At Company]]&lt;=5,"3-5 Years",IF(Table_1[[#This Row],[Years At Company]]&lt;=8,"6-8 Years",IF(Table_1[[#This Row],[Years At Company]]&lt;=11,"9-11 Years","12+ Years"))))</f>
        <v>3-5 Years</v>
      </c>
    </row>
    <row r="211" spans="1:48"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c r="AS211" s="13" t="str">
        <f>IF(Data!Q211&lt;=25,"18-25",IF(Data!Q211&lt;=35,"26-35",IF(Data!Q211&lt;=45,"36-45","46+")))</f>
        <v>46+</v>
      </c>
      <c r="AT211" s="13" t="str">
        <f t="shared" si="3"/>
        <v>Senior</v>
      </c>
      <c r="AU211" t="str">
        <f>IF(Table_1[[#This Row],[Percent Salary Hike]]&lt;=12,"10-12%",IF(Table_1[[#This Row],[Percent Salary Hike]]&lt;=15,"13-15%",IF(Table_1[[#This Row],[Percent Salary Hike]]&lt;=18,"16-18%",IF(Table_1[[#This Row],[Percent Salary Hike]]&lt;=21,"19-21%","22%+"))))</f>
        <v>16-18%</v>
      </c>
      <c r="AV211" t="str">
        <f>IF(Table_1[[#This Row],[Years At Company]]&lt;=2,"0-2 Years",IF(Table_1[[#This Row],[Years At Company]]&lt;=5,"3-5 Years",IF(Table_1[[#This Row],[Years At Company]]&lt;=8,"6-8 Years",IF(Table_1[[#This Row],[Years At Company]]&lt;=11,"9-11 Years","12+ Years"))))</f>
        <v>3-5 Years</v>
      </c>
    </row>
    <row r="212" spans="1:48"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c r="AS212" s="13" t="str">
        <f>IF(Data!Q212&lt;=25,"18-25",IF(Data!Q212&lt;=35,"26-35",IF(Data!Q212&lt;=45,"36-45","46+")))</f>
        <v>26-35</v>
      </c>
      <c r="AT212" s="13" t="str">
        <f t="shared" si="3"/>
        <v>Early Career</v>
      </c>
      <c r="AU212" t="str">
        <f>IF(Table_1[[#This Row],[Percent Salary Hike]]&lt;=12,"10-12%",IF(Table_1[[#This Row],[Percent Salary Hike]]&lt;=15,"13-15%",IF(Table_1[[#This Row],[Percent Salary Hike]]&lt;=18,"16-18%",IF(Table_1[[#This Row],[Percent Salary Hike]]&lt;=21,"19-21%","22%+"))))</f>
        <v>10-12%</v>
      </c>
      <c r="AV212" t="str">
        <f>IF(Table_1[[#This Row],[Years At Company]]&lt;=2,"0-2 Years",IF(Table_1[[#This Row],[Years At Company]]&lt;=5,"3-5 Years",IF(Table_1[[#This Row],[Years At Company]]&lt;=8,"6-8 Years",IF(Table_1[[#This Row],[Years At Company]]&lt;=11,"9-11 Years","12+ Years"))))</f>
        <v>12+ Years</v>
      </c>
    </row>
    <row r="213" spans="1:48"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c r="AS213" s="13" t="str">
        <f>IF(Data!Q213&lt;=25,"18-25",IF(Data!Q213&lt;=35,"26-35",IF(Data!Q213&lt;=45,"36-45","46+")))</f>
        <v>26-35</v>
      </c>
      <c r="AT213" s="13" t="str">
        <f t="shared" si="3"/>
        <v>Early Career</v>
      </c>
      <c r="AU213" t="str">
        <f>IF(Table_1[[#This Row],[Percent Salary Hike]]&lt;=12,"10-12%",IF(Table_1[[#This Row],[Percent Salary Hike]]&lt;=15,"13-15%",IF(Table_1[[#This Row],[Percent Salary Hike]]&lt;=18,"16-18%",IF(Table_1[[#This Row],[Percent Salary Hike]]&lt;=21,"19-21%","22%+"))))</f>
        <v>22%+</v>
      </c>
      <c r="AV213" t="str">
        <f>IF(Table_1[[#This Row],[Years At Company]]&lt;=2,"0-2 Years",IF(Table_1[[#This Row],[Years At Company]]&lt;=5,"3-5 Years",IF(Table_1[[#This Row],[Years At Company]]&lt;=8,"6-8 Years",IF(Table_1[[#This Row],[Years At Company]]&lt;=11,"9-11 Years","12+ Years"))))</f>
        <v>9-11 Years</v>
      </c>
    </row>
    <row r="214" spans="1:48"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c r="AS214" s="13" t="str">
        <f>IF(Data!Q214&lt;=25,"18-25",IF(Data!Q214&lt;=35,"26-35",IF(Data!Q214&lt;=45,"36-45","46+")))</f>
        <v>26-35</v>
      </c>
      <c r="AT214" s="13" t="str">
        <f t="shared" si="3"/>
        <v>Early Career</v>
      </c>
      <c r="AU214" t="str">
        <f>IF(Table_1[[#This Row],[Percent Salary Hike]]&lt;=12,"10-12%",IF(Table_1[[#This Row],[Percent Salary Hike]]&lt;=15,"13-15%",IF(Table_1[[#This Row],[Percent Salary Hike]]&lt;=18,"16-18%",IF(Table_1[[#This Row],[Percent Salary Hike]]&lt;=21,"19-21%","22%+"))))</f>
        <v>13-15%</v>
      </c>
      <c r="AV214" t="str">
        <f>IF(Table_1[[#This Row],[Years At Company]]&lt;=2,"0-2 Years",IF(Table_1[[#This Row],[Years At Company]]&lt;=5,"3-5 Years",IF(Table_1[[#This Row],[Years At Company]]&lt;=8,"6-8 Years",IF(Table_1[[#This Row],[Years At Company]]&lt;=11,"9-11 Years","12+ Years"))))</f>
        <v>6-8 Years</v>
      </c>
    </row>
    <row r="215" spans="1:48"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c r="AS215" s="13" t="str">
        <f>IF(Data!Q215&lt;=25,"18-25",IF(Data!Q215&lt;=35,"26-35",IF(Data!Q215&lt;=45,"36-45","46+")))</f>
        <v>46+</v>
      </c>
      <c r="AT215" s="13" t="str">
        <f t="shared" si="3"/>
        <v>Senior</v>
      </c>
      <c r="AU215" t="str">
        <f>IF(Table_1[[#This Row],[Percent Salary Hike]]&lt;=12,"10-12%",IF(Table_1[[#This Row],[Percent Salary Hike]]&lt;=15,"13-15%",IF(Table_1[[#This Row],[Percent Salary Hike]]&lt;=18,"16-18%",IF(Table_1[[#This Row],[Percent Salary Hike]]&lt;=21,"19-21%","22%+"))))</f>
        <v>16-18%</v>
      </c>
      <c r="AV215" t="str">
        <f>IF(Table_1[[#This Row],[Years At Company]]&lt;=2,"0-2 Years",IF(Table_1[[#This Row],[Years At Company]]&lt;=5,"3-5 Years",IF(Table_1[[#This Row],[Years At Company]]&lt;=8,"6-8 Years",IF(Table_1[[#This Row],[Years At Company]]&lt;=11,"9-11 Years","12+ Years"))))</f>
        <v>9-11 Years</v>
      </c>
    </row>
    <row r="216" spans="1:48"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c r="AS216" s="13" t="str">
        <f>IF(Data!Q216&lt;=25,"18-25",IF(Data!Q216&lt;=35,"26-35",IF(Data!Q216&lt;=45,"36-45","46+")))</f>
        <v>26-35</v>
      </c>
      <c r="AT216" s="13" t="str">
        <f t="shared" si="3"/>
        <v>Early Career</v>
      </c>
      <c r="AU216" t="str">
        <f>IF(Table_1[[#This Row],[Percent Salary Hike]]&lt;=12,"10-12%",IF(Table_1[[#This Row],[Percent Salary Hike]]&lt;=15,"13-15%",IF(Table_1[[#This Row],[Percent Salary Hike]]&lt;=18,"16-18%",IF(Table_1[[#This Row],[Percent Salary Hike]]&lt;=21,"19-21%","22%+"))))</f>
        <v>10-12%</v>
      </c>
      <c r="AV216" t="str">
        <f>IF(Table_1[[#This Row],[Years At Company]]&lt;=2,"0-2 Years",IF(Table_1[[#This Row],[Years At Company]]&lt;=5,"3-5 Years",IF(Table_1[[#This Row],[Years At Company]]&lt;=8,"6-8 Years",IF(Table_1[[#This Row],[Years At Company]]&lt;=11,"9-11 Years","12+ Years"))))</f>
        <v>3-5 Years</v>
      </c>
    </row>
    <row r="217" spans="1:48"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c r="AS217" s="13" t="str">
        <f>IF(Data!Q217&lt;=25,"18-25",IF(Data!Q217&lt;=35,"26-35",IF(Data!Q217&lt;=45,"36-45","46+")))</f>
        <v>36-45</v>
      </c>
      <c r="AT217" s="13" t="str">
        <f t="shared" si="3"/>
        <v>Mid Career</v>
      </c>
      <c r="AU217" t="str">
        <f>IF(Table_1[[#This Row],[Percent Salary Hike]]&lt;=12,"10-12%",IF(Table_1[[#This Row],[Percent Salary Hike]]&lt;=15,"13-15%",IF(Table_1[[#This Row],[Percent Salary Hike]]&lt;=18,"16-18%",IF(Table_1[[#This Row],[Percent Salary Hike]]&lt;=21,"19-21%","22%+"))))</f>
        <v>16-18%</v>
      </c>
      <c r="AV217" t="str">
        <f>IF(Table_1[[#This Row],[Years At Company]]&lt;=2,"0-2 Years",IF(Table_1[[#This Row],[Years At Company]]&lt;=5,"3-5 Years",IF(Table_1[[#This Row],[Years At Company]]&lt;=8,"6-8 Years",IF(Table_1[[#This Row],[Years At Company]]&lt;=11,"9-11 Years","12+ Years"))))</f>
        <v>0-2 Years</v>
      </c>
    </row>
    <row r="218" spans="1:48"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c r="AS218" s="13" t="str">
        <f>IF(Data!Q218&lt;=25,"18-25",IF(Data!Q218&lt;=35,"26-35",IF(Data!Q218&lt;=45,"36-45","46+")))</f>
        <v>26-35</v>
      </c>
      <c r="AT218" s="13" t="str">
        <f t="shared" si="3"/>
        <v>Early Career</v>
      </c>
      <c r="AU218" t="str">
        <f>IF(Table_1[[#This Row],[Percent Salary Hike]]&lt;=12,"10-12%",IF(Table_1[[#This Row],[Percent Salary Hike]]&lt;=15,"13-15%",IF(Table_1[[#This Row],[Percent Salary Hike]]&lt;=18,"16-18%",IF(Table_1[[#This Row],[Percent Salary Hike]]&lt;=21,"19-21%","22%+"))))</f>
        <v>13-15%</v>
      </c>
      <c r="AV218" t="str">
        <f>IF(Table_1[[#This Row],[Years At Company]]&lt;=2,"0-2 Years",IF(Table_1[[#This Row],[Years At Company]]&lt;=5,"3-5 Years",IF(Table_1[[#This Row],[Years At Company]]&lt;=8,"6-8 Years",IF(Table_1[[#This Row],[Years At Company]]&lt;=11,"9-11 Years","12+ Years"))))</f>
        <v>6-8 Years</v>
      </c>
    </row>
    <row r="219" spans="1:48"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c r="AS219" s="13" t="str">
        <f>IF(Data!Q219&lt;=25,"18-25",IF(Data!Q219&lt;=35,"26-35",IF(Data!Q219&lt;=45,"36-45","46+")))</f>
        <v>26-35</v>
      </c>
      <c r="AT219" s="13" t="str">
        <f t="shared" si="3"/>
        <v>Early Career</v>
      </c>
      <c r="AU219" t="str">
        <f>IF(Table_1[[#This Row],[Percent Salary Hike]]&lt;=12,"10-12%",IF(Table_1[[#This Row],[Percent Salary Hike]]&lt;=15,"13-15%",IF(Table_1[[#This Row],[Percent Salary Hike]]&lt;=18,"16-18%",IF(Table_1[[#This Row],[Percent Salary Hike]]&lt;=21,"19-21%","22%+"))))</f>
        <v>13-15%</v>
      </c>
      <c r="AV219" t="str">
        <f>IF(Table_1[[#This Row],[Years At Company]]&lt;=2,"0-2 Years",IF(Table_1[[#This Row],[Years At Company]]&lt;=5,"3-5 Years",IF(Table_1[[#This Row],[Years At Company]]&lt;=8,"6-8 Years",IF(Table_1[[#This Row],[Years At Company]]&lt;=11,"9-11 Years","12+ Years"))))</f>
        <v>6-8 Years</v>
      </c>
    </row>
    <row r="220" spans="1:48"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c r="AS220" s="13" t="str">
        <f>IF(Data!Q220&lt;=25,"18-25",IF(Data!Q220&lt;=35,"26-35",IF(Data!Q220&lt;=45,"36-45","46+")))</f>
        <v>36-45</v>
      </c>
      <c r="AT220" s="13" t="str">
        <f t="shared" si="3"/>
        <v>Mid Career</v>
      </c>
      <c r="AU220" t="str">
        <f>IF(Table_1[[#This Row],[Percent Salary Hike]]&lt;=12,"10-12%",IF(Table_1[[#This Row],[Percent Salary Hike]]&lt;=15,"13-15%",IF(Table_1[[#This Row],[Percent Salary Hike]]&lt;=18,"16-18%",IF(Table_1[[#This Row],[Percent Salary Hike]]&lt;=21,"19-21%","22%+"))))</f>
        <v>10-12%</v>
      </c>
      <c r="AV220" t="str">
        <f>IF(Table_1[[#This Row],[Years At Company]]&lt;=2,"0-2 Years",IF(Table_1[[#This Row],[Years At Company]]&lt;=5,"3-5 Years",IF(Table_1[[#This Row],[Years At Company]]&lt;=8,"6-8 Years",IF(Table_1[[#This Row],[Years At Company]]&lt;=11,"9-11 Years","12+ Years"))))</f>
        <v>12+ Years</v>
      </c>
    </row>
    <row r="221" spans="1:48"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c r="AS221" s="13" t="str">
        <f>IF(Data!Q221&lt;=25,"18-25",IF(Data!Q221&lt;=35,"26-35",IF(Data!Q221&lt;=45,"36-45","46+")))</f>
        <v>46+</v>
      </c>
      <c r="AT221" s="13" t="str">
        <f t="shared" si="3"/>
        <v>Senior</v>
      </c>
      <c r="AU221" t="str">
        <f>IF(Table_1[[#This Row],[Percent Salary Hike]]&lt;=12,"10-12%",IF(Table_1[[#This Row],[Percent Salary Hike]]&lt;=15,"13-15%",IF(Table_1[[#This Row],[Percent Salary Hike]]&lt;=18,"16-18%",IF(Table_1[[#This Row],[Percent Salary Hike]]&lt;=21,"19-21%","22%+"))))</f>
        <v>13-15%</v>
      </c>
      <c r="AV221" t="str">
        <f>IF(Table_1[[#This Row],[Years At Company]]&lt;=2,"0-2 Years",IF(Table_1[[#This Row],[Years At Company]]&lt;=5,"3-5 Years",IF(Table_1[[#This Row],[Years At Company]]&lt;=8,"6-8 Years",IF(Table_1[[#This Row],[Years At Company]]&lt;=11,"9-11 Years","12+ Years"))))</f>
        <v>6-8 Years</v>
      </c>
    </row>
    <row r="222" spans="1:48"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c r="AS222" s="13" t="str">
        <f>IF(Data!Q222&lt;=25,"18-25",IF(Data!Q222&lt;=35,"26-35",IF(Data!Q222&lt;=45,"36-45","46+")))</f>
        <v>36-45</v>
      </c>
      <c r="AT222" s="13" t="str">
        <f t="shared" si="3"/>
        <v>Mid Career</v>
      </c>
      <c r="AU222" t="str">
        <f>IF(Table_1[[#This Row],[Percent Salary Hike]]&lt;=12,"10-12%",IF(Table_1[[#This Row],[Percent Salary Hike]]&lt;=15,"13-15%",IF(Table_1[[#This Row],[Percent Salary Hike]]&lt;=18,"16-18%",IF(Table_1[[#This Row],[Percent Salary Hike]]&lt;=21,"19-21%","22%+"))))</f>
        <v>16-18%</v>
      </c>
      <c r="AV222" t="str">
        <f>IF(Table_1[[#This Row],[Years At Company]]&lt;=2,"0-2 Years",IF(Table_1[[#This Row],[Years At Company]]&lt;=5,"3-5 Years",IF(Table_1[[#This Row],[Years At Company]]&lt;=8,"6-8 Years",IF(Table_1[[#This Row],[Years At Company]]&lt;=11,"9-11 Years","12+ Years"))))</f>
        <v>12+ Years</v>
      </c>
    </row>
    <row r="223" spans="1:48"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c r="AS223" s="13" t="str">
        <f>IF(Data!Q223&lt;=25,"18-25",IF(Data!Q223&lt;=35,"26-35",IF(Data!Q223&lt;=45,"36-45","46+")))</f>
        <v>26-35</v>
      </c>
      <c r="AT223" s="13" t="str">
        <f t="shared" si="3"/>
        <v>Early Career</v>
      </c>
      <c r="AU223" t="str">
        <f>IF(Table_1[[#This Row],[Percent Salary Hike]]&lt;=12,"10-12%",IF(Table_1[[#This Row],[Percent Salary Hike]]&lt;=15,"13-15%",IF(Table_1[[#This Row],[Percent Salary Hike]]&lt;=18,"16-18%",IF(Table_1[[#This Row],[Percent Salary Hike]]&lt;=21,"19-21%","22%+"))))</f>
        <v>19-21%</v>
      </c>
      <c r="AV223" t="str">
        <f>IF(Table_1[[#This Row],[Years At Company]]&lt;=2,"0-2 Years",IF(Table_1[[#This Row],[Years At Company]]&lt;=5,"3-5 Years",IF(Table_1[[#This Row],[Years At Company]]&lt;=8,"6-8 Years",IF(Table_1[[#This Row],[Years At Company]]&lt;=11,"9-11 Years","12+ Years"))))</f>
        <v>3-5 Years</v>
      </c>
    </row>
    <row r="224" spans="1:48"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c r="AS224" s="13" t="str">
        <f>IF(Data!Q224&lt;=25,"18-25",IF(Data!Q224&lt;=35,"26-35",IF(Data!Q224&lt;=45,"36-45","46+")))</f>
        <v>36-45</v>
      </c>
      <c r="AT224" s="13" t="str">
        <f t="shared" si="3"/>
        <v>Mid Career</v>
      </c>
      <c r="AU224" t="str">
        <f>IF(Table_1[[#This Row],[Percent Salary Hike]]&lt;=12,"10-12%",IF(Table_1[[#This Row],[Percent Salary Hike]]&lt;=15,"13-15%",IF(Table_1[[#This Row],[Percent Salary Hike]]&lt;=18,"16-18%",IF(Table_1[[#This Row],[Percent Salary Hike]]&lt;=21,"19-21%","22%+"))))</f>
        <v>13-15%</v>
      </c>
      <c r="AV224" t="str">
        <f>IF(Table_1[[#This Row],[Years At Company]]&lt;=2,"0-2 Years",IF(Table_1[[#This Row],[Years At Company]]&lt;=5,"3-5 Years",IF(Table_1[[#This Row],[Years At Company]]&lt;=8,"6-8 Years",IF(Table_1[[#This Row],[Years At Company]]&lt;=11,"9-11 Years","12+ Years"))))</f>
        <v>9-11 Years</v>
      </c>
    </row>
    <row r="225" spans="1:48"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c r="AS225" s="13" t="str">
        <f>IF(Data!Q225&lt;=25,"18-25",IF(Data!Q225&lt;=35,"26-35",IF(Data!Q225&lt;=45,"36-45","46+")))</f>
        <v>36-45</v>
      </c>
      <c r="AT225" s="13" t="str">
        <f t="shared" si="3"/>
        <v>Mid Career</v>
      </c>
      <c r="AU225" t="str">
        <f>IF(Table_1[[#This Row],[Percent Salary Hike]]&lt;=12,"10-12%",IF(Table_1[[#This Row],[Percent Salary Hike]]&lt;=15,"13-15%",IF(Table_1[[#This Row],[Percent Salary Hike]]&lt;=18,"16-18%",IF(Table_1[[#This Row],[Percent Salary Hike]]&lt;=21,"19-21%","22%+"))))</f>
        <v>10-12%</v>
      </c>
      <c r="AV225" t="str">
        <f>IF(Table_1[[#This Row],[Years At Company]]&lt;=2,"0-2 Years",IF(Table_1[[#This Row],[Years At Company]]&lt;=5,"3-5 Years",IF(Table_1[[#This Row],[Years At Company]]&lt;=8,"6-8 Years",IF(Table_1[[#This Row],[Years At Company]]&lt;=11,"9-11 Years","12+ Years"))))</f>
        <v>12+ Years</v>
      </c>
    </row>
    <row r="226" spans="1:48"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c r="AS226" s="13" t="str">
        <f>IF(Data!Q226&lt;=25,"18-25",IF(Data!Q226&lt;=35,"26-35",IF(Data!Q226&lt;=45,"36-45","46+")))</f>
        <v>26-35</v>
      </c>
      <c r="AT226" s="13" t="str">
        <f t="shared" si="3"/>
        <v>Early Career</v>
      </c>
      <c r="AU226" t="str">
        <f>IF(Table_1[[#This Row],[Percent Salary Hike]]&lt;=12,"10-12%",IF(Table_1[[#This Row],[Percent Salary Hike]]&lt;=15,"13-15%",IF(Table_1[[#This Row],[Percent Salary Hike]]&lt;=18,"16-18%",IF(Table_1[[#This Row],[Percent Salary Hike]]&lt;=21,"19-21%","22%+"))))</f>
        <v>10-12%</v>
      </c>
      <c r="AV226" t="str">
        <f>IF(Table_1[[#This Row],[Years At Company]]&lt;=2,"0-2 Years",IF(Table_1[[#This Row],[Years At Company]]&lt;=5,"3-5 Years",IF(Table_1[[#This Row],[Years At Company]]&lt;=8,"6-8 Years",IF(Table_1[[#This Row],[Years At Company]]&lt;=11,"9-11 Years","12+ Years"))))</f>
        <v>3-5 Years</v>
      </c>
    </row>
    <row r="227" spans="1:48"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c r="AS227" s="13" t="str">
        <f>IF(Data!Q227&lt;=25,"18-25",IF(Data!Q227&lt;=35,"26-35",IF(Data!Q227&lt;=45,"36-45","46+")))</f>
        <v>46+</v>
      </c>
      <c r="AT227" s="13" t="str">
        <f t="shared" si="3"/>
        <v>Senior</v>
      </c>
      <c r="AU227" t="str">
        <f>IF(Table_1[[#This Row],[Percent Salary Hike]]&lt;=12,"10-12%",IF(Table_1[[#This Row],[Percent Salary Hike]]&lt;=15,"13-15%",IF(Table_1[[#This Row],[Percent Salary Hike]]&lt;=18,"16-18%",IF(Table_1[[#This Row],[Percent Salary Hike]]&lt;=21,"19-21%","22%+"))))</f>
        <v>16-18%</v>
      </c>
      <c r="AV227" t="str">
        <f>IF(Table_1[[#This Row],[Years At Company]]&lt;=2,"0-2 Years",IF(Table_1[[#This Row],[Years At Company]]&lt;=5,"3-5 Years",IF(Table_1[[#This Row],[Years At Company]]&lt;=8,"6-8 Years",IF(Table_1[[#This Row],[Years At Company]]&lt;=11,"9-11 Years","12+ Years"))))</f>
        <v>0-2 Years</v>
      </c>
    </row>
    <row r="228" spans="1:48"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c r="AS228" s="13" t="str">
        <f>IF(Data!Q228&lt;=25,"18-25",IF(Data!Q228&lt;=35,"26-35",IF(Data!Q228&lt;=45,"36-45","46+")))</f>
        <v>36-45</v>
      </c>
      <c r="AT228" s="13" t="str">
        <f t="shared" si="3"/>
        <v>Mid Career</v>
      </c>
      <c r="AU228" t="str">
        <f>IF(Table_1[[#This Row],[Percent Salary Hike]]&lt;=12,"10-12%",IF(Table_1[[#This Row],[Percent Salary Hike]]&lt;=15,"13-15%",IF(Table_1[[#This Row],[Percent Salary Hike]]&lt;=18,"16-18%",IF(Table_1[[#This Row],[Percent Salary Hike]]&lt;=21,"19-21%","22%+"))))</f>
        <v>16-18%</v>
      </c>
      <c r="AV228" t="str">
        <f>IF(Table_1[[#This Row],[Years At Company]]&lt;=2,"0-2 Years",IF(Table_1[[#This Row],[Years At Company]]&lt;=5,"3-5 Years",IF(Table_1[[#This Row],[Years At Company]]&lt;=8,"6-8 Years",IF(Table_1[[#This Row],[Years At Company]]&lt;=11,"9-11 Years","12+ Years"))))</f>
        <v>9-11 Years</v>
      </c>
    </row>
    <row r="229" spans="1:48"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c r="AS229" s="13" t="str">
        <f>IF(Data!Q229&lt;=25,"18-25",IF(Data!Q229&lt;=35,"26-35",IF(Data!Q229&lt;=45,"36-45","46+")))</f>
        <v>26-35</v>
      </c>
      <c r="AT229" s="13" t="str">
        <f t="shared" si="3"/>
        <v>Early Career</v>
      </c>
      <c r="AU229" t="str">
        <f>IF(Table_1[[#This Row],[Percent Salary Hike]]&lt;=12,"10-12%",IF(Table_1[[#This Row],[Percent Salary Hike]]&lt;=15,"13-15%",IF(Table_1[[#This Row],[Percent Salary Hike]]&lt;=18,"16-18%",IF(Table_1[[#This Row],[Percent Salary Hike]]&lt;=21,"19-21%","22%+"))))</f>
        <v>13-15%</v>
      </c>
      <c r="AV229" t="str">
        <f>IF(Table_1[[#This Row],[Years At Company]]&lt;=2,"0-2 Years",IF(Table_1[[#This Row],[Years At Company]]&lt;=5,"3-5 Years",IF(Table_1[[#This Row],[Years At Company]]&lt;=8,"6-8 Years",IF(Table_1[[#This Row],[Years At Company]]&lt;=11,"9-11 Years","12+ Years"))))</f>
        <v>9-11 Years</v>
      </c>
    </row>
    <row r="230" spans="1:48"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c r="AS230" s="13" t="str">
        <f>IF(Data!Q230&lt;=25,"18-25",IF(Data!Q230&lt;=35,"26-35",IF(Data!Q230&lt;=45,"36-45","46+")))</f>
        <v>26-35</v>
      </c>
      <c r="AT230" s="13" t="str">
        <f t="shared" si="3"/>
        <v>Early Career</v>
      </c>
      <c r="AU230" t="str">
        <f>IF(Table_1[[#This Row],[Percent Salary Hike]]&lt;=12,"10-12%",IF(Table_1[[#This Row],[Percent Salary Hike]]&lt;=15,"13-15%",IF(Table_1[[#This Row],[Percent Salary Hike]]&lt;=18,"16-18%",IF(Table_1[[#This Row],[Percent Salary Hike]]&lt;=21,"19-21%","22%+"))))</f>
        <v>13-15%</v>
      </c>
      <c r="AV230" t="str">
        <f>IF(Table_1[[#This Row],[Years At Company]]&lt;=2,"0-2 Years",IF(Table_1[[#This Row],[Years At Company]]&lt;=5,"3-5 Years",IF(Table_1[[#This Row],[Years At Company]]&lt;=8,"6-8 Years",IF(Table_1[[#This Row],[Years At Company]]&lt;=11,"9-11 Years","12+ Years"))))</f>
        <v>9-11 Years</v>
      </c>
    </row>
    <row r="231" spans="1:48"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c r="AS231" s="13" t="str">
        <f>IF(Data!Q231&lt;=25,"18-25",IF(Data!Q231&lt;=35,"26-35",IF(Data!Q231&lt;=45,"36-45","46+")))</f>
        <v>26-35</v>
      </c>
      <c r="AT231" s="13" t="str">
        <f t="shared" si="3"/>
        <v>Early Career</v>
      </c>
      <c r="AU231" t="str">
        <f>IF(Table_1[[#This Row],[Percent Salary Hike]]&lt;=12,"10-12%",IF(Table_1[[#This Row],[Percent Salary Hike]]&lt;=15,"13-15%",IF(Table_1[[#This Row],[Percent Salary Hike]]&lt;=18,"16-18%",IF(Table_1[[#This Row],[Percent Salary Hike]]&lt;=21,"19-21%","22%+"))))</f>
        <v>13-15%</v>
      </c>
      <c r="AV231" t="str">
        <f>IF(Table_1[[#This Row],[Years At Company]]&lt;=2,"0-2 Years",IF(Table_1[[#This Row],[Years At Company]]&lt;=5,"3-5 Years",IF(Table_1[[#This Row],[Years At Company]]&lt;=8,"6-8 Years",IF(Table_1[[#This Row],[Years At Company]]&lt;=11,"9-11 Years","12+ Years"))))</f>
        <v>3-5 Years</v>
      </c>
    </row>
    <row r="232" spans="1:48"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c r="AS232" s="13" t="str">
        <f>IF(Data!Q232&lt;=25,"18-25",IF(Data!Q232&lt;=35,"26-35",IF(Data!Q232&lt;=45,"36-45","46+")))</f>
        <v>46+</v>
      </c>
      <c r="AT232" s="13" t="str">
        <f t="shared" si="3"/>
        <v>Senior</v>
      </c>
      <c r="AU232" t="str">
        <f>IF(Table_1[[#This Row],[Percent Salary Hike]]&lt;=12,"10-12%",IF(Table_1[[#This Row],[Percent Salary Hike]]&lt;=15,"13-15%",IF(Table_1[[#This Row],[Percent Salary Hike]]&lt;=18,"16-18%",IF(Table_1[[#This Row],[Percent Salary Hike]]&lt;=21,"19-21%","22%+"))))</f>
        <v>13-15%</v>
      </c>
      <c r="AV232" t="str">
        <f>IF(Table_1[[#This Row],[Years At Company]]&lt;=2,"0-2 Years",IF(Table_1[[#This Row],[Years At Company]]&lt;=5,"3-5 Years",IF(Table_1[[#This Row],[Years At Company]]&lt;=8,"6-8 Years",IF(Table_1[[#This Row],[Years At Company]]&lt;=11,"9-11 Years","12+ Years"))))</f>
        <v>0-2 Years</v>
      </c>
    </row>
    <row r="233" spans="1:48"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c r="AS233" s="13" t="str">
        <f>IF(Data!Q233&lt;=25,"18-25",IF(Data!Q233&lt;=35,"26-35",IF(Data!Q233&lt;=45,"36-45","46+")))</f>
        <v>36-45</v>
      </c>
      <c r="AT233" s="13" t="str">
        <f t="shared" si="3"/>
        <v>Mid Career</v>
      </c>
      <c r="AU233" t="str">
        <f>IF(Table_1[[#This Row],[Percent Salary Hike]]&lt;=12,"10-12%",IF(Table_1[[#This Row],[Percent Salary Hike]]&lt;=15,"13-15%",IF(Table_1[[#This Row],[Percent Salary Hike]]&lt;=18,"16-18%",IF(Table_1[[#This Row],[Percent Salary Hike]]&lt;=21,"19-21%","22%+"))))</f>
        <v>10-12%</v>
      </c>
      <c r="AV233" t="str">
        <f>IF(Table_1[[#This Row],[Years At Company]]&lt;=2,"0-2 Years",IF(Table_1[[#This Row],[Years At Company]]&lt;=5,"3-5 Years",IF(Table_1[[#This Row],[Years At Company]]&lt;=8,"6-8 Years",IF(Table_1[[#This Row],[Years At Company]]&lt;=11,"9-11 Years","12+ Years"))))</f>
        <v>12+ Years</v>
      </c>
    </row>
    <row r="234" spans="1:48"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c r="AS234" s="13" t="str">
        <f>IF(Data!Q234&lt;=25,"18-25",IF(Data!Q234&lt;=35,"26-35",IF(Data!Q234&lt;=45,"36-45","46+")))</f>
        <v>46+</v>
      </c>
      <c r="AT234" s="13" t="str">
        <f t="shared" si="3"/>
        <v>Senior</v>
      </c>
      <c r="AU234" t="str">
        <f>IF(Table_1[[#This Row],[Percent Salary Hike]]&lt;=12,"10-12%",IF(Table_1[[#This Row],[Percent Salary Hike]]&lt;=15,"13-15%",IF(Table_1[[#This Row],[Percent Salary Hike]]&lt;=18,"16-18%",IF(Table_1[[#This Row],[Percent Salary Hike]]&lt;=21,"19-21%","22%+"))))</f>
        <v>16-18%</v>
      </c>
      <c r="AV234" t="str">
        <f>IF(Table_1[[#This Row],[Years At Company]]&lt;=2,"0-2 Years",IF(Table_1[[#This Row],[Years At Company]]&lt;=5,"3-5 Years",IF(Table_1[[#This Row],[Years At Company]]&lt;=8,"6-8 Years",IF(Table_1[[#This Row],[Years At Company]]&lt;=11,"9-11 Years","12+ Years"))))</f>
        <v>0-2 Years</v>
      </c>
    </row>
    <row r="235" spans="1:48"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c r="AS235" s="13" t="str">
        <f>IF(Data!Q235&lt;=25,"18-25",IF(Data!Q235&lt;=35,"26-35",IF(Data!Q235&lt;=45,"36-45","46+")))</f>
        <v>46+</v>
      </c>
      <c r="AT235" s="13" t="str">
        <f t="shared" si="3"/>
        <v>Senior</v>
      </c>
      <c r="AU235" t="str">
        <f>IF(Table_1[[#This Row],[Percent Salary Hike]]&lt;=12,"10-12%",IF(Table_1[[#This Row],[Percent Salary Hike]]&lt;=15,"13-15%",IF(Table_1[[#This Row],[Percent Salary Hike]]&lt;=18,"16-18%",IF(Table_1[[#This Row],[Percent Salary Hike]]&lt;=21,"19-21%","22%+"))))</f>
        <v>10-12%</v>
      </c>
      <c r="AV235" t="str">
        <f>IF(Table_1[[#This Row],[Years At Company]]&lt;=2,"0-2 Years",IF(Table_1[[#This Row],[Years At Company]]&lt;=5,"3-5 Years",IF(Table_1[[#This Row],[Years At Company]]&lt;=8,"6-8 Years",IF(Table_1[[#This Row],[Years At Company]]&lt;=11,"9-11 Years","12+ Years"))))</f>
        <v>6-8 Years</v>
      </c>
    </row>
    <row r="236" spans="1:48"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c r="AS236" s="13" t="str">
        <f>IF(Data!Q236&lt;=25,"18-25",IF(Data!Q236&lt;=35,"26-35",IF(Data!Q236&lt;=45,"36-45","46+")))</f>
        <v>26-35</v>
      </c>
      <c r="AT236" s="13" t="str">
        <f t="shared" si="3"/>
        <v>Early Career</v>
      </c>
      <c r="AU236" t="str">
        <f>IF(Table_1[[#This Row],[Percent Salary Hike]]&lt;=12,"10-12%",IF(Table_1[[#This Row],[Percent Salary Hike]]&lt;=15,"13-15%",IF(Table_1[[#This Row],[Percent Salary Hike]]&lt;=18,"16-18%",IF(Table_1[[#This Row],[Percent Salary Hike]]&lt;=21,"19-21%","22%+"))))</f>
        <v>13-15%</v>
      </c>
      <c r="AV236" t="str">
        <f>IF(Table_1[[#This Row],[Years At Company]]&lt;=2,"0-2 Years",IF(Table_1[[#This Row],[Years At Company]]&lt;=5,"3-5 Years",IF(Table_1[[#This Row],[Years At Company]]&lt;=8,"6-8 Years",IF(Table_1[[#This Row],[Years At Company]]&lt;=11,"9-11 Years","12+ Years"))))</f>
        <v>3-5 Years</v>
      </c>
    </row>
    <row r="237" spans="1:48"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c r="AS237" s="13" t="str">
        <f>IF(Data!Q237&lt;=25,"18-25",IF(Data!Q237&lt;=35,"26-35",IF(Data!Q237&lt;=45,"36-45","46+")))</f>
        <v>36-45</v>
      </c>
      <c r="AT237" s="13" t="str">
        <f t="shared" si="3"/>
        <v>Mid Career</v>
      </c>
      <c r="AU237" t="str">
        <f>IF(Table_1[[#This Row],[Percent Salary Hike]]&lt;=12,"10-12%",IF(Table_1[[#This Row],[Percent Salary Hike]]&lt;=15,"13-15%",IF(Table_1[[#This Row],[Percent Salary Hike]]&lt;=18,"16-18%",IF(Table_1[[#This Row],[Percent Salary Hike]]&lt;=21,"19-21%","22%+"))))</f>
        <v>22%+</v>
      </c>
      <c r="AV237" t="str">
        <f>IF(Table_1[[#This Row],[Years At Company]]&lt;=2,"0-2 Years",IF(Table_1[[#This Row],[Years At Company]]&lt;=5,"3-5 Years",IF(Table_1[[#This Row],[Years At Company]]&lt;=8,"6-8 Years",IF(Table_1[[#This Row],[Years At Company]]&lt;=11,"9-11 Years","12+ Years"))))</f>
        <v>12+ Years</v>
      </c>
    </row>
    <row r="238" spans="1:48"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c r="AS238" s="13" t="str">
        <f>IF(Data!Q238&lt;=25,"18-25",IF(Data!Q238&lt;=35,"26-35",IF(Data!Q238&lt;=45,"36-45","46+")))</f>
        <v>26-35</v>
      </c>
      <c r="AT238" s="13" t="str">
        <f t="shared" si="3"/>
        <v>Early Career</v>
      </c>
      <c r="AU238" t="str">
        <f>IF(Table_1[[#This Row],[Percent Salary Hike]]&lt;=12,"10-12%",IF(Table_1[[#This Row],[Percent Salary Hike]]&lt;=15,"13-15%",IF(Table_1[[#This Row],[Percent Salary Hike]]&lt;=18,"16-18%",IF(Table_1[[#This Row],[Percent Salary Hike]]&lt;=21,"19-21%","22%+"))))</f>
        <v>19-21%</v>
      </c>
      <c r="AV238" t="str">
        <f>IF(Table_1[[#This Row],[Years At Company]]&lt;=2,"0-2 Years",IF(Table_1[[#This Row],[Years At Company]]&lt;=5,"3-5 Years",IF(Table_1[[#This Row],[Years At Company]]&lt;=8,"6-8 Years",IF(Table_1[[#This Row],[Years At Company]]&lt;=11,"9-11 Years","12+ Years"))))</f>
        <v>9-11 Years</v>
      </c>
    </row>
    <row r="239" spans="1:48"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c r="AS239" s="13" t="str">
        <f>IF(Data!Q239&lt;=25,"18-25",IF(Data!Q239&lt;=35,"26-35",IF(Data!Q239&lt;=45,"36-45","46+")))</f>
        <v>46+</v>
      </c>
      <c r="AT239" s="13" t="str">
        <f t="shared" si="3"/>
        <v>Senior</v>
      </c>
      <c r="AU239" t="str">
        <f>IF(Table_1[[#This Row],[Percent Salary Hike]]&lt;=12,"10-12%",IF(Table_1[[#This Row],[Percent Salary Hike]]&lt;=15,"13-15%",IF(Table_1[[#This Row],[Percent Salary Hike]]&lt;=18,"16-18%",IF(Table_1[[#This Row],[Percent Salary Hike]]&lt;=21,"19-21%","22%+"))))</f>
        <v>16-18%</v>
      </c>
      <c r="AV239" t="str">
        <f>IF(Table_1[[#This Row],[Years At Company]]&lt;=2,"0-2 Years",IF(Table_1[[#This Row],[Years At Company]]&lt;=5,"3-5 Years",IF(Table_1[[#This Row],[Years At Company]]&lt;=8,"6-8 Years",IF(Table_1[[#This Row],[Years At Company]]&lt;=11,"9-11 Years","12+ Years"))))</f>
        <v>12+ Years</v>
      </c>
    </row>
    <row r="240" spans="1:48"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c r="AS240" s="13" t="str">
        <f>IF(Data!Q240&lt;=25,"18-25",IF(Data!Q240&lt;=35,"26-35",IF(Data!Q240&lt;=45,"36-45","46+")))</f>
        <v>26-35</v>
      </c>
      <c r="AT240" s="13" t="str">
        <f t="shared" si="3"/>
        <v>Early Career</v>
      </c>
      <c r="AU240" t="str">
        <f>IF(Table_1[[#This Row],[Percent Salary Hike]]&lt;=12,"10-12%",IF(Table_1[[#This Row],[Percent Salary Hike]]&lt;=15,"13-15%",IF(Table_1[[#This Row],[Percent Salary Hike]]&lt;=18,"16-18%",IF(Table_1[[#This Row],[Percent Salary Hike]]&lt;=21,"19-21%","22%+"))))</f>
        <v>10-12%</v>
      </c>
      <c r="AV240" t="str">
        <f>IF(Table_1[[#This Row],[Years At Company]]&lt;=2,"0-2 Years",IF(Table_1[[#This Row],[Years At Company]]&lt;=5,"3-5 Years",IF(Table_1[[#This Row],[Years At Company]]&lt;=8,"6-8 Years",IF(Table_1[[#This Row],[Years At Company]]&lt;=11,"9-11 Years","12+ Years"))))</f>
        <v>3-5 Years</v>
      </c>
    </row>
    <row r="241" spans="1:48"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c r="AS241" s="13" t="str">
        <f>IF(Data!Q241&lt;=25,"18-25",IF(Data!Q241&lt;=35,"26-35",IF(Data!Q241&lt;=45,"36-45","46+")))</f>
        <v>26-35</v>
      </c>
      <c r="AT241" s="13" t="str">
        <f t="shared" si="3"/>
        <v>Early Career</v>
      </c>
      <c r="AU241" t="str">
        <f>IF(Table_1[[#This Row],[Percent Salary Hike]]&lt;=12,"10-12%",IF(Table_1[[#This Row],[Percent Salary Hike]]&lt;=15,"13-15%",IF(Table_1[[#This Row],[Percent Salary Hike]]&lt;=18,"16-18%",IF(Table_1[[#This Row],[Percent Salary Hike]]&lt;=21,"19-21%","22%+"))))</f>
        <v>13-15%</v>
      </c>
      <c r="AV241" t="str">
        <f>IF(Table_1[[#This Row],[Years At Company]]&lt;=2,"0-2 Years",IF(Table_1[[#This Row],[Years At Company]]&lt;=5,"3-5 Years",IF(Table_1[[#This Row],[Years At Company]]&lt;=8,"6-8 Years",IF(Table_1[[#This Row],[Years At Company]]&lt;=11,"9-11 Years","12+ Years"))))</f>
        <v>3-5 Years</v>
      </c>
    </row>
    <row r="242" spans="1:48"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c r="AS242" s="13" t="str">
        <f>IF(Data!Q242&lt;=25,"18-25",IF(Data!Q242&lt;=35,"26-35",IF(Data!Q242&lt;=45,"36-45","46+")))</f>
        <v>36-45</v>
      </c>
      <c r="AT242" s="13" t="str">
        <f t="shared" si="3"/>
        <v>Mid Career</v>
      </c>
      <c r="AU242" t="str">
        <f>IF(Table_1[[#This Row],[Percent Salary Hike]]&lt;=12,"10-12%",IF(Table_1[[#This Row],[Percent Salary Hike]]&lt;=15,"13-15%",IF(Table_1[[#This Row],[Percent Salary Hike]]&lt;=18,"16-18%",IF(Table_1[[#This Row],[Percent Salary Hike]]&lt;=21,"19-21%","22%+"))))</f>
        <v>13-15%</v>
      </c>
      <c r="AV242" t="str">
        <f>IF(Table_1[[#This Row],[Years At Company]]&lt;=2,"0-2 Years",IF(Table_1[[#This Row],[Years At Company]]&lt;=5,"3-5 Years",IF(Table_1[[#This Row],[Years At Company]]&lt;=8,"6-8 Years",IF(Table_1[[#This Row],[Years At Company]]&lt;=11,"9-11 Years","12+ Years"))))</f>
        <v>3-5 Years</v>
      </c>
    </row>
    <row r="243" spans="1:48"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c r="AS243" s="13" t="str">
        <f>IF(Data!Q243&lt;=25,"18-25",IF(Data!Q243&lt;=35,"26-35",IF(Data!Q243&lt;=45,"36-45","46+")))</f>
        <v>26-35</v>
      </c>
      <c r="AT243" s="13" t="str">
        <f t="shared" si="3"/>
        <v>Early Career</v>
      </c>
      <c r="AU243" t="str">
        <f>IF(Table_1[[#This Row],[Percent Salary Hike]]&lt;=12,"10-12%",IF(Table_1[[#This Row],[Percent Salary Hike]]&lt;=15,"13-15%",IF(Table_1[[#This Row],[Percent Salary Hike]]&lt;=18,"16-18%",IF(Table_1[[#This Row],[Percent Salary Hike]]&lt;=21,"19-21%","22%+"))))</f>
        <v>16-18%</v>
      </c>
      <c r="AV243" t="str">
        <f>IF(Table_1[[#This Row],[Years At Company]]&lt;=2,"0-2 Years",IF(Table_1[[#This Row],[Years At Company]]&lt;=5,"3-5 Years",IF(Table_1[[#This Row],[Years At Company]]&lt;=8,"6-8 Years",IF(Table_1[[#This Row],[Years At Company]]&lt;=11,"9-11 Years","12+ Years"))))</f>
        <v>3-5 Years</v>
      </c>
    </row>
    <row r="244" spans="1:48"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c r="AS244" s="13" t="str">
        <f>IF(Data!Q244&lt;=25,"18-25",IF(Data!Q244&lt;=35,"26-35",IF(Data!Q244&lt;=45,"36-45","46+")))</f>
        <v>36-45</v>
      </c>
      <c r="AT244" s="13" t="str">
        <f t="shared" si="3"/>
        <v>Mid Career</v>
      </c>
      <c r="AU244" t="str">
        <f>IF(Table_1[[#This Row],[Percent Salary Hike]]&lt;=12,"10-12%",IF(Table_1[[#This Row],[Percent Salary Hike]]&lt;=15,"13-15%",IF(Table_1[[#This Row],[Percent Salary Hike]]&lt;=18,"16-18%",IF(Table_1[[#This Row],[Percent Salary Hike]]&lt;=21,"19-21%","22%+"))))</f>
        <v>16-18%</v>
      </c>
      <c r="AV244" t="str">
        <f>IF(Table_1[[#This Row],[Years At Company]]&lt;=2,"0-2 Years",IF(Table_1[[#This Row],[Years At Company]]&lt;=5,"3-5 Years",IF(Table_1[[#This Row],[Years At Company]]&lt;=8,"6-8 Years",IF(Table_1[[#This Row],[Years At Company]]&lt;=11,"9-11 Years","12+ Years"))))</f>
        <v>0-2 Years</v>
      </c>
    </row>
    <row r="245" spans="1:48"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c r="AS245" s="13" t="str">
        <f>IF(Data!Q245&lt;=25,"18-25",IF(Data!Q245&lt;=35,"26-35",IF(Data!Q245&lt;=45,"36-45","46+")))</f>
        <v>36-45</v>
      </c>
      <c r="AT245" s="13" t="str">
        <f t="shared" si="3"/>
        <v>Mid Career</v>
      </c>
      <c r="AU245" t="str">
        <f>IF(Table_1[[#This Row],[Percent Salary Hike]]&lt;=12,"10-12%",IF(Table_1[[#This Row],[Percent Salary Hike]]&lt;=15,"13-15%",IF(Table_1[[#This Row],[Percent Salary Hike]]&lt;=18,"16-18%",IF(Table_1[[#This Row],[Percent Salary Hike]]&lt;=21,"19-21%","22%+"))))</f>
        <v>16-18%</v>
      </c>
      <c r="AV245" t="str">
        <f>IF(Table_1[[#This Row],[Years At Company]]&lt;=2,"0-2 Years",IF(Table_1[[#This Row],[Years At Company]]&lt;=5,"3-5 Years",IF(Table_1[[#This Row],[Years At Company]]&lt;=8,"6-8 Years",IF(Table_1[[#This Row],[Years At Company]]&lt;=11,"9-11 Years","12+ Years"))))</f>
        <v>9-11 Years</v>
      </c>
    </row>
    <row r="246" spans="1:48"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c r="AS246" s="13" t="str">
        <f>IF(Data!Q246&lt;=25,"18-25",IF(Data!Q246&lt;=35,"26-35",IF(Data!Q246&lt;=45,"36-45","46+")))</f>
        <v>36-45</v>
      </c>
      <c r="AT246" s="13" t="str">
        <f t="shared" si="3"/>
        <v>Mid Career</v>
      </c>
      <c r="AU246" t="str">
        <f>IF(Table_1[[#This Row],[Percent Salary Hike]]&lt;=12,"10-12%",IF(Table_1[[#This Row],[Percent Salary Hike]]&lt;=15,"13-15%",IF(Table_1[[#This Row],[Percent Salary Hike]]&lt;=18,"16-18%",IF(Table_1[[#This Row],[Percent Salary Hike]]&lt;=21,"19-21%","22%+"))))</f>
        <v>10-12%</v>
      </c>
      <c r="AV246" t="str">
        <f>IF(Table_1[[#This Row],[Years At Company]]&lt;=2,"0-2 Years",IF(Table_1[[#This Row],[Years At Company]]&lt;=5,"3-5 Years",IF(Table_1[[#This Row],[Years At Company]]&lt;=8,"6-8 Years",IF(Table_1[[#This Row],[Years At Company]]&lt;=11,"9-11 Years","12+ Years"))))</f>
        <v>12+ Years</v>
      </c>
    </row>
    <row r="247" spans="1:48"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c r="AS247" s="13" t="str">
        <f>IF(Data!Q247&lt;=25,"18-25",IF(Data!Q247&lt;=35,"26-35",IF(Data!Q247&lt;=45,"36-45","46+")))</f>
        <v>26-35</v>
      </c>
      <c r="AT247" s="13" t="str">
        <f t="shared" si="3"/>
        <v>Early Career</v>
      </c>
      <c r="AU247" t="str">
        <f>IF(Table_1[[#This Row],[Percent Salary Hike]]&lt;=12,"10-12%",IF(Table_1[[#This Row],[Percent Salary Hike]]&lt;=15,"13-15%",IF(Table_1[[#This Row],[Percent Salary Hike]]&lt;=18,"16-18%",IF(Table_1[[#This Row],[Percent Salary Hike]]&lt;=21,"19-21%","22%+"))))</f>
        <v>10-12%</v>
      </c>
      <c r="AV247" t="str">
        <f>IF(Table_1[[#This Row],[Years At Company]]&lt;=2,"0-2 Years",IF(Table_1[[#This Row],[Years At Company]]&lt;=5,"3-5 Years",IF(Table_1[[#This Row],[Years At Company]]&lt;=8,"6-8 Years",IF(Table_1[[#This Row],[Years At Company]]&lt;=11,"9-11 Years","12+ Years"))))</f>
        <v>0-2 Years</v>
      </c>
    </row>
    <row r="248" spans="1:48"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c r="AS248" s="13" t="str">
        <f>IF(Data!Q248&lt;=25,"18-25",IF(Data!Q248&lt;=35,"26-35",IF(Data!Q248&lt;=45,"36-45","46+")))</f>
        <v>26-35</v>
      </c>
      <c r="AT248" s="13" t="str">
        <f t="shared" si="3"/>
        <v>Early Career</v>
      </c>
      <c r="AU248" t="str">
        <f>IF(Table_1[[#This Row],[Percent Salary Hike]]&lt;=12,"10-12%",IF(Table_1[[#This Row],[Percent Salary Hike]]&lt;=15,"13-15%",IF(Table_1[[#This Row],[Percent Salary Hike]]&lt;=18,"16-18%",IF(Table_1[[#This Row],[Percent Salary Hike]]&lt;=21,"19-21%","22%+"))))</f>
        <v>13-15%</v>
      </c>
      <c r="AV248" t="str">
        <f>IF(Table_1[[#This Row],[Years At Company]]&lt;=2,"0-2 Years",IF(Table_1[[#This Row],[Years At Company]]&lt;=5,"3-5 Years",IF(Table_1[[#This Row],[Years At Company]]&lt;=8,"6-8 Years",IF(Table_1[[#This Row],[Years At Company]]&lt;=11,"9-11 Years","12+ Years"))))</f>
        <v>0-2 Years</v>
      </c>
    </row>
    <row r="249" spans="1:48"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c r="AS249" s="13" t="str">
        <f>IF(Data!Q249&lt;=25,"18-25",IF(Data!Q249&lt;=35,"26-35",IF(Data!Q249&lt;=45,"36-45","46+")))</f>
        <v>26-35</v>
      </c>
      <c r="AT249" s="13" t="str">
        <f t="shared" si="3"/>
        <v>Early Career</v>
      </c>
      <c r="AU249" t="str">
        <f>IF(Table_1[[#This Row],[Percent Salary Hike]]&lt;=12,"10-12%",IF(Table_1[[#This Row],[Percent Salary Hike]]&lt;=15,"13-15%",IF(Table_1[[#This Row],[Percent Salary Hike]]&lt;=18,"16-18%",IF(Table_1[[#This Row],[Percent Salary Hike]]&lt;=21,"19-21%","22%+"))))</f>
        <v>13-15%</v>
      </c>
      <c r="AV249" t="str">
        <f>IF(Table_1[[#This Row],[Years At Company]]&lt;=2,"0-2 Years",IF(Table_1[[#This Row],[Years At Company]]&lt;=5,"3-5 Years",IF(Table_1[[#This Row],[Years At Company]]&lt;=8,"6-8 Years",IF(Table_1[[#This Row],[Years At Company]]&lt;=11,"9-11 Years","12+ Years"))))</f>
        <v>9-11 Years</v>
      </c>
    </row>
    <row r="250" spans="1:48"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c r="AS250" s="13" t="str">
        <f>IF(Data!Q250&lt;=25,"18-25",IF(Data!Q250&lt;=35,"26-35",IF(Data!Q250&lt;=45,"36-45","46+")))</f>
        <v>36-45</v>
      </c>
      <c r="AT250" s="13" t="str">
        <f t="shared" si="3"/>
        <v>Mid Career</v>
      </c>
      <c r="AU250" t="str">
        <f>IF(Table_1[[#This Row],[Percent Salary Hike]]&lt;=12,"10-12%",IF(Table_1[[#This Row],[Percent Salary Hike]]&lt;=15,"13-15%",IF(Table_1[[#This Row],[Percent Salary Hike]]&lt;=18,"16-18%",IF(Table_1[[#This Row],[Percent Salary Hike]]&lt;=21,"19-21%","22%+"))))</f>
        <v>13-15%</v>
      </c>
      <c r="AV250" t="str">
        <f>IF(Table_1[[#This Row],[Years At Company]]&lt;=2,"0-2 Years",IF(Table_1[[#This Row],[Years At Company]]&lt;=5,"3-5 Years",IF(Table_1[[#This Row],[Years At Company]]&lt;=8,"6-8 Years",IF(Table_1[[#This Row],[Years At Company]]&lt;=11,"9-11 Years","12+ Years"))))</f>
        <v>3-5 Years</v>
      </c>
    </row>
    <row r="251" spans="1:48"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c r="AS251" s="13" t="str">
        <f>IF(Data!Q251&lt;=25,"18-25",IF(Data!Q251&lt;=35,"26-35",IF(Data!Q251&lt;=45,"36-45","46+")))</f>
        <v>36-45</v>
      </c>
      <c r="AT251" s="13" t="str">
        <f t="shared" si="3"/>
        <v>Mid Career</v>
      </c>
      <c r="AU251" t="str">
        <f>IF(Table_1[[#This Row],[Percent Salary Hike]]&lt;=12,"10-12%",IF(Table_1[[#This Row],[Percent Salary Hike]]&lt;=15,"13-15%",IF(Table_1[[#This Row],[Percent Salary Hike]]&lt;=18,"16-18%",IF(Table_1[[#This Row],[Percent Salary Hike]]&lt;=21,"19-21%","22%+"))))</f>
        <v>16-18%</v>
      </c>
      <c r="AV251" t="str">
        <f>IF(Table_1[[#This Row],[Years At Company]]&lt;=2,"0-2 Years",IF(Table_1[[#This Row],[Years At Company]]&lt;=5,"3-5 Years",IF(Table_1[[#This Row],[Years At Company]]&lt;=8,"6-8 Years",IF(Table_1[[#This Row],[Years At Company]]&lt;=11,"9-11 Years","12+ Years"))))</f>
        <v>3-5 Years</v>
      </c>
    </row>
    <row r="252" spans="1:48"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c r="AS252" s="13" t="str">
        <f>IF(Data!Q252&lt;=25,"18-25",IF(Data!Q252&lt;=35,"26-35",IF(Data!Q252&lt;=45,"36-45","46+")))</f>
        <v>36-45</v>
      </c>
      <c r="AT252" s="13" t="str">
        <f t="shared" si="3"/>
        <v>Mid Career</v>
      </c>
      <c r="AU252" t="str">
        <f>IF(Table_1[[#This Row],[Percent Salary Hike]]&lt;=12,"10-12%",IF(Table_1[[#This Row],[Percent Salary Hike]]&lt;=15,"13-15%",IF(Table_1[[#This Row],[Percent Salary Hike]]&lt;=18,"16-18%",IF(Table_1[[#This Row],[Percent Salary Hike]]&lt;=21,"19-21%","22%+"))))</f>
        <v>10-12%</v>
      </c>
      <c r="AV252" t="str">
        <f>IF(Table_1[[#This Row],[Years At Company]]&lt;=2,"0-2 Years",IF(Table_1[[#This Row],[Years At Company]]&lt;=5,"3-5 Years",IF(Table_1[[#This Row],[Years At Company]]&lt;=8,"6-8 Years",IF(Table_1[[#This Row],[Years At Company]]&lt;=11,"9-11 Years","12+ Years"))))</f>
        <v>0-2 Years</v>
      </c>
    </row>
    <row r="253" spans="1:48"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c r="AS253" s="13" t="str">
        <f>IF(Data!Q253&lt;=25,"18-25",IF(Data!Q253&lt;=35,"26-35",IF(Data!Q253&lt;=45,"36-45","46+")))</f>
        <v>36-45</v>
      </c>
      <c r="AT253" s="13" t="str">
        <f t="shared" si="3"/>
        <v>Mid Career</v>
      </c>
      <c r="AU253" t="str">
        <f>IF(Table_1[[#This Row],[Percent Salary Hike]]&lt;=12,"10-12%",IF(Table_1[[#This Row],[Percent Salary Hike]]&lt;=15,"13-15%",IF(Table_1[[#This Row],[Percent Salary Hike]]&lt;=18,"16-18%",IF(Table_1[[#This Row],[Percent Salary Hike]]&lt;=21,"19-21%","22%+"))))</f>
        <v>22%+</v>
      </c>
      <c r="AV253" t="str">
        <f>IF(Table_1[[#This Row],[Years At Company]]&lt;=2,"0-2 Years",IF(Table_1[[#This Row],[Years At Company]]&lt;=5,"3-5 Years",IF(Table_1[[#This Row],[Years At Company]]&lt;=8,"6-8 Years",IF(Table_1[[#This Row],[Years At Company]]&lt;=11,"9-11 Years","12+ Years"))))</f>
        <v>12+ Years</v>
      </c>
    </row>
    <row r="254" spans="1:48"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c r="AS254" s="13" t="str">
        <f>IF(Data!Q254&lt;=25,"18-25",IF(Data!Q254&lt;=35,"26-35",IF(Data!Q254&lt;=45,"36-45","46+")))</f>
        <v>26-35</v>
      </c>
      <c r="AT254" s="13" t="str">
        <f t="shared" si="3"/>
        <v>Early Career</v>
      </c>
      <c r="AU254" t="str">
        <f>IF(Table_1[[#This Row],[Percent Salary Hike]]&lt;=12,"10-12%",IF(Table_1[[#This Row],[Percent Salary Hike]]&lt;=15,"13-15%",IF(Table_1[[#This Row],[Percent Salary Hike]]&lt;=18,"16-18%",IF(Table_1[[#This Row],[Percent Salary Hike]]&lt;=21,"19-21%","22%+"))))</f>
        <v>19-21%</v>
      </c>
      <c r="AV254" t="str">
        <f>IF(Table_1[[#This Row],[Years At Company]]&lt;=2,"0-2 Years",IF(Table_1[[#This Row],[Years At Company]]&lt;=5,"3-5 Years",IF(Table_1[[#This Row],[Years At Company]]&lt;=8,"6-8 Years",IF(Table_1[[#This Row],[Years At Company]]&lt;=11,"9-11 Years","12+ Years"))))</f>
        <v>6-8 Years</v>
      </c>
    </row>
    <row r="255" spans="1:48"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c r="AS255" s="13" t="str">
        <f>IF(Data!Q255&lt;=25,"18-25",IF(Data!Q255&lt;=35,"26-35",IF(Data!Q255&lt;=45,"36-45","46+")))</f>
        <v>36-45</v>
      </c>
      <c r="AT255" s="13" t="str">
        <f t="shared" si="3"/>
        <v>Mid Career</v>
      </c>
      <c r="AU255" t="str">
        <f>IF(Table_1[[#This Row],[Percent Salary Hike]]&lt;=12,"10-12%",IF(Table_1[[#This Row],[Percent Salary Hike]]&lt;=15,"13-15%",IF(Table_1[[#This Row],[Percent Salary Hike]]&lt;=18,"16-18%",IF(Table_1[[#This Row],[Percent Salary Hike]]&lt;=21,"19-21%","22%+"))))</f>
        <v>13-15%</v>
      </c>
      <c r="AV255" t="str">
        <f>IF(Table_1[[#This Row],[Years At Company]]&lt;=2,"0-2 Years",IF(Table_1[[#This Row],[Years At Company]]&lt;=5,"3-5 Years",IF(Table_1[[#This Row],[Years At Company]]&lt;=8,"6-8 Years",IF(Table_1[[#This Row],[Years At Company]]&lt;=11,"9-11 Years","12+ Years"))))</f>
        <v>3-5 Years</v>
      </c>
    </row>
    <row r="256" spans="1:48"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c r="AS256" s="13" t="str">
        <f>IF(Data!Q256&lt;=25,"18-25",IF(Data!Q256&lt;=35,"26-35",IF(Data!Q256&lt;=45,"36-45","46+")))</f>
        <v>26-35</v>
      </c>
      <c r="AT256" s="13" t="str">
        <f t="shared" si="3"/>
        <v>Early Career</v>
      </c>
      <c r="AU256" t="str">
        <f>IF(Table_1[[#This Row],[Percent Salary Hike]]&lt;=12,"10-12%",IF(Table_1[[#This Row],[Percent Salary Hike]]&lt;=15,"13-15%",IF(Table_1[[#This Row],[Percent Salary Hike]]&lt;=18,"16-18%",IF(Table_1[[#This Row],[Percent Salary Hike]]&lt;=21,"19-21%","22%+"))))</f>
        <v>13-15%</v>
      </c>
      <c r="AV256" t="str">
        <f>IF(Table_1[[#This Row],[Years At Company]]&lt;=2,"0-2 Years",IF(Table_1[[#This Row],[Years At Company]]&lt;=5,"3-5 Years",IF(Table_1[[#This Row],[Years At Company]]&lt;=8,"6-8 Years",IF(Table_1[[#This Row],[Years At Company]]&lt;=11,"9-11 Years","12+ Years"))))</f>
        <v>3-5 Years</v>
      </c>
    </row>
    <row r="257" spans="1:48"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c r="AS257" s="13" t="str">
        <f>IF(Data!Q257&lt;=25,"18-25",IF(Data!Q257&lt;=35,"26-35",IF(Data!Q257&lt;=45,"36-45","46+")))</f>
        <v>18-25</v>
      </c>
      <c r="AT257" s="13" t="str">
        <f t="shared" si="3"/>
        <v>Young</v>
      </c>
      <c r="AU257" t="str">
        <f>IF(Table_1[[#This Row],[Percent Salary Hike]]&lt;=12,"10-12%",IF(Table_1[[#This Row],[Percent Salary Hike]]&lt;=15,"13-15%",IF(Table_1[[#This Row],[Percent Salary Hike]]&lt;=18,"16-18%",IF(Table_1[[#This Row],[Percent Salary Hike]]&lt;=21,"19-21%","22%+"))))</f>
        <v>10-12%</v>
      </c>
      <c r="AV257" t="str">
        <f>IF(Table_1[[#This Row],[Years At Company]]&lt;=2,"0-2 Years",IF(Table_1[[#This Row],[Years At Company]]&lt;=5,"3-5 Years",IF(Table_1[[#This Row],[Years At Company]]&lt;=8,"6-8 Years",IF(Table_1[[#This Row],[Years At Company]]&lt;=11,"9-11 Years","12+ Years"))))</f>
        <v>3-5 Years</v>
      </c>
    </row>
    <row r="258" spans="1:48"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c r="AS258" s="13" t="str">
        <f>IF(Data!Q258&lt;=25,"18-25",IF(Data!Q258&lt;=35,"26-35",IF(Data!Q258&lt;=45,"36-45","46+")))</f>
        <v>36-45</v>
      </c>
      <c r="AT258" s="13" t="str">
        <f t="shared" ref="AT258:AT321" si="4">IF(AS258="18-25","Young",IF(AS258="26-35","Early Career",IF(AS258="36-45","Mid Career","Senior")))</f>
        <v>Mid Career</v>
      </c>
      <c r="AU258" t="str">
        <f>IF(Table_1[[#This Row],[Percent Salary Hike]]&lt;=12,"10-12%",IF(Table_1[[#This Row],[Percent Salary Hike]]&lt;=15,"13-15%",IF(Table_1[[#This Row],[Percent Salary Hike]]&lt;=18,"16-18%",IF(Table_1[[#This Row],[Percent Salary Hike]]&lt;=21,"19-21%","22%+"))))</f>
        <v>10-12%</v>
      </c>
      <c r="AV258" t="str">
        <f>IF(Table_1[[#This Row],[Years At Company]]&lt;=2,"0-2 Years",IF(Table_1[[#This Row],[Years At Company]]&lt;=5,"3-5 Years",IF(Table_1[[#This Row],[Years At Company]]&lt;=8,"6-8 Years",IF(Table_1[[#This Row],[Years At Company]]&lt;=11,"9-11 Years","12+ Years"))))</f>
        <v>9-11 Years</v>
      </c>
    </row>
    <row r="259" spans="1:48"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c r="AS259" s="13" t="str">
        <f>IF(Data!Q259&lt;=25,"18-25",IF(Data!Q259&lt;=35,"26-35",IF(Data!Q259&lt;=45,"36-45","46+")))</f>
        <v>36-45</v>
      </c>
      <c r="AT259" s="13" t="str">
        <f t="shared" si="4"/>
        <v>Mid Career</v>
      </c>
      <c r="AU259" t="str">
        <f>IF(Table_1[[#This Row],[Percent Salary Hike]]&lt;=12,"10-12%",IF(Table_1[[#This Row],[Percent Salary Hike]]&lt;=15,"13-15%",IF(Table_1[[#This Row],[Percent Salary Hike]]&lt;=18,"16-18%",IF(Table_1[[#This Row],[Percent Salary Hike]]&lt;=21,"19-21%","22%+"))))</f>
        <v>19-21%</v>
      </c>
      <c r="AV259" t="str">
        <f>IF(Table_1[[#This Row],[Years At Company]]&lt;=2,"0-2 Years",IF(Table_1[[#This Row],[Years At Company]]&lt;=5,"3-5 Years",IF(Table_1[[#This Row],[Years At Company]]&lt;=8,"6-8 Years",IF(Table_1[[#This Row],[Years At Company]]&lt;=11,"9-11 Years","12+ Years"))))</f>
        <v>12+ Years</v>
      </c>
    </row>
    <row r="260" spans="1:48"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c r="AS260" s="13" t="str">
        <f>IF(Data!Q260&lt;=25,"18-25",IF(Data!Q260&lt;=35,"26-35",IF(Data!Q260&lt;=45,"36-45","46+")))</f>
        <v>46+</v>
      </c>
      <c r="AT260" s="13" t="str">
        <f t="shared" si="4"/>
        <v>Senior</v>
      </c>
      <c r="AU260" t="str">
        <f>IF(Table_1[[#This Row],[Percent Salary Hike]]&lt;=12,"10-12%",IF(Table_1[[#This Row],[Percent Salary Hike]]&lt;=15,"13-15%",IF(Table_1[[#This Row],[Percent Salary Hike]]&lt;=18,"16-18%",IF(Table_1[[#This Row],[Percent Salary Hike]]&lt;=21,"19-21%","22%+"))))</f>
        <v>10-12%</v>
      </c>
      <c r="AV260" t="str">
        <f>IF(Table_1[[#This Row],[Years At Company]]&lt;=2,"0-2 Years",IF(Table_1[[#This Row],[Years At Company]]&lt;=5,"3-5 Years",IF(Table_1[[#This Row],[Years At Company]]&lt;=8,"6-8 Years",IF(Table_1[[#This Row],[Years At Company]]&lt;=11,"9-11 Years","12+ Years"))))</f>
        <v>0-2 Years</v>
      </c>
    </row>
    <row r="261" spans="1:48"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c r="AS261" s="13" t="str">
        <f>IF(Data!Q261&lt;=25,"18-25",IF(Data!Q261&lt;=35,"26-35",IF(Data!Q261&lt;=45,"36-45","46+")))</f>
        <v>26-35</v>
      </c>
      <c r="AT261" s="13" t="str">
        <f t="shared" si="4"/>
        <v>Early Career</v>
      </c>
      <c r="AU261" t="str">
        <f>IF(Table_1[[#This Row],[Percent Salary Hike]]&lt;=12,"10-12%",IF(Table_1[[#This Row],[Percent Salary Hike]]&lt;=15,"13-15%",IF(Table_1[[#This Row],[Percent Salary Hike]]&lt;=18,"16-18%",IF(Table_1[[#This Row],[Percent Salary Hike]]&lt;=21,"19-21%","22%+"))))</f>
        <v>10-12%</v>
      </c>
      <c r="AV261" t="str">
        <f>IF(Table_1[[#This Row],[Years At Company]]&lt;=2,"0-2 Years",IF(Table_1[[#This Row],[Years At Company]]&lt;=5,"3-5 Years",IF(Table_1[[#This Row],[Years At Company]]&lt;=8,"6-8 Years",IF(Table_1[[#This Row],[Years At Company]]&lt;=11,"9-11 Years","12+ Years"))))</f>
        <v>3-5 Years</v>
      </c>
    </row>
    <row r="262" spans="1:48"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c r="AS262" s="13" t="str">
        <f>IF(Data!Q262&lt;=25,"18-25",IF(Data!Q262&lt;=35,"26-35",IF(Data!Q262&lt;=45,"36-45","46+")))</f>
        <v>26-35</v>
      </c>
      <c r="AT262" s="13" t="str">
        <f t="shared" si="4"/>
        <v>Early Career</v>
      </c>
      <c r="AU262" t="str">
        <f>IF(Table_1[[#This Row],[Percent Salary Hike]]&lt;=12,"10-12%",IF(Table_1[[#This Row],[Percent Salary Hike]]&lt;=15,"13-15%",IF(Table_1[[#This Row],[Percent Salary Hike]]&lt;=18,"16-18%",IF(Table_1[[#This Row],[Percent Salary Hike]]&lt;=21,"19-21%","22%+"))))</f>
        <v>19-21%</v>
      </c>
      <c r="AV262" t="str">
        <f>IF(Table_1[[#This Row],[Years At Company]]&lt;=2,"0-2 Years",IF(Table_1[[#This Row],[Years At Company]]&lt;=5,"3-5 Years",IF(Table_1[[#This Row],[Years At Company]]&lt;=8,"6-8 Years",IF(Table_1[[#This Row],[Years At Company]]&lt;=11,"9-11 Years","12+ Years"))))</f>
        <v>3-5 Years</v>
      </c>
    </row>
    <row r="263" spans="1:48"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c r="AS263" s="13" t="str">
        <f>IF(Data!Q263&lt;=25,"18-25",IF(Data!Q263&lt;=35,"26-35",IF(Data!Q263&lt;=45,"36-45","46+")))</f>
        <v>36-45</v>
      </c>
      <c r="AT263" s="13" t="str">
        <f t="shared" si="4"/>
        <v>Mid Career</v>
      </c>
      <c r="AU263" t="str">
        <f>IF(Table_1[[#This Row],[Percent Salary Hike]]&lt;=12,"10-12%",IF(Table_1[[#This Row],[Percent Salary Hike]]&lt;=15,"13-15%",IF(Table_1[[#This Row],[Percent Salary Hike]]&lt;=18,"16-18%",IF(Table_1[[#This Row],[Percent Salary Hike]]&lt;=21,"19-21%","22%+"))))</f>
        <v>16-18%</v>
      </c>
      <c r="AV263" t="str">
        <f>IF(Table_1[[#This Row],[Years At Company]]&lt;=2,"0-2 Years",IF(Table_1[[#This Row],[Years At Company]]&lt;=5,"3-5 Years",IF(Table_1[[#This Row],[Years At Company]]&lt;=8,"6-8 Years",IF(Table_1[[#This Row],[Years At Company]]&lt;=11,"9-11 Years","12+ Years"))))</f>
        <v>6-8 Years</v>
      </c>
    </row>
    <row r="264" spans="1:48"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c r="AS264" s="13" t="str">
        <f>IF(Data!Q264&lt;=25,"18-25",IF(Data!Q264&lt;=35,"26-35",IF(Data!Q264&lt;=45,"36-45","46+")))</f>
        <v>26-35</v>
      </c>
      <c r="AT264" s="13" t="str">
        <f t="shared" si="4"/>
        <v>Early Career</v>
      </c>
      <c r="AU264" t="str">
        <f>IF(Table_1[[#This Row],[Percent Salary Hike]]&lt;=12,"10-12%",IF(Table_1[[#This Row],[Percent Salary Hike]]&lt;=15,"13-15%",IF(Table_1[[#This Row],[Percent Salary Hike]]&lt;=18,"16-18%",IF(Table_1[[#This Row],[Percent Salary Hike]]&lt;=21,"19-21%","22%+"))))</f>
        <v>13-15%</v>
      </c>
      <c r="AV264" t="str">
        <f>IF(Table_1[[#This Row],[Years At Company]]&lt;=2,"0-2 Years",IF(Table_1[[#This Row],[Years At Company]]&lt;=5,"3-5 Years",IF(Table_1[[#This Row],[Years At Company]]&lt;=8,"6-8 Years",IF(Table_1[[#This Row],[Years At Company]]&lt;=11,"9-11 Years","12+ Years"))))</f>
        <v>6-8 Years</v>
      </c>
    </row>
    <row r="265" spans="1:48"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c r="AS265" s="13" t="str">
        <f>IF(Data!Q265&lt;=25,"18-25",IF(Data!Q265&lt;=35,"26-35",IF(Data!Q265&lt;=45,"36-45","46+")))</f>
        <v>46+</v>
      </c>
      <c r="AT265" s="13" t="str">
        <f t="shared" si="4"/>
        <v>Senior</v>
      </c>
      <c r="AU265" t="str">
        <f>IF(Table_1[[#This Row],[Percent Salary Hike]]&lt;=12,"10-12%",IF(Table_1[[#This Row],[Percent Salary Hike]]&lt;=15,"13-15%",IF(Table_1[[#This Row],[Percent Salary Hike]]&lt;=18,"16-18%",IF(Table_1[[#This Row],[Percent Salary Hike]]&lt;=21,"19-21%","22%+"))))</f>
        <v>10-12%</v>
      </c>
      <c r="AV265" t="str">
        <f>IF(Table_1[[#This Row],[Years At Company]]&lt;=2,"0-2 Years",IF(Table_1[[#This Row],[Years At Company]]&lt;=5,"3-5 Years",IF(Table_1[[#This Row],[Years At Company]]&lt;=8,"6-8 Years",IF(Table_1[[#This Row],[Years At Company]]&lt;=11,"9-11 Years","12+ Years"))))</f>
        <v>6-8 Years</v>
      </c>
    </row>
    <row r="266" spans="1:48"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c r="AS266" s="13" t="str">
        <f>IF(Data!Q266&lt;=25,"18-25",IF(Data!Q266&lt;=35,"26-35",IF(Data!Q266&lt;=45,"36-45","46+")))</f>
        <v>26-35</v>
      </c>
      <c r="AT266" s="13" t="str">
        <f t="shared" si="4"/>
        <v>Early Career</v>
      </c>
      <c r="AU266" t="str">
        <f>IF(Table_1[[#This Row],[Percent Salary Hike]]&lt;=12,"10-12%",IF(Table_1[[#This Row],[Percent Salary Hike]]&lt;=15,"13-15%",IF(Table_1[[#This Row],[Percent Salary Hike]]&lt;=18,"16-18%",IF(Table_1[[#This Row],[Percent Salary Hike]]&lt;=21,"19-21%","22%+"))))</f>
        <v>10-12%</v>
      </c>
      <c r="AV266" t="str">
        <f>IF(Table_1[[#This Row],[Years At Company]]&lt;=2,"0-2 Years",IF(Table_1[[#This Row],[Years At Company]]&lt;=5,"3-5 Years",IF(Table_1[[#This Row],[Years At Company]]&lt;=8,"6-8 Years",IF(Table_1[[#This Row],[Years At Company]]&lt;=11,"9-11 Years","12+ Years"))))</f>
        <v>0-2 Years</v>
      </c>
    </row>
    <row r="267" spans="1:48"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c r="AS267" s="13" t="str">
        <f>IF(Data!Q267&lt;=25,"18-25",IF(Data!Q267&lt;=35,"26-35",IF(Data!Q267&lt;=45,"36-45","46+")))</f>
        <v>26-35</v>
      </c>
      <c r="AT267" s="13" t="str">
        <f t="shared" si="4"/>
        <v>Early Career</v>
      </c>
      <c r="AU267" t="str">
        <f>IF(Table_1[[#This Row],[Percent Salary Hike]]&lt;=12,"10-12%",IF(Table_1[[#This Row],[Percent Salary Hike]]&lt;=15,"13-15%",IF(Table_1[[#This Row],[Percent Salary Hike]]&lt;=18,"16-18%",IF(Table_1[[#This Row],[Percent Salary Hike]]&lt;=21,"19-21%","22%+"))))</f>
        <v>19-21%</v>
      </c>
      <c r="AV267" t="str">
        <f>IF(Table_1[[#This Row],[Years At Company]]&lt;=2,"0-2 Years",IF(Table_1[[#This Row],[Years At Company]]&lt;=5,"3-5 Years",IF(Table_1[[#This Row],[Years At Company]]&lt;=8,"6-8 Years",IF(Table_1[[#This Row],[Years At Company]]&lt;=11,"9-11 Years","12+ Years"))))</f>
        <v>0-2 Years</v>
      </c>
    </row>
    <row r="268" spans="1:48"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c r="AS268" s="13" t="str">
        <f>IF(Data!Q268&lt;=25,"18-25",IF(Data!Q268&lt;=35,"26-35",IF(Data!Q268&lt;=45,"36-45","46+")))</f>
        <v>26-35</v>
      </c>
      <c r="AT268" s="13" t="str">
        <f t="shared" si="4"/>
        <v>Early Career</v>
      </c>
      <c r="AU268" t="str">
        <f>IF(Table_1[[#This Row],[Percent Salary Hike]]&lt;=12,"10-12%",IF(Table_1[[#This Row],[Percent Salary Hike]]&lt;=15,"13-15%",IF(Table_1[[#This Row],[Percent Salary Hike]]&lt;=18,"16-18%",IF(Table_1[[#This Row],[Percent Salary Hike]]&lt;=21,"19-21%","22%+"))))</f>
        <v>19-21%</v>
      </c>
      <c r="AV268" t="str">
        <f>IF(Table_1[[#This Row],[Years At Company]]&lt;=2,"0-2 Years",IF(Table_1[[#This Row],[Years At Company]]&lt;=5,"3-5 Years",IF(Table_1[[#This Row],[Years At Company]]&lt;=8,"6-8 Years",IF(Table_1[[#This Row],[Years At Company]]&lt;=11,"9-11 Years","12+ Years"))))</f>
        <v>9-11 Years</v>
      </c>
    </row>
    <row r="269" spans="1:48"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c r="AS269" s="13" t="str">
        <f>IF(Data!Q269&lt;=25,"18-25",IF(Data!Q269&lt;=35,"26-35",IF(Data!Q269&lt;=45,"36-45","46+")))</f>
        <v>18-25</v>
      </c>
      <c r="AT269" s="13" t="str">
        <f t="shared" si="4"/>
        <v>Young</v>
      </c>
      <c r="AU269" t="str">
        <f>IF(Table_1[[#This Row],[Percent Salary Hike]]&lt;=12,"10-12%",IF(Table_1[[#This Row],[Percent Salary Hike]]&lt;=15,"13-15%",IF(Table_1[[#This Row],[Percent Salary Hike]]&lt;=18,"16-18%",IF(Table_1[[#This Row],[Percent Salary Hike]]&lt;=21,"19-21%","22%+"))))</f>
        <v>10-12%</v>
      </c>
      <c r="AV269" t="str">
        <f>IF(Table_1[[#This Row],[Years At Company]]&lt;=2,"0-2 Years",IF(Table_1[[#This Row],[Years At Company]]&lt;=5,"3-5 Years",IF(Table_1[[#This Row],[Years At Company]]&lt;=8,"6-8 Years",IF(Table_1[[#This Row],[Years At Company]]&lt;=11,"9-11 Years","12+ Years"))))</f>
        <v>6-8 Years</v>
      </c>
    </row>
    <row r="270" spans="1:48"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c r="AS270" s="13" t="str">
        <f>IF(Data!Q270&lt;=25,"18-25",IF(Data!Q270&lt;=35,"26-35",IF(Data!Q270&lt;=45,"36-45","46+")))</f>
        <v>36-45</v>
      </c>
      <c r="AT270" s="13" t="str">
        <f t="shared" si="4"/>
        <v>Mid Career</v>
      </c>
      <c r="AU270" t="str">
        <f>IF(Table_1[[#This Row],[Percent Salary Hike]]&lt;=12,"10-12%",IF(Table_1[[#This Row],[Percent Salary Hike]]&lt;=15,"13-15%",IF(Table_1[[#This Row],[Percent Salary Hike]]&lt;=18,"16-18%",IF(Table_1[[#This Row],[Percent Salary Hike]]&lt;=21,"19-21%","22%+"))))</f>
        <v>13-15%</v>
      </c>
      <c r="AV270" t="str">
        <f>IF(Table_1[[#This Row],[Years At Company]]&lt;=2,"0-2 Years",IF(Table_1[[#This Row],[Years At Company]]&lt;=5,"3-5 Years",IF(Table_1[[#This Row],[Years At Company]]&lt;=8,"6-8 Years",IF(Table_1[[#This Row],[Years At Company]]&lt;=11,"9-11 Years","12+ Years"))))</f>
        <v>12+ Years</v>
      </c>
    </row>
    <row r="271" spans="1:48"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c r="AS271" s="13" t="str">
        <f>IF(Data!Q271&lt;=25,"18-25",IF(Data!Q271&lt;=35,"26-35",IF(Data!Q271&lt;=45,"36-45","46+")))</f>
        <v>36-45</v>
      </c>
      <c r="AT271" s="13" t="str">
        <f t="shared" si="4"/>
        <v>Mid Career</v>
      </c>
      <c r="AU271" t="str">
        <f>IF(Table_1[[#This Row],[Percent Salary Hike]]&lt;=12,"10-12%",IF(Table_1[[#This Row],[Percent Salary Hike]]&lt;=15,"13-15%",IF(Table_1[[#This Row],[Percent Salary Hike]]&lt;=18,"16-18%",IF(Table_1[[#This Row],[Percent Salary Hike]]&lt;=21,"19-21%","22%+"))))</f>
        <v>10-12%</v>
      </c>
      <c r="AV271" t="str">
        <f>IF(Table_1[[#This Row],[Years At Company]]&lt;=2,"0-2 Years",IF(Table_1[[#This Row],[Years At Company]]&lt;=5,"3-5 Years",IF(Table_1[[#This Row],[Years At Company]]&lt;=8,"6-8 Years",IF(Table_1[[#This Row],[Years At Company]]&lt;=11,"9-11 Years","12+ Years"))))</f>
        <v>12+ Years</v>
      </c>
    </row>
    <row r="272" spans="1:48"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c r="AS272" s="13" t="str">
        <f>IF(Data!Q272&lt;=25,"18-25",IF(Data!Q272&lt;=35,"26-35",IF(Data!Q272&lt;=45,"36-45","46+")))</f>
        <v>46+</v>
      </c>
      <c r="AT272" s="13" t="str">
        <f t="shared" si="4"/>
        <v>Senior</v>
      </c>
      <c r="AU272" t="str">
        <f>IF(Table_1[[#This Row],[Percent Salary Hike]]&lt;=12,"10-12%",IF(Table_1[[#This Row],[Percent Salary Hike]]&lt;=15,"13-15%",IF(Table_1[[#This Row],[Percent Salary Hike]]&lt;=18,"16-18%",IF(Table_1[[#This Row],[Percent Salary Hike]]&lt;=21,"19-21%","22%+"))))</f>
        <v>13-15%</v>
      </c>
      <c r="AV272" t="str">
        <f>IF(Table_1[[#This Row],[Years At Company]]&lt;=2,"0-2 Years",IF(Table_1[[#This Row],[Years At Company]]&lt;=5,"3-5 Years",IF(Table_1[[#This Row],[Years At Company]]&lt;=8,"6-8 Years",IF(Table_1[[#This Row],[Years At Company]]&lt;=11,"9-11 Years","12+ Years"))))</f>
        <v>12+ Years</v>
      </c>
    </row>
    <row r="273" spans="1:48"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c r="AS273" s="13" t="str">
        <f>IF(Data!Q273&lt;=25,"18-25",IF(Data!Q273&lt;=35,"26-35",IF(Data!Q273&lt;=45,"36-45","46+")))</f>
        <v>46+</v>
      </c>
      <c r="AT273" s="13" t="str">
        <f t="shared" si="4"/>
        <v>Senior</v>
      </c>
      <c r="AU273" t="str">
        <f>IF(Table_1[[#This Row],[Percent Salary Hike]]&lt;=12,"10-12%",IF(Table_1[[#This Row],[Percent Salary Hike]]&lt;=15,"13-15%",IF(Table_1[[#This Row],[Percent Salary Hike]]&lt;=18,"16-18%",IF(Table_1[[#This Row],[Percent Salary Hike]]&lt;=21,"19-21%","22%+"))))</f>
        <v>10-12%</v>
      </c>
      <c r="AV273" t="str">
        <f>IF(Table_1[[#This Row],[Years At Company]]&lt;=2,"0-2 Years",IF(Table_1[[#This Row],[Years At Company]]&lt;=5,"3-5 Years",IF(Table_1[[#This Row],[Years At Company]]&lt;=8,"6-8 Years",IF(Table_1[[#This Row],[Years At Company]]&lt;=11,"9-11 Years","12+ Years"))))</f>
        <v>9-11 Years</v>
      </c>
    </row>
    <row r="274" spans="1:48"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c r="AS274" s="13" t="str">
        <f>IF(Data!Q274&lt;=25,"18-25",IF(Data!Q274&lt;=35,"26-35",IF(Data!Q274&lt;=45,"36-45","46+")))</f>
        <v>26-35</v>
      </c>
      <c r="AT274" s="13" t="str">
        <f t="shared" si="4"/>
        <v>Early Career</v>
      </c>
      <c r="AU274" t="str">
        <f>IF(Table_1[[#This Row],[Percent Salary Hike]]&lt;=12,"10-12%",IF(Table_1[[#This Row],[Percent Salary Hike]]&lt;=15,"13-15%",IF(Table_1[[#This Row],[Percent Salary Hike]]&lt;=18,"16-18%",IF(Table_1[[#This Row],[Percent Salary Hike]]&lt;=21,"19-21%","22%+"))))</f>
        <v>22%+</v>
      </c>
      <c r="AV274" t="str">
        <f>IF(Table_1[[#This Row],[Years At Company]]&lt;=2,"0-2 Years",IF(Table_1[[#This Row],[Years At Company]]&lt;=5,"3-5 Years",IF(Table_1[[#This Row],[Years At Company]]&lt;=8,"6-8 Years",IF(Table_1[[#This Row],[Years At Company]]&lt;=11,"9-11 Years","12+ Years"))))</f>
        <v>3-5 Years</v>
      </c>
    </row>
    <row r="275" spans="1:48"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c r="AS275" s="13" t="str">
        <f>IF(Data!Q275&lt;=25,"18-25",IF(Data!Q275&lt;=35,"26-35",IF(Data!Q275&lt;=45,"36-45","46+")))</f>
        <v>36-45</v>
      </c>
      <c r="AT275" s="13" t="str">
        <f t="shared" si="4"/>
        <v>Mid Career</v>
      </c>
      <c r="AU275" t="str">
        <f>IF(Table_1[[#This Row],[Percent Salary Hike]]&lt;=12,"10-12%",IF(Table_1[[#This Row],[Percent Salary Hike]]&lt;=15,"13-15%",IF(Table_1[[#This Row],[Percent Salary Hike]]&lt;=18,"16-18%",IF(Table_1[[#This Row],[Percent Salary Hike]]&lt;=21,"19-21%","22%+"))))</f>
        <v>13-15%</v>
      </c>
      <c r="AV275" t="str">
        <f>IF(Table_1[[#This Row],[Years At Company]]&lt;=2,"0-2 Years",IF(Table_1[[#This Row],[Years At Company]]&lt;=5,"3-5 Years",IF(Table_1[[#This Row],[Years At Company]]&lt;=8,"6-8 Years",IF(Table_1[[#This Row],[Years At Company]]&lt;=11,"9-11 Years","12+ Years"))))</f>
        <v>3-5 Years</v>
      </c>
    </row>
    <row r="276" spans="1:48"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c r="AS276" s="13" t="str">
        <f>IF(Data!Q276&lt;=25,"18-25",IF(Data!Q276&lt;=35,"26-35",IF(Data!Q276&lt;=45,"36-45","46+")))</f>
        <v>18-25</v>
      </c>
      <c r="AT276" s="13" t="str">
        <f t="shared" si="4"/>
        <v>Young</v>
      </c>
      <c r="AU276" t="str">
        <f>IF(Table_1[[#This Row],[Percent Salary Hike]]&lt;=12,"10-12%",IF(Table_1[[#This Row],[Percent Salary Hike]]&lt;=15,"13-15%",IF(Table_1[[#This Row],[Percent Salary Hike]]&lt;=18,"16-18%",IF(Table_1[[#This Row],[Percent Salary Hike]]&lt;=21,"19-21%","22%+"))))</f>
        <v>16-18%</v>
      </c>
      <c r="AV276" t="str">
        <f>IF(Table_1[[#This Row],[Years At Company]]&lt;=2,"0-2 Years",IF(Table_1[[#This Row],[Years At Company]]&lt;=5,"3-5 Years",IF(Table_1[[#This Row],[Years At Company]]&lt;=8,"6-8 Years",IF(Table_1[[#This Row],[Years At Company]]&lt;=11,"9-11 Years","12+ Years"))))</f>
        <v>3-5 Years</v>
      </c>
    </row>
    <row r="277" spans="1:48"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c r="AS277" s="13" t="str">
        <f>IF(Data!Q277&lt;=25,"18-25",IF(Data!Q277&lt;=35,"26-35",IF(Data!Q277&lt;=45,"36-45","46+")))</f>
        <v>36-45</v>
      </c>
      <c r="AT277" s="13" t="str">
        <f t="shared" si="4"/>
        <v>Mid Career</v>
      </c>
      <c r="AU277" t="str">
        <f>IF(Table_1[[#This Row],[Percent Salary Hike]]&lt;=12,"10-12%",IF(Table_1[[#This Row],[Percent Salary Hike]]&lt;=15,"13-15%",IF(Table_1[[#This Row],[Percent Salary Hike]]&lt;=18,"16-18%",IF(Table_1[[#This Row],[Percent Salary Hike]]&lt;=21,"19-21%","22%+"))))</f>
        <v>16-18%</v>
      </c>
      <c r="AV277" t="str">
        <f>IF(Table_1[[#This Row],[Years At Company]]&lt;=2,"0-2 Years",IF(Table_1[[#This Row],[Years At Company]]&lt;=5,"3-5 Years",IF(Table_1[[#This Row],[Years At Company]]&lt;=8,"6-8 Years",IF(Table_1[[#This Row],[Years At Company]]&lt;=11,"9-11 Years","12+ Years"))))</f>
        <v>3-5 Years</v>
      </c>
    </row>
    <row r="278" spans="1:48"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c r="AS278" s="13" t="str">
        <f>IF(Data!Q278&lt;=25,"18-25",IF(Data!Q278&lt;=35,"26-35",IF(Data!Q278&lt;=45,"36-45","46+")))</f>
        <v>26-35</v>
      </c>
      <c r="AT278" s="13" t="str">
        <f t="shared" si="4"/>
        <v>Early Career</v>
      </c>
      <c r="AU278" t="str">
        <f>IF(Table_1[[#This Row],[Percent Salary Hike]]&lt;=12,"10-12%",IF(Table_1[[#This Row],[Percent Salary Hike]]&lt;=15,"13-15%",IF(Table_1[[#This Row],[Percent Salary Hike]]&lt;=18,"16-18%",IF(Table_1[[#This Row],[Percent Salary Hike]]&lt;=21,"19-21%","22%+"))))</f>
        <v>16-18%</v>
      </c>
      <c r="AV278" t="str">
        <f>IF(Table_1[[#This Row],[Years At Company]]&lt;=2,"0-2 Years",IF(Table_1[[#This Row],[Years At Company]]&lt;=5,"3-5 Years",IF(Table_1[[#This Row],[Years At Company]]&lt;=8,"6-8 Years",IF(Table_1[[#This Row],[Years At Company]]&lt;=11,"9-11 Years","12+ Years"))))</f>
        <v>6-8 Years</v>
      </c>
    </row>
    <row r="279" spans="1:48"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c r="AS279" s="13" t="str">
        <f>IF(Data!Q279&lt;=25,"18-25",IF(Data!Q279&lt;=35,"26-35",IF(Data!Q279&lt;=45,"36-45","46+")))</f>
        <v>36-45</v>
      </c>
      <c r="AT279" s="13" t="str">
        <f t="shared" si="4"/>
        <v>Mid Career</v>
      </c>
      <c r="AU279" t="str">
        <f>IF(Table_1[[#This Row],[Percent Salary Hike]]&lt;=12,"10-12%",IF(Table_1[[#This Row],[Percent Salary Hike]]&lt;=15,"13-15%",IF(Table_1[[#This Row],[Percent Salary Hike]]&lt;=18,"16-18%",IF(Table_1[[#This Row],[Percent Salary Hike]]&lt;=21,"19-21%","22%+"))))</f>
        <v>22%+</v>
      </c>
      <c r="AV279" t="str">
        <f>IF(Table_1[[#This Row],[Years At Company]]&lt;=2,"0-2 Years",IF(Table_1[[#This Row],[Years At Company]]&lt;=5,"3-5 Years",IF(Table_1[[#This Row],[Years At Company]]&lt;=8,"6-8 Years",IF(Table_1[[#This Row],[Years At Company]]&lt;=11,"9-11 Years","12+ Years"))))</f>
        <v>6-8 Years</v>
      </c>
    </row>
    <row r="280" spans="1:48"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c r="AS280" s="13" t="str">
        <f>IF(Data!Q280&lt;=25,"18-25",IF(Data!Q280&lt;=35,"26-35",IF(Data!Q280&lt;=45,"36-45","46+")))</f>
        <v>26-35</v>
      </c>
      <c r="AT280" s="13" t="str">
        <f t="shared" si="4"/>
        <v>Early Career</v>
      </c>
      <c r="AU280" t="str">
        <f>IF(Table_1[[#This Row],[Percent Salary Hike]]&lt;=12,"10-12%",IF(Table_1[[#This Row],[Percent Salary Hike]]&lt;=15,"13-15%",IF(Table_1[[#This Row],[Percent Salary Hike]]&lt;=18,"16-18%",IF(Table_1[[#This Row],[Percent Salary Hike]]&lt;=21,"19-21%","22%+"))))</f>
        <v>19-21%</v>
      </c>
      <c r="AV280" t="str">
        <f>IF(Table_1[[#This Row],[Years At Company]]&lt;=2,"0-2 Years",IF(Table_1[[#This Row],[Years At Company]]&lt;=5,"3-5 Years",IF(Table_1[[#This Row],[Years At Company]]&lt;=8,"6-8 Years",IF(Table_1[[#This Row],[Years At Company]]&lt;=11,"9-11 Years","12+ Years"))))</f>
        <v>6-8 Years</v>
      </c>
    </row>
    <row r="281" spans="1:48"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c r="AS281" s="13" t="str">
        <f>IF(Data!Q281&lt;=25,"18-25",IF(Data!Q281&lt;=35,"26-35",IF(Data!Q281&lt;=45,"36-45","46+")))</f>
        <v>46+</v>
      </c>
      <c r="AT281" s="13" t="str">
        <f t="shared" si="4"/>
        <v>Senior</v>
      </c>
      <c r="AU281" t="str">
        <f>IF(Table_1[[#This Row],[Percent Salary Hike]]&lt;=12,"10-12%",IF(Table_1[[#This Row],[Percent Salary Hike]]&lt;=15,"13-15%",IF(Table_1[[#This Row],[Percent Salary Hike]]&lt;=18,"16-18%",IF(Table_1[[#This Row],[Percent Salary Hike]]&lt;=21,"19-21%","22%+"))))</f>
        <v>13-15%</v>
      </c>
      <c r="AV281" t="str">
        <f>IF(Table_1[[#This Row],[Years At Company]]&lt;=2,"0-2 Years",IF(Table_1[[#This Row],[Years At Company]]&lt;=5,"3-5 Years",IF(Table_1[[#This Row],[Years At Company]]&lt;=8,"6-8 Years",IF(Table_1[[#This Row],[Years At Company]]&lt;=11,"9-11 Years","12+ Years"))))</f>
        <v>9-11 Years</v>
      </c>
    </row>
    <row r="282" spans="1:48"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c r="AS282" s="13" t="str">
        <f>IF(Data!Q282&lt;=25,"18-25",IF(Data!Q282&lt;=35,"26-35",IF(Data!Q282&lt;=45,"36-45","46+")))</f>
        <v>46+</v>
      </c>
      <c r="AT282" s="13" t="str">
        <f t="shared" si="4"/>
        <v>Senior</v>
      </c>
      <c r="AU282" t="str">
        <f>IF(Table_1[[#This Row],[Percent Salary Hike]]&lt;=12,"10-12%",IF(Table_1[[#This Row],[Percent Salary Hike]]&lt;=15,"13-15%",IF(Table_1[[#This Row],[Percent Salary Hike]]&lt;=18,"16-18%",IF(Table_1[[#This Row],[Percent Salary Hike]]&lt;=21,"19-21%","22%+"))))</f>
        <v>16-18%</v>
      </c>
      <c r="AV282" t="str">
        <f>IF(Table_1[[#This Row],[Years At Company]]&lt;=2,"0-2 Years",IF(Table_1[[#This Row],[Years At Company]]&lt;=5,"3-5 Years",IF(Table_1[[#This Row],[Years At Company]]&lt;=8,"6-8 Years",IF(Table_1[[#This Row],[Years At Company]]&lt;=11,"9-11 Years","12+ Years"))))</f>
        <v>3-5 Years</v>
      </c>
    </row>
    <row r="283" spans="1:48"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c r="AS283" s="13" t="str">
        <f>IF(Data!Q283&lt;=25,"18-25",IF(Data!Q283&lt;=35,"26-35",IF(Data!Q283&lt;=45,"36-45","46+")))</f>
        <v>36-45</v>
      </c>
      <c r="AT283" s="13" t="str">
        <f t="shared" si="4"/>
        <v>Mid Career</v>
      </c>
      <c r="AU283" t="str">
        <f>IF(Table_1[[#This Row],[Percent Salary Hike]]&lt;=12,"10-12%",IF(Table_1[[#This Row],[Percent Salary Hike]]&lt;=15,"13-15%",IF(Table_1[[#This Row],[Percent Salary Hike]]&lt;=18,"16-18%",IF(Table_1[[#This Row],[Percent Salary Hike]]&lt;=21,"19-21%","22%+"))))</f>
        <v>22%+</v>
      </c>
      <c r="AV283" t="str">
        <f>IF(Table_1[[#This Row],[Years At Company]]&lt;=2,"0-2 Years",IF(Table_1[[#This Row],[Years At Company]]&lt;=5,"3-5 Years",IF(Table_1[[#This Row],[Years At Company]]&lt;=8,"6-8 Years",IF(Table_1[[#This Row],[Years At Company]]&lt;=11,"9-11 Years","12+ Years"))))</f>
        <v>12+ Years</v>
      </c>
    </row>
    <row r="284" spans="1:48"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c r="AS284" s="13" t="str">
        <f>IF(Data!Q284&lt;=25,"18-25",IF(Data!Q284&lt;=35,"26-35",IF(Data!Q284&lt;=45,"36-45","46+")))</f>
        <v>26-35</v>
      </c>
      <c r="AT284" s="13" t="str">
        <f t="shared" si="4"/>
        <v>Early Career</v>
      </c>
      <c r="AU284" t="str">
        <f>IF(Table_1[[#This Row],[Percent Salary Hike]]&lt;=12,"10-12%",IF(Table_1[[#This Row],[Percent Salary Hike]]&lt;=15,"13-15%",IF(Table_1[[#This Row],[Percent Salary Hike]]&lt;=18,"16-18%",IF(Table_1[[#This Row],[Percent Salary Hike]]&lt;=21,"19-21%","22%+"))))</f>
        <v>16-18%</v>
      </c>
      <c r="AV284" t="str">
        <f>IF(Table_1[[#This Row],[Years At Company]]&lt;=2,"0-2 Years",IF(Table_1[[#This Row],[Years At Company]]&lt;=5,"3-5 Years",IF(Table_1[[#This Row],[Years At Company]]&lt;=8,"6-8 Years",IF(Table_1[[#This Row],[Years At Company]]&lt;=11,"9-11 Years","12+ Years"))))</f>
        <v>9-11 Years</v>
      </c>
    </row>
    <row r="285" spans="1:48"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c r="AS285" s="13" t="str">
        <f>IF(Data!Q285&lt;=25,"18-25",IF(Data!Q285&lt;=35,"26-35",IF(Data!Q285&lt;=45,"36-45","46+")))</f>
        <v>46+</v>
      </c>
      <c r="AT285" s="13" t="str">
        <f t="shared" si="4"/>
        <v>Senior</v>
      </c>
      <c r="AU285" t="str">
        <f>IF(Table_1[[#This Row],[Percent Salary Hike]]&lt;=12,"10-12%",IF(Table_1[[#This Row],[Percent Salary Hike]]&lt;=15,"13-15%",IF(Table_1[[#This Row],[Percent Salary Hike]]&lt;=18,"16-18%",IF(Table_1[[#This Row],[Percent Salary Hike]]&lt;=21,"19-21%","22%+"))))</f>
        <v>19-21%</v>
      </c>
      <c r="AV285" t="str">
        <f>IF(Table_1[[#This Row],[Years At Company]]&lt;=2,"0-2 Years",IF(Table_1[[#This Row],[Years At Company]]&lt;=5,"3-5 Years",IF(Table_1[[#This Row],[Years At Company]]&lt;=8,"6-8 Years",IF(Table_1[[#This Row],[Years At Company]]&lt;=11,"9-11 Years","12+ Years"))))</f>
        <v>9-11 Years</v>
      </c>
    </row>
    <row r="286" spans="1:48"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c r="AS286" s="13" t="str">
        <f>IF(Data!Q286&lt;=25,"18-25",IF(Data!Q286&lt;=35,"26-35",IF(Data!Q286&lt;=45,"36-45","46+")))</f>
        <v>26-35</v>
      </c>
      <c r="AT286" s="13" t="str">
        <f t="shared" si="4"/>
        <v>Early Career</v>
      </c>
      <c r="AU286" t="str">
        <f>IF(Table_1[[#This Row],[Percent Salary Hike]]&lt;=12,"10-12%",IF(Table_1[[#This Row],[Percent Salary Hike]]&lt;=15,"13-15%",IF(Table_1[[#This Row],[Percent Salary Hike]]&lt;=18,"16-18%",IF(Table_1[[#This Row],[Percent Salary Hike]]&lt;=21,"19-21%","22%+"))))</f>
        <v>13-15%</v>
      </c>
      <c r="AV286" t="str">
        <f>IF(Table_1[[#This Row],[Years At Company]]&lt;=2,"0-2 Years",IF(Table_1[[#This Row],[Years At Company]]&lt;=5,"3-5 Years",IF(Table_1[[#This Row],[Years At Company]]&lt;=8,"6-8 Years",IF(Table_1[[#This Row],[Years At Company]]&lt;=11,"9-11 Years","12+ Years"))))</f>
        <v>3-5 Years</v>
      </c>
    </row>
    <row r="287" spans="1:48"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c r="AS287" s="13" t="str">
        <f>IF(Data!Q287&lt;=25,"18-25",IF(Data!Q287&lt;=35,"26-35",IF(Data!Q287&lt;=45,"36-45","46+")))</f>
        <v>36-45</v>
      </c>
      <c r="AT287" s="13" t="str">
        <f t="shared" si="4"/>
        <v>Mid Career</v>
      </c>
      <c r="AU287" t="str">
        <f>IF(Table_1[[#This Row],[Percent Salary Hike]]&lt;=12,"10-12%",IF(Table_1[[#This Row],[Percent Salary Hike]]&lt;=15,"13-15%",IF(Table_1[[#This Row],[Percent Salary Hike]]&lt;=18,"16-18%",IF(Table_1[[#This Row],[Percent Salary Hike]]&lt;=21,"19-21%","22%+"))))</f>
        <v>10-12%</v>
      </c>
      <c r="AV287" t="str">
        <f>IF(Table_1[[#This Row],[Years At Company]]&lt;=2,"0-2 Years",IF(Table_1[[#This Row],[Years At Company]]&lt;=5,"3-5 Years",IF(Table_1[[#This Row],[Years At Company]]&lt;=8,"6-8 Years",IF(Table_1[[#This Row],[Years At Company]]&lt;=11,"9-11 Years","12+ Years"))))</f>
        <v>12+ Years</v>
      </c>
    </row>
    <row r="288" spans="1:48"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c r="AS288" s="13" t="str">
        <f>IF(Data!Q288&lt;=25,"18-25",IF(Data!Q288&lt;=35,"26-35",IF(Data!Q288&lt;=45,"36-45","46+")))</f>
        <v>36-45</v>
      </c>
      <c r="AT288" s="13" t="str">
        <f t="shared" si="4"/>
        <v>Mid Career</v>
      </c>
      <c r="AU288" t="str">
        <f>IF(Table_1[[#This Row],[Percent Salary Hike]]&lt;=12,"10-12%",IF(Table_1[[#This Row],[Percent Salary Hike]]&lt;=15,"13-15%",IF(Table_1[[#This Row],[Percent Salary Hike]]&lt;=18,"16-18%",IF(Table_1[[#This Row],[Percent Salary Hike]]&lt;=21,"19-21%","22%+"))))</f>
        <v>22%+</v>
      </c>
      <c r="AV288" t="str">
        <f>IF(Table_1[[#This Row],[Years At Company]]&lt;=2,"0-2 Years",IF(Table_1[[#This Row],[Years At Company]]&lt;=5,"3-5 Years",IF(Table_1[[#This Row],[Years At Company]]&lt;=8,"6-8 Years",IF(Table_1[[#This Row],[Years At Company]]&lt;=11,"9-11 Years","12+ Years"))))</f>
        <v>0-2 Years</v>
      </c>
    </row>
    <row r="289" spans="1:48"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c r="AS289" s="13" t="str">
        <f>IF(Data!Q289&lt;=25,"18-25",IF(Data!Q289&lt;=35,"26-35",IF(Data!Q289&lt;=45,"36-45","46+")))</f>
        <v>36-45</v>
      </c>
      <c r="AT289" s="13" t="str">
        <f t="shared" si="4"/>
        <v>Mid Career</v>
      </c>
      <c r="AU289" t="str">
        <f>IF(Table_1[[#This Row],[Percent Salary Hike]]&lt;=12,"10-12%",IF(Table_1[[#This Row],[Percent Salary Hike]]&lt;=15,"13-15%",IF(Table_1[[#This Row],[Percent Salary Hike]]&lt;=18,"16-18%",IF(Table_1[[#This Row],[Percent Salary Hike]]&lt;=21,"19-21%","22%+"))))</f>
        <v>13-15%</v>
      </c>
      <c r="AV289" t="str">
        <f>IF(Table_1[[#This Row],[Years At Company]]&lt;=2,"0-2 Years",IF(Table_1[[#This Row],[Years At Company]]&lt;=5,"3-5 Years",IF(Table_1[[#This Row],[Years At Company]]&lt;=8,"6-8 Years",IF(Table_1[[#This Row],[Years At Company]]&lt;=11,"9-11 Years","12+ Years"))))</f>
        <v>0-2 Years</v>
      </c>
    </row>
    <row r="290" spans="1:48"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c r="AS290" s="13" t="str">
        <f>IF(Data!Q290&lt;=25,"18-25",IF(Data!Q290&lt;=35,"26-35",IF(Data!Q290&lt;=45,"36-45","46+")))</f>
        <v>26-35</v>
      </c>
      <c r="AT290" s="13" t="str">
        <f t="shared" si="4"/>
        <v>Early Career</v>
      </c>
      <c r="AU290" t="str">
        <f>IF(Table_1[[#This Row],[Percent Salary Hike]]&lt;=12,"10-12%",IF(Table_1[[#This Row],[Percent Salary Hike]]&lt;=15,"13-15%",IF(Table_1[[#This Row],[Percent Salary Hike]]&lt;=18,"16-18%",IF(Table_1[[#This Row],[Percent Salary Hike]]&lt;=21,"19-21%","22%+"))))</f>
        <v>13-15%</v>
      </c>
      <c r="AV290" t="str">
        <f>IF(Table_1[[#This Row],[Years At Company]]&lt;=2,"0-2 Years",IF(Table_1[[#This Row],[Years At Company]]&lt;=5,"3-5 Years",IF(Table_1[[#This Row],[Years At Company]]&lt;=8,"6-8 Years",IF(Table_1[[#This Row],[Years At Company]]&lt;=11,"9-11 Years","12+ Years"))))</f>
        <v>3-5 Years</v>
      </c>
    </row>
    <row r="291" spans="1:48"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c r="AS291" s="13" t="str">
        <f>IF(Data!Q291&lt;=25,"18-25",IF(Data!Q291&lt;=35,"26-35",IF(Data!Q291&lt;=45,"36-45","46+")))</f>
        <v>26-35</v>
      </c>
      <c r="AT291" s="13" t="str">
        <f t="shared" si="4"/>
        <v>Early Career</v>
      </c>
      <c r="AU291" t="str">
        <f>IF(Table_1[[#This Row],[Percent Salary Hike]]&lt;=12,"10-12%",IF(Table_1[[#This Row],[Percent Salary Hike]]&lt;=15,"13-15%",IF(Table_1[[#This Row],[Percent Salary Hike]]&lt;=18,"16-18%",IF(Table_1[[#This Row],[Percent Salary Hike]]&lt;=21,"19-21%","22%+"))))</f>
        <v>19-21%</v>
      </c>
      <c r="AV291" t="str">
        <f>IF(Table_1[[#This Row],[Years At Company]]&lt;=2,"0-2 Years",IF(Table_1[[#This Row],[Years At Company]]&lt;=5,"3-5 Years",IF(Table_1[[#This Row],[Years At Company]]&lt;=8,"6-8 Years",IF(Table_1[[#This Row],[Years At Company]]&lt;=11,"9-11 Years","12+ Years"))))</f>
        <v>3-5 Years</v>
      </c>
    </row>
    <row r="292" spans="1:48"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c r="AS292" s="13" t="str">
        <f>IF(Data!Q292&lt;=25,"18-25",IF(Data!Q292&lt;=35,"26-35",IF(Data!Q292&lt;=45,"36-45","46+")))</f>
        <v>46+</v>
      </c>
      <c r="AT292" s="13" t="str">
        <f t="shared" si="4"/>
        <v>Senior</v>
      </c>
      <c r="AU292" t="str">
        <f>IF(Table_1[[#This Row],[Percent Salary Hike]]&lt;=12,"10-12%",IF(Table_1[[#This Row],[Percent Salary Hike]]&lt;=15,"13-15%",IF(Table_1[[#This Row],[Percent Salary Hike]]&lt;=18,"16-18%",IF(Table_1[[#This Row],[Percent Salary Hike]]&lt;=21,"19-21%","22%+"))))</f>
        <v>10-12%</v>
      </c>
      <c r="AV292" t="str">
        <f>IF(Table_1[[#This Row],[Years At Company]]&lt;=2,"0-2 Years",IF(Table_1[[#This Row],[Years At Company]]&lt;=5,"3-5 Years",IF(Table_1[[#This Row],[Years At Company]]&lt;=8,"6-8 Years",IF(Table_1[[#This Row],[Years At Company]]&lt;=11,"9-11 Years","12+ Years"))))</f>
        <v>3-5 Years</v>
      </c>
    </row>
    <row r="293" spans="1:48"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c r="AS293" s="13" t="str">
        <f>IF(Data!Q293&lt;=25,"18-25",IF(Data!Q293&lt;=35,"26-35",IF(Data!Q293&lt;=45,"36-45","46+")))</f>
        <v>36-45</v>
      </c>
      <c r="AT293" s="13" t="str">
        <f t="shared" si="4"/>
        <v>Mid Career</v>
      </c>
      <c r="AU293" t="str">
        <f>IF(Table_1[[#This Row],[Percent Salary Hike]]&lt;=12,"10-12%",IF(Table_1[[#This Row],[Percent Salary Hike]]&lt;=15,"13-15%",IF(Table_1[[#This Row],[Percent Salary Hike]]&lt;=18,"16-18%",IF(Table_1[[#This Row],[Percent Salary Hike]]&lt;=21,"19-21%","22%+"))))</f>
        <v>10-12%</v>
      </c>
      <c r="AV293" t="str">
        <f>IF(Table_1[[#This Row],[Years At Company]]&lt;=2,"0-2 Years",IF(Table_1[[#This Row],[Years At Company]]&lt;=5,"3-5 Years",IF(Table_1[[#This Row],[Years At Company]]&lt;=8,"6-8 Years",IF(Table_1[[#This Row],[Years At Company]]&lt;=11,"9-11 Years","12+ Years"))))</f>
        <v>6-8 Years</v>
      </c>
    </row>
    <row r="294" spans="1:48"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c r="AS294" s="13" t="str">
        <f>IF(Data!Q294&lt;=25,"18-25",IF(Data!Q294&lt;=35,"26-35",IF(Data!Q294&lt;=45,"36-45","46+")))</f>
        <v>26-35</v>
      </c>
      <c r="AT294" s="13" t="str">
        <f t="shared" si="4"/>
        <v>Early Career</v>
      </c>
      <c r="AU294" t="str">
        <f>IF(Table_1[[#This Row],[Percent Salary Hike]]&lt;=12,"10-12%",IF(Table_1[[#This Row],[Percent Salary Hike]]&lt;=15,"13-15%",IF(Table_1[[#This Row],[Percent Salary Hike]]&lt;=18,"16-18%",IF(Table_1[[#This Row],[Percent Salary Hike]]&lt;=21,"19-21%","22%+"))))</f>
        <v>10-12%</v>
      </c>
      <c r="AV294" t="str">
        <f>IF(Table_1[[#This Row],[Years At Company]]&lt;=2,"0-2 Years",IF(Table_1[[#This Row],[Years At Company]]&lt;=5,"3-5 Years",IF(Table_1[[#This Row],[Years At Company]]&lt;=8,"6-8 Years",IF(Table_1[[#This Row],[Years At Company]]&lt;=11,"9-11 Years","12+ Years"))))</f>
        <v>0-2 Years</v>
      </c>
    </row>
    <row r="295" spans="1:48"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c r="AS295" s="13" t="str">
        <f>IF(Data!Q295&lt;=25,"18-25",IF(Data!Q295&lt;=35,"26-35",IF(Data!Q295&lt;=45,"36-45","46+")))</f>
        <v>26-35</v>
      </c>
      <c r="AT295" s="13" t="str">
        <f t="shared" si="4"/>
        <v>Early Career</v>
      </c>
      <c r="AU295" t="str">
        <f>IF(Table_1[[#This Row],[Percent Salary Hike]]&lt;=12,"10-12%",IF(Table_1[[#This Row],[Percent Salary Hike]]&lt;=15,"13-15%",IF(Table_1[[#This Row],[Percent Salary Hike]]&lt;=18,"16-18%",IF(Table_1[[#This Row],[Percent Salary Hike]]&lt;=21,"19-21%","22%+"))))</f>
        <v>10-12%</v>
      </c>
      <c r="AV295" t="str">
        <f>IF(Table_1[[#This Row],[Years At Company]]&lt;=2,"0-2 Years",IF(Table_1[[#This Row],[Years At Company]]&lt;=5,"3-5 Years",IF(Table_1[[#This Row],[Years At Company]]&lt;=8,"6-8 Years",IF(Table_1[[#This Row],[Years At Company]]&lt;=11,"9-11 Years","12+ Years"))))</f>
        <v>6-8 Years</v>
      </c>
    </row>
    <row r="296" spans="1:48"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c r="AS296" s="13" t="str">
        <f>IF(Data!Q296&lt;=25,"18-25",IF(Data!Q296&lt;=35,"26-35",IF(Data!Q296&lt;=45,"36-45","46+")))</f>
        <v>36-45</v>
      </c>
      <c r="AT296" s="13" t="str">
        <f t="shared" si="4"/>
        <v>Mid Career</v>
      </c>
      <c r="AU296" t="str">
        <f>IF(Table_1[[#This Row],[Percent Salary Hike]]&lt;=12,"10-12%",IF(Table_1[[#This Row],[Percent Salary Hike]]&lt;=15,"13-15%",IF(Table_1[[#This Row],[Percent Salary Hike]]&lt;=18,"16-18%",IF(Table_1[[#This Row],[Percent Salary Hike]]&lt;=21,"19-21%","22%+"))))</f>
        <v>10-12%</v>
      </c>
      <c r="AV296" t="str">
        <f>IF(Table_1[[#This Row],[Years At Company]]&lt;=2,"0-2 Years",IF(Table_1[[#This Row],[Years At Company]]&lt;=5,"3-5 Years",IF(Table_1[[#This Row],[Years At Company]]&lt;=8,"6-8 Years",IF(Table_1[[#This Row],[Years At Company]]&lt;=11,"9-11 Years","12+ Years"))))</f>
        <v>3-5 Years</v>
      </c>
    </row>
    <row r="297" spans="1:48"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c r="AS297" s="13" t="str">
        <f>IF(Data!Q297&lt;=25,"18-25",IF(Data!Q297&lt;=35,"26-35",IF(Data!Q297&lt;=45,"36-45","46+")))</f>
        <v>36-45</v>
      </c>
      <c r="AT297" s="13" t="str">
        <f t="shared" si="4"/>
        <v>Mid Career</v>
      </c>
      <c r="AU297" t="str">
        <f>IF(Table_1[[#This Row],[Percent Salary Hike]]&lt;=12,"10-12%",IF(Table_1[[#This Row],[Percent Salary Hike]]&lt;=15,"13-15%",IF(Table_1[[#This Row],[Percent Salary Hike]]&lt;=18,"16-18%",IF(Table_1[[#This Row],[Percent Salary Hike]]&lt;=21,"19-21%","22%+"))))</f>
        <v>13-15%</v>
      </c>
      <c r="AV297" t="str">
        <f>IF(Table_1[[#This Row],[Years At Company]]&lt;=2,"0-2 Years",IF(Table_1[[#This Row],[Years At Company]]&lt;=5,"3-5 Years",IF(Table_1[[#This Row],[Years At Company]]&lt;=8,"6-8 Years",IF(Table_1[[#This Row],[Years At Company]]&lt;=11,"9-11 Years","12+ Years"))))</f>
        <v>12+ Years</v>
      </c>
    </row>
    <row r="298" spans="1:48"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c r="AS298" s="13" t="str">
        <f>IF(Data!Q298&lt;=25,"18-25",IF(Data!Q298&lt;=35,"26-35",IF(Data!Q298&lt;=45,"36-45","46+")))</f>
        <v>18-25</v>
      </c>
      <c r="AT298" s="13" t="str">
        <f t="shared" si="4"/>
        <v>Young</v>
      </c>
      <c r="AU298" t="str">
        <f>IF(Table_1[[#This Row],[Percent Salary Hike]]&lt;=12,"10-12%",IF(Table_1[[#This Row],[Percent Salary Hike]]&lt;=15,"13-15%",IF(Table_1[[#This Row],[Percent Salary Hike]]&lt;=18,"16-18%",IF(Table_1[[#This Row],[Percent Salary Hike]]&lt;=21,"19-21%","22%+"))))</f>
        <v>13-15%</v>
      </c>
      <c r="AV298" t="str">
        <f>IF(Table_1[[#This Row],[Years At Company]]&lt;=2,"0-2 Years",IF(Table_1[[#This Row],[Years At Company]]&lt;=5,"3-5 Years",IF(Table_1[[#This Row],[Years At Company]]&lt;=8,"6-8 Years",IF(Table_1[[#This Row],[Years At Company]]&lt;=11,"9-11 Years","12+ Years"))))</f>
        <v>0-2 Years</v>
      </c>
    </row>
    <row r="299" spans="1:48"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c r="AS299" s="13" t="str">
        <f>IF(Data!Q299&lt;=25,"18-25",IF(Data!Q299&lt;=35,"26-35",IF(Data!Q299&lt;=45,"36-45","46+")))</f>
        <v>26-35</v>
      </c>
      <c r="AT299" s="13" t="str">
        <f t="shared" si="4"/>
        <v>Early Career</v>
      </c>
      <c r="AU299" t="str">
        <f>IF(Table_1[[#This Row],[Percent Salary Hike]]&lt;=12,"10-12%",IF(Table_1[[#This Row],[Percent Salary Hike]]&lt;=15,"13-15%",IF(Table_1[[#This Row],[Percent Salary Hike]]&lt;=18,"16-18%",IF(Table_1[[#This Row],[Percent Salary Hike]]&lt;=21,"19-21%","22%+"))))</f>
        <v>13-15%</v>
      </c>
      <c r="AV299" t="str">
        <f>IF(Table_1[[#This Row],[Years At Company]]&lt;=2,"0-2 Years",IF(Table_1[[#This Row],[Years At Company]]&lt;=5,"3-5 Years",IF(Table_1[[#This Row],[Years At Company]]&lt;=8,"6-8 Years",IF(Table_1[[#This Row],[Years At Company]]&lt;=11,"9-11 Years","12+ Years"))))</f>
        <v>9-11 Years</v>
      </c>
    </row>
    <row r="300" spans="1:48"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c r="AS300" s="13" t="str">
        <f>IF(Data!Q300&lt;=25,"18-25",IF(Data!Q300&lt;=35,"26-35",IF(Data!Q300&lt;=45,"36-45","46+")))</f>
        <v>36-45</v>
      </c>
      <c r="AT300" s="13" t="str">
        <f t="shared" si="4"/>
        <v>Mid Career</v>
      </c>
      <c r="AU300" t="str">
        <f>IF(Table_1[[#This Row],[Percent Salary Hike]]&lt;=12,"10-12%",IF(Table_1[[#This Row],[Percent Salary Hike]]&lt;=15,"13-15%",IF(Table_1[[#This Row],[Percent Salary Hike]]&lt;=18,"16-18%",IF(Table_1[[#This Row],[Percent Salary Hike]]&lt;=21,"19-21%","22%+"))))</f>
        <v>16-18%</v>
      </c>
      <c r="AV300" t="str">
        <f>IF(Table_1[[#This Row],[Years At Company]]&lt;=2,"0-2 Years",IF(Table_1[[#This Row],[Years At Company]]&lt;=5,"3-5 Years",IF(Table_1[[#This Row],[Years At Company]]&lt;=8,"6-8 Years",IF(Table_1[[#This Row],[Years At Company]]&lt;=11,"9-11 Years","12+ Years"))))</f>
        <v>0-2 Years</v>
      </c>
    </row>
    <row r="301" spans="1:48"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c r="AS301" s="13" t="str">
        <f>IF(Data!Q301&lt;=25,"18-25",IF(Data!Q301&lt;=35,"26-35",IF(Data!Q301&lt;=45,"36-45","46+")))</f>
        <v>46+</v>
      </c>
      <c r="AT301" s="13" t="str">
        <f t="shared" si="4"/>
        <v>Senior</v>
      </c>
      <c r="AU301" t="str">
        <f>IF(Table_1[[#This Row],[Percent Salary Hike]]&lt;=12,"10-12%",IF(Table_1[[#This Row],[Percent Salary Hike]]&lt;=15,"13-15%",IF(Table_1[[#This Row],[Percent Salary Hike]]&lt;=18,"16-18%",IF(Table_1[[#This Row],[Percent Salary Hike]]&lt;=21,"19-21%","22%+"))))</f>
        <v>16-18%</v>
      </c>
      <c r="AV301" t="str">
        <f>IF(Table_1[[#This Row],[Years At Company]]&lt;=2,"0-2 Years",IF(Table_1[[#This Row],[Years At Company]]&lt;=5,"3-5 Years",IF(Table_1[[#This Row],[Years At Company]]&lt;=8,"6-8 Years",IF(Table_1[[#This Row],[Years At Company]]&lt;=11,"9-11 Years","12+ Years"))))</f>
        <v>3-5 Years</v>
      </c>
    </row>
    <row r="302" spans="1:48"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c r="AS302" s="13" t="str">
        <f>IF(Data!Q302&lt;=25,"18-25",IF(Data!Q302&lt;=35,"26-35",IF(Data!Q302&lt;=45,"36-45","46+")))</f>
        <v>36-45</v>
      </c>
      <c r="AT302" s="13" t="str">
        <f t="shared" si="4"/>
        <v>Mid Career</v>
      </c>
      <c r="AU302" t="str">
        <f>IF(Table_1[[#This Row],[Percent Salary Hike]]&lt;=12,"10-12%",IF(Table_1[[#This Row],[Percent Salary Hike]]&lt;=15,"13-15%",IF(Table_1[[#This Row],[Percent Salary Hike]]&lt;=18,"16-18%",IF(Table_1[[#This Row],[Percent Salary Hike]]&lt;=21,"19-21%","22%+"))))</f>
        <v>19-21%</v>
      </c>
      <c r="AV302" t="str">
        <f>IF(Table_1[[#This Row],[Years At Company]]&lt;=2,"0-2 Years",IF(Table_1[[#This Row],[Years At Company]]&lt;=5,"3-5 Years",IF(Table_1[[#This Row],[Years At Company]]&lt;=8,"6-8 Years",IF(Table_1[[#This Row],[Years At Company]]&lt;=11,"9-11 Years","12+ Years"))))</f>
        <v>12+ Years</v>
      </c>
    </row>
    <row r="303" spans="1:48"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c r="AS303" s="13" t="str">
        <f>IF(Data!Q303&lt;=25,"18-25",IF(Data!Q303&lt;=35,"26-35",IF(Data!Q303&lt;=45,"36-45","46+")))</f>
        <v>18-25</v>
      </c>
      <c r="AT303" s="13" t="str">
        <f t="shared" si="4"/>
        <v>Young</v>
      </c>
      <c r="AU303" t="str">
        <f>IF(Table_1[[#This Row],[Percent Salary Hike]]&lt;=12,"10-12%",IF(Table_1[[#This Row],[Percent Salary Hike]]&lt;=15,"13-15%",IF(Table_1[[#This Row],[Percent Salary Hike]]&lt;=18,"16-18%",IF(Table_1[[#This Row],[Percent Salary Hike]]&lt;=21,"19-21%","22%+"))))</f>
        <v>10-12%</v>
      </c>
      <c r="AV303" t="str">
        <f>IF(Table_1[[#This Row],[Years At Company]]&lt;=2,"0-2 Years",IF(Table_1[[#This Row],[Years At Company]]&lt;=5,"3-5 Years",IF(Table_1[[#This Row],[Years At Company]]&lt;=8,"6-8 Years",IF(Table_1[[#This Row],[Years At Company]]&lt;=11,"9-11 Years","12+ Years"))))</f>
        <v>0-2 Years</v>
      </c>
    </row>
    <row r="304" spans="1:48"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c r="AS304" s="13" t="str">
        <f>IF(Data!Q304&lt;=25,"18-25",IF(Data!Q304&lt;=35,"26-35",IF(Data!Q304&lt;=45,"36-45","46+")))</f>
        <v>26-35</v>
      </c>
      <c r="AT304" s="13" t="str">
        <f t="shared" si="4"/>
        <v>Early Career</v>
      </c>
      <c r="AU304" t="str">
        <f>IF(Table_1[[#This Row],[Percent Salary Hike]]&lt;=12,"10-12%",IF(Table_1[[#This Row],[Percent Salary Hike]]&lt;=15,"13-15%",IF(Table_1[[#This Row],[Percent Salary Hike]]&lt;=18,"16-18%",IF(Table_1[[#This Row],[Percent Salary Hike]]&lt;=21,"19-21%","22%+"))))</f>
        <v>19-21%</v>
      </c>
      <c r="AV304" t="str">
        <f>IF(Table_1[[#This Row],[Years At Company]]&lt;=2,"0-2 Years",IF(Table_1[[#This Row],[Years At Company]]&lt;=5,"3-5 Years",IF(Table_1[[#This Row],[Years At Company]]&lt;=8,"6-8 Years",IF(Table_1[[#This Row],[Years At Company]]&lt;=11,"9-11 Years","12+ Years"))))</f>
        <v>6-8 Years</v>
      </c>
    </row>
    <row r="305" spans="1:48"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c r="AS305" s="13" t="str">
        <f>IF(Data!Q305&lt;=25,"18-25",IF(Data!Q305&lt;=35,"26-35",IF(Data!Q305&lt;=45,"36-45","46+")))</f>
        <v>26-35</v>
      </c>
      <c r="AT305" s="13" t="str">
        <f t="shared" si="4"/>
        <v>Early Career</v>
      </c>
      <c r="AU305" t="str">
        <f>IF(Table_1[[#This Row],[Percent Salary Hike]]&lt;=12,"10-12%",IF(Table_1[[#This Row],[Percent Salary Hike]]&lt;=15,"13-15%",IF(Table_1[[#This Row],[Percent Salary Hike]]&lt;=18,"16-18%",IF(Table_1[[#This Row],[Percent Salary Hike]]&lt;=21,"19-21%","22%+"))))</f>
        <v>10-12%</v>
      </c>
      <c r="AV305" t="str">
        <f>IF(Table_1[[#This Row],[Years At Company]]&lt;=2,"0-2 Years",IF(Table_1[[#This Row],[Years At Company]]&lt;=5,"3-5 Years",IF(Table_1[[#This Row],[Years At Company]]&lt;=8,"6-8 Years",IF(Table_1[[#This Row],[Years At Company]]&lt;=11,"9-11 Years","12+ Years"))))</f>
        <v>6-8 Years</v>
      </c>
    </row>
    <row r="306" spans="1:48"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c r="AS306" s="13" t="str">
        <f>IF(Data!Q306&lt;=25,"18-25",IF(Data!Q306&lt;=35,"26-35",IF(Data!Q306&lt;=45,"36-45","46+")))</f>
        <v>36-45</v>
      </c>
      <c r="AT306" s="13" t="str">
        <f t="shared" si="4"/>
        <v>Mid Career</v>
      </c>
      <c r="AU306" t="str">
        <f>IF(Table_1[[#This Row],[Percent Salary Hike]]&lt;=12,"10-12%",IF(Table_1[[#This Row],[Percent Salary Hike]]&lt;=15,"13-15%",IF(Table_1[[#This Row],[Percent Salary Hike]]&lt;=18,"16-18%",IF(Table_1[[#This Row],[Percent Salary Hike]]&lt;=21,"19-21%","22%+"))))</f>
        <v>16-18%</v>
      </c>
      <c r="AV306" t="str">
        <f>IF(Table_1[[#This Row],[Years At Company]]&lt;=2,"0-2 Years",IF(Table_1[[#This Row],[Years At Company]]&lt;=5,"3-5 Years",IF(Table_1[[#This Row],[Years At Company]]&lt;=8,"6-8 Years",IF(Table_1[[#This Row],[Years At Company]]&lt;=11,"9-11 Years","12+ Years"))))</f>
        <v>12+ Years</v>
      </c>
    </row>
    <row r="307" spans="1:48"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c r="AS307" s="13" t="str">
        <f>IF(Data!Q307&lt;=25,"18-25",IF(Data!Q307&lt;=35,"26-35",IF(Data!Q307&lt;=45,"36-45","46+")))</f>
        <v>36-45</v>
      </c>
      <c r="AT307" s="13" t="str">
        <f t="shared" si="4"/>
        <v>Mid Career</v>
      </c>
      <c r="AU307" t="str">
        <f>IF(Table_1[[#This Row],[Percent Salary Hike]]&lt;=12,"10-12%",IF(Table_1[[#This Row],[Percent Salary Hike]]&lt;=15,"13-15%",IF(Table_1[[#This Row],[Percent Salary Hike]]&lt;=18,"16-18%",IF(Table_1[[#This Row],[Percent Salary Hike]]&lt;=21,"19-21%","22%+"))))</f>
        <v>13-15%</v>
      </c>
      <c r="AV307" t="str">
        <f>IF(Table_1[[#This Row],[Years At Company]]&lt;=2,"0-2 Years",IF(Table_1[[#This Row],[Years At Company]]&lt;=5,"3-5 Years",IF(Table_1[[#This Row],[Years At Company]]&lt;=8,"6-8 Years",IF(Table_1[[#This Row],[Years At Company]]&lt;=11,"9-11 Years","12+ Years"))))</f>
        <v>9-11 Years</v>
      </c>
    </row>
    <row r="308" spans="1:48"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c r="AS308" s="13" t="str">
        <f>IF(Data!Q308&lt;=25,"18-25",IF(Data!Q308&lt;=35,"26-35",IF(Data!Q308&lt;=45,"36-45","46+")))</f>
        <v>26-35</v>
      </c>
      <c r="AT308" s="13" t="str">
        <f t="shared" si="4"/>
        <v>Early Career</v>
      </c>
      <c r="AU308" t="str">
        <f>IF(Table_1[[#This Row],[Percent Salary Hike]]&lt;=12,"10-12%",IF(Table_1[[#This Row],[Percent Salary Hike]]&lt;=15,"13-15%",IF(Table_1[[#This Row],[Percent Salary Hike]]&lt;=18,"16-18%",IF(Table_1[[#This Row],[Percent Salary Hike]]&lt;=21,"19-21%","22%+"))))</f>
        <v>13-15%</v>
      </c>
      <c r="AV308" t="str">
        <f>IF(Table_1[[#This Row],[Years At Company]]&lt;=2,"0-2 Years",IF(Table_1[[#This Row],[Years At Company]]&lt;=5,"3-5 Years",IF(Table_1[[#This Row],[Years At Company]]&lt;=8,"6-8 Years",IF(Table_1[[#This Row],[Years At Company]]&lt;=11,"9-11 Years","12+ Years"))))</f>
        <v>12+ Years</v>
      </c>
    </row>
    <row r="309" spans="1:48"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c r="AS309" s="13" t="str">
        <f>IF(Data!Q309&lt;=25,"18-25",IF(Data!Q309&lt;=35,"26-35",IF(Data!Q309&lt;=45,"36-45","46+")))</f>
        <v>36-45</v>
      </c>
      <c r="AT309" s="13" t="str">
        <f t="shared" si="4"/>
        <v>Mid Career</v>
      </c>
      <c r="AU309" t="str">
        <f>IF(Table_1[[#This Row],[Percent Salary Hike]]&lt;=12,"10-12%",IF(Table_1[[#This Row],[Percent Salary Hike]]&lt;=15,"13-15%",IF(Table_1[[#This Row],[Percent Salary Hike]]&lt;=18,"16-18%",IF(Table_1[[#This Row],[Percent Salary Hike]]&lt;=21,"19-21%","22%+"))))</f>
        <v>16-18%</v>
      </c>
      <c r="AV309" t="str">
        <f>IF(Table_1[[#This Row],[Years At Company]]&lt;=2,"0-2 Years",IF(Table_1[[#This Row],[Years At Company]]&lt;=5,"3-5 Years",IF(Table_1[[#This Row],[Years At Company]]&lt;=8,"6-8 Years",IF(Table_1[[#This Row],[Years At Company]]&lt;=11,"9-11 Years","12+ Years"))))</f>
        <v>9-11 Years</v>
      </c>
    </row>
    <row r="310" spans="1:48"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c r="AS310" s="13" t="str">
        <f>IF(Data!Q310&lt;=25,"18-25",IF(Data!Q310&lt;=35,"26-35",IF(Data!Q310&lt;=45,"36-45","46+")))</f>
        <v>46+</v>
      </c>
      <c r="AT310" s="13" t="str">
        <f t="shared" si="4"/>
        <v>Senior</v>
      </c>
      <c r="AU310" t="str">
        <f>IF(Table_1[[#This Row],[Percent Salary Hike]]&lt;=12,"10-12%",IF(Table_1[[#This Row],[Percent Salary Hike]]&lt;=15,"13-15%",IF(Table_1[[#This Row],[Percent Salary Hike]]&lt;=18,"16-18%",IF(Table_1[[#This Row],[Percent Salary Hike]]&lt;=21,"19-21%","22%+"))))</f>
        <v>13-15%</v>
      </c>
      <c r="AV310" t="str">
        <f>IF(Table_1[[#This Row],[Years At Company]]&lt;=2,"0-2 Years",IF(Table_1[[#This Row],[Years At Company]]&lt;=5,"3-5 Years",IF(Table_1[[#This Row],[Years At Company]]&lt;=8,"6-8 Years",IF(Table_1[[#This Row],[Years At Company]]&lt;=11,"9-11 Years","12+ Years"))))</f>
        <v>3-5 Years</v>
      </c>
    </row>
    <row r="311" spans="1:48"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c r="AS311" s="13" t="str">
        <f>IF(Data!Q311&lt;=25,"18-25",IF(Data!Q311&lt;=35,"26-35",IF(Data!Q311&lt;=45,"36-45","46+")))</f>
        <v>26-35</v>
      </c>
      <c r="AT311" s="13" t="str">
        <f t="shared" si="4"/>
        <v>Early Career</v>
      </c>
      <c r="AU311" t="str">
        <f>IF(Table_1[[#This Row],[Percent Salary Hike]]&lt;=12,"10-12%",IF(Table_1[[#This Row],[Percent Salary Hike]]&lt;=15,"13-15%",IF(Table_1[[#This Row],[Percent Salary Hike]]&lt;=18,"16-18%",IF(Table_1[[#This Row],[Percent Salary Hike]]&lt;=21,"19-21%","22%+"))))</f>
        <v>10-12%</v>
      </c>
      <c r="AV311" t="str">
        <f>IF(Table_1[[#This Row],[Years At Company]]&lt;=2,"0-2 Years",IF(Table_1[[#This Row],[Years At Company]]&lt;=5,"3-5 Years",IF(Table_1[[#This Row],[Years At Company]]&lt;=8,"6-8 Years",IF(Table_1[[#This Row],[Years At Company]]&lt;=11,"9-11 Years","12+ Years"))))</f>
        <v>3-5 Years</v>
      </c>
    </row>
    <row r="312" spans="1:48"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c r="AS312" s="13" t="str">
        <f>IF(Data!Q312&lt;=25,"18-25",IF(Data!Q312&lt;=35,"26-35",IF(Data!Q312&lt;=45,"36-45","46+")))</f>
        <v>26-35</v>
      </c>
      <c r="AT312" s="13" t="str">
        <f t="shared" si="4"/>
        <v>Early Career</v>
      </c>
      <c r="AU312" t="str">
        <f>IF(Table_1[[#This Row],[Percent Salary Hike]]&lt;=12,"10-12%",IF(Table_1[[#This Row],[Percent Salary Hike]]&lt;=15,"13-15%",IF(Table_1[[#This Row],[Percent Salary Hike]]&lt;=18,"16-18%",IF(Table_1[[#This Row],[Percent Salary Hike]]&lt;=21,"19-21%","22%+"))))</f>
        <v>10-12%</v>
      </c>
      <c r="AV312" t="str">
        <f>IF(Table_1[[#This Row],[Years At Company]]&lt;=2,"0-2 Years",IF(Table_1[[#This Row],[Years At Company]]&lt;=5,"3-5 Years",IF(Table_1[[#This Row],[Years At Company]]&lt;=8,"6-8 Years",IF(Table_1[[#This Row],[Years At Company]]&lt;=11,"9-11 Years","12+ Years"))))</f>
        <v>0-2 Years</v>
      </c>
    </row>
    <row r="313" spans="1:48"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c r="AS313" s="13" t="str">
        <f>IF(Data!Q313&lt;=25,"18-25",IF(Data!Q313&lt;=35,"26-35",IF(Data!Q313&lt;=45,"36-45","46+")))</f>
        <v>36-45</v>
      </c>
      <c r="AT313" s="13" t="str">
        <f t="shared" si="4"/>
        <v>Mid Career</v>
      </c>
      <c r="AU313" t="str">
        <f>IF(Table_1[[#This Row],[Percent Salary Hike]]&lt;=12,"10-12%",IF(Table_1[[#This Row],[Percent Salary Hike]]&lt;=15,"13-15%",IF(Table_1[[#This Row],[Percent Salary Hike]]&lt;=18,"16-18%",IF(Table_1[[#This Row],[Percent Salary Hike]]&lt;=21,"19-21%","22%+"))))</f>
        <v>16-18%</v>
      </c>
      <c r="AV313" t="str">
        <f>IF(Table_1[[#This Row],[Years At Company]]&lt;=2,"0-2 Years",IF(Table_1[[#This Row],[Years At Company]]&lt;=5,"3-5 Years",IF(Table_1[[#This Row],[Years At Company]]&lt;=8,"6-8 Years",IF(Table_1[[#This Row],[Years At Company]]&lt;=11,"9-11 Years","12+ Years"))))</f>
        <v>12+ Years</v>
      </c>
    </row>
    <row r="314" spans="1:48"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c r="AS314" s="13" t="str">
        <f>IF(Data!Q314&lt;=25,"18-25",IF(Data!Q314&lt;=35,"26-35",IF(Data!Q314&lt;=45,"36-45","46+")))</f>
        <v>26-35</v>
      </c>
      <c r="AT314" s="13" t="str">
        <f t="shared" si="4"/>
        <v>Early Career</v>
      </c>
      <c r="AU314" t="str">
        <f>IF(Table_1[[#This Row],[Percent Salary Hike]]&lt;=12,"10-12%",IF(Table_1[[#This Row],[Percent Salary Hike]]&lt;=15,"13-15%",IF(Table_1[[#This Row],[Percent Salary Hike]]&lt;=18,"16-18%",IF(Table_1[[#This Row],[Percent Salary Hike]]&lt;=21,"19-21%","22%+"))))</f>
        <v>16-18%</v>
      </c>
      <c r="AV314" t="str">
        <f>IF(Table_1[[#This Row],[Years At Company]]&lt;=2,"0-2 Years",IF(Table_1[[#This Row],[Years At Company]]&lt;=5,"3-5 Years",IF(Table_1[[#This Row],[Years At Company]]&lt;=8,"6-8 Years",IF(Table_1[[#This Row],[Years At Company]]&lt;=11,"9-11 Years","12+ Years"))))</f>
        <v>0-2 Years</v>
      </c>
    </row>
    <row r="315" spans="1:48"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c r="AS315" s="13" t="str">
        <f>IF(Data!Q315&lt;=25,"18-25",IF(Data!Q315&lt;=35,"26-35",IF(Data!Q315&lt;=45,"36-45","46+")))</f>
        <v>26-35</v>
      </c>
      <c r="AT315" s="13" t="str">
        <f t="shared" si="4"/>
        <v>Early Career</v>
      </c>
      <c r="AU315" t="str">
        <f>IF(Table_1[[#This Row],[Percent Salary Hike]]&lt;=12,"10-12%",IF(Table_1[[#This Row],[Percent Salary Hike]]&lt;=15,"13-15%",IF(Table_1[[#This Row],[Percent Salary Hike]]&lt;=18,"16-18%",IF(Table_1[[#This Row],[Percent Salary Hike]]&lt;=21,"19-21%","22%+"))))</f>
        <v>10-12%</v>
      </c>
      <c r="AV315" t="str">
        <f>IF(Table_1[[#This Row],[Years At Company]]&lt;=2,"0-2 Years",IF(Table_1[[#This Row],[Years At Company]]&lt;=5,"3-5 Years",IF(Table_1[[#This Row],[Years At Company]]&lt;=8,"6-8 Years",IF(Table_1[[#This Row],[Years At Company]]&lt;=11,"9-11 Years","12+ Years"))))</f>
        <v>9-11 Years</v>
      </c>
    </row>
    <row r="316" spans="1:48"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c r="AS316" s="13" t="str">
        <f>IF(Data!Q316&lt;=25,"18-25",IF(Data!Q316&lt;=35,"26-35",IF(Data!Q316&lt;=45,"36-45","46+")))</f>
        <v>36-45</v>
      </c>
      <c r="AT316" s="13" t="str">
        <f t="shared" si="4"/>
        <v>Mid Career</v>
      </c>
      <c r="AU316" t="str">
        <f>IF(Table_1[[#This Row],[Percent Salary Hike]]&lt;=12,"10-12%",IF(Table_1[[#This Row],[Percent Salary Hike]]&lt;=15,"13-15%",IF(Table_1[[#This Row],[Percent Salary Hike]]&lt;=18,"16-18%",IF(Table_1[[#This Row],[Percent Salary Hike]]&lt;=21,"19-21%","22%+"))))</f>
        <v>13-15%</v>
      </c>
      <c r="AV316" t="str">
        <f>IF(Table_1[[#This Row],[Years At Company]]&lt;=2,"0-2 Years",IF(Table_1[[#This Row],[Years At Company]]&lt;=5,"3-5 Years",IF(Table_1[[#This Row],[Years At Company]]&lt;=8,"6-8 Years",IF(Table_1[[#This Row],[Years At Company]]&lt;=11,"9-11 Years","12+ Years"))))</f>
        <v>12+ Years</v>
      </c>
    </row>
    <row r="317" spans="1:48"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c r="AS317" s="13" t="str">
        <f>IF(Data!Q317&lt;=25,"18-25",IF(Data!Q317&lt;=35,"26-35",IF(Data!Q317&lt;=45,"36-45","46+")))</f>
        <v>36-45</v>
      </c>
      <c r="AT317" s="13" t="str">
        <f t="shared" si="4"/>
        <v>Mid Career</v>
      </c>
      <c r="AU317" t="str">
        <f>IF(Table_1[[#This Row],[Percent Salary Hike]]&lt;=12,"10-12%",IF(Table_1[[#This Row],[Percent Salary Hike]]&lt;=15,"13-15%",IF(Table_1[[#This Row],[Percent Salary Hike]]&lt;=18,"16-18%",IF(Table_1[[#This Row],[Percent Salary Hike]]&lt;=21,"19-21%","22%+"))))</f>
        <v>19-21%</v>
      </c>
      <c r="AV317" t="str">
        <f>IF(Table_1[[#This Row],[Years At Company]]&lt;=2,"0-2 Years",IF(Table_1[[#This Row],[Years At Company]]&lt;=5,"3-5 Years",IF(Table_1[[#This Row],[Years At Company]]&lt;=8,"6-8 Years",IF(Table_1[[#This Row],[Years At Company]]&lt;=11,"9-11 Years","12+ Years"))))</f>
        <v>6-8 Years</v>
      </c>
    </row>
    <row r="318" spans="1:48"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c r="AS318" s="13" t="str">
        <f>IF(Data!Q318&lt;=25,"18-25",IF(Data!Q318&lt;=35,"26-35",IF(Data!Q318&lt;=45,"36-45","46+")))</f>
        <v>46+</v>
      </c>
      <c r="AT318" s="13" t="str">
        <f t="shared" si="4"/>
        <v>Senior</v>
      </c>
      <c r="AU318" t="str">
        <f>IF(Table_1[[#This Row],[Percent Salary Hike]]&lt;=12,"10-12%",IF(Table_1[[#This Row],[Percent Salary Hike]]&lt;=15,"13-15%",IF(Table_1[[#This Row],[Percent Salary Hike]]&lt;=18,"16-18%",IF(Table_1[[#This Row],[Percent Salary Hike]]&lt;=21,"19-21%","22%+"))))</f>
        <v>10-12%</v>
      </c>
      <c r="AV318" t="str">
        <f>IF(Table_1[[#This Row],[Years At Company]]&lt;=2,"0-2 Years",IF(Table_1[[#This Row],[Years At Company]]&lt;=5,"3-5 Years",IF(Table_1[[#This Row],[Years At Company]]&lt;=8,"6-8 Years",IF(Table_1[[#This Row],[Years At Company]]&lt;=11,"9-11 Years","12+ Years"))))</f>
        <v>6-8 Years</v>
      </c>
    </row>
    <row r="319" spans="1:48"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c r="AS319" s="13" t="str">
        <f>IF(Data!Q319&lt;=25,"18-25",IF(Data!Q319&lt;=35,"26-35",IF(Data!Q319&lt;=45,"36-45","46+")))</f>
        <v>46+</v>
      </c>
      <c r="AT319" s="13" t="str">
        <f t="shared" si="4"/>
        <v>Senior</v>
      </c>
      <c r="AU319" t="str">
        <f>IF(Table_1[[#This Row],[Percent Salary Hike]]&lt;=12,"10-12%",IF(Table_1[[#This Row],[Percent Salary Hike]]&lt;=15,"13-15%",IF(Table_1[[#This Row],[Percent Salary Hike]]&lt;=18,"16-18%",IF(Table_1[[#This Row],[Percent Salary Hike]]&lt;=21,"19-21%","22%+"))))</f>
        <v>13-15%</v>
      </c>
      <c r="AV319" t="str">
        <f>IF(Table_1[[#This Row],[Years At Company]]&lt;=2,"0-2 Years",IF(Table_1[[#This Row],[Years At Company]]&lt;=5,"3-5 Years",IF(Table_1[[#This Row],[Years At Company]]&lt;=8,"6-8 Years",IF(Table_1[[#This Row],[Years At Company]]&lt;=11,"9-11 Years","12+ Years"))))</f>
        <v>6-8 Years</v>
      </c>
    </row>
    <row r="320" spans="1:48"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c r="AS320" s="13" t="str">
        <f>IF(Data!Q320&lt;=25,"18-25",IF(Data!Q320&lt;=35,"26-35",IF(Data!Q320&lt;=45,"36-45","46+")))</f>
        <v>26-35</v>
      </c>
      <c r="AT320" s="13" t="str">
        <f t="shared" si="4"/>
        <v>Early Career</v>
      </c>
      <c r="AU320" t="str">
        <f>IF(Table_1[[#This Row],[Percent Salary Hike]]&lt;=12,"10-12%",IF(Table_1[[#This Row],[Percent Salary Hike]]&lt;=15,"13-15%",IF(Table_1[[#This Row],[Percent Salary Hike]]&lt;=18,"16-18%",IF(Table_1[[#This Row],[Percent Salary Hike]]&lt;=21,"19-21%","22%+"))))</f>
        <v>10-12%</v>
      </c>
      <c r="AV320" t="str">
        <f>IF(Table_1[[#This Row],[Years At Company]]&lt;=2,"0-2 Years",IF(Table_1[[#This Row],[Years At Company]]&lt;=5,"3-5 Years",IF(Table_1[[#This Row],[Years At Company]]&lt;=8,"6-8 Years",IF(Table_1[[#This Row],[Years At Company]]&lt;=11,"9-11 Years","12+ Years"))))</f>
        <v>3-5 Years</v>
      </c>
    </row>
    <row r="321" spans="1:48"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c r="AS321" s="13" t="str">
        <f>IF(Data!Q321&lt;=25,"18-25",IF(Data!Q321&lt;=35,"26-35",IF(Data!Q321&lt;=45,"36-45","46+")))</f>
        <v>26-35</v>
      </c>
      <c r="AT321" s="13" t="str">
        <f t="shared" si="4"/>
        <v>Early Career</v>
      </c>
      <c r="AU321" t="str">
        <f>IF(Table_1[[#This Row],[Percent Salary Hike]]&lt;=12,"10-12%",IF(Table_1[[#This Row],[Percent Salary Hike]]&lt;=15,"13-15%",IF(Table_1[[#This Row],[Percent Salary Hike]]&lt;=18,"16-18%",IF(Table_1[[#This Row],[Percent Salary Hike]]&lt;=21,"19-21%","22%+"))))</f>
        <v>10-12%</v>
      </c>
      <c r="AV321" t="str">
        <f>IF(Table_1[[#This Row],[Years At Company]]&lt;=2,"0-2 Years",IF(Table_1[[#This Row],[Years At Company]]&lt;=5,"3-5 Years",IF(Table_1[[#This Row],[Years At Company]]&lt;=8,"6-8 Years",IF(Table_1[[#This Row],[Years At Company]]&lt;=11,"9-11 Years","12+ Years"))))</f>
        <v>12+ Years</v>
      </c>
    </row>
    <row r="322" spans="1:48"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c r="AS322" s="13" t="str">
        <f>IF(Data!Q322&lt;=25,"18-25",IF(Data!Q322&lt;=35,"26-35",IF(Data!Q322&lt;=45,"36-45","46+")))</f>
        <v>26-35</v>
      </c>
      <c r="AT322" s="13" t="str">
        <f t="shared" ref="AT322:AT385" si="5">IF(AS322="18-25","Young",IF(AS322="26-35","Early Career",IF(AS322="36-45","Mid Career","Senior")))</f>
        <v>Early Career</v>
      </c>
      <c r="AU322" t="str">
        <f>IF(Table_1[[#This Row],[Percent Salary Hike]]&lt;=12,"10-12%",IF(Table_1[[#This Row],[Percent Salary Hike]]&lt;=15,"13-15%",IF(Table_1[[#This Row],[Percent Salary Hike]]&lt;=18,"16-18%",IF(Table_1[[#This Row],[Percent Salary Hike]]&lt;=21,"19-21%","22%+"))))</f>
        <v>10-12%</v>
      </c>
      <c r="AV322" t="str">
        <f>IF(Table_1[[#This Row],[Years At Company]]&lt;=2,"0-2 Years",IF(Table_1[[#This Row],[Years At Company]]&lt;=5,"3-5 Years",IF(Table_1[[#This Row],[Years At Company]]&lt;=8,"6-8 Years",IF(Table_1[[#This Row],[Years At Company]]&lt;=11,"9-11 Years","12+ Years"))))</f>
        <v>3-5 Years</v>
      </c>
    </row>
    <row r="323" spans="1:48"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c r="AS323" s="13" t="str">
        <f>IF(Data!Q323&lt;=25,"18-25",IF(Data!Q323&lt;=35,"26-35",IF(Data!Q323&lt;=45,"36-45","46+")))</f>
        <v>26-35</v>
      </c>
      <c r="AT323" s="13" t="str">
        <f t="shared" si="5"/>
        <v>Early Career</v>
      </c>
      <c r="AU323" t="str">
        <f>IF(Table_1[[#This Row],[Percent Salary Hike]]&lt;=12,"10-12%",IF(Table_1[[#This Row],[Percent Salary Hike]]&lt;=15,"13-15%",IF(Table_1[[#This Row],[Percent Salary Hike]]&lt;=18,"16-18%",IF(Table_1[[#This Row],[Percent Salary Hike]]&lt;=21,"19-21%","22%+"))))</f>
        <v>10-12%</v>
      </c>
      <c r="AV323" t="str">
        <f>IF(Table_1[[#This Row],[Years At Company]]&lt;=2,"0-2 Years",IF(Table_1[[#This Row],[Years At Company]]&lt;=5,"3-5 Years",IF(Table_1[[#This Row],[Years At Company]]&lt;=8,"6-8 Years",IF(Table_1[[#This Row],[Years At Company]]&lt;=11,"9-11 Years","12+ Years"))))</f>
        <v>6-8 Years</v>
      </c>
    </row>
    <row r="324" spans="1:48"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c r="AS324" s="13" t="str">
        <f>IF(Data!Q324&lt;=25,"18-25",IF(Data!Q324&lt;=35,"26-35",IF(Data!Q324&lt;=45,"36-45","46+")))</f>
        <v>26-35</v>
      </c>
      <c r="AT324" s="13" t="str">
        <f t="shared" si="5"/>
        <v>Early Career</v>
      </c>
      <c r="AU324" t="str">
        <f>IF(Table_1[[#This Row],[Percent Salary Hike]]&lt;=12,"10-12%",IF(Table_1[[#This Row],[Percent Salary Hike]]&lt;=15,"13-15%",IF(Table_1[[#This Row],[Percent Salary Hike]]&lt;=18,"16-18%",IF(Table_1[[#This Row],[Percent Salary Hike]]&lt;=21,"19-21%","22%+"))))</f>
        <v>16-18%</v>
      </c>
      <c r="AV324" t="str">
        <f>IF(Table_1[[#This Row],[Years At Company]]&lt;=2,"0-2 Years",IF(Table_1[[#This Row],[Years At Company]]&lt;=5,"3-5 Years",IF(Table_1[[#This Row],[Years At Company]]&lt;=8,"6-8 Years",IF(Table_1[[#This Row],[Years At Company]]&lt;=11,"9-11 Years","12+ Years"))))</f>
        <v>6-8 Years</v>
      </c>
    </row>
    <row r="325" spans="1:48"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c r="AS325" s="13" t="str">
        <f>IF(Data!Q325&lt;=25,"18-25",IF(Data!Q325&lt;=35,"26-35",IF(Data!Q325&lt;=45,"36-45","46+")))</f>
        <v>26-35</v>
      </c>
      <c r="AT325" s="13" t="str">
        <f t="shared" si="5"/>
        <v>Early Career</v>
      </c>
      <c r="AU325" t="str">
        <f>IF(Table_1[[#This Row],[Percent Salary Hike]]&lt;=12,"10-12%",IF(Table_1[[#This Row],[Percent Salary Hike]]&lt;=15,"13-15%",IF(Table_1[[#This Row],[Percent Salary Hike]]&lt;=18,"16-18%",IF(Table_1[[#This Row],[Percent Salary Hike]]&lt;=21,"19-21%","22%+"))))</f>
        <v>13-15%</v>
      </c>
      <c r="AV325" t="str">
        <f>IF(Table_1[[#This Row],[Years At Company]]&lt;=2,"0-2 Years",IF(Table_1[[#This Row],[Years At Company]]&lt;=5,"3-5 Years",IF(Table_1[[#This Row],[Years At Company]]&lt;=8,"6-8 Years",IF(Table_1[[#This Row],[Years At Company]]&lt;=11,"9-11 Years","12+ Years"))))</f>
        <v>3-5 Years</v>
      </c>
    </row>
    <row r="326" spans="1:48"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c r="AS326" s="13" t="str">
        <f>IF(Data!Q326&lt;=25,"18-25",IF(Data!Q326&lt;=35,"26-35",IF(Data!Q326&lt;=45,"36-45","46+")))</f>
        <v>26-35</v>
      </c>
      <c r="AT326" s="13" t="str">
        <f t="shared" si="5"/>
        <v>Early Career</v>
      </c>
      <c r="AU326" t="str">
        <f>IF(Table_1[[#This Row],[Percent Salary Hike]]&lt;=12,"10-12%",IF(Table_1[[#This Row],[Percent Salary Hike]]&lt;=15,"13-15%",IF(Table_1[[#This Row],[Percent Salary Hike]]&lt;=18,"16-18%",IF(Table_1[[#This Row],[Percent Salary Hike]]&lt;=21,"19-21%","22%+"))))</f>
        <v>13-15%</v>
      </c>
      <c r="AV326" t="str">
        <f>IF(Table_1[[#This Row],[Years At Company]]&lt;=2,"0-2 Years",IF(Table_1[[#This Row],[Years At Company]]&lt;=5,"3-5 Years",IF(Table_1[[#This Row],[Years At Company]]&lt;=8,"6-8 Years",IF(Table_1[[#This Row],[Years At Company]]&lt;=11,"9-11 Years","12+ Years"))))</f>
        <v>9-11 Years</v>
      </c>
    </row>
    <row r="327" spans="1:48"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c r="AS327" s="13" t="str">
        <f>IF(Data!Q327&lt;=25,"18-25",IF(Data!Q327&lt;=35,"26-35",IF(Data!Q327&lt;=45,"36-45","46+")))</f>
        <v>26-35</v>
      </c>
      <c r="AT327" s="13" t="str">
        <f t="shared" si="5"/>
        <v>Early Career</v>
      </c>
      <c r="AU327" t="str">
        <f>IF(Table_1[[#This Row],[Percent Salary Hike]]&lt;=12,"10-12%",IF(Table_1[[#This Row],[Percent Salary Hike]]&lt;=15,"13-15%",IF(Table_1[[#This Row],[Percent Salary Hike]]&lt;=18,"16-18%",IF(Table_1[[#This Row],[Percent Salary Hike]]&lt;=21,"19-21%","22%+"))))</f>
        <v>22%+</v>
      </c>
      <c r="AV327" t="str">
        <f>IF(Table_1[[#This Row],[Years At Company]]&lt;=2,"0-2 Years",IF(Table_1[[#This Row],[Years At Company]]&lt;=5,"3-5 Years",IF(Table_1[[#This Row],[Years At Company]]&lt;=8,"6-8 Years",IF(Table_1[[#This Row],[Years At Company]]&lt;=11,"9-11 Years","12+ Years"))))</f>
        <v>9-11 Years</v>
      </c>
    </row>
    <row r="328" spans="1:48"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c r="AS328" s="13" t="str">
        <f>IF(Data!Q328&lt;=25,"18-25",IF(Data!Q328&lt;=35,"26-35",IF(Data!Q328&lt;=45,"36-45","46+")))</f>
        <v>36-45</v>
      </c>
      <c r="AT328" s="13" t="str">
        <f t="shared" si="5"/>
        <v>Mid Career</v>
      </c>
      <c r="AU328" t="str">
        <f>IF(Table_1[[#This Row],[Percent Salary Hike]]&lt;=12,"10-12%",IF(Table_1[[#This Row],[Percent Salary Hike]]&lt;=15,"13-15%",IF(Table_1[[#This Row],[Percent Salary Hike]]&lt;=18,"16-18%",IF(Table_1[[#This Row],[Percent Salary Hike]]&lt;=21,"19-21%","22%+"))))</f>
        <v>13-15%</v>
      </c>
      <c r="AV328" t="str">
        <f>IF(Table_1[[#This Row],[Years At Company]]&lt;=2,"0-2 Years",IF(Table_1[[#This Row],[Years At Company]]&lt;=5,"3-5 Years",IF(Table_1[[#This Row],[Years At Company]]&lt;=8,"6-8 Years",IF(Table_1[[#This Row],[Years At Company]]&lt;=11,"9-11 Years","12+ Years"))))</f>
        <v>12+ Years</v>
      </c>
    </row>
    <row r="329" spans="1:48"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c r="AS329" s="13" t="str">
        <f>IF(Data!Q329&lt;=25,"18-25",IF(Data!Q329&lt;=35,"26-35",IF(Data!Q329&lt;=45,"36-45","46+")))</f>
        <v>36-45</v>
      </c>
      <c r="AT329" s="13" t="str">
        <f t="shared" si="5"/>
        <v>Mid Career</v>
      </c>
      <c r="AU329" t="str">
        <f>IF(Table_1[[#This Row],[Percent Salary Hike]]&lt;=12,"10-12%",IF(Table_1[[#This Row],[Percent Salary Hike]]&lt;=15,"13-15%",IF(Table_1[[#This Row],[Percent Salary Hike]]&lt;=18,"16-18%",IF(Table_1[[#This Row],[Percent Salary Hike]]&lt;=21,"19-21%","22%+"))))</f>
        <v>16-18%</v>
      </c>
      <c r="AV329" t="str">
        <f>IF(Table_1[[#This Row],[Years At Company]]&lt;=2,"0-2 Years",IF(Table_1[[#This Row],[Years At Company]]&lt;=5,"3-5 Years",IF(Table_1[[#This Row],[Years At Company]]&lt;=8,"6-8 Years",IF(Table_1[[#This Row],[Years At Company]]&lt;=11,"9-11 Years","12+ Years"))))</f>
        <v>0-2 Years</v>
      </c>
    </row>
    <row r="330" spans="1:48"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c r="AS330" s="13" t="str">
        <f>IF(Data!Q330&lt;=25,"18-25",IF(Data!Q330&lt;=35,"26-35",IF(Data!Q330&lt;=45,"36-45","46+")))</f>
        <v>26-35</v>
      </c>
      <c r="AT330" s="13" t="str">
        <f t="shared" si="5"/>
        <v>Early Career</v>
      </c>
      <c r="AU330" t="str">
        <f>IF(Table_1[[#This Row],[Percent Salary Hike]]&lt;=12,"10-12%",IF(Table_1[[#This Row],[Percent Salary Hike]]&lt;=15,"13-15%",IF(Table_1[[#This Row],[Percent Salary Hike]]&lt;=18,"16-18%",IF(Table_1[[#This Row],[Percent Salary Hike]]&lt;=21,"19-21%","22%+"))))</f>
        <v>13-15%</v>
      </c>
      <c r="AV330" t="str">
        <f>IF(Table_1[[#This Row],[Years At Company]]&lt;=2,"0-2 Years",IF(Table_1[[#This Row],[Years At Company]]&lt;=5,"3-5 Years",IF(Table_1[[#This Row],[Years At Company]]&lt;=8,"6-8 Years",IF(Table_1[[#This Row],[Years At Company]]&lt;=11,"9-11 Years","12+ Years"))))</f>
        <v>6-8 Years</v>
      </c>
    </row>
    <row r="331" spans="1:48"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c r="AS331" s="13" t="str">
        <f>IF(Data!Q331&lt;=25,"18-25",IF(Data!Q331&lt;=35,"26-35",IF(Data!Q331&lt;=45,"36-45","46+")))</f>
        <v>46+</v>
      </c>
      <c r="AT331" s="13" t="str">
        <f t="shared" si="5"/>
        <v>Senior</v>
      </c>
      <c r="AU331" t="str">
        <f>IF(Table_1[[#This Row],[Percent Salary Hike]]&lt;=12,"10-12%",IF(Table_1[[#This Row],[Percent Salary Hike]]&lt;=15,"13-15%",IF(Table_1[[#This Row],[Percent Salary Hike]]&lt;=18,"16-18%",IF(Table_1[[#This Row],[Percent Salary Hike]]&lt;=21,"19-21%","22%+"))))</f>
        <v>10-12%</v>
      </c>
      <c r="AV331" t="str">
        <f>IF(Table_1[[#This Row],[Years At Company]]&lt;=2,"0-2 Years",IF(Table_1[[#This Row],[Years At Company]]&lt;=5,"3-5 Years",IF(Table_1[[#This Row],[Years At Company]]&lt;=8,"6-8 Years",IF(Table_1[[#This Row],[Years At Company]]&lt;=11,"9-11 Years","12+ Years"))))</f>
        <v>3-5 Years</v>
      </c>
    </row>
    <row r="332" spans="1:48"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c r="AS332" s="13" t="str">
        <f>IF(Data!Q332&lt;=25,"18-25",IF(Data!Q332&lt;=35,"26-35",IF(Data!Q332&lt;=45,"36-45","46+")))</f>
        <v>36-45</v>
      </c>
      <c r="AT332" s="13" t="str">
        <f t="shared" si="5"/>
        <v>Mid Career</v>
      </c>
      <c r="AU332" t="str">
        <f>IF(Table_1[[#This Row],[Percent Salary Hike]]&lt;=12,"10-12%",IF(Table_1[[#This Row],[Percent Salary Hike]]&lt;=15,"13-15%",IF(Table_1[[#This Row],[Percent Salary Hike]]&lt;=18,"16-18%",IF(Table_1[[#This Row],[Percent Salary Hike]]&lt;=21,"19-21%","22%+"))))</f>
        <v>10-12%</v>
      </c>
      <c r="AV332" t="str">
        <f>IF(Table_1[[#This Row],[Years At Company]]&lt;=2,"0-2 Years",IF(Table_1[[#This Row],[Years At Company]]&lt;=5,"3-5 Years",IF(Table_1[[#This Row],[Years At Company]]&lt;=8,"6-8 Years",IF(Table_1[[#This Row],[Years At Company]]&lt;=11,"9-11 Years","12+ Years"))))</f>
        <v>9-11 Years</v>
      </c>
    </row>
    <row r="333" spans="1:48"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c r="AS333" s="13" t="str">
        <f>IF(Data!Q333&lt;=25,"18-25",IF(Data!Q333&lt;=35,"26-35",IF(Data!Q333&lt;=45,"36-45","46+")))</f>
        <v>26-35</v>
      </c>
      <c r="AT333" s="13" t="str">
        <f t="shared" si="5"/>
        <v>Early Career</v>
      </c>
      <c r="AU333" t="str">
        <f>IF(Table_1[[#This Row],[Percent Salary Hike]]&lt;=12,"10-12%",IF(Table_1[[#This Row],[Percent Salary Hike]]&lt;=15,"13-15%",IF(Table_1[[#This Row],[Percent Salary Hike]]&lt;=18,"16-18%",IF(Table_1[[#This Row],[Percent Salary Hike]]&lt;=21,"19-21%","22%+"))))</f>
        <v>13-15%</v>
      </c>
      <c r="AV333" t="str">
        <f>IF(Table_1[[#This Row],[Years At Company]]&lt;=2,"0-2 Years",IF(Table_1[[#This Row],[Years At Company]]&lt;=5,"3-5 Years",IF(Table_1[[#This Row],[Years At Company]]&lt;=8,"6-8 Years",IF(Table_1[[#This Row],[Years At Company]]&lt;=11,"9-11 Years","12+ Years"))))</f>
        <v>3-5 Years</v>
      </c>
    </row>
    <row r="334" spans="1:48"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c r="AS334" s="13" t="str">
        <f>IF(Data!Q334&lt;=25,"18-25",IF(Data!Q334&lt;=35,"26-35",IF(Data!Q334&lt;=45,"36-45","46+")))</f>
        <v>46+</v>
      </c>
      <c r="AT334" s="13" t="str">
        <f t="shared" si="5"/>
        <v>Senior</v>
      </c>
      <c r="AU334" t="str">
        <f>IF(Table_1[[#This Row],[Percent Salary Hike]]&lt;=12,"10-12%",IF(Table_1[[#This Row],[Percent Salary Hike]]&lt;=15,"13-15%",IF(Table_1[[#This Row],[Percent Salary Hike]]&lt;=18,"16-18%",IF(Table_1[[#This Row],[Percent Salary Hike]]&lt;=21,"19-21%","22%+"))))</f>
        <v>10-12%</v>
      </c>
      <c r="AV334" t="str">
        <f>IF(Table_1[[#This Row],[Years At Company]]&lt;=2,"0-2 Years",IF(Table_1[[#This Row],[Years At Company]]&lt;=5,"3-5 Years",IF(Table_1[[#This Row],[Years At Company]]&lt;=8,"6-8 Years",IF(Table_1[[#This Row],[Years At Company]]&lt;=11,"9-11 Years","12+ Years"))))</f>
        <v>3-5 Years</v>
      </c>
    </row>
    <row r="335" spans="1:48"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c r="AS335" s="13" t="str">
        <f>IF(Data!Q335&lt;=25,"18-25",IF(Data!Q335&lt;=35,"26-35",IF(Data!Q335&lt;=45,"36-45","46+")))</f>
        <v>36-45</v>
      </c>
      <c r="AT335" s="13" t="str">
        <f t="shared" si="5"/>
        <v>Mid Career</v>
      </c>
      <c r="AU335" t="str">
        <f>IF(Table_1[[#This Row],[Percent Salary Hike]]&lt;=12,"10-12%",IF(Table_1[[#This Row],[Percent Salary Hike]]&lt;=15,"13-15%",IF(Table_1[[#This Row],[Percent Salary Hike]]&lt;=18,"16-18%",IF(Table_1[[#This Row],[Percent Salary Hike]]&lt;=21,"19-21%","22%+"))))</f>
        <v>16-18%</v>
      </c>
      <c r="AV335" t="str">
        <f>IF(Table_1[[#This Row],[Years At Company]]&lt;=2,"0-2 Years",IF(Table_1[[#This Row],[Years At Company]]&lt;=5,"3-5 Years",IF(Table_1[[#This Row],[Years At Company]]&lt;=8,"6-8 Years",IF(Table_1[[#This Row],[Years At Company]]&lt;=11,"9-11 Years","12+ Years"))))</f>
        <v>0-2 Years</v>
      </c>
    </row>
    <row r="336" spans="1:48"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c r="AS336" s="13" t="str">
        <f>IF(Data!Q336&lt;=25,"18-25",IF(Data!Q336&lt;=35,"26-35",IF(Data!Q336&lt;=45,"36-45","46+")))</f>
        <v>36-45</v>
      </c>
      <c r="AT336" s="13" t="str">
        <f t="shared" si="5"/>
        <v>Mid Career</v>
      </c>
      <c r="AU336" t="str">
        <f>IF(Table_1[[#This Row],[Percent Salary Hike]]&lt;=12,"10-12%",IF(Table_1[[#This Row],[Percent Salary Hike]]&lt;=15,"13-15%",IF(Table_1[[#This Row],[Percent Salary Hike]]&lt;=18,"16-18%",IF(Table_1[[#This Row],[Percent Salary Hike]]&lt;=21,"19-21%","22%+"))))</f>
        <v>13-15%</v>
      </c>
      <c r="AV336" t="str">
        <f>IF(Table_1[[#This Row],[Years At Company]]&lt;=2,"0-2 Years",IF(Table_1[[#This Row],[Years At Company]]&lt;=5,"3-5 Years",IF(Table_1[[#This Row],[Years At Company]]&lt;=8,"6-8 Years",IF(Table_1[[#This Row],[Years At Company]]&lt;=11,"9-11 Years","12+ Years"))))</f>
        <v>9-11 Years</v>
      </c>
    </row>
    <row r="337" spans="1:48"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c r="AS337" s="13" t="str">
        <f>IF(Data!Q337&lt;=25,"18-25",IF(Data!Q337&lt;=35,"26-35",IF(Data!Q337&lt;=45,"36-45","46+")))</f>
        <v>36-45</v>
      </c>
      <c r="AT337" s="13" t="str">
        <f t="shared" si="5"/>
        <v>Mid Career</v>
      </c>
      <c r="AU337" t="str">
        <f>IF(Table_1[[#This Row],[Percent Salary Hike]]&lt;=12,"10-12%",IF(Table_1[[#This Row],[Percent Salary Hike]]&lt;=15,"13-15%",IF(Table_1[[#This Row],[Percent Salary Hike]]&lt;=18,"16-18%",IF(Table_1[[#This Row],[Percent Salary Hike]]&lt;=21,"19-21%","22%+"))))</f>
        <v>22%+</v>
      </c>
      <c r="AV337" t="str">
        <f>IF(Table_1[[#This Row],[Years At Company]]&lt;=2,"0-2 Years",IF(Table_1[[#This Row],[Years At Company]]&lt;=5,"3-5 Years",IF(Table_1[[#This Row],[Years At Company]]&lt;=8,"6-8 Years",IF(Table_1[[#This Row],[Years At Company]]&lt;=11,"9-11 Years","12+ Years"))))</f>
        <v>3-5 Years</v>
      </c>
    </row>
    <row r="338" spans="1:48"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c r="AS338" s="13" t="str">
        <f>IF(Data!Q338&lt;=25,"18-25",IF(Data!Q338&lt;=35,"26-35",IF(Data!Q338&lt;=45,"36-45","46+")))</f>
        <v>26-35</v>
      </c>
      <c r="AT338" s="13" t="str">
        <f t="shared" si="5"/>
        <v>Early Career</v>
      </c>
      <c r="AU338" t="str">
        <f>IF(Table_1[[#This Row],[Percent Salary Hike]]&lt;=12,"10-12%",IF(Table_1[[#This Row],[Percent Salary Hike]]&lt;=15,"13-15%",IF(Table_1[[#This Row],[Percent Salary Hike]]&lt;=18,"16-18%",IF(Table_1[[#This Row],[Percent Salary Hike]]&lt;=21,"19-21%","22%+"))))</f>
        <v>10-12%</v>
      </c>
      <c r="AV338" t="str">
        <f>IF(Table_1[[#This Row],[Years At Company]]&lt;=2,"0-2 Years",IF(Table_1[[#This Row],[Years At Company]]&lt;=5,"3-5 Years",IF(Table_1[[#This Row],[Years At Company]]&lt;=8,"6-8 Years",IF(Table_1[[#This Row],[Years At Company]]&lt;=11,"9-11 Years","12+ Years"))))</f>
        <v>6-8 Years</v>
      </c>
    </row>
    <row r="339" spans="1:48"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c r="AS339" s="13" t="str">
        <f>IF(Data!Q339&lt;=25,"18-25",IF(Data!Q339&lt;=35,"26-35",IF(Data!Q339&lt;=45,"36-45","46+")))</f>
        <v>26-35</v>
      </c>
      <c r="AT339" s="13" t="str">
        <f t="shared" si="5"/>
        <v>Early Career</v>
      </c>
      <c r="AU339" t="str">
        <f>IF(Table_1[[#This Row],[Percent Salary Hike]]&lt;=12,"10-12%",IF(Table_1[[#This Row],[Percent Salary Hike]]&lt;=15,"13-15%",IF(Table_1[[#This Row],[Percent Salary Hike]]&lt;=18,"16-18%",IF(Table_1[[#This Row],[Percent Salary Hike]]&lt;=21,"19-21%","22%+"))))</f>
        <v>16-18%</v>
      </c>
      <c r="AV339" t="str">
        <f>IF(Table_1[[#This Row],[Years At Company]]&lt;=2,"0-2 Years",IF(Table_1[[#This Row],[Years At Company]]&lt;=5,"3-5 Years",IF(Table_1[[#This Row],[Years At Company]]&lt;=8,"6-8 Years",IF(Table_1[[#This Row],[Years At Company]]&lt;=11,"9-11 Years","12+ Years"))))</f>
        <v>3-5 Years</v>
      </c>
    </row>
    <row r="340" spans="1:48"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c r="AS340" s="13" t="str">
        <f>IF(Data!Q340&lt;=25,"18-25",IF(Data!Q340&lt;=35,"26-35",IF(Data!Q340&lt;=45,"36-45","46+")))</f>
        <v>26-35</v>
      </c>
      <c r="AT340" s="13" t="str">
        <f t="shared" si="5"/>
        <v>Early Career</v>
      </c>
      <c r="AU340" t="str">
        <f>IF(Table_1[[#This Row],[Percent Salary Hike]]&lt;=12,"10-12%",IF(Table_1[[#This Row],[Percent Salary Hike]]&lt;=15,"13-15%",IF(Table_1[[#This Row],[Percent Salary Hike]]&lt;=18,"16-18%",IF(Table_1[[#This Row],[Percent Salary Hike]]&lt;=21,"19-21%","22%+"))))</f>
        <v>13-15%</v>
      </c>
      <c r="AV340" t="str">
        <f>IF(Table_1[[#This Row],[Years At Company]]&lt;=2,"0-2 Years",IF(Table_1[[#This Row],[Years At Company]]&lt;=5,"3-5 Years",IF(Table_1[[#This Row],[Years At Company]]&lt;=8,"6-8 Years",IF(Table_1[[#This Row],[Years At Company]]&lt;=11,"9-11 Years","12+ Years"))))</f>
        <v>9-11 Years</v>
      </c>
    </row>
    <row r="341" spans="1:48"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c r="AS341" s="13" t="str">
        <f>IF(Data!Q341&lt;=25,"18-25",IF(Data!Q341&lt;=35,"26-35",IF(Data!Q341&lt;=45,"36-45","46+")))</f>
        <v>26-35</v>
      </c>
      <c r="AT341" s="13" t="str">
        <f t="shared" si="5"/>
        <v>Early Career</v>
      </c>
      <c r="AU341" t="str">
        <f>IF(Table_1[[#This Row],[Percent Salary Hike]]&lt;=12,"10-12%",IF(Table_1[[#This Row],[Percent Salary Hike]]&lt;=15,"13-15%",IF(Table_1[[#This Row],[Percent Salary Hike]]&lt;=18,"16-18%",IF(Table_1[[#This Row],[Percent Salary Hike]]&lt;=21,"19-21%","22%+"))))</f>
        <v>16-18%</v>
      </c>
      <c r="AV341" t="str">
        <f>IF(Table_1[[#This Row],[Years At Company]]&lt;=2,"0-2 Years",IF(Table_1[[#This Row],[Years At Company]]&lt;=5,"3-5 Years",IF(Table_1[[#This Row],[Years At Company]]&lt;=8,"6-8 Years",IF(Table_1[[#This Row],[Years At Company]]&lt;=11,"9-11 Years","12+ Years"))))</f>
        <v>6-8 Years</v>
      </c>
    </row>
    <row r="342" spans="1:48"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c r="AS342" s="13" t="str">
        <f>IF(Data!Q342&lt;=25,"18-25",IF(Data!Q342&lt;=35,"26-35",IF(Data!Q342&lt;=45,"36-45","46+")))</f>
        <v>36-45</v>
      </c>
      <c r="AT342" s="13" t="str">
        <f t="shared" si="5"/>
        <v>Mid Career</v>
      </c>
      <c r="AU342" t="str">
        <f>IF(Table_1[[#This Row],[Percent Salary Hike]]&lt;=12,"10-12%",IF(Table_1[[#This Row],[Percent Salary Hike]]&lt;=15,"13-15%",IF(Table_1[[#This Row],[Percent Salary Hike]]&lt;=18,"16-18%",IF(Table_1[[#This Row],[Percent Salary Hike]]&lt;=21,"19-21%","22%+"))))</f>
        <v>16-18%</v>
      </c>
      <c r="AV342" t="str">
        <f>IF(Table_1[[#This Row],[Years At Company]]&lt;=2,"0-2 Years",IF(Table_1[[#This Row],[Years At Company]]&lt;=5,"3-5 Years",IF(Table_1[[#This Row],[Years At Company]]&lt;=8,"6-8 Years",IF(Table_1[[#This Row],[Years At Company]]&lt;=11,"9-11 Years","12+ Years"))))</f>
        <v>6-8 Years</v>
      </c>
    </row>
    <row r="343" spans="1:48"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c r="AS343" s="13" t="str">
        <f>IF(Data!Q343&lt;=25,"18-25",IF(Data!Q343&lt;=35,"26-35",IF(Data!Q343&lt;=45,"36-45","46+")))</f>
        <v>36-45</v>
      </c>
      <c r="AT343" s="13" t="str">
        <f t="shared" si="5"/>
        <v>Mid Career</v>
      </c>
      <c r="AU343" t="str">
        <f>IF(Table_1[[#This Row],[Percent Salary Hike]]&lt;=12,"10-12%",IF(Table_1[[#This Row],[Percent Salary Hike]]&lt;=15,"13-15%",IF(Table_1[[#This Row],[Percent Salary Hike]]&lt;=18,"16-18%",IF(Table_1[[#This Row],[Percent Salary Hike]]&lt;=21,"19-21%","22%+"))))</f>
        <v>13-15%</v>
      </c>
      <c r="AV343" t="str">
        <f>IF(Table_1[[#This Row],[Years At Company]]&lt;=2,"0-2 Years",IF(Table_1[[#This Row],[Years At Company]]&lt;=5,"3-5 Years",IF(Table_1[[#This Row],[Years At Company]]&lt;=8,"6-8 Years",IF(Table_1[[#This Row],[Years At Company]]&lt;=11,"9-11 Years","12+ Years"))))</f>
        <v>9-11 Years</v>
      </c>
    </row>
    <row r="344" spans="1:48"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c r="AS344" s="13" t="str">
        <f>IF(Data!Q344&lt;=25,"18-25",IF(Data!Q344&lt;=35,"26-35",IF(Data!Q344&lt;=45,"36-45","46+")))</f>
        <v>26-35</v>
      </c>
      <c r="AT344" s="13" t="str">
        <f t="shared" si="5"/>
        <v>Early Career</v>
      </c>
      <c r="AU344" t="str">
        <f>IF(Table_1[[#This Row],[Percent Salary Hike]]&lt;=12,"10-12%",IF(Table_1[[#This Row],[Percent Salary Hike]]&lt;=15,"13-15%",IF(Table_1[[#This Row],[Percent Salary Hike]]&lt;=18,"16-18%",IF(Table_1[[#This Row],[Percent Salary Hike]]&lt;=21,"19-21%","22%+"))))</f>
        <v>13-15%</v>
      </c>
      <c r="AV344" t="str">
        <f>IF(Table_1[[#This Row],[Years At Company]]&lt;=2,"0-2 Years",IF(Table_1[[#This Row],[Years At Company]]&lt;=5,"3-5 Years",IF(Table_1[[#This Row],[Years At Company]]&lt;=8,"6-8 Years",IF(Table_1[[#This Row],[Years At Company]]&lt;=11,"9-11 Years","12+ Years"))))</f>
        <v>9-11 Years</v>
      </c>
    </row>
    <row r="345" spans="1:48"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c r="AS345" s="13" t="str">
        <f>IF(Data!Q345&lt;=25,"18-25",IF(Data!Q345&lt;=35,"26-35",IF(Data!Q345&lt;=45,"36-45","46+")))</f>
        <v>26-35</v>
      </c>
      <c r="AT345" s="13" t="str">
        <f t="shared" si="5"/>
        <v>Early Career</v>
      </c>
      <c r="AU345" t="str">
        <f>IF(Table_1[[#This Row],[Percent Salary Hike]]&lt;=12,"10-12%",IF(Table_1[[#This Row],[Percent Salary Hike]]&lt;=15,"13-15%",IF(Table_1[[#This Row],[Percent Salary Hike]]&lt;=18,"16-18%",IF(Table_1[[#This Row],[Percent Salary Hike]]&lt;=21,"19-21%","22%+"))))</f>
        <v>13-15%</v>
      </c>
      <c r="AV345" t="str">
        <f>IF(Table_1[[#This Row],[Years At Company]]&lt;=2,"0-2 Years",IF(Table_1[[#This Row],[Years At Company]]&lt;=5,"3-5 Years",IF(Table_1[[#This Row],[Years At Company]]&lt;=8,"6-8 Years",IF(Table_1[[#This Row],[Years At Company]]&lt;=11,"9-11 Years","12+ Years"))))</f>
        <v>6-8 Years</v>
      </c>
    </row>
    <row r="346" spans="1:48"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c r="AS346" s="13" t="str">
        <f>IF(Data!Q346&lt;=25,"18-25",IF(Data!Q346&lt;=35,"26-35",IF(Data!Q346&lt;=45,"36-45","46+")))</f>
        <v>26-35</v>
      </c>
      <c r="AT346" s="13" t="str">
        <f t="shared" si="5"/>
        <v>Early Career</v>
      </c>
      <c r="AU346" t="str">
        <f>IF(Table_1[[#This Row],[Percent Salary Hike]]&lt;=12,"10-12%",IF(Table_1[[#This Row],[Percent Salary Hike]]&lt;=15,"13-15%",IF(Table_1[[#This Row],[Percent Salary Hike]]&lt;=18,"16-18%",IF(Table_1[[#This Row],[Percent Salary Hike]]&lt;=21,"19-21%","22%+"))))</f>
        <v>13-15%</v>
      </c>
      <c r="AV346" t="str">
        <f>IF(Table_1[[#This Row],[Years At Company]]&lt;=2,"0-2 Years",IF(Table_1[[#This Row],[Years At Company]]&lt;=5,"3-5 Years",IF(Table_1[[#This Row],[Years At Company]]&lt;=8,"6-8 Years",IF(Table_1[[#This Row],[Years At Company]]&lt;=11,"9-11 Years","12+ Years"))))</f>
        <v>12+ Years</v>
      </c>
    </row>
    <row r="347" spans="1:48"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c r="AS347" s="13" t="str">
        <f>IF(Data!Q347&lt;=25,"18-25",IF(Data!Q347&lt;=35,"26-35",IF(Data!Q347&lt;=45,"36-45","46+")))</f>
        <v>18-25</v>
      </c>
      <c r="AT347" s="13" t="str">
        <f t="shared" si="5"/>
        <v>Young</v>
      </c>
      <c r="AU347" t="str">
        <f>IF(Table_1[[#This Row],[Percent Salary Hike]]&lt;=12,"10-12%",IF(Table_1[[#This Row],[Percent Salary Hike]]&lt;=15,"13-15%",IF(Table_1[[#This Row],[Percent Salary Hike]]&lt;=18,"16-18%",IF(Table_1[[#This Row],[Percent Salary Hike]]&lt;=21,"19-21%","22%+"))))</f>
        <v>10-12%</v>
      </c>
      <c r="AV347" t="str">
        <f>IF(Table_1[[#This Row],[Years At Company]]&lt;=2,"0-2 Years",IF(Table_1[[#This Row],[Years At Company]]&lt;=5,"3-5 Years",IF(Table_1[[#This Row],[Years At Company]]&lt;=8,"6-8 Years",IF(Table_1[[#This Row],[Years At Company]]&lt;=11,"9-11 Years","12+ Years"))))</f>
        <v>3-5 Years</v>
      </c>
    </row>
    <row r="348" spans="1:48"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c r="AS348" s="13" t="str">
        <f>IF(Data!Q348&lt;=25,"18-25",IF(Data!Q348&lt;=35,"26-35",IF(Data!Q348&lt;=45,"36-45","46+")))</f>
        <v>36-45</v>
      </c>
      <c r="AT348" s="13" t="str">
        <f t="shared" si="5"/>
        <v>Mid Career</v>
      </c>
      <c r="AU348" t="str">
        <f>IF(Table_1[[#This Row],[Percent Salary Hike]]&lt;=12,"10-12%",IF(Table_1[[#This Row],[Percent Salary Hike]]&lt;=15,"13-15%",IF(Table_1[[#This Row],[Percent Salary Hike]]&lt;=18,"16-18%",IF(Table_1[[#This Row],[Percent Salary Hike]]&lt;=21,"19-21%","22%+"))))</f>
        <v>13-15%</v>
      </c>
      <c r="AV348" t="str">
        <f>IF(Table_1[[#This Row],[Years At Company]]&lt;=2,"0-2 Years",IF(Table_1[[#This Row],[Years At Company]]&lt;=5,"3-5 Years",IF(Table_1[[#This Row],[Years At Company]]&lt;=8,"6-8 Years",IF(Table_1[[#This Row],[Years At Company]]&lt;=11,"9-11 Years","12+ Years"))))</f>
        <v>3-5 Years</v>
      </c>
    </row>
    <row r="349" spans="1:48"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c r="AS349" s="13" t="str">
        <f>IF(Data!Q349&lt;=25,"18-25",IF(Data!Q349&lt;=35,"26-35",IF(Data!Q349&lt;=45,"36-45","46+")))</f>
        <v>46+</v>
      </c>
      <c r="AT349" s="13" t="str">
        <f t="shared" si="5"/>
        <v>Senior</v>
      </c>
      <c r="AU349" t="str">
        <f>IF(Table_1[[#This Row],[Percent Salary Hike]]&lt;=12,"10-12%",IF(Table_1[[#This Row],[Percent Salary Hike]]&lt;=15,"13-15%",IF(Table_1[[#This Row],[Percent Salary Hike]]&lt;=18,"16-18%",IF(Table_1[[#This Row],[Percent Salary Hike]]&lt;=21,"19-21%","22%+"))))</f>
        <v>19-21%</v>
      </c>
      <c r="AV349" t="str">
        <f>IF(Table_1[[#This Row],[Years At Company]]&lt;=2,"0-2 Years",IF(Table_1[[#This Row],[Years At Company]]&lt;=5,"3-5 Years",IF(Table_1[[#This Row],[Years At Company]]&lt;=8,"6-8 Years",IF(Table_1[[#This Row],[Years At Company]]&lt;=11,"9-11 Years","12+ Years"))))</f>
        <v>0-2 Years</v>
      </c>
    </row>
    <row r="350" spans="1:48"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c r="AS350" s="13" t="str">
        <f>IF(Data!Q350&lt;=25,"18-25",IF(Data!Q350&lt;=35,"26-35",IF(Data!Q350&lt;=45,"36-45","46+")))</f>
        <v>36-45</v>
      </c>
      <c r="AT350" s="13" t="str">
        <f t="shared" si="5"/>
        <v>Mid Career</v>
      </c>
      <c r="AU350" t="str">
        <f>IF(Table_1[[#This Row],[Percent Salary Hike]]&lt;=12,"10-12%",IF(Table_1[[#This Row],[Percent Salary Hike]]&lt;=15,"13-15%",IF(Table_1[[#This Row],[Percent Salary Hike]]&lt;=18,"16-18%",IF(Table_1[[#This Row],[Percent Salary Hike]]&lt;=21,"19-21%","22%+"))))</f>
        <v>13-15%</v>
      </c>
      <c r="AV350" t="str">
        <f>IF(Table_1[[#This Row],[Years At Company]]&lt;=2,"0-2 Years",IF(Table_1[[#This Row],[Years At Company]]&lt;=5,"3-5 Years",IF(Table_1[[#This Row],[Years At Company]]&lt;=8,"6-8 Years",IF(Table_1[[#This Row],[Years At Company]]&lt;=11,"9-11 Years","12+ Years"))))</f>
        <v>0-2 Years</v>
      </c>
    </row>
    <row r="351" spans="1:48"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c r="AS351" s="13" t="str">
        <f>IF(Data!Q351&lt;=25,"18-25",IF(Data!Q351&lt;=35,"26-35",IF(Data!Q351&lt;=45,"36-45","46+")))</f>
        <v>26-35</v>
      </c>
      <c r="AT351" s="13" t="str">
        <f t="shared" si="5"/>
        <v>Early Career</v>
      </c>
      <c r="AU351" t="str">
        <f>IF(Table_1[[#This Row],[Percent Salary Hike]]&lt;=12,"10-12%",IF(Table_1[[#This Row],[Percent Salary Hike]]&lt;=15,"13-15%",IF(Table_1[[#This Row],[Percent Salary Hike]]&lt;=18,"16-18%",IF(Table_1[[#This Row],[Percent Salary Hike]]&lt;=21,"19-21%","22%+"))))</f>
        <v>13-15%</v>
      </c>
      <c r="AV351" t="str">
        <f>IF(Table_1[[#This Row],[Years At Company]]&lt;=2,"0-2 Years",IF(Table_1[[#This Row],[Years At Company]]&lt;=5,"3-5 Years",IF(Table_1[[#This Row],[Years At Company]]&lt;=8,"6-8 Years",IF(Table_1[[#This Row],[Years At Company]]&lt;=11,"9-11 Years","12+ Years"))))</f>
        <v>3-5 Years</v>
      </c>
    </row>
    <row r="352" spans="1:48"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c r="AS352" s="13" t="str">
        <f>IF(Data!Q352&lt;=25,"18-25",IF(Data!Q352&lt;=35,"26-35",IF(Data!Q352&lt;=45,"36-45","46+")))</f>
        <v>36-45</v>
      </c>
      <c r="AT352" s="13" t="str">
        <f t="shared" si="5"/>
        <v>Mid Career</v>
      </c>
      <c r="AU352" t="str">
        <f>IF(Table_1[[#This Row],[Percent Salary Hike]]&lt;=12,"10-12%",IF(Table_1[[#This Row],[Percent Salary Hike]]&lt;=15,"13-15%",IF(Table_1[[#This Row],[Percent Salary Hike]]&lt;=18,"16-18%",IF(Table_1[[#This Row],[Percent Salary Hike]]&lt;=21,"19-21%","22%+"))))</f>
        <v>10-12%</v>
      </c>
      <c r="AV352" t="str">
        <f>IF(Table_1[[#This Row],[Years At Company]]&lt;=2,"0-2 Years",IF(Table_1[[#This Row],[Years At Company]]&lt;=5,"3-5 Years",IF(Table_1[[#This Row],[Years At Company]]&lt;=8,"6-8 Years",IF(Table_1[[#This Row],[Years At Company]]&lt;=11,"9-11 Years","12+ Years"))))</f>
        <v>3-5 Years</v>
      </c>
    </row>
    <row r="353" spans="1:48"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c r="AS353" s="13" t="str">
        <f>IF(Data!Q353&lt;=25,"18-25",IF(Data!Q353&lt;=35,"26-35",IF(Data!Q353&lt;=45,"36-45","46+")))</f>
        <v>26-35</v>
      </c>
      <c r="AT353" s="13" t="str">
        <f t="shared" si="5"/>
        <v>Early Career</v>
      </c>
      <c r="AU353" t="str">
        <f>IF(Table_1[[#This Row],[Percent Salary Hike]]&lt;=12,"10-12%",IF(Table_1[[#This Row],[Percent Salary Hike]]&lt;=15,"13-15%",IF(Table_1[[#This Row],[Percent Salary Hike]]&lt;=18,"16-18%",IF(Table_1[[#This Row],[Percent Salary Hike]]&lt;=21,"19-21%","22%+"))))</f>
        <v>13-15%</v>
      </c>
      <c r="AV353" t="str">
        <f>IF(Table_1[[#This Row],[Years At Company]]&lt;=2,"0-2 Years",IF(Table_1[[#This Row],[Years At Company]]&lt;=5,"3-5 Years",IF(Table_1[[#This Row],[Years At Company]]&lt;=8,"6-8 Years",IF(Table_1[[#This Row],[Years At Company]]&lt;=11,"9-11 Years","12+ Years"))))</f>
        <v>6-8 Years</v>
      </c>
    </row>
    <row r="354" spans="1:48"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c r="AS354" s="13" t="str">
        <f>IF(Data!Q354&lt;=25,"18-25",IF(Data!Q354&lt;=35,"26-35",IF(Data!Q354&lt;=45,"36-45","46+")))</f>
        <v>46+</v>
      </c>
      <c r="AT354" s="13" t="str">
        <f t="shared" si="5"/>
        <v>Senior</v>
      </c>
      <c r="AU354" t="str">
        <f>IF(Table_1[[#This Row],[Percent Salary Hike]]&lt;=12,"10-12%",IF(Table_1[[#This Row],[Percent Salary Hike]]&lt;=15,"13-15%",IF(Table_1[[#This Row],[Percent Salary Hike]]&lt;=18,"16-18%",IF(Table_1[[#This Row],[Percent Salary Hike]]&lt;=21,"19-21%","22%+"))))</f>
        <v>19-21%</v>
      </c>
      <c r="AV354" t="str">
        <f>IF(Table_1[[#This Row],[Years At Company]]&lt;=2,"0-2 Years",IF(Table_1[[#This Row],[Years At Company]]&lt;=5,"3-5 Years",IF(Table_1[[#This Row],[Years At Company]]&lt;=8,"6-8 Years",IF(Table_1[[#This Row],[Years At Company]]&lt;=11,"9-11 Years","12+ Years"))))</f>
        <v>0-2 Years</v>
      </c>
    </row>
    <row r="355" spans="1:48"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c r="AS355" s="13" t="str">
        <f>IF(Data!Q355&lt;=25,"18-25",IF(Data!Q355&lt;=35,"26-35",IF(Data!Q355&lt;=45,"36-45","46+")))</f>
        <v>36-45</v>
      </c>
      <c r="AT355" s="13" t="str">
        <f t="shared" si="5"/>
        <v>Mid Career</v>
      </c>
      <c r="AU355" t="str">
        <f>IF(Table_1[[#This Row],[Percent Salary Hike]]&lt;=12,"10-12%",IF(Table_1[[#This Row],[Percent Salary Hike]]&lt;=15,"13-15%",IF(Table_1[[#This Row],[Percent Salary Hike]]&lt;=18,"16-18%",IF(Table_1[[#This Row],[Percent Salary Hike]]&lt;=21,"19-21%","22%+"))))</f>
        <v>13-15%</v>
      </c>
      <c r="AV355" t="str">
        <f>IF(Table_1[[#This Row],[Years At Company]]&lt;=2,"0-2 Years",IF(Table_1[[#This Row],[Years At Company]]&lt;=5,"3-5 Years",IF(Table_1[[#This Row],[Years At Company]]&lt;=8,"6-8 Years",IF(Table_1[[#This Row],[Years At Company]]&lt;=11,"9-11 Years","12+ Years"))))</f>
        <v>6-8 Years</v>
      </c>
    </row>
    <row r="356" spans="1:48"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c r="AS356" s="13" t="str">
        <f>IF(Data!Q356&lt;=25,"18-25",IF(Data!Q356&lt;=35,"26-35",IF(Data!Q356&lt;=45,"36-45","46+")))</f>
        <v>26-35</v>
      </c>
      <c r="AT356" s="13" t="str">
        <f t="shared" si="5"/>
        <v>Early Career</v>
      </c>
      <c r="AU356" t="str">
        <f>IF(Table_1[[#This Row],[Percent Salary Hike]]&lt;=12,"10-12%",IF(Table_1[[#This Row],[Percent Salary Hike]]&lt;=15,"13-15%",IF(Table_1[[#This Row],[Percent Salary Hike]]&lt;=18,"16-18%",IF(Table_1[[#This Row],[Percent Salary Hike]]&lt;=21,"19-21%","22%+"))))</f>
        <v>10-12%</v>
      </c>
      <c r="AV356" t="str">
        <f>IF(Table_1[[#This Row],[Years At Company]]&lt;=2,"0-2 Years",IF(Table_1[[#This Row],[Years At Company]]&lt;=5,"3-5 Years",IF(Table_1[[#This Row],[Years At Company]]&lt;=8,"6-8 Years",IF(Table_1[[#This Row],[Years At Company]]&lt;=11,"9-11 Years","12+ Years"))))</f>
        <v>0-2 Years</v>
      </c>
    </row>
    <row r="357" spans="1:48"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c r="AS357" s="13" t="str">
        <f>IF(Data!Q357&lt;=25,"18-25",IF(Data!Q357&lt;=35,"26-35",IF(Data!Q357&lt;=45,"36-45","46+")))</f>
        <v>26-35</v>
      </c>
      <c r="AT357" s="13" t="str">
        <f t="shared" si="5"/>
        <v>Early Career</v>
      </c>
      <c r="AU357" t="str">
        <f>IF(Table_1[[#This Row],[Percent Salary Hike]]&lt;=12,"10-12%",IF(Table_1[[#This Row],[Percent Salary Hike]]&lt;=15,"13-15%",IF(Table_1[[#This Row],[Percent Salary Hike]]&lt;=18,"16-18%",IF(Table_1[[#This Row],[Percent Salary Hike]]&lt;=21,"19-21%","22%+"))))</f>
        <v>16-18%</v>
      </c>
      <c r="AV357" t="str">
        <f>IF(Table_1[[#This Row],[Years At Company]]&lt;=2,"0-2 Years",IF(Table_1[[#This Row],[Years At Company]]&lt;=5,"3-5 Years",IF(Table_1[[#This Row],[Years At Company]]&lt;=8,"6-8 Years",IF(Table_1[[#This Row],[Years At Company]]&lt;=11,"9-11 Years","12+ Years"))))</f>
        <v>6-8 Years</v>
      </c>
    </row>
    <row r="358" spans="1:48"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c r="AS358" s="13" t="str">
        <f>IF(Data!Q358&lt;=25,"18-25",IF(Data!Q358&lt;=35,"26-35",IF(Data!Q358&lt;=45,"36-45","46+")))</f>
        <v>36-45</v>
      </c>
      <c r="AT358" s="13" t="str">
        <f t="shared" si="5"/>
        <v>Mid Career</v>
      </c>
      <c r="AU358" t="str">
        <f>IF(Table_1[[#This Row],[Percent Salary Hike]]&lt;=12,"10-12%",IF(Table_1[[#This Row],[Percent Salary Hike]]&lt;=15,"13-15%",IF(Table_1[[#This Row],[Percent Salary Hike]]&lt;=18,"16-18%",IF(Table_1[[#This Row],[Percent Salary Hike]]&lt;=21,"19-21%","22%+"))))</f>
        <v>22%+</v>
      </c>
      <c r="AV358" t="str">
        <f>IF(Table_1[[#This Row],[Years At Company]]&lt;=2,"0-2 Years",IF(Table_1[[#This Row],[Years At Company]]&lt;=5,"3-5 Years",IF(Table_1[[#This Row],[Years At Company]]&lt;=8,"6-8 Years",IF(Table_1[[#This Row],[Years At Company]]&lt;=11,"9-11 Years","12+ Years"))))</f>
        <v>0-2 Years</v>
      </c>
    </row>
    <row r="359" spans="1:48"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c r="AS359" s="13" t="str">
        <f>IF(Data!Q359&lt;=25,"18-25",IF(Data!Q359&lt;=35,"26-35",IF(Data!Q359&lt;=45,"36-45","46+")))</f>
        <v>18-25</v>
      </c>
      <c r="AT359" s="13" t="str">
        <f t="shared" si="5"/>
        <v>Young</v>
      </c>
      <c r="AU359" t="str">
        <f>IF(Table_1[[#This Row],[Percent Salary Hike]]&lt;=12,"10-12%",IF(Table_1[[#This Row],[Percent Salary Hike]]&lt;=15,"13-15%",IF(Table_1[[#This Row],[Percent Salary Hike]]&lt;=18,"16-18%",IF(Table_1[[#This Row],[Percent Salary Hike]]&lt;=21,"19-21%","22%+"))))</f>
        <v>10-12%</v>
      </c>
      <c r="AV359" t="str">
        <f>IF(Table_1[[#This Row],[Years At Company]]&lt;=2,"0-2 Years",IF(Table_1[[#This Row],[Years At Company]]&lt;=5,"3-5 Years",IF(Table_1[[#This Row],[Years At Company]]&lt;=8,"6-8 Years",IF(Table_1[[#This Row],[Years At Company]]&lt;=11,"9-11 Years","12+ Years"))))</f>
        <v>3-5 Years</v>
      </c>
    </row>
    <row r="360" spans="1:48"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c r="AS360" s="13" t="str">
        <f>IF(Data!Q360&lt;=25,"18-25",IF(Data!Q360&lt;=35,"26-35",IF(Data!Q360&lt;=45,"36-45","46+")))</f>
        <v>36-45</v>
      </c>
      <c r="AT360" s="13" t="str">
        <f t="shared" si="5"/>
        <v>Mid Career</v>
      </c>
      <c r="AU360" t="str">
        <f>IF(Table_1[[#This Row],[Percent Salary Hike]]&lt;=12,"10-12%",IF(Table_1[[#This Row],[Percent Salary Hike]]&lt;=15,"13-15%",IF(Table_1[[#This Row],[Percent Salary Hike]]&lt;=18,"16-18%",IF(Table_1[[#This Row],[Percent Salary Hike]]&lt;=21,"19-21%","22%+"))))</f>
        <v>13-15%</v>
      </c>
      <c r="AV360" t="str">
        <f>IF(Table_1[[#This Row],[Years At Company]]&lt;=2,"0-2 Years",IF(Table_1[[#This Row],[Years At Company]]&lt;=5,"3-5 Years",IF(Table_1[[#This Row],[Years At Company]]&lt;=8,"6-8 Years",IF(Table_1[[#This Row],[Years At Company]]&lt;=11,"9-11 Years","12+ Years"))))</f>
        <v>0-2 Years</v>
      </c>
    </row>
    <row r="361" spans="1:48"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c r="AS361" s="13" t="str">
        <f>IF(Data!Q361&lt;=25,"18-25",IF(Data!Q361&lt;=35,"26-35",IF(Data!Q361&lt;=45,"36-45","46+")))</f>
        <v>36-45</v>
      </c>
      <c r="AT361" s="13" t="str">
        <f t="shared" si="5"/>
        <v>Mid Career</v>
      </c>
      <c r="AU361" t="str">
        <f>IF(Table_1[[#This Row],[Percent Salary Hike]]&lt;=12,"10-12%",IF(Table_1[[#This Row],[Percent Salary Hike]]&lt;=15,"13-15%",IF(Table_1[[#This Row],[Percent Salary Hike]]&lt;=18,"16-18%",IF(Table_1[[#This Row],[Percent Salary Hike]]&lt;=21,"19-21%","22%+"))))</f>
        <v>10-12%</v>
      </c>
      <c r="AV361" t="str">
        <f>IF(Table_1[[#This Row],[Years At Company]]&lt;=2,"0-2 Years",IF(Table_1[[#This Row],[Years At Company]]&lt;=5,"3-5 Years",IF(Table_1[[#This Row],[Years At Company]]&lt;=8,"6-8 Years",IF(Table_1[[#This Row],[Years At Company]]&lt;=11,"9-11 Years","12+ Years"))))</f>
        <v>12+ Years</v>
      </c>
    </row>
    <row r="362" spans="1:48"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c r="AS362" s="13" t="str">
        <f>IF(Data!Q362&lt;=25,"18-25",IF(Data!Q362&lt;=35,"26-35",IF(Data!Q362&lt;=45,"36-45","46+")))</f>
        <v>46+</v>
      </c>
      <c r="AT362" s="13" t="str">
        <f t="shared" si="5"/>
        <v>Senior</v>
      </c>
      <c r="AU362" t="str">
        <f>IF(Table_1[[#This Row],[Percent Salary Hike]]&lt;=12,"10-12%",IF(Table_1[[#This Row],[Percent Salary Hike]]&lt;=15,"13-15%",IF(Table_1[[#This Row],[Percent Salary Hike]]&lt;=18,"16-18%",IF(Table_1[[#This Row],[Percent Salary Hike]]&lt;=21,"19-21%","22%+"))))</f>
        <v>10-12%</v>
      </c>
      <c r="AV362" t="str">
        <f>IF(Table_1[[#This Row],[Years At Company]]&lt;=2,"0-2 Years",IF(Table_1[[#This Row],[Years At Company]]&lt;=5,"3-5 Years",IF(Table_1[[#This Row],[Years At Company]]&lt;=8,"6-8 Years",IF(Table_1[[#This Row],[Years At Company]]&lt;=11,"9-11 Years","12+ Years"))))</f>
        <v>3-5 Years</v>
      </c>
    </row>
    <row r="363" spans="1:48"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c r="AS363" s="13" t="str">
        <f>IF(Data!Q363&lt;=25,"18-25",IF(Data!Q363&lt;=35,"26-35",IF(Data!Q363&lt;=45,"36-45","46+")))</f>
        <v>36-45</v>
      </c>
      <c r="AT363" s="13" t="str">
        <f t="shared" si="5"/>
        <v>Mid Career</v>
      </c>
      <c r="AU363" t="str">
        <f>IF(Table_1[[#This Row],[Percent Salary Hike]]&lt;=12,"10-12%",IF(Table_1[[#This Row],[Percent Salary Hike]]&lt;=15,"13-15%",IF(Table_1[[#This Row],[Percent Salary Hike]]&lt;=18,"16-18%",IF(Table_1[[#This Row],[Percent Salary Hike]]&lt;=21,"19-21%","22%+"))))</f>
        <v>13-15%</v>
      </c>
      <c r="AV363" t="str">
        <f>IF(Table_1[[#This Row],[Years At Company]]&lt;=2,"0-2 Years",IF(Table_1[[#This Row],[Years At Company]]&lt;=5,"3-5 Years",IF(Table_1[[#This Row],[Years At Company]]&lt;=8,"6-8 Years",IF(Table_1[[#This Row],[Years At Company]]&lt;=11,"9-11 Years","12+ Years"))))</f>
        <v>6-8 Years</v>
      </c>
    </row>
    <row r="364" spans="1:48"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c r="AS364" s="13" t="str">
        <f>IF(Data!Q364&lt;=25,"18-25",IF(Data!Q364&lt;=35,"26-35",IF(Data!Q364&lt;=45,"36-45","46+")))</f>
        <v>18-25</v>
      </c>
      <c r="AT364" s="13" t="str">
        <f t="shared" si="5"/>
        <v>Young</v>
      </c>
      <c r="AU364" t="str">
        <f>IF(Table_1[[#This Row],[Percent Salary Hike]]&lt;=12,"10-12%",IF(Table_1[[#This Row],[Percent Salary Hike]]&lt;=15,"13-15%",IF(Table_1[[#This Row],[Percent Salary Hike]]&lt;=18,"16-18%",IF(Table_1[[#This Row],[Percent Salary Hike]]&lt;=21,"19-21%","22%+"))))</f>
        <v>22%+</v>
      </c>
      <c r="AV364" t="str">
        <f>IF(Table_1[[#This Row],[Years At Company]]&lt;=2,"0-2 Years",IF(Table_1[[#This Row],[Years At Company]]&lt;=5,"3-5 Years",IF(Table_1[[#This Row],[Years At Company]]&lt;=8,"6-8 Years",IF(Table_1[[#This Row],[Years At Company]]&lt;=11,"9-11 Years","12+ Years"))))</f>
        <v>3-5 Years</v>
      </c>
    </row>
    <row r="365" spans="1:48"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c r="AS365" s="13" t="str">
        <f>IF(Data!Q365&lt;=25,"18-25",IF(Data!Q365&lt;=35,"26-35",IF(Data!Q365&lt;=45,"36-45","46+")))</f>
        <v>26-35</v>
      </c>
      <c r="AT365" s="13" t="str">
        <f t="shared" si="5"/>
        <v>Early Career</v>
      </c>
      <c r="AU365" t="str">
        <f>IF(Table_1[[#This Row],[Percent Salary Hike]]&lt;=12,"10-12%",IF(Table_1[[#This Row],[Percent Salary Hike]]&lt;=15,"13-15%",IF(Table_1[[#This Row],[Percent Salary Hike]]&lt;=18,"16-18%",IF(Table_1[[#This Row],[Percent Salary Hike]]&lt;=21,"19-21%","22%+"))))</f>
        <v>13-15%</v>
      </c>
      <c r="AV365" t="str">
        <f>IF(Table_1[[#This Row],[Years At Company]]&lt;=2,"0-2 Years",IF(Table_1[[#This Row],[Years At Company]]&lt;=5,"3-5 Years",IF(Table_1[[#This Row],[Years At Company]]&lt;=8,"6-8 Years",IF(Table_1[[#This Row],[Years At Company]]&lt;=11,"9-11 Years","12+ Years"))))</f>
        <v>0-2 Years</v>
      </c>
    </row>
    <row r="366" spans="1:48"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c r="AS366" s="13" t="str">
        <f>IF(Data!Q366&lt;=25,"18-25",IF(Data!Q366&lt;=35,"26-35",IF(Data!Q366&lt;=45,"36-45","46+")))</f>
        <v>36-45</v>
      </c>
      <c r="AT366" s="13" t="str">
        <f t="shared" si="5"/>
        <v>Mid Career</v>
      </c>
      <c r="AU366" t="str">
        <f>IF(Table_1[[#This Row],[Percent Salary Hike]]&lt;=12,"10-12%",IF(Table_1[[#This Row],[Percent Salary Hike]]&lt;=15,"13-15%",IF(Table_1[[#This Row],[Percent Salary Hike]]&lt;=18,"16-18%",IF(Table_1[[#This Row],[Percent Salary Hike]]&lt;=21,"19-21%","22%+"))))</f>
        <v>19-21%</v>
      </c>
      <c r="AV366" t="str">
        <f>IF(Table_1[[#This Row],[Years At Company]]&lt;=2,"0-2 Years",IF(Table_1[[#This Row],[Years At Company]]&lt;=5,"3-5 Years",IF(Table_1[[#This Row],[Years At Company]]&lt;=8,"6-8 Years",IF(Table_1[[#This Row],[Years At Company]]&lt;=11,"9-11 Years","12+ Years"))))</f>
        <v>3-5 Years</v>
      </c>
    </row>
    <row r="367" spans="1:48"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c r="AS367" s="13" t="str">
        <f>IF(Data!Q367&lt;=25,"18-25",IF(Data!Q367&lt;=35,"26-35",IF(Data!Q367&lt;=45,"36-45","46+")))</f>
        <v>46+</v>
      </c>
      <c r="AT367" s="13" t="str">
        <f t="shared" si="5"/>
        <v>Senior</v>
      </c>
      <c r="AU367" t="str">
        <f>IF(Table_1[[#This Row],[Percent Salary Hike]]&lt;=12,"10-12%",IF(Table_1[[#This Row],[Percent Salary Hike]]&lt;=15,"13-15%",IF(Table_1[[#This Row],[Percent Salary Hike]]&lt;=18,"16-18%",IF(Table_1[[#This Row],[Percent Salary Hike]]&lt;=21,"19-21%","22%+"))))</f>
        <v>13-15%</v>
      </c>
      <c r="AV367" t="str">
        <f>IF(Table_1[[#This Row],[Years At Company]]&lt;=2,"0-2 Years",IF(Table_1[[#This Row],[Years At Company]]&lt;=5,"3-5 Years",IF(Table_1[[#This Row],[Years At Company]]&lt;=8,"6-8 Years",IF(Table_1[[#This Row],[Years At Company]]&lt;=11,"9-11 Years","12+ Years"))))</f>
        <v>0-2 Years</v>
      </c>
    </row>
    <row r="368" spans="1:48"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c r="AS368" s="13" t="str">
        <f>IF(Data!Q368&lt;=25,"18-25",IF(Data!Q368&lt;=35,"26-35",IF(Data!Q368&lt;=45,"36-45","46+")))</f>
        <v>36-45</v>
      </c>
      <c r="AT368" s="13" t="str">
        <f t="shared" si="5"/>
        <v>Mid Career</v>
      </c>
      <c r="AU368" t="str">
        <f>IF(Table_1[[#This Row],[Percent Salary Hike]]&lt;=12,"10-12%",IF(Table_1[[#This Row],[Percent Salary Hike]]&lt;=15,"13-15%",IF(Table_1[[#This Row],[Percent Salary Hike]]&lt;=18,"16-18%",IF(Table_1[[#This Row],[Percent Salary Hike]]&lt;=21,"19-21%","22%+"))))</f>
        <v>16-18%</v>
      </c>
      <c r="AV368" t="str">
        <f>IF(Table_1[[#This Row],[Years At Company]]&lt;=2,"0-2 Years",IF(Table_1[[#This Row],[Years At Company]]&lt;=5,"3-5 Years",IF(Table_1[[#This Row],[Years At Company]]&lt;=8,"6-8 Years",IF(Table_1[[#This Row],[Years At Company]]&lt;=11,"9-11 Years","12+ Years"))))</f>
        <v>6-8 Years</v>
      </c>
    </row>
    <row r="369" spans="1:48"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c r="AS369" s="13" t="str">
        <f>IF(Data!Q369&lt;=25,"18-25",IF(Data!Q369&lt;=35,"26-35",IF(Data!Q369&lt;=45,"36-45","46+")))</f>
        <v>46+</v>
      </c>
      <c r="AT369" s="13" t="str">
        <f t="shared" si="5"/>
        <v>Senior</v>
      </c>
      <c r="AU369" t="str">
        <f>IF(Table_1[[#This Row],[Percent Salary Hike]]&lt;=12,"10-12%",IF(Table_1[[#This Row],[Percent Salary Hike]]&lt;=15,"13-15%",IF(Table_1[[#This Row],[Percent Salary Hike]]&lt;=18,"16-18%",IF(Table_1[[#This Row],[Percent Salary Hike]]&lt;=21,"19-21%","22%+"))))</f>
        <v>13-15%</v>
      </c>
      <c r="AV369" t="str">
        <f>IF(Table_1[[#This Row],[Years At Company]]&lt;=2,"0-2 Years",IF(Table_1[[#This Row],[Years At Company]]&lt;=5,"3-5 Years",IF(Table_1[[#This Row],[Years At Company]]&lt;=8,"6-8 Years",IF(Table_1[[#This Row],[Years At Company]]&lt;=11,"9-11 Years","12+ Years"))))</f>
        <v>3-5 Years</v>
      </c>
    </row>
    <row r="370" spans="1:48"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c r="AS370" s="13" t="str">
        <f>IF(Data!Q370&lt;=25,"18-25",IF(Data!Q370&lt;=35,"26-35",IF(Data!Q370&lt;=45,"36-45","46+")))</f>
        <v>36-45</v>
      </c>
      <c r="AT370" s="13" t="str">
        <f t="shared" si="5"/>
        <v>Mid Career</v>
      </c>
      <c r="AU370" t="str">
        <f>IF(Table_1[[#This Row],[Percent Salary Hike]]&lt;=12,"10-12%",IF(Table_1[[#This Row],[Percent Salary Hike]]&lt;=15,"13-15%",IF(Table_1[[#This Row],[Percent Salary Hike]]&lt;=18,"16-18%",IF(Table_1[[#This Row],[Percent Salary Hike]]&lt;=21,"19-21%","22%+"))))</f>
        <v>10-12%</v>
      </c>
      <c r="AV370" t="str">
        <f>IF(Table_1[[#This Row],[Years At Company]]&lt;=2,"0-2 Years",IF(Table_1[[#This Row],[Years At Company]]&lt;=5,"3-5 Years",IF(Table_1[[#This Row],[Years At Company]]&lt;=8,"6-8 Years",IF(Table_1[[#This Row],[Years At Company]]&lt;=11,"9-11 Years","12+ Years"))))</f>
        <v>6-8 Years</v>
      </c>
    </row>
    <row r="371" spans="1:48"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c r="AS371" s="13" t="str">
        <f>IF(Data!Q371&lt;=25,"18-25",IF(Data!Q371&lt;=35,"26-35",IF(Data!Q371&lt;=45,"36-45","46+")))</f>
        <v>26-35</v>
      </c>
      <c r="AT371" s="13" t="str">
        <f t="shared" si="5"/>
        <v>Early Career</v>
      </c>
      <c r="AU371" t="str">
        <f>IF(Table_1[[#This Row],[Percent Salary Hike]]&lt;=12,"10-12%",IF(Table_1[[#This Row],[Percent Salary Hike]]&lt;=15,"13-15%",IF(Table_1[[#This Row],[Percent Salary Hike]]&lt;=18,"16-18%",IF(Table_1[[#This Row],[Percent Salary Hike]]&lt;=21,"19-21%","22%+"))))</f>
        <v>16-18%</v>
      </c>
      <c r="AV371" t="str">
        <f>IF(Table_1[[#This Row],[Years At Company]]&lt;=2,"0-2 Years",IF(Table_1[[#This Row],[Years At Company]]&lt;=5,"3-5 Years",IF(Table_1[[#This Row],[Years At Company]]&lt;=8,"6-8 Years",IF(Table_1[[#This Row],[Years At Company]]&lt;=11,"9-11 Years","12+ Years"))))</f>
        <v>0-2 Years</v>
      </c>
    </row>
    <row r="372" spans="1:48"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c r="AS372" s="13" t="str">
        <f>IF(Data!Q372&lt;=25,"18-25",IF(Data!Q372&lt;=35,"26-35",IF(Data!Q372&lt;=45,"36-45","46+")))</f>
        <v>18-25</v>
      </c>
      <c r="AT372" s="13" t="str">
        <f t="shared" si="5"/>
        <v>Young</v>
      </c>
      <c r="AU372" t="str">
        <f>IF(Table_1[[#This Row],[Percent Salary Hike]]&lt;=12,"10-12%",IF(Table_1[[#This Row],[Percent Salary Hike]]&lt;=15,"13-15%",IF(Table_1[[#This Row],[Percent Salary Hike]]&lt;=18,"16-18%",IF(Table_1[[#This Row],[Percent Salary Hike]]&lt;=21,"19-21%","22%+"))))</f>
        <v>13-15%</v>
      </c>
      <c r="AV372" t="str">
        <f>IF(Table_1[[#This Row],[Years At Company]]&lt;=2,"0-2 Years",IF(Table_1[[#This Row],[Years At Company]]&lt;=5,"3-5 Years",IF(Table_1[[#This Row],[Years At Company]]&lt;=8,"6-8 Years",IF(Table_1[[#This Row],[Years At Company]]&lt;=11,"9-11 Years","12+ Years"))))</f>
        <v>0-2 Years</v>
      </c>
    </row>
    <row r="373" spans="1:48"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c r="AS373" s="13" t="str">
        <f>IF(Data!Q373&lt;=25,"18-25",IF(Data!Q373&lt;=35,"26-35",IF(Data!Q373&lt;=45,"36-45","46+")))</f>
        <v>26-35</v>
      </c>
      <c r="AT373" s="13" t="str">
        <f t="shared" si="5"/>
        <v>Early Career</v>
      </c>
      <c r="AU373" t="str">
        <f>IF(Table_1[[#This Row],[Percent Salary Hike]]&lt;=12,"10-12%",IF(Table_1[[#This Row],[Percent Salary Hike]]&lt;=15,"13-15%",IF(Table_1[[#This Row],[Percent Salary Hike]]&lt;=18,"16-18%",IF(Table_1[[#This Row],[Percent Salary Hike]]&lt;=21,"19-21%","22%+"))))</f>
        <v>16-18%</v>
      </c>
      <c r="AV373" t="str">
        <f>IF(Table_1[[#This Row],[Years At Company]]&lt;=2,"0-2 Years",IF(Table_1[[#This Row],[Years At Company]]&lt;=5,"3-5 Years",IF(Table_1[[#This Row],[Years At Company]]&lt;=8,"6-8 Years",IF(Table_1[[#This Row],[Years At Company]]&lt;=11,"9-11 Years","12+ Years"))))</f>
        <v>3-5 Years</v>
      </c>
    </row>
    <row r="374" spans="1:48"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c r="AS374" s="13" t="str">
        <f>IF(Data!Q374&lt;=25,"18-25",IF(Data!Q374&lt;=35,"26-35",IF(Data!Q374&lt;=45,"36-45","46+")))</f>
        <v>26-35</v>
      </c>
      <c r="AT374" s="13" t="str">
        <f t="shared" si="5"/>
        <v>Early Career</v>
      </c>
      <c r="AU374" t="str">
        <f>IF(Table_1[[#This Row],[Percent Salary Hike]]&lt;=12,"10-12%",IF(Table_1[[#This Row],[Percent Salary Hike]]&lt;=15,"13-15%",IF(Table_1[[#This Row],[Percent Salary Hike]]&lt;=18,"16-18%",IF(Table_1[[#This Row],[Percent Salary Hike]]&lt;=21,"19-21%","22%+"))))</f>
        <v>19-21%</v>
      </c>
      <c r="AV374" t="str">
        <f>IF(Table_1[[#This Row],[Years At Company]]&lt;=2,"0-2 Years",IF(Table_1[[#This Row],[Years At Company]]&lt;=5,"3-5 Years",IF(Table_1[[#This Row],[Years At Company]]&lt;=8,"6-8 Years",IF(Table_1[[#This Row],[Years At Company]]&lt;=11,"9-11 Years","12+ Years"))))</f>
        <v>0-2 Years</v>
      </c>
    </row>
    <row r="375" spans="1:48"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c r="AS375" s="13" t="str">
        <f>IF(Data!Q375&lt;=25,"18-25",IF(Data!Q375&lt;=35,"26-35",IF(Data!Q375&lt;=45,"36-45","46+")))</f>
        <v>26-35</v>
      </c>
      <c r="AT375" s="13" t="str">
        <f t="shared" si="5"/>
        <v>Early Career</v>
      </c>
      <c r="AU375" t="str">
        <f>IF(Table_1[[#This Row],[Percent Salary Hike]]&lt;=12,"10-12%",IF(Table_1[[#This Row],[Percent Salary Hike]]&lt;=15,"13-15%",IF(Table_1[[#This Row],[Percent Salary Hike]]&lt;=18,"16-18%",IF(Table_1[[#This Row],[Percent Salary Hike]]&lt;=21,"19-21%","22%+"))))</f>
        <v>10-12%</v>
      </c>
      <c r="AV375" t="str">
        <f>IF(Table_1[[#This Row],[Years At Company]]&lt;=2,"0-2 Years",IF(Table_1[[#This Row],[Years At Company]]&lt;=5,"3-5 Years",IF(Table_1[[#This Row],[Years At Company]]&lt;=8,"6-8 Years",IF(Table_1[[#This Row],[Years At Company]]&lt;=11,"9-11 Years","12+ Years"))))</f>
        <v>3-5 Years</v>
      </c>
    </row>
    <row r="376" spans="1:48"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c r="AS376" s="13" t="str">
        <f>IF(Data!Q376&lt;=25,"18-25",IF(Data!Q376&lt;=35,"26-35",IF(Data!Q376&lt;=45,"36-45","46+")))</f>
        <v>26-35</v>
      </c>
      <c r="AT376" s="13" t="str">
        <f t="shared" si="5"/>
        <v>Early Career</v>
      </c>
      <c r="AU376" t="str">
        <f>IF(Table_1[[#This Row],[Percent Salary Hike]]&lt;=12,"10-12%",IF(Table_1[[#This Row],[Percent Salary Hike]]&lt;=15,"13-15%",IF(Table_1[[#This Row],[Percent Salary Hike]]&lt;=18,"16-18%",IF(Table_1[[#This Row],[Percent Salary Hike]]&lt;=21,"19-21%","22%+"))))</f>
        <v>16-18%</v>
      </c>
      <c r="AV376" t="str">
        <f>IF(Table_1[[#This Row],[Years At Company]]&lt;=2,"0-2 Years",IF(Table_1[[#This Row],[Years At Company]]&lt;=5,"3-5 Years",IF(Table_1[[#This Row],[Years At Company]]&lt;=8,"6-8 Years",IF(Table_1[[#This Row],[Years At Company]]&lt;=11,"9-11 Years","12+ Years"))))</f>
        <v>6-8 Years</v>
      </c>
    </row>
    <row r="377" spans="1:48"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c r="AS377" s="13" t="str">
        <f>IF(Data!Q377&lt;=25,"18-25",IF(Data!Q377&lt;=35,"26-35",IF(Data!Q377&lt;=45,"36-45","46+")))</f>
        <v>46+</v>
      </c>
      <c r="AT377" s="13" t="str">
        <f t="shared" si="5"/>
        <v>Senior</v>
      </c>
      <c r="AU377" t="str">
        <f>IF(Table_1[[#This Row],[Percent Salary Hike]]&lt;=12,"10-12%",IF(Table_1[[#This Row],[Percent Salary Hike]]&lt;=15,"13-15%",IF(Table_1[[#This Row],[Percent Salary Hike]]&lt;=18,"16-18%",IF(Table_1[[#This Row],[Percent Salary Hike]]&lt;=21,"19-21%","22%+"))))</f>
        <v>22%+</v>
      </c>
      <c r="AV377" t="str">
        <f>IF(Table_1[[#This Row],[Years At Company]]&lt;=2,"0-2 Years",IF(Table_1[[#This Row],[Years At Company]]&lt;=5,"3-5 Years",IF(Table_1[[#This Row],[Years At Company]]&lt;=8,"6-8 Years",IF(Table_1[[#This Row],[Years At Company]]&lt;=11,"9-11 Years","12+ Years"))))</f>
        <v>3-5 Years</v>
      </c>
    </row>
    <row r="378" spans="1:48"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c r="AS378" s="13" t="str">
        <f>IF(Data!Q378&lt;=25,"18-25",IF(Data!Q378&lt;=35,"26-35",IF(Data!Q378&lt;=45,"36-45","46+")))</f>
        <v>46+</v>
      </c>
      <c r="AT378" s="13" t="str">
        <f t="shared" si="5"/>
        <v>Senior</v>
      </c>
      <c r="AU378" t="str">
        <f>IF(Table_1[[#This Row],[Percent Salary Hike]]&lt;=12,"10-12%",IF(Table_1[[#This Row],[Percent Salary Hike]]&lt;=15,"13-15%",IF(Table_1[[#This Row],[Percent Salary Hike]]&lt;=18,"16-18%",IF(Table_1[[#This Row],[Percent Salary Hike]]&lt;=21,"19-21%","22%+"))))</f>
        <v>10-12%</v>
      </c>
      <c r="AV378" t="str">
        <f>IF(Table_1[[#This Row],[Years At Company]]&lt;=2,"0-2 Years",IF(Table_1[[#This Row],[Years At Company]]&lt;=5,"3-5 Years",IF(Table_1[[#This Row],[Years At Company]]&lt;=8,"6-8 Years",IF(Table_1[[#This Row],[Years At Company]]&lt;=11,"9-11 Years","12+ Years"))))</f>
        <v>6-8 Years</v>
      </c>
    </row>
    <row r="379" spans="1:48"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c r="AS379" s="13" t="str">
        <f>IF(Data!Q379&lt;=25,"18-25",IF(Data!Q379&lt;=35,"26-35",IF(Data!Q379&lt;=45,"36-45","46+")))</f>
        <v>36-45</v>
      </c>
      <c r="AT379" s="13" t="str">
        <f t="shared" si="5"/>
        <v>Mid Career</v>
      </c>
      <c r="AU379" t="str">
        <f>IF(Table_1[[#This Row],[Percent Salary Hike]]&lt;=12,"10-12%",IF(Table_1[[#This Row],[Percent Salary Hike]]&lt;=15,"13-15%",IF(Table_1[[#This Row],[Percent Salary Hike]]&lt;=18,"16-18%",IF(Table_1[[#This Row],[Percent Salary Hike]]&lt;=21,"19-21%","22%+"))))</f>
        <v>13-15%</v>
      </c>
      <c r="AV379" t="str">
        <f>IF(Table_1[[#This Row],[Years At Company]]&lt;=2,"0-2 Years",IF(Table_1[[#This Row],[Years At Company]]&lt;=5,"3-5 Years",IF(Table_1[[#This Row],[Years At Company]]&lt;=8,"6-8 Years",IF(Table_1[[#This Row],[Years At Company]]&lt;=11,"9-11 Years","12+ Years"))))</f>
        <v>0-2 Years</v>
      </c>
    </row>
    <row r="380" spans="1:48"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c r="AS380" s="13" t="str">
        <f>IF(Data!Q380&lt;=25,"18-25",IF(Data!Q380&lt;=35,"26-35",IF(Data!Q380&lt;=45,"36-45","46+")))</f>
        <v>26-35</v>
      </c>
      <c r="AT380" s="13" t="str">
        <f t="shared" si="5"/>
        <v>Early Career</v>
      </c>
      <c r="AU380" t="str">
        <f>IF(Table_1[[#This Row],[Percent Salary Hike]]&lt;=12,"10-12%",IF(Table_1[[#This Row],[Percent Salary Hike]]&lt;=15,"13-15%",IF(Table_1[[#This Row],[Percent Salary Hike]]&lt;=18,"16-18%",IF(Table_1[[#This Row],[Percent Salary Hike]]&lt;=21,"19-21%","22%+"))))</f>
        <v>13-15%</v>
      </c>
      <c r="AV380" t="str">
        <f>IF(Table_1[[#This Row],[Years At Company]]&lt;=2,"0-2 Years",IF(Table_1[[#This Row],[Years At Company]]&lt;=5,"3-5 Years",IF(Table_1[[#This Row],[Years At Company]]&lt;=8,"6-8 Years",IF(Table_1[[#This Row],[Years At Company]]&lt;=11,"9-11 Years","12+ Years"))))</f>
        <v>3-5 Years</v>
      </c>
    </row>
    <row r="381" spans="1:48"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c r="AS381" s="13" t="str">
        <f>IF(Data!Q381&lt;=25,"18-25",IF(Data!Q381&lt;=35,"26-35",IF(Data!Q381&lt;=45,"36-45","46+")))</f>
        <v>46+</v>
      </c>
      <c r="AT381" s="13" t="str">
        <f t="shared" si="5"/>
        <v>Senior</v>
      </c>
      <c r="AU381" t="str">
        <f>IF(Table_1[[#This Row],[Percent Salary Hike]]&lt;=12,"10-12%",IF(Table_1[[#This Row],[Percent Salary Hike]]&lt;=15,"13-15%",IF(Table_1[[#This Row],[Percent Salary Hike]]&lt;=18,"16-18%",IF(Table_1[[#This Row],[Percent Salary Hike]]&lt;=21,"19-21%","22%+"))))</f>
        <v>13-15%</v>
      </c>
      <c r="AV381" t="str">
        <f>IF(Table_1[[#This Row],[Years At Company]]&lt;=2,"0-2 Years",IF(Table_1[[#This Row],[Years At Company]]&lt;=5,"3-5 Years",IF(Table_1[[#This Row],[Years At Company]]&lt;=8,"6-8 Years",IF(Table_1[[#This Row],[Years At Company]]&lt;=11,"9-11 Years","12+ Years"))))</f>
        <v>3-5 Years</v>
      </c>
    </row>
    <row r="382" spans="1:48"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c r="AS382" s="13" t="str">
        <f>IF(Data!Q382&lt;=25,"18-25",IF(Data!Q382&lt;=35,"26-35",IF(Data!Q382&lt;=45,"36-45","46+")))</f>
        <v>18-25</v>
      </c>
      <c r="AT382" s="13" t="str">
        <f t="shared" si="5"/>
        <v>Young</v>
      </c>
      <c r="AU382" t="str">
        <f>IF(Table_1[[#This Row],[Percent Salary Hike]]&lt;=12,"10-12%",IF(Table_1[[#This Row],[Percent Salary Hike]]&lt;=15,"13-15%",IF(Table_1[[#This Row],[Percent Salary Hike]]&lt;=18,"16-18%",IF(Table_1[[#This Row],[Percent Salary Hike]]&lt;=21,"19-21%","22%+"))))</f>
        <v>10-12%</v>
      </c>
      <c r="AV382" t="str">
        <f>IF(Table_1[[#This Row],[Years At Company]]&lt;=2,"0-2 Years",IF(Table_1[[#This Row],[Years At Company]]&lt;=5,"3-5 Years",IF(Table_1[[#This Row],[Years At Company]]&lt;=8,"6-8 Years",IF(Table_1[[#This Row],[Years At Company]]&lt;=11,"9-11 Years","12+ Years"))))</f>
        <v>3-5 Years</v>
      </c>
    </row>
    <row r="383" spans="1:48"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c r="AS383" s="13" t="str">
        <f>IF(Data!Q383&lt;=25,"18-25",IF(Data!Q383&lt;=35,"26-35",IF(Data!Q383&lt;=45,"36-45","46+")))</f>
        <v>26-35</v>
      </c>
      <c r="AT383" s="13" t="str">
        <f t="shared" si="5"/>
        <v>Early Career</v>
      </c>
      <c r="AU383" t="str">
        <f>IF(Table_1[[#This Row],[Percent Salary Hike]]&lt;=12,"10-12%",IF(Table_1[[#This Row],[Percent Salary Hike]]&lt;=15,"13-15%",IF(Table_1[[#This Row],[Percent Salary Hike]]&lt;=18,"16-18%",IF(Table_1[[#This Row],[Percent Salary Hike]]&lt;=21,"19-21%","22%+"))))</f>
        <v>16-18%</v>
      </c>
      <c r="AV383" t="str">
        <f>IF(Table_1[[#This Row],[Years At Company]]&lt;=2,"0-2 Years",IF(Table_1[[#This Row],[Years At Company]]&lt;=5,"3-5 Years",IF(Table_1[[#This Row],[Years At Company]]&lt;=8,"6-8 Years",IF(Table_1[[#This Row],[Years At Company]]&lt;=11,"9-11 Years","12+ Years"))))</f>
        <v>0-2 Years</v>
      </c>
    </row>
    <row r="384" spans="1:48"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c r="AS384" s="13" t="str">
        <f>IF(Data!Q384&lt;=25,"18-25",IF(Data!Q384&lt;=35,"26-35",IF(Data!Q384&lt;=45,"36-45","46+")))</f>
        <v>26-35</v>
      </c>
      <c r="AT384" s="13" t="str">
        <f t="shared" si="5"/>
        <v>Early Career</v>
      </c>
      <c r="AU384" t="str">
        <f>IF(Table_1[[#This Row],[Percent Salary Hike]]&lt;=12,"10-12%",IF(Table_1[[#This Row],[Percent Salary Hike]]&lt;=15,"13-15%",IF(Table_1[[#This Row],[Percent Salary Hike]]&lt;=18,"16-18%",IF(Table_1[[#This Row],[Percent Salary Hike]]&lt;=21,"19-21%","22%+"))))</f>
        <v>22%+</v>
      </c>
      <c r="AV384" t="str">
        <f>IF(Table_1[[#This Row],[Years At Company]]&lt;=2,"0-2 Years",IF(Table_1[[#This Row],[Years At Company]]&lt;=5,"3-5 Years",IF(Table_1[[#This Row],[Years At Company]]&lt;=8,"6-8 Years",IF(Table_1[[#This Row],[Years At Company]]&lt;=11,"9-11 Years","12+ Years"))))</f>
        <v>6-8 Years</v>
      </c>
    </row>
    <row r="385" spans="1:48"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c r="AS385" s="13" t="str">
        <f>IF(Data!Q385&lt;=25,"18-25",IF(Data!Q385&lt;=35,"26-35",IF(Data!Q385&lt;=45,"36-45","46+")))</f>
        <v>18-25</v>
      </c>
      <c r="AT385" s="13" t="str">
        <f t="shared" si="5"/>
        <v>Young</v>
      </c>
      <c r="AU385" t="str">
        <f>IF(Table_1[[#This Row],[Percent Salary Hike]]&lt;=12,"10-12%",IF(Table_1[[#This Row],[Percent Salary Hike]]&lt;=15,"13-15%",IF(Table_1[[#This Row],[Percent Salary Hike]]&lt;=18,"16-18%",IF(Table_1[[#This Row],[Percent Salary Hike]]&lt;=21,"19-21%","22%+"))))</f>
        <v>13-15%</v>
      </c>
      <c r="AV385" t="str">
        <f>IF(Table_1[[#This Row],[Years At Company]]&lt;=2,"0-2 Years",IF(Table_1[[#This Row],[Years At Company]]&lt;=5,"3-5 Years",IF(Table_1[[#This Row],[Years At Company]]&lt;=8,"6-8 Years",IF(Table_1[[#This Row],[Years At Company]]&lt;=11,"9-11 Years","12+ Years"))))</f>
        <v>0-2 Years</v>
      </c>
    </row>
    <row r="386" spans="1:48"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c r="AS386" s="13" t="str">
        <f>IF(Data!Q386&lt;=25,"18-25",IF(Data!Q386&lt;=35,"26-35",IF(Data!Q386&lt;=45,"36-45","46+")))</f>
        <v>36-45</v>
      </c>
      <c r="AT386" s="13" t="str">
        <f t="shared" ref="AT386:AT449" si="6">IF(AS386="18-25","Young",IF(AS386="26-35","Early Career",IF(AS386="36-45","Mid Career","Senior")))</f>
        <v>Mid Career</v>
      </c>
      <c r="AU386" t="str">
        <f>IF(Table_1[[#This Row],[Percent Salary Hike]]&lt;=12,"10-12%",IF(Table_1[[#This Row],[Percent Salary Hike]]&lt;=15,"13-15%",IF(Table_1[[#This Row],[Percent Salary Hike]]&lt;=18,"16-18%",IF(Table_1[[#This Row],[Percent Salary Hike]]&lt;=21,"19-21%","22%+"))))</f>
        <v>13-15%</v>
      </c>
      <c r="AV386" t="str">
        <f>IF(Table_1[[#This Row],[Years At Company]]&lt;=2,"0-2 Years",IF(Table_1[[#This Row],[Years At Company]]&lt;=5,"3-5 Years",IF(Table_1[[#This Row],[Years At Company]]&lt;=8,"6-8 Years",IF(Table_1[[#This Row],[Years At Company]]&lt;=11,"9-11 Years","12+ Years"))))</f>
        <v>9-11 Years</v>
      </c>
    </row>
    <row r="387" spans="1:48"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c r="AS387" s="13" t="str">
        <f>IF(Data!Q387&lt;=25,"18-25",IF(Data!Q387&lt;=35,"26-35",IF(Data!Q387&lt;=45,"36-45","46+")))</f>
        <v>26-35</v>
      </c>
      <c r="AT387" s="13" t="str">
        <f t="shared" si="6"/>
        <v>Early Career</v>
      </c>
      <c r="AU387" t="str">
        <f>IF(Table_1[[#This Row],[Percent Salary Hike]]&lt;=12,"10-12%",IF(Table_1[[#This Row],[Percent Salary Hike]]&lt;=15,"13-15%",IF(Table_1[[#This Row],[Percent Salary Hike]]&lt;=18,"16-18%",IF(Table_1[[#This Row],[Percent Salary Hike]]&lt;=21,"19-21%","22%+"))))</f>
        <v>22%+</v>
      </c>
      <c r="AV387" t="str">
        <f>IF(Table_1[[#This Row],[Years At Company]]&lt;=2,"0-2 Years",IF(Table_1[[#This Row],[Years At Company]]&lt;=5,"3-5 Years",IF(Table_1[[#This Row],[Years At Company]]&lt;=8,"6-8 Years",IF(Table_1[[#This Row],[Years At Company]]&lt;=11,"9-11 Years","12+ Years"))))</f>
        <v>0-2 Years</v>
      </c>
    </row>
    <row r="388" spans="1:48"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c r="AS388" s="13" t="str">
        <f>IF(Data!Q388&lt;=25,"18-25",IF(Data!Q388&lt;=35,"26-35",IF(Data!Q388&lt;=45,"36-45","46+")))</f>
        <v>36-45</v>
      </c>
      <c r="AT388" s="13" t="str">
        <f t="shared" si="6"/>
        <v>Mid Career</v>
      </c>
      <c r="AU388" t="str">
        <f>IF(Table_1[[#This Row],[Percent Salary Hike]]&lt;=12,"10-12%",IF(Table_1[[#This Row],[Percent Salary Hike]]&lt;=15,"13-15%",IF(Table_1[[#This Row],[Percent Salary Hike]]&lt;=18,"16-18%",IF(Table_1[[#This Row],[Percent Salary Hike]]&lt;=21,"19-21%","22%+"))))</f>
        <v>10-12%</v>
      </c>
      <c r="AV388" t="str">
        <f>IF(Table_1[[#This Row],[Years At Company]]&lt;=2,"0-2 Years",IF(Table_1[[#This Row],[Years At Company]]&lt;=5,"3-5 Years",IF(Table_1[[#This Row],[Years At Company]]&lt;=8,"6-8 Years",IF(Table_1[[#This Row],[Years At Company]]&lt;=11,"9-11 Years","12+ Years"))))</f>
        <v>12+ Years</v>
      </c>
    </row>
    <row r="389" spans="1:48"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c r="AS389" s="13" t="str">
        <f>IF(Data!Q389&lt;=25,"18-25",IF(Data!Q389&lt;=35,"26-35",IF(Data!Q389&lt;=45,"36-45","46+")))</f>
        <v>36-45</v>
      </c>
      <c r="AT389" s="13" t="str">
        <f t="shared" si="6"/>
        <v>Mid Career</v>
      </c>
      <c r="AU389" t="str">
        <f>IF(Table_1[[#This Row],[Percent Salary Hike]]&lt;=12,"10-12%",IF(Table_1[[#This Row],[Percent Salary Hike]]&lt;=15,"13-15%",IF(Table_1[[#This Row],[Percent Salary Hike]]&lt;=18,"16-18%",IF(Table_1[[#This Row],[Percent Salary Hike]]&lt;=21,"19-21%","22%+"))))</f>
        <v>10-12%</v>
      </c>
      <c r="AV389" t="str">
        <f>IF(Table_1[[#This Row],[Years At Company]]&lt;=2,"0-2 Years",IF(Table_1[[#This Row],[Years At Company]]&lt;=5,"3-5 Years",IF(Table_1[[#This Row],[Years At Company]]&lt;=8,"6-8 Years",IF(Table_1[[#This Row],[Years At Company]]&lt;=11,"9-11 Years","12+ Years"))))</f>
        <v>3-5 Years</v>
      </c>
    </row>
    <row r="390" spans="1:48"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c r="AS390" s="13" t="str">
        <f>IF(Data!Q390&lt;=25,"18-25",IF(Data!Q390&lt;=35,"26-35",IF(Data!Q390&lt;=45,"36-45","46+")))</f>
        <v>36-45</v>
      </c>
      <c r="AT390" s="13" t="str">
        <f t="shared" si="6"/>
        <v>Mid Career</v>
      </c>
      <c r="AU390" t="str">
        <f>IF(Table_1[[#This Row],[Percent Salary Hike]]&lt;=12,"10-12%",IF(Table_1[[#This Row],[Percent Salary Hike]]&lt;=15,"13-15%",IF(Table_1[[#This Row],[Percent Salary Hike]]&lt;=18,"16-18%",IF(Table_1[[#This Row],[Percent Salary Hike]]&lt;=21,"19-21%","22%+"))))</f>
        <v>16-18%</v>
      </c>
      <c r="AV390" t="str">
        <f>IF(Table_1[[#This Row],[Years At Company]]&lt;=2,"0-2 Years",IF(Table_1[[#This Row],[Years At Company]]&lt;=5,"3-5 Years",IF(Table_1[[#This Row],[Years At Company]]&lt;=8,"6-8 Years",IF(Table_1[[#This Row],[Years At Company]]&lt;=11,"9-11 Years","12+ Years"))))</f>
        <v>3-5 Years</v>
      </c>
    </row>
    <row r="391" spans="1:48"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c r="AS391" s="13" t="str">
        <f>IF(Data!Q391&lt;=25,"18-25",IF(Data!Q391&lt;=35,"26-35",IF(Data!Q391&lt;=45,"36-45","46+")))</f>
        <v>36-45</v>
      </c>
      <c r="AT391" s="13" t="str">
        <f t="shared" si="6"/>
        <v>Mid Career</v>
      </c>
      <c r="AU391" t="str">
        <f>IF(Table_1[[#This Row],[Percent Salary Hike]]&lt;=12,"10-12%",IF(Table_1[[#This Row],[Percent Salary Hike]]&lt;=15,"13-15%",IF(Table_1[[#This Row],[Percent Salary Hike]]&lt;=18,"16-18%",IF(Table_1[[#This Row],[Percent Salary Hike]]&lt;=21,"19-21%","22%+"))))</f>
        <v>10-12%</v>
      </c>
      <c r="AV391" t="str">
        <f>IF(Table_1[[#This Row],[Years At Company]]&lt;=2,"0-2 Years",IF(Table_1[[#This Row],[Years At Company]]&lt;=5,"3-5 Years",IF(Table_1[[#This Row],[Years At Company]]&lt;=8,"6-8 Years",IF(Table_1[[#This Row],[Years At Company]]&lt;=11,"9-11 Years","12+ Years"))))</f>
        <v>0-2 Years</v>
      </c>
    </row>
    <row r="392" spans="1:48"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c r="AS392" s="13" t="str">
        <f>IF(Data!Q392&lt;=25,"18-25",IF(Data!Q392&lt;=35,"26-35",IF(Data!Q392&lt;=45,"36-45","46+")))</f>
        <v>36-45</v>
      </c>
      <c r="AT392" s="13" t="str">
        <f t="shared" si="6"/>
        <v>Mid Career</v>
      </c>
      <c r="AU392" t="str">
        <f>IF(Table_1[[#This Row],[Percent Salary Hike]]&lt;=12,"10-12%",IF(Table_1[[#This Row],[Percent Salary Hike]]&lt;=15,"13-15%",IF(Table_1[[#This Row],[Percent Salary Hike]]&lt;=18,"16-18%",IF(Table_1[[#This Row],[Percent Salary Hike]]&lt;=21,"19-21%","22%+"))))</f>
        <v>10-12%</v>
      </c>
      <c r="AV392" t="str">
        <f>IF(Table_1[[#This Row],[Years At Company]]&lt;=2,"0-2 Years",IF(Table_1[[#This Row],[Years At Company]]&lt;=5,"3-5 Years",IF(Table_1[[#This Row],[Years At Company]]&lt;=8,"6-8 Years",IF(Table_1[[#This Row],[Years At Company]]&lt;=11,"9-11 Years","12+ Years"))))</f>
        <v>12+ Years</v>
      </c>
    </row>
    <row r="393" spans="1:48"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c r="AS393" s="13" t="str">
        <f>IF(Data!Q393&lt;=25,"18-25",IF(Data!Q393&lt;=35,"26-35",IF(Data!Q393&lt;=45,"36-45","46+")))</f>
        <v>36-45</v>
      </c>
      <c r="AT393" s="13" t="str">
        <f t="shared" si="6"/>
        <v>Mid Career</v>
      </c>
      <c r="AU393" t="str">
        <f>IF(Table_1[[#This Row],[Percent Salary Hike]]&lt;=12,"10-12%",IF(Table_1[[#This Row],[Percent Salary Hike]]&lt;=15,"13-15%",IF(Table_1[[#This Row],[Percent Salary Hike]]&lt;=18,"16-18%",IF(Table_1[[#This Row],[Percent Salary Hike]]&lt;=21,"19-21%","22%+"))))</f>
        <v>22%+</v>
      </c>
      <c r="AV393" t="str">
        <f>IF(Table_1[[#This Row],[Years At Company]]&lt;=2,"0-2 Years",IF(Table_1[[#This Row],[Years At Company]]&lt;=5,"3-5 Years",IF(Table_1[[#This Row],[Years At Company]]&lt;=8,"6-8 Years",IF(Table_1[[#This Row],[Years At Company]]&lt;=11,"9-11 Years","12+ Years"))))</f>
        <v>0-2 Years</v>
      </c>
    </row>
    <row r="394" spans="1:48"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c r="AS394" s="13" t="str">
        <f>IF(Data!Q394&lt;=25,"18-25",IF(Data!Q394&lt;=35,"26-35",IF(Data!Q394&lt;=45,"36-45","46+")))</f>
        <v>46+</v>
      </c>
      <c r="AT394" s="13" t="str">
        <f t="shared" si="6"/>
        <v>Senior</v>
      </c>
      <c r="AU394" t="str">
        <f>IF(Table_1[[#This Row],[Percent Salary Hike]]&lt;=12,"10-12%",IF(Table_1[[#This Row],[Percent Salary Hike]]&lt;=15,"13-15%",IF(Table_1[[#This Row],[Percent Salary Hike]]&lt;=18,"16-18%",IF(Table_1[[#This Row],[Percent Salary Hike]]&lt;=21,"19-21%","22%+"))))</f>
        <v>10-12%</v>
      </c>
      <c r="AV394" t="str">
        <f>IF(Table_1[[#This Row],[Years At Company]]&lt;=2,"0-2 Years",IF(Table_1[[#This Row],[Years At Company]]&lt;=5,"3-5 Years",IF(Table_1[[#This Row],[Years At Company]]&lt;=8,"6-8 Years",IF(Table_1[[#This Row],[Years At Company]]&lt;=11,"9-11 Years","12+ Years"))))</f>
        <v>3-5 Years</v>
      </c>
    </row>
    <row r="395" spans="1:48"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c r="AS395" s="13" t="str">
        <f>IF(Data!Q395&lt;=25,"18-25",IF(Data!Q395&lt;=35,"26-35",IF(Data!Q395&lt;=45,"36-45","46+")))</f>
        <v>26-35</v>
      </c>
      <c r="AT395" s="13" t="str">
        <f t="shared" si="6"/>
        <v>Early Career</v>
      </c>
      <c r="AU395" t="str">
        <f>IF(Table_1[[#This Row],[Percent Salary Hike]]&lt;=12,"10-12%",IF(Table_1[[#This Row],[Percent Salary Hike]]&lt;=15,"13-15%",IF(Table_1[[#This Row],[Percent Salary Hike]]&lt;=18,"16-18%",IF(Table_1[[#This Row],[Percent Salary Hike]]&lt;=21,"19-21%","22%+"))))</f>
        <v>13-15%</v>
      </c>
      <c r="AV395" t="str">
        <f>IF(Table_1[[#This Row],[Years At Company]]&lt;=2,"0-2 Years",IF(Table_1[[#This Row],[Years At Company]]&lt;=5,"3-5 Years",IF(Table_1[[#This Row],[Years At Company]]&lt;=8,"6-8 Years",IF(Table_1[[#This Row],[Years At Company]]&lt;=11,"9-11 Years","12+ Years"))))</f>
        <v>3-5 Years</v>
      </c>
    </row>
    <row r="396" spans="1:48"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c r="AS396" s="13" t="str">
        <f>IF(Data!Q396&lt;=25,"18-25",IF(Data!Q396&lt;=35,"26-35",IF(Data!Q396&lt;=45,"36-45","46+")))</f>
        <v>26-35</v>
      </c>
      <c r="AT396" s="13" t="str">
        <f t="shared" si="6"/>
        <v>Early Career</v>
      </c>
      <c r="AU396" t="str">
        <f>IF(Table_1[[#This Row],[Percent Salary Hike]]&lt;=12,"10-12%",IF(Table_1[[#This Row],[Percent Salary Hike]]&lt;=15,"13-15%",IF(Table_1[[#This Row],[Percent Salary Hike]]&lt;=18,"16-18%",IF(Table_1[[#This Row],[Percent Salary Hike]]&lt;=21,"19-21%","22%+"))))</f>
        <v>10-12%</v>
      </c>
      <c r="AV396" t="str">
        <f>IF(Table_1[[#This Row],[Years At Company]]&lt;=2,"0-2 Years",IF(Table_1[[#This Row],[Years At Company]]&lt;=5,"3-5 Years",IF(Table_1[[#This Row],[Years At Company]]&lt;=8,"6-8 Years",IF(Table_1[[#This Row],[Years At Company]]&lt;=11,"9-11 Years","12+ Years"))))</f>
        <v>12+ Years</v>
      </c>
    </row>
    <row r="397" spans="1:48"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c r="AS397" s="13" t="str">
        <f>IF(Data!Q397&lt;=25,"18-25",IF(Data!Q397&lt;=35,"26-35",IF(Data!Q397&lt;=45,"36-45","46+")))</f>
        <v>36-45</v>
      </c>
      <c r="AT397" s="13" t="str">
        <f t="shared" si="6"/>
        <v>Mid Career</v>
      </c>
      <c r="AU397" t="str">
        <f>IF(Table_1[[#This Row],[Percent Salary Hike]]&lt;=12,"10-12%",IF(Table_1[[#This Row],[Percent Salary Hike]]&lt;=15,"13-15%",IF(Table_1[[#This Row],[Percent Salary Hike]]&lt;=18,"16-18%",IF(Table_1[[#This Row],[Percent Salary Hike]]&lt;=21,"19-21%","22%+"))))</f>
        <v>19-21%</v>
      </c>
      <c r="AV397" t="str">
        <f>IF(Table_1[[#This Row],[Years At Company]]&lt;=2,"0-2 Years",IF(Table_1[[#This Row],[Years At Company]]&lt;=5,"3-5 Years",IF(Table_1[[#This Row],[Years At Company]]&lt;=8,"6-8 Years",IF(Table_1[[#This Row],[Years At Company]]&lt;=11,"9-11 Years","12+ Years"))))</f>
        <v>3-5 Years</v>
      </c>
    </row>
    <row r="398" spans="1:48"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c r="AS398" s="13" t="str">
        <f>IF(Data!Q398&lt;=25,"18-25",IF(Data!Q398&lt;=35,"26-35",IF(Data!Q398&lt;=45,"36-45","46+")))</f>
        <v>36-45</v>
      </c>
      <c r="AT398" s="13" t="str">
        <f t="shared" si="6"/>
        <v>Mid Career</v>
      </c>
      <c r="AU398" t="str">
        <f>IF(Table_1[[#This Row],[Percent Salary Hike]]&lt;=12,"10-12%",IF(Table_1[[#This Row],[Percent Salary Hike]]&lt;=15,"13-15%",IF(Table_1[[#This Row],[Percent Salary Hike]]&lt;=18,"16-18%",IF(Table_1[[#This Row],[Percent Salary Hike]]&lt;=21,"19-21%","22%+"))))</f>
        <v>13-15%</v>
      </c>
      <c r="AV398" t="str">
        <f>IF(Table_1[[#This Row],[Years At Company]]&lt;=2,"0-2 Years",IF(Table_1[[#This Row],[Years At Company]]&lt;=5,"3-5 Years",IF(Table_1[[#This Row],[Years At Company]]&lt;=8,"6-8 Years",IF(Table_1[[#This Row],[Years At Company]]&lt;=11,"9-11 Years","12+ Years"))))</f>
        <v>3-5 Years</v>
      </c>
    </row>
    <row r="399" spans="1:48"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c r="AS399" s="13" t="str">
        <f>IF(Data!Q399&lt;=25,"18-25",IF(Data!Q399&lt;=35,"26-35",IF(Data!Q399&lt;=45,"36-45","46+")))</f>
        <v>18-25</v>
      </c>
      <c r="AT399" s="13" t="str">
        <f t="shared" si="6"/>
        <v>Young</v>
      </c>
      <c r="AU399" t="str">
        <f>IF(Table_1[[#This Row],[Percent Salary Hike]]&lt;=12,"10-12%",IF(Table_1[[#This Row],[Percent Salary Hike]]&lt;=15,"13-15%",IF(Table_1[[#This Row],[Percent Salary Hike]]&lt;=18,"16-18%",IF(Table_1[[#This Row],[Percent Salary Hike]]&lt;=21,"19-21%","22%+"))))</f>
        <v>10-12%</v>
      </c>
      <c r="AV399" t="str">
        <f>IF(Table_1[[#This Row],[Years At Company]]&lt;=2,"0-2 Years",IF(Table_1[[#This Row],[Years At Company]]&lt;=5,"3-5 Years",IF(Table_1[[#This Row],[Years At Company]]&lt;=8,"6-8 Years",IF(Table_1[[#This Row],[Years At Company]]&lt;=11,"9-11 Years","12+ Years"))))</f>
        <v>3-5 Years</v>
      </c>
    </row>
    <row r="400" spans="1:48"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c r="AS400" s="13" t="str">
        <f>IF(Data!Q400&lt;=25,"18-25",IF(Data!Q400&lt;=35,"26-35",IF(Data!Q400&lt;=45,"36-45","46+")))</f>
        <v>36-45</v>
      </c>
      <c r="AT400" s="13" t="str">
        <f t="shared" si="6"/>
        <v>Mid Career</v>
      </c>
      <c r="AU400" t="str">
        <f>IF(Table_1[[#This Row],[Percent Salary Hike]]&lt;=12,"10-12%",IF(Table_1[[#This Row],[Percent Salary Hike]]&lt;=15,"13-15%",IF(Table_1[[#This Row],[Percent Salary Hike]]&lt;=18,"16-18%",IF(Table_1[[#This Row],[Percent Salary Hike]]&lt;=21,"19-21%","22%+"))))</f>
        <v>13-15%</v>
      </c>
      <c r="AV400" t="str">
        <f>IF(Table_1[[#This Row],[Years At Company]]&lt;=2,"0-2 Years",IF(Table_1[[#This Row],[Years At Company]]&lt;=5,"3-5 Years",IF(Table_1[[#This Row],[Years At Company]]&lt;=8,"6-8 Years",IF(Table_1[[#This Row],[Years At Company]]&lt;=11,"9-11 Years","12+ Years"))))</f>
        <v>12+ Years</v>
      </c>
    </row>
    <row r="401" spans="1:48"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c r="AS401" s="13" t="str">
        <f>IF(Data!Q401&lt;=25,"18-25",IF(Data!Q401&lt;=35,"26-35",IF(Data!Q401&lt;=45,"36-45","46+")))</f>
        <v>26-35</v>
      </c>
      <c r="AT401" s="13" t="str">
        <f t="shared" si="6"/>
        <v>Early Career</v>
      </c>
      <c r="AU401" t="str">
        <f>IF(Table_1[[#This Row],[Percent Salary Hike]]&lt;=12,"10-12%",IF(Table_1[[#This Row],[Percent Salary Hike]]&lt;=15,"13-15%",IF(Table_1[[#This Row],[Percent Salary Hike]]&lt;=18,"16-18%",IF(Table_1[[#This Row],[Percent Salary Hike]]&lt;=21,"19-21%","22%+"))))</f>
        <v>10-12%</v>
      </c>
      <c r="AV401" t="str">
        <f>IF(Table_1[[#This Row],[Years At Company]]&lt;=2,"0-2 Years",IF(Table_1[[#This Row],[Years At Company]]&lt;=5,"3-5 Years",IF(Table_1[[#This Row],[Years At Company]]&lt;=8,"6-8 Years",IF(Table_1[[#This Row],[Years At Company]]&lt;=11,"9-11 Years","12+ Years"))))</f>
        <v>3-5 Years</v>
      </c>
    </row>
    <row r="402" spans="1:48"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c r="AS402" s="13" t="str">
        <f>IF(Data!Q402&lt;=25,"18-25",IF(Data!Q402&lt;=35,"26-35",IF(Data!Q402&lt;=45,"36-45","46+")))</f>
        <v>36-45</v>
      </c>
      <c r="AT402" s="13" t="str">
        <f t="shared" si="6"/>
        <v>Mid Career</v>
      </c>
      <c r="AU402" t="str">
        <f>IF(Table_1[[#This Row],[Percent Salary Hike]]&lt;=12,"10-12%",IF(Table_1[[#This Row],[Percent Salary Hike]]&lt;=15,"13-15%",IF(Table_1[[#This Row],[Percent Salary Hike]]&lt;=18,"16-18%",IF(Table_1[[#This Row],[Percent Salary Hike]]&lt;=21,"19-21%","22%+"))))</f>
        <v>13-15%</v>
      </c>
      <c r="AV402" t="str">
        <f>IF(Table_1[[#This Row],[Years At Company]]&lt;=2,"0-2 Years",IF(Table_1[[#This Row],[Years At Company]]&lt;=5,"3-5 Years",IF(Table_1[[#This Row],[Years At Company]]&lt;=8,"6-8 Years",IF(Table_1[[#This Row],[Years At Company]]&lt;=11,"9-11 Years","12+ Years"))))</f>
        <v>12+ Years</v>
      </c>
    </row>
    <row r="403" spans="1:48"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c r="AS403" s="13" t="str">
        <f>IF(Data!Q403&lt;=25,"18-25",IF(Data!Q403&lt;=35,"26-35",IF(Data!Q403&lt;=45,"36-45","46+")))</f>
        <v>46+</v>
      </c>
      <c r="AT403" s="13" t="str">
        <f t="shared" si="6"/>
        <v>Senior</v>
      </c>
      <c r="AU403" t="str">
        <f>IF(Table_1[[#This Row],[Percent Salary Hike]]&lt;=12,"10-12%",IF(Table_1[[#This Row],[Percent Salary Hike]]&lt;=15,"13-15%",IF(Table_1[[#This Row],[Percent Salary Hike]]&lt;=18,"16-18%",IF(Table_1[[#This Row],[Percent Salary Hike]]&lt;=21,"19-21%","22%+"))))</f>
        <v>10-12%</v>
      </c>
      <c r="AV403" t="str">
        <f>IF(Table_1[[#This Row],[Years At Company]]&lt;=2,"0-2 Years",IF(Table_1[[#This Row],[Years At Company]]&lt;=5,"3-5 Years",IF(Table_1[[#This Row],[Years At Company]]&lt;=8,"6-8 Years",IF(Table_1[[#This Row],[Years At Company]]&lt;=11,"9-11 Years","12+ Years"))))</f>
        <v>6-8 Years</v>
      </c>
    </row>
    <row r="404" spans="1:48"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c r="AS404" s="13" t="str">
        <f>IF(Data!Q404&lt;=25,"18-25",IF(Data!Q404&lt;=35,"26-35",IF(Data!Q404&lt;=45,"36-45","46+")))</f>
        <v>26-35</v>
      </c>
      <c r="AT404" s="13" t="str">
        <f t="shared" si="6"/>
        <v>Early Career</v>
      </c>
      <c r="AU404" t="str">
        <f>IF(Table_1[[#This Row],[Percent Salary Hike]]&lt;=12,"10-12%",IF(Table_1[[#This Row],[Percent Salary Hike]]&lt;=15,"13-15%",IF(Table_1[[#This Row],[Percent Salary Hike]]&lt;=18,"16-18%",IF(Table_1[[#This Row],[Percent Salary Hike]]&lt;=21,"19-21%","22%+"))))</f>
        <v>10-12%</v>
      </c>
      <c r="AV404" t="str">
        <f>IF(Table_1[[#This Row],[Years At Company]]&lt;=2,"0-2 Years",IF(Table_1[[#This Row],[Years At Company]]&lt;=5,"3-5 Years",IF(Table_1[[#This Row],[Years At Company]]&lt;=8,"6-8 Years",IF(Table_1[[#This Row],[Years At Company]]&lt;=11,"9-11 Years","12+ Years"))))</f>
        <v>3-5 Years</v>
      </c>
    </row>
    <row r="405" spans="1:48"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c r="AS405" s="13" t="str">
        <f>IF(Data!Q405&lt;=25,"18-25",IF(Data!Q405&lt;=35,"26-35",IF(Data!Q405&lt;=45,"36-45","46+")))</f>
        <v>36-45</v>
      </c>
      <c r="AT405" s="13" t="str">
        <f t="shared" si="6"/>
        <v>Mid Career</v>
      </c>
      <c r="AU405" t="str">
        <f>IF(Table_1[[#This Row],[Percent Salary Hike]]&lt;=12,"10-12%",IF(Table_1[[#This Row],[Percent Salary Hike]]&lt;=15,"13-15%",IF(Table_1[[#This Row],[Percent Salary Hike]]&lt;=18,"16-18%",IF(Table_1[[#This Row],[Percent Salary Hike]]&lt;=21,"19-21%","22%+"))))</f>
        <v>16-18%</v>
      </c>
      <c r="AV405" t="str">
        <f>IF(Table_1[[#This Row],[Years At Company]]&lt;=2,"0-2 Years",IF(Table_1[[#This Row],[Years At Company]]&lt;=5,"3-5 Years",IF(Table_1[[#This Row],[Years At Company]]&lt;=8,"6-8 Years",IF(Table_1[[#This Row],[Years At Company]]&lt;=11,"9-11 Years","12+ Years"))))</f>
        <v>9-11 Years</v>
      </c>
    </row>
    <row r="406" spans="1:48"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c r="AS406" s="13" t="str">
        <f>IF(Data!Q406&lt;=25,"18-25",IF(Data!Q406&lt;=35,"26-35",IF(Data!Q406&lt;=45,"36-45","46+")))</f>
        <v>26-35</v>
      </c>
      <c r="AT406" s="13" t="str">
        <f t="shared" si="6"/>
        <v>Early Career</v>
      </c>
      <c r="AU406" t="str">
        <f>IF(Table_1[[#This Row],[Percent Salary Hike]]&lt;=12,"10-12%",IF(Table_1[[#This Row],[Percent Salary Hike]]&lt;=15,"13-15%",IF(Table_1[[#This Row],[Percent Salary Hike]]&lt;=18,"16-18%",IF(Table_1[[#This Row],[Percent Salary Hike]]&lt;=21,"19-21%","22%+"))))</f>
        <v>10-12%</v>
      </c>
      <c r="AV406" t="str">
        <f>IF(Table_1[[#This Row],[Years At Company]]&lt;=2,"0-2 Years",IF(Table_1[[#This Row],[Years At Company]]&lt;=5,"3-5 Years",IF(Table_1[[#This Row],[Years At Company]]&lt;=8,"6-8 Years",IF(Table_1[[#This Row],[Years At Company]]&lt;=11,"9-11 Years","12+ Years"))))</f>
        <v>9-11 Years</v>
      </c>
    </row>
    <row r="407" spans="1:48"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c r="AS407" s="13" t="str">
        <f>IF(Data!Q407&lt;=25,"18-25",IF(Data!Q407&lt;=35,"26-35",IF(Data!Q407&lt;=45,"36-45","46+")))</f>
        <v>18-25</v>
      </c>
      <c r="AT407" s="13" t="str">
        <f t="shared" si="6"/>
        <v>Young</v>
      </c>
      <c r="AU407" t="str">
        <f>IF(Table_1[[#This Row],[Percent Salary Hike]]&lt;=12,"10-12%",IF(Table_1[[#This Row],[Percent Salary Hike]]&lt;=15,"13-15%",IF(Table_1[[#This Row],[Percent Salary Hike]]&lt;=18,"16-18%",IF(Table_1[[#This Row],[Percent Salary Hike]]&lt;=21,"19-21%","22%+"))))</f>
        <v>13-15%</v>
      </c>
      <c r="AV407" t="str">
        <f>IF(Table_1[[#This Row],[Years At Company]]&lt;=2,"0-2 Years",IF(Table_1[[#This Row],[Years At Company]]&lt;=5,"3-5 Years",IF(Table_1[[#This Row],[Years At Company]]&lt;=8,"6-8 Years",IF(Table_1[[#This Row],[Years At Company]]&lt;=11,"9-11 Years","12+ Years"))))</f>
        <v>0-2 Years</v>
      </c>
    </row>
    <row r="408" spans="1:48"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c r="AS408" s="13" t="str">
        <f>IF(Data!Q408&lt;=25,"18-25",IF(Data!Q408&lt;=35,"26-35",IF(Data!Q408&lt;=45,"36-45","46+")))</f>
        <v>46+</v>
      </c>
      <c r="AT408" s="13" t="str">
        <f t="shared" si="6"/>
        <v>Senior</v>
      </c>
      <c r="AU408" t="str">
        <f>IF(Table_1[[#This Row],[Percent Salary Hike]]&lt;=12,"10-12%",IF(Table_1[[#This Row],[Percent Salary Hike]]&lt;=15,"13-15%",IF(Table_1[[#This Row],[Percent Salary Hike]]&lt;=18,"16-18%",IF(Table_1[[#This Row],[Percent Salary Hike]]&lt;=21,"19-21%","22%+"))))</f>
        <v>13-15%</v>
      </c>
      <c r="AV408" t="str">
        <f>IF(Table_1[[#This Row],[Years At Company]]&lt;=2,"0-2 Years",IF(Table_1[[#This Row],[Years At Company]]&lt;=5,"3-5 Years",IF(Table_1[[#This Row],[Years At Company]]&lt;=8,"6-8 Years",IF(Table_1[[#This Row],[Years At Company]]&lt;=11,"9-11 Years","12+ Years"))))</f>
        <v>3-5 Years</v>
      </c>
    </row>
    <row r="409" spans="1:48"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c r="AS409" s="13" t="str">
        <f>IF(Data!Q409&lt;=25,"18-25",IF(Data!Q409&lt;=35,"26-35",IF(Data!Q409&lt;=45,"36-45","46+")))</f>
        <v>36-45</v>
      </c>
      <c r="AT409" s="13" t="str">
        <f t="shared" si="6"/>
        <v>Mid Career</v>
      </c>
      <c r="AU409" t="str">
        <f>IF(Table_1[[#This Row],[Percent Salary Hike]]&lt;=12,"10-12%",IF(Table_1[[#This Row],[Percent Salary Hike]]&lt;=15,"13-15%",IF(Table_1[[#This Row],[Percent Salary Hike]]&lt;=18,"16-18%",IF(Table_1[[#This Row],[Percent Salary Hike]]&lt;=21,"19-21%","22%+"))))</f>
        <v>19-21%</v>
      </c>
      <c r="AV409" t="str">
        <f>IF(Table_1[[#This Row],[Years At Company]]&lt;=2,"0-2 Years",IF(Table_1[[#This Row],[Years At Company]]&lt;=5,"3-5 Years",IF(Table_1[[#This Row],[Years At Company]]&lt;=8,"6-8 Years",IF(Table_1[[#This Row],[Years At Company]]&lt;=11,"9-11 Years","12+ Years"))))</f>
        <v>0-2 Years</v>
      </c>
    </row>
    <row r="410" spans="1:48"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c r="AS410" s="13" t="str">
        <f>IF(Data!Q410&lt;=25,"18-25",IF(Data!Q410&lt;=35,"26-35",IF(Data!Q410&lt;=45,"36-45","46+")))</f>
        <v>46+</v>
      </c>
      <c r="AT410" s="13" t="str">
        <f t="shared" si="6"/>
        <v>Senior</v>
      </c>
      <c r="AU410" t="str">
        <f>IF(Table_1[[#This Row],[Percent Salary Hike]]&lt;=12,"10-12%",IF(Table_1[[#This Row],[Percent Salary Hike]]&lt;=15,"13-15%",IF(Table_1[[#This Row],[Percent Salary Hike]]&lt;=18,"16-18%",IF(Table_1[[#This Row],[Percent Salary Hike]]&lt;=21,"19-21%","22%+"))))</f>
        <v>13-15%</v>
      </c>
      <c r="AV410" t="str">
        <f>IF(Table_1[[#This Row],[Years At Company]]&lt;=2,"0-2 Years",IF(Table_1[[#This Row],[Years At Company]]&lt;=5,"3-5 Years",IF(Table_1[[#This Row],[Years At Company]]&lt;=8,"6-8 Years",IF(Table_1[[#This Row],[Years At Company]]&lt;=11,"9-11 Years","12+ Years"))))</f>
        <v>3-5 Years</v>
      </c>
    </row>
    <row r="411" spans="1:48"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c r="AS411" s="13" t="str">
        <f>IF(Data!Q411&lt;=25,"18-25",IF(Data!Q411&lt;=35,"26-35",IF(Data!Q411&lt;=45,"36-45","46+")))</f>
        <v>36-45</v>
      </c>
      <c r="AT411" s="13" t="str">
        <f t="shared" si="6"/>
        <v>Mid Career</v>
      </c>
      <c r="AU411" t="str">
        <f>IF(Table_1[[#This Row],[Percent Salary Hike]]&lt;=12,"10-12%",IF(Table_1[[#This Row],[Percent Salary Hike]]&lt;=15,"13-15%",IF(Table_1[[#This Row],[Percent Salary Hike]]&lt;=18,"16-18%",IF(Table_1[[#This Row],[Percent Salary Hike]]&lt;=21,"19-21%","22%+"))))</f>
        <v>10-12%</v>
      </c>
      <c r="AV411" t="str">
        <f>IF(Table_1[[#This Row],[Years At Company]]&lt;=2,"0-2 Years",IF(Table_1[[#This Row],[Years At Company]]&lt;=5,"3-5 Years",IF(Table_1[[#This Row],[Years At Company]]&lt;=8,"6-8 Years",IF(Table_1[[#This Row],[Years At Company]]&lt;=11,"9-11 Years","12+ Years"))))</f>
        <v>3-5 Years</v>
      </c>
    </row>
    <row r="412" spans="1:48"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c r="AS412" s="13" t="str">
        <f>IF(Data!Q412&lt;=25,"18-25",IF(Data!Q412&lt;=35,"26-35",IF(Data!Q412&lt;=45,"36-45","46+")))</f>
        <v>26-35</v>
      </c>
      <c r="AT412" s="13" t="str">
        <f t="shared" si="6"/>
        <v>Early Career</v>
      </c>
      <c r="AU412" t="str">
        <f>IF(Table_1[[#This Row],[Percent Salary Hike]]&lt;=12,"10-12%",IF(Table_1[[#This Row],[Percent Salary Hike]]&lt;=15,"13-15%",IF(Table_1[[#This Row],[Percent Salary Hike]]&lt;=18,"16-18%",IF(Table_1[[#This Row],[Percent Salary Hike]]&lt;=21,"19-21%","22%+"))))</f>
        <v>19-21%</v>
      </c>
      <c r="AV412" t="str">
        <f>IF(Table_1[[#This Row],[Years At Company]]&lt;=2,"0-2 Years",IF(Table_1[[#This Row],[Years At Company]]&lt;=5,"3-5 Years",IF(Table_1[[#This Row],[Years At Company]]&lt;=8,"6-8 Years",IF(Table_1[[#This Row],[Years At Company]]&lt;=11,"9-11 Years","12+ Years"))))</f>
        <v>3-5 Years</v>
      </c>
    </row>
    <row r="413" spans="1:48"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c r="AS413" s="13" t="str">
        <f>IF(Data!Q413&lt;=25,"18-25",IF(Data!Q413&lt;=35,"26-35",IF(Data!Q413&lt;=45,"36-45","46+")))</f>
        <v>46+</v>
      </c>
      <c r="AT413" s="13" t="str">
        <f t="shared" si="6"/>
        <v>Senior</v>
      </c>
      <c r="AU413" t="str">
        <f>IF(Table_1[[#This Row],[Percent Salary Hike]]&lt;=12,"10-12%",IF(Table_1[[#This Row],[Percent Salary Hike]]&lt;=15,"13-15%",IF(Table_1[[#This Row],[Percent Salary Hike]]&lt;=18,"16-18%",IF(Table_1[[#This Row],[Percent Salary Hike]]&lt;=21,"19-21%","22%+"))))</f>
        <v>10-12%</v>
      </c>
      <c r="AV413" t="str">
        <f>IF(Table_1[[#This Row],[Years At Company]]&lt;=2,"0-2 Years",IF(Table_1[[#This Row],[Years At Company]]&lt;=5,"3-5 Years",IF(Table_1[[#This Row],[Years At Company]]&lt;=8,"6-8 Years",IF(Table_1[[#This Row],[Years At Company]]&lt;=11,"9-11 Years","12+ Years"))))</f>
        <v>12+ Years</v>
      </c>
    </row>
    <row r="414" spans="1:48"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c r="AS414" s="13" t="str">
        <f>IF(Data!Q414&lt;=25,"18-25",IF(Data!Q414&lt;=35,"26-35",IF(Data!Q414&lt;=45,"36-45","46+")))</f>
        <v>46+</v>
      </c>
      <c r="AT414" s="13" t="str">
        <f t="shared" si="6"/>
        <v>Senior</v>
      </c>
      <c r="AU414" t="str">
        <f>IF(Table_1[[#This Row],[Percent Salary Hike]]&lt;=12,"10-12%",IF(Table_1[[#This Row],[Percent Salary Hike]]&lt;=15,"13-15%",IF(Table_1[[#This Row],[Percent Salary Hike]]&lt;=18,"16-18%",IF(Table_1[[#This Row],[Percent Salary Hike]]&lt;=21,"19-21%","22%+"))))</f>
        <v>13-15%</v>
      </c>
      <c r="AV414" t="str">
        <f>IF(Table_1[[#This Row],[Years At Company]]&lt;=2,"0-2 Years",IF(Table_1[[#This Row],[Years At Company]]&lt;=5,"3-5 Years",IF(Table_1[[#This Row],[Years At Company]]&lt;=8,"6-8 Years",IF(Table_1[[#This Row],[Years At Company]]&lt;=11,"9-11 Years","12+ Years"))))</f>
        <v>9-11 Years</v>
      </c>
    </row>
    <row r="415" spans="1:48"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c r="AS415" s="13" t="str">
        <f>IF(Data!Q415&lt;=25,"18-25",IF(Data!Q415&lt;=35,"26-35",IF(Data!Q415&lt;=45,"36-45","46+")))</f>
        <v>36-45</v>
      </c>
      <c r="AT415" s="13" t="str">
        <f t="shared" si="6"/>
        <v>Mid Career</v>
      </c>
      <c r="AU415" t="str">
        <f>IF(Table_1[[#This Row],[Percent Salary Hike]]&lt;=12,"10-12%",IF(Table_1[[#This Row],[Percent Salary Hike]]&lt;=15,"13-15%",IF(Table_1[[#This Row],[Percent Salary Hike]]&lt;=18,"16-18%",IF(Table_1[[#This Row],[Percent Salary Hike]]&lt;=21,"19-21%","22%+"))))</f>
        <v>10-12%</v>
      </c>
      <c r="AV415" t="str">
        <f>IF(Table_1[[#This Row],[Years At Company]]&lt;=2,"0-2 Years",IF(Table_1[[#This Row],[Years At Company]]&lt;=5,"3-5 Years",IF(Table_1[[#This Row],[Years At Company]]&lt;=8,"6-8 Years",IF(Table_1[[#This Row],[Years At Company]]&lt;=11,"9-11 Years","12+ Years"))))</f>
        <v>6-8 Years</v>
      </c>
    </row>
    <row r="416" spans="1:48"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c r="AS416" s="13" t="str">
        <f>IF(Data!Q416&lt;=25,"18-25",IF(Data!Q416&lt;=35,"26-35",IF(Data!Q416&lt;=45,"36-45","46+")))</f>
        <v>18-25</v>
      </c>
      <c r="AT416" s="13" t="str">
        <f t="shared" si="6"/>
        <v>Young</v>
      </c>
      <c r="AU416" t="str">
        <f>IF(Table_1[[#This Row],[Percent Salary Hike]]&lt;=12,"10-12%",IF(Table_1[[#This Row],[Percent Salary Hike]]&lt;=15,"13-15%",IF(Table_1[[#This Row],[Percent Salary Hike]]&lt;=18,"16-18%",IF(Table_1[[#This Row],[Percent Salary Hike]]&lt;=21,"19-21%","22%+"))))</f>
        <v>16-18%</v>
      </c>
      <c r="AV416" t="str">
        <f>IF(Table_1[[#This Row],[Years At Company]]&lt;=2,"0-2 Years",IF(Table_1[[#This Row],[Years At Company]]&lt;=5,"3-5 Years",IF(Table_1[[#This Row],[Years At Company]]&lt;=8,"6-8 Years",IF(Table_1[[#This Row],[Years At Company]]&lt;=11,"9-11 Years","12+ Years"))))</f>
        <v>3-5 Years</v>
      </c>
    </row>
    <row r="417" spans="1:48"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c r="AS417" s="13" t="str">
        <f>IF(Data!Q417&lt;=25,"18-25",IF(Data!Q417&lt;=35,"26-35",IF(Data!Q417&lt;=45,"36-45","46+")))</f>
        <v>26-35</v>
      </c>
      <c r="AT417" s="13" t="str">
        <f t="shared" si="6"/>
        <v>Early Career</v>
      </c>
      <c r="AU417" t="str">
        <f>IF(Table_1[[#This Row],[Percent Salary Hike]]&lt;=12,"10-12%",IF(Table_1[[#This Row],[Percent Salary Hike]]&lt;=15,"13-15%",IF(Table_1[[#This Row],[Percent Salary Hike]]&lt;=18,"16-18%",IF(Table_1[[#This Row],[Percent Salary Hike]]&lt;=21,"19-21%","22%+"))))</f>
        <v>16-18%</v>
      </c>
      <c r="AV417" t="str">
        <f>IF(Table_1[[#This Row],[Years At Company]]&lt;=2,"0-2 Years",IF(Table_1[[#This Row],[Years At Company]]&lt;=5,"3-5 Years",IF(Table_1[[#This Row],[Years At Company]]&lt;=8,"6-8 Years",IF(Table_1[[#This Row],[Years At Company]]&lt;=11,"9-11 Years","12+ Years"))))</f>
        <v>0-2 Years</v>
      </c>
    </row>
    <row r="418" spans="1:48"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c r="AS418" s="13" t="str">
        <f>IF(Data!Q418&lt;=25,"18-25",IF(Data!Q418&lt;=35,"26-35",IF(Data!Q418&lt;=45,"36-45","46+")))</f>
        <v>36-45</v>
      </c>
      <c r="AT418" s="13" t="str">
        <f t="shared" si="6"/>
        <v>Mid Career</v>
      </c>
      <c r="AU418" t="str">
        <f>IF(Table_1[[#This Row],[Percent Salary Hike]]&lt;=12,"10-12%",IF(Table_1[[#This Row],[Percent Salary Hike]]&lt;=15,"13-15%",IF(Table_1[[#This Row],[Percent Salary Hike]]&lt;=18,"16-18%",IF(Table_1[[#This Row],[Percent Salary Hike]]&lt;=21,"19-21%","22%+"))))</f>
        <v>22%+</v>
      </c>
      <c r="AV418" t="str">
        <f>IF(Table_1[[#This Row],[Years At Company]]&lt;=2,"0-2 Years",IF(Table_1[[#This Row],[Years At Company]]&lt;=5,"3-5 Years",IF(Table_1[[#This Row],[Years At Company]]&lt;=8,"6-8 Years",IF(Table_1[[#This Row],[Years At Company]]&lt;=11,"9-11 Years","12+ Years"))))</f>
        <v>0-2 Years</v>
      </c>
    </row>
    <row r="419" spans="1:48"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c r="AS419" s="13" t="str">
        <f>IF(Data!Q419&lt;=25,"18-25",IF(Data!Q419&lt;=35,"26-35",IF(Data!Q419&lt;=45,"36-45","46+")))</f>
        <v>36-45</v>
      </c>
      <c r="AT419" s="13" t="str">
        <f t="shared" si="6"/>
        <v>Mid Career</v>
      </c>
      <c r="AU419" t="str">
        <f>IF(Table_1[[#This Row],[Percent Salary Hike]]&lt;=12,"10-12%",IF(Table_1[[#This Row],[Percent Salary Hike]]&lt;=15,"13-15%",IF(Table_1[[#This Row],[Percent Salary Hike]]&lt;=18,"16-18%",IF(Table_1[[#This Row],[Percent Salary Hike]]&lt;=21,"19-21%","22%+"))))</f>
        <v>13-15%</v>
      </c>
      <c r="AV419" t="str">
        <f>IF(Table_1[[#This Row],[Years At Company]]&lt;=2,"0-2 Years",IF(Table_1[[#This Row],[Years At Company]]&lt;=5,"3-5 Years",IF(Table_1[[#This Row],[Years At Company]]&lt;=8,"6-8 Years",IF(Table_1[[#This Row],[Years At Company]]&lt;=11,"9-11 Years","12+ Years"))))</f>
        <v>12+ Years</v>
      </c>
    </row>
    <row r="420" spans="1:48"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c r="AS420" s="13" t="str">
        <f>IF(Data!Q420&lt;=25,"18-25",IF(Data!Q420&lt;=35,"26-35",IF(Data!Q420&lt;=45,"36-45","46+")))</f>
        <v>26-35</v>
      </c>
      <c r="AT420" s="13" t="str">
        <f t="shared" si="6"/>
        <v>Early Career</v>
      </c>
      <c r="AU420" t="str">
        <f>IF(Table_1[[#This Row],[Percent Salary Hike]]&lt;=12,"10-12%",IF(Table_1[[#This Row],[Percent Salary Hike]]&lt;=15,"13-15%",IF(Table_1[[#This Row],[Percent Salary Hike]]&lt;=18,"16-18%",IF(Table_1[[#This Row],[Percent Salary Hike]]&lt;=21,"19-21%","22%+"))))</f>
        <v>22%+</v>
      </c>
      <c r="AV420" t="str">
        <f>IF(Table_1[[#This Row],[Years At Company]]&lt;=2,"0-2 Years",IF(Table_1[[#This Row],[Years At Company]]&lt;=5,"3-5 Years",IF(Table_1[[#This Row],[Years At Company]]&lt;=8,"6-8 Years",IF(Table_1[[#This Row],[Years At Company]]&lt;=11,"9-11 Years","12+ Years"))))</f>
        <v>3-5 Years</v>
      </c>
    </row>
    <row r="421" spans="1:48"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c r="AS421" s="13" t="str">
        <f>IF(Data!Q421&lt;=25,"18-25",IF(Data!Q421&lt;=35,"26-35",IF(Data!Q421&lt;=45,"36-45","46+")))</f>
        <v>26-35</v>
      </c>
      <c r="AT421" s="13" t="str">
        <f t="shared" si="6"/>
        <v>Early Career</v>
      </c>
      <c r="AU421" t="str">
        <f>IF(Table_1[[#This Row],[Percent Salary Hike]]&lt;=12,"10-12%",IF(Table_1[[#This Row],[Percent Salary Hike]]&lt;=15,"13-15%",IF(Table_1[[#This Row],[Percent Salary Hike]]&lt;=18,"16-18%",IF(Table_1[[#This Row],[Percent Salary Hike]]&lt;=21,"19-21%","22%+"))))</f>
        <v>13-15%</v>
      </c>
      <c r="AV421" t="str">
        <f>IF(Table_1[[#This Row],[Years At Company]]&lt;=2,"0-2 Years",IF(Table_1[[#This Row],[Years At Company]]&lt;=5,"3-5 Years",IF(Table_1[[#This Row],[Years At Company]]&lt;=8,"6-8 Years",IF(Table_1[[#This Row],[Years At Company]]&lt;=11,"9-11 Years","12+ Years"))))</f>
        <v>3-5 Years</v>
      </c>
    </row>
    <row r="422" spans="1:48"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c r="AS422" s="13" t="str">
        <f>IF(Data!Q422&lt;=25,"18-25",IF(Data!Q422&lt;=35,"26-35",IF(Data!Q422&lt;=45,"36-45","46+")))</f>
        <v>26-35</v>
      </c>
      <c r="AT422" s="13" t="str">
        <f t="shared" si="6"/>
        <v>Early Career</v>
      </c>
      <c r="AU422" t="str">
        <f>IF(Table_1[[#This Row],[Percent Salary Hike]]&lt;=12,"10-12%",IF(Table_1[[#This Row],[Percent Salary Hike]]&lt;=15,"13-15%",IF(Table_1[[#This Row],[Percent Salary Hike]]&lt;=18,"16-18%",IF(Table_1[[#This Row],[Percent Salary Hike]]&lt;=21,"19-21%","22%+"))))</f>
        <v>16-18%</v>
      </c>
      <c r="AV422" t="str">
        <f>IF(Table_1[[#This Row],[Years At Company]]&lt;=2,"0-2 Years",IF(Table_1[[#This Row],[Years At Company]]&lt;=5,"3-5 Years",IF(Table_1[[#This Row],[Years At Company]]&lt;=8,"6-8 Years",IF(Table_1[[#This Row],[Years At Company]]&lt;=11,"9-11 Years","12+ Years"))))</f>
        <v>9-11 Years</v>
      </c>
    </row>
    <row r="423" spans="1:48"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c r="AS423" s="13" t="str">
        <f>IF(Data!Q423&lt;=25,"18-25",IF(Data!Q423&lt;=35,"26-35",IF(Data!Q423&lt;=45,"36-45","46+")))</f>
        <v>26-35</v>
      </c>
      <c r="AT423" s="13" t="str">
        <f t="shared" si="6"/>
        <v>Early Career</v>
      </c>
      <c r="AU423" t="str">
        <f>IF(Table_1[[#This Row],[Percent Salary Hike]]&lt;=12,"10-12%",IF(Table_1[[#This Row],[Percent Salary Hike]]&lt;=15,"13-15%",IF(Table_1[[#This Row],[Percent Salary Hike]]&lt;=18,"16-18%",IF(Table_1[[#This Row],[Percent Salary Hike]]&lt;=21,"19-21%","22%+"))))</f>
        <v>16-18%</v>
      </c>
      <c r="AV423" t="str">
        <f>IF(Table_1[[#This Row],[Years At Company]]&lt;=2,"0-2 Years",IF(Table_1[[#This Row],[Years At Company]]&lt;=5,"3-5 Years",IF(Table_1[[#This Row],[Years At Company]]&lt;=8,"6-8 Years",IF(Table_1[[#This Row],[Years At Company]]&lt;=11,"9-11 Years","12+ Years"))))</f>
        <v>0-2 Years</v>
      </c>
    </row>
    <row r="424" spans="1:48"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c r="AS424" s="13" t="str">
        <f>IF(Data!Q424&lt;=25,"18-25",IF(Data!Q424&lt;=35,"26-35",IF(Data!Q424&lt;=45,"36-45","46+")))</f>
        <v>18-25</v>
      </c>
      <c r="AT424" s="13" t="str">
        <f t="shared" si="6"/>
        <v>Young</v>
      </c>
      <c r="AU424" t="str">
        <f>IF(Table_1[[#This Row],[Percent Salary Hike]]&lt;=12,"10-12%",IF(Table_1[[#This Row],[Percent Salary Hike]]&lt;=15,"13-15%",IF(Table_1[[#This Row],[Percent Salary Hike]]&lt;=18,"16-18%",IF(Table_1[[#This Row],[Percent Salary Hike]]&lt;=21,"19-21%","22%+"))))</f>
        <v>10-12%</v>
      </c>
      <c r="AV424" t="str">
        <f>IF(Table_1[[#This Row],[Years At Company]]&lt;=2,"0-2 Years",IF(Table_1[[#This Row],[Years At Company]]&lt;=5,"3-5 Years",IF(Table_1[[#This Row],[Years At Company]]&lt;=8,"6-8 Years",IF(Table_1[[#This Row],[Years At Company]]&lt;=11,"9-11 Years","12+ Years"))))</f>
        <v>0-2 Years</v>
      </c>
    </row>
    <row r="425" spans="1:48"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c r="AS425" s="13" t="str">
        <f>IF(Data!Q425&lt;=25,"18-25",IF(Data!Q425&lt;=35,"26-35",IF(Data!Q425&lt;=45,"36-45","46+")))</f>
        <v>26-35</v>
      </c>
      <c r="AT425" s="13" t="str">
        <f t="shared" si="6"/>
        <v>Early Career</v>
      </c>
      <c r="AU425" t="str">
        <f>IF(Table_1[[#This Row],[Percent Salary Hike]]&lt;=12,"10-12%",IF(Table_1[[#This Row],[Percent Salary Hike]]&lt;=15,"13-15%",IF(Table_1[[#This Row],[Percent Salary Hike]]&lt;=18,"16-18%",IF(Table_1[[#This Row],[Percent Salary Hike]]&lt;=21,"19-21%","22%+"))))</f>
        <v>10-12%</v>
      </c>
      <c r="AV425" t="str">
        <f>IF(Table_1[[#This Row],[Years At Company]]&lt;=2,"0-2 Years",IF(Table_1[[#This Row],[Years At Company]]&lt;=5,"3-5 Years",IF(Table_1[[#This Row],[Years At Company]]&lt;=8,"6-8 Years",IF(Table_1[[#This Row],[Years At Company]]&lt;=11,"9-11 Years","12+ Years"))))</f>
        <v>9-11 Years</v>
      </c>
    </row>
    <row r="426" spans="1:48"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c r="AS426" s="13" t="str">
        <f>IF(Data!Q426&lt;=25,"18-25",IF(Data!Q426&lt;=35,"26-35",IF(Data!Q426&lt;=45,"36-45","46+")))</f>
        <v>46+</v>
      </c>
      <c r="AT426" s="13" t="str">
        <f t="shared" si="6"/>
        <v>Senior</v>
      </c>
      <c r="AU426" t="str">
        <f>IF(Table_1[[#This Row],[Percent Salary Hike]]&lt;=12,"10-12%",IF(Table_1[[#This Row],[Percent Salary Hike]]&lt;=15,"13-15%",IF(Table_1[[#This Row],[Percent Salary Hike]]&lt;=18,"16-18%",IF(Table_1[[#This Row],[Percent Salary Hike]]&lt;=21,"19-21%","22%+"))))</f>
        <v>10-12%</v>
      </c>
      <c r="AV426" t="str">
        <f>IF(Table_1[[#This Row],[Years At Company]]&lt;=2,"0-2 Years",IF(Table_1[[#This Row],[Years At Company]]&lt;=5,"3-5 Years",IF(Table_1[[#This Row],[Years At Company]]&lt;=8,"6-8 Years",IF(Table_1[[#This Row],[Years At Company]]&lt;=11,"9-11 Years","12+ Years"))))</f>
        <v>0-2 Years</v>
      </c>
    </row>
    <row r="427" spans="1:48"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c r="AS427" s="13" t="str">
        <f>IF(Data!Q427&lt;=25,"18-25",IF(Data!Q427&lt;=35,"26-35",IF(Data!Q427&lt;=45,"36-45","46+")))</f>
        <v>46+</v>
      </c>
      <c r="AT427" s="13" t="str">
        <f t="shared" si="6"/>
        <v>Senior</v>
      </c>
      <c r="AU427" t="str">
        <f>IF(Table_1[[#This Row],[Percent Salary Hike]]&lt;=12,"10-12%",IF(Table_1[[#This Row],[Percent Salary Hike]]&lt;=15,"13-15%",IF(Table_1[[#This Row],[Percent Salary Hike]]&lt;=18,"16-18%",IF(Table_1[[#This Row],[Percent Salary Hike]]&lt;=21,"19-21%","22%+"))))</f>
        <v>13-15%</v>
      </c>
      <c r="AV427" t="str">
        <f>IF(Table_1[[#This Row],[Years At Company]]&lt;=2,"0-2 Years",IF(Table_1[[#This Row],[Years At Company]]&lt;=5,"3-5 Years",IF(Table_1[[#This Row],[Years At Company]]&lt;=8,"6-8 Years",IF(Table_1[[#This Row],[Years At Company]]&lt;=11,"9-11 Years","12+ Years"))))</f>
        <v>12+ Years</v>
      </c>
    </row>
    <row r="428" spans="1:48"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c r="AS428" s="13" t="str">
        <f>IF(Data!Q428&lt;=25,"18-25",IF(Data!Q428&lt;=35,"26-35",IF(Data!Q428&lt;=45,"36-45","46+")))</f>
        <v>26-35</v>
      </c>
      <c r="AT428" s="13" t="str">
        <f t="shared" si="6"/>
        <v>Early Career</v>
      </c>
      <c r="AU428" t="str">
        <f>IF(Table_1[[#This Row],[Percent Salary Hike]]&lt;=12,"10-12%",IF(Table_1[[#This Row],[Percent Salary Hike]]&lt;=15,"13-15%",IF(Table_1[[#This Row],[Percent Salary Hike]]&lt;=18,"16-18%",IF(Table_1[[#This Row],[Percent Salary Hike]]&lt;=21,"19-21%","22%+"))))</f>
        <v>13-15%</v>
      </c>
      <c r="AV428" t="str">
        <f>IF(Table_1[[#This Row],[Years At Company]]&lt;=2,"0-2 Years",IF(Table_1[[#This Row],[Years At Company]]&lt;=5,"3-5 Years",IF(Table_1[[#This Row],[Years At Company]]&lt;=8,"6-8 Years",IF(Table_1[[#This Row],[Years At Company]]&lt;=11,"9-11 Years","12+ Years"))))</f>
        <v>9-11 Years</v>
      </c>
    </row>
    <row r="429" spans="1:48"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c r="AS429" s="13" t="str">
        <f>IF(Data!Q429&lt;=25,"18-25",IF(Data!Q429&lt;=35,"26-35",IF(Data!Q429&lt;=45,"36-45","46+")))</f>
        <v>46+</v>
      </c>
      <c r="AT429" s="13" t="str">
        <f t="shared" si="6"/>
        <v>Senior</v>
      </c>
      <c r="AU429" t="str">
        <f>IF(Table_1[[#This Row],[Percent Salary Hike]]&lt;=12,"10-12%",IF(Table_1[[#This Row],[Percent Salary Hike]]&lt;=15,"13-15%",IF(Table_1[[#This Row],[Percent Salary Hike]]&lt;=18,"16-18%",IF(Table_1[[#This Row],[Percent Salary Hike]]&lt;=21,"19-21%","22%+"))))</f>
        <v>19-21%</v>
      </c>
      <c r="AV429" t="str">
        <f>IF(Table_1[[#This Row],[Years At Company]]&lt;=2,"0-2 Years",IF(Table_1[[#This Row],[Years At Company]]&lt;=5,"3-5 Years",IF(Table_1[[#This Row],[Years At Company]]&lt;=8,"6-8 Years",IF(Table_1[[#This Row],[Years At Company]]&lt;=11,"9-11 Years","12+ Years"))))</f>
        <v>12+ Years</v>
      </c>
    </row>
    <row r="430" spans="1:48"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c r="AS430" s="13" t="str">
        <f>IF(Data!Q430&lt;=25,"18-25",IF(Data!Q430&lt;=35,"26-35",IF(Data!Q430&lt;=45,"36-45","46+")))</f>
        <v>46+</v>
      </c>
      <c r="AT430" s="13" t="str">
        <f t="shared" si="6"/>
        <v>Senior</v>
      </c>
      <c r="AU430" t="str">
        <f>IF(Table_1[[#This Row],[Percent Salary Hike]]&lt;=12,"10-12%",IF(Table_1[[#This Row],[Percent Salary Hike]]&lt;=15,"13-15%",IF(Table_1[[#This Row],[Percent Salary Hike]]&lt;=18,"16-18%",IF(Table_1[[#This Row],[Percent Salary Hike]]&lt;=21,"19-21%","22%+"))))</f>
        <v>13-15%</v>
      </c>
      <c r="AV430" t="str">
        <f>IF(Table_1[[#This Row],[Years At Company]]&lt;=2,"0-2 Years",IF(Table_1[[#This Row],[Years At Company]]&lt;=5,"3-5 Years",IF(Table_1[[#This Row],[Years At Company]]&lt;=8,"6-8 Years",IF(Table_1[[#This Row],[Years At Company]]&lt;=11,"9-11 Years","12+ Years"))))</f>
        <v>3-5 Years</v>
      </c>
    </row>
    <row r="431" spans="1:48"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c r="AS431" s="13" t="str">
        <f>IF(Data!Q431&lt;=25,"18-25",IF(Data!Q431&lt;=35,"26-35",IF(Data!Q431&lt;=45,"36-45","46+")))</f>
        <v>46+</v>
      </c>
      <c r="AT431" s="13" t="str">
        <f t="shared" si="6"/>
        <v>Senior</v>
      </c>
      <c r="AU431" t="str">
        <f>IF(Table_1[[#This Row],[Percent Salary Hike]]&lt;=12,"10-12%",IF(Table_1[[#This Row],[Percent Salary Hike]]&lt;=15,"13-15%",IF(Table_1[[#This Row],[Percent Salary Hike]]&lt;=18,"16-18%",IF(Table_1[[#This Row],[Percent Salary Hike]]&lt;=21,"19-21%","22%+"))))</f>
        <v>13-15%</v>
      </c>
      <c r="AV431" t="str">
        <f>IF(Table_1[[#This Row],[Years At Company]]&lt;=2,"0-2 Years",IF(Table_1[[#This Row],[Years At Company]]&lt;=5,"3-5 Years",IF(Table_1[[#This Row],[Years At Company]]&lt;=8,"6-8 Years",IF(Table_1[[#This Row],[Years At Company]]&lt;=11,"9-11 Years","12+ Years"))))</f>
        <v>3-5 Years</v>
      </c>
    </row>
    <row r="432" spans="1:48"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c r="AS432" s="13" t="str">
        <f>IF(Data!Q432&lt;=25,"18-25",IF(Data!Q432&lt;=35,"26-35",IF(Data!Q432&lt;=45,"36-45","46+")))</f>
        <v>26-35</v>
      </c>
      <c r="AT432" s="13" t="str">
        <f t="shared" si="6"/>
        <v>Early Career</v>
      </c>
      <c r="AU432" t="str">
        <f>IF(Table_1[[#This Row],[Percent Salary Hike]]&lt;=12,"10-12%",IF(Table_1[[#This Row],[Percent Salary Hike]]&lt;=15,"13-15%",IF(Table_1[[#This Row],[Percent Salary Hike]]&lt;=18,"16-18%",IF(Table_1[[#This Row],[Percent Salary Hike]]&lt;=21,"19-21%","22%+"))))</f>
        <v>13-15%</v>
      </c>
      <c r="AV432" t="str">
        <f>IF(Table_1[[#This Row],[Years At Company]]&lt;=2,"0-2 Years",IF(Table_1[[#This Row],[Years At Company]]&lt;=5,"3-5 Years",IF(Table_1[[#This Row],[Years At Company]]&lt;=8,"6-8 Years",IF(Table_1[[#This Row],[Years At Company]]&lt;=11,"9-11 Years","12+ Years"))))</f>
        <v>3-5 Years</v>
      </c>
    </row>
    <row r="433" spans="1:48"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c r="AS433" s="13" t="str">
        <f>IF(Data!Q433&lt;=25,"18-25",IF(Data!Q433&lt;=35,"26-35",IF(Data!Q433&lt;=45,"36-45","46+")))</f>
        <v>46+</v>
      </c>
      <c r="AT433" s="13" t="str">
        <f t="shared" si="6"/>
        <v>Senior</v>
      </c>
      <c r="AU433" t="str">
        <f>IF(Table_1[[#This Row],[Percent Salary Hike]]&lt;=12,"10-12%",IF(Table_1[[#This Row],[Percent Salary Hike]]&lt;=15,"13-15%",IF(Table_1[[#This Row],[Percent Salary Hike]]&lt;=18,"16-18%",IF(Table_1[[#This Row],[Percent Salary Hike]]&lt;=21,"19-21%","22%+"))))</f>
        <v>10-12%</v>
      </c>
      <c r="AV433" t="str">
        <f>IF(Table_1[[#This Row],[Years At Company]]&lt;=2,"0-2 Years",IF(Table_1[[#This Row],[Years At Company]]&lt;=5,"3-5 Years",IF(Table_1[[#This Row],[Years At Company]]&lt;=8,"6-8 Years",IF(Table_1[[#This Row],[Years At Company]]&lt;=11,"9-11 Years","12+ Years"))))</f>
        <v>0-2 Years</v>
      </c>
    </row>
    <row r="434" spans="1:48"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c r="AS434" s="13" t="str">
        <f>IF(Data!Q434&lt;=25,"18-25",IF(Data!Q434&lt;=35,"26-35",IF(Data!Q434&lt;=45,"36-45","46+")))</f>
        <v>26-35</v>
      </c>
      <c r="AT434" s="13" t="str">
        <f t="shared" si="6"/>
        <v>Early Career</v>
      </c>
      <c r="AU434" t="str">
        <f>IF(Table_1[[#This Row],[Percent Salary Hike]]&lt;=12,"10-12%",IF(Table_1[[#This Row],[Percent Salary Hike]]&lt;=15,"13-15%",IF(Table_1[[#This Row],[Percent Salary Hike]]&lt;=18,"16-18%",IF(Table_1[[#This Row],[Percent Salary Hike]]&lt;=21,"19-21%","22%+"))))</f>
        <v>10-12%</v>
      </c>
      <c r="AV434" t="str">
        <f>IF(Table_1[[#This Row],[Years At Company]]&lt;=2,"0-2 Years",IF(Table_1[[#This Row],[Years At Company]]&lt;=5,"3-5 Years",IF(Table_1[[#This Row],[Years At Company]]&lt;=8,"6-8 Years",IF(Table_1[[#This Row],[Years At Company]]&lt;=11,"9-11 Years","12+ Years"))))</f>
        <v>6-8 Years</v>
      </c>
    </row>
    <row r="435" spans="1:48"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c r="AS435" s="13" t="str">
        <f>IF(Data!Q435&lt;=25,"18-25",IF(Data!Q435&lt;=35,"26-35",IF(Data!Q435&lt;=45,"36-45","46+")))</f>
        <v>46+</v>
      </c>
      <c r="AT435" s="13" t="str">
        <f t="shared" si="6"/>
        <v>Senior</v>
      </c>
      <c r="AU435" t="str">
        <f>IF(Table_1[[#This Row],[Percent Salary Hike]]&lt;=12,"10-12%",IF(Table_1[[#This Row],[Percent Salary Hike]]&lt;=15,"13-15%",IF(Table_1[[#This Row],[Percent Salary Hike]]&lt;=18,"16-18%",IF(Table_1[[#This Row],[Percent Salary Hike]]&lt;=21,"19-21%","22%+"))))</f>
        <v>19-21%</v>
      </c>
      <c r="AV435" t="str">
        <f>IF(Table_1[[#This Row],[Years At Company]]&lt;=2,"0-2 Years",IF(Table_1[[#This Row],[Years At Company]]&lt;=5,"3-5 Years",IF(Table_1[[#This Row],[Years At Company]]&lt;=8,"6-8 Years",IF(Table_1[[#This Row],[Years At Company]]&lt;=11,"9-11 Years","12+ Years"))))</f>
        <v>3-5 Years</v>
      </c>
    </row>
    <row r="436" spans="1:48"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c r="AS436" s="13" t="str">
        <f>IF(Data!Q436&lt;=25,"18-25",IF(Data!Q436&lt;=35,"26-35",IF(Data!Q436&lt;=45,"36-45","46+")))</f>
        <v>26-35</v>
      </c>
      <c r="AT436" s="13" t="str">
        <f t="shared" si="6"/>
        <v>Early Career</v>
      </c>
      <c r="AU436" t="str">
        <f>IF(Table_1[[#This Row],[Percent Salary Hike]]&lt;=12,"10-12%",IF(Table_1[[#This Row],[Percent Salary Hike]]&lt;=15,"13-15%",IF(Table_1[[#This Row],[Percent Salary Hike]]&lt;=18,"16-18%",IF(Table_1[[#This Row],[Percent Salary Hike]]&lt;=21,"19-21%","22%+"))))</f>
        <v>22%+</v>
      </c>
      <c r="AV436" t="str">
        <f>IF(Table_1[[#This Row],[Years At Company]]&lt;=2,"0-2 Years",IF(Table_1[[#This Row],[Years At Company]]&lt;=5,"3-5 Years",IF(Table_1[[#This Row],[Years At Company]]&lt;=8,"6-8 Years",IF(Table_1[[#This Row],[Years At Company]]&lt;=11,"9-11 Years","12+ Years"))))</f>
        <v>12+ Years</v>
      </c>
    </row>
    <row r="437" spans="1:48"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c r="AS437" s="13" t="str">
        <f>IF(Data!Q437&lt;=25,"18-25",IF(Data!Q437&lt;=35,"26-35",IF(Data!Q437&lt;=45,"36-45","46+")))</f>
        <v>26-35</v>
      </c>
      <c r="AT437" s="13" t="str">
        <f t="shared" si="6"/>
        <v>Early Career</v>
      </c>
      <c r="AU437" t="str">
        <f>IF(Table_1[[#This Row],[Percent Salary Hike]]&lt;=12,"10-12%",IF(Table_1[[#This Row],[Percent Salary Hike]]&lt;=15,"13-15%",IF(Table_1[[#This Row],[Percent Salary Hike]]&lt;=18,"16-18%",IF(Table_1[[#This Row],[Percent Salary Hike]]&lt;=21,"19-21%","22%+"))))</f>
        <v>10-12%</v>
      </c>
      <c r="AV437" t="str">
        <f>IF(Table_1[[#This Row],[Years At Company]]&lt;=2,"0-2 Years",IF(Table_1[[#This Row],[Years At Company]]&lt;=5,"3-5 Years",IF(Table_1[[#This Row],[Years At Company]]&lt;=8,"6-8 Years",IF(Table_1[[#This Row],[Years At Company]]&lt;=11,"9-11 Years","12+ Years"))))</f>
        <v>6-8 Years</v>
      </c>
    </row>
    <row r="438" spans="1:48"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c r="AS438" s="13" t="str">
        <f>IF(Data!Q438&lt;=25,"18-25",IF(Data!Q438&lt;=35,"26-35",IF(Data!Q438&lt;=45,"36-45","46+")))</f>
        <v>26-35</v>
      </c>
      <c r="AT438" s="13" t="str">
        <f t="shared" si="6"/>
        <v>Early Career</v>
      </c>
      <c r="AU438" t="str">
        <f>IF(Table_1[[#This Row],[Percent Salary Hike]]&lt;=12,"10-12%",IF(Table_1[[#This Row],[Percent Salary Hike]]&lt;=15,"13-15%",IF(Table_1[[#This Row],[Percent Salary Hike]]&lt;=18,"16-18%",IF(Table_1[[#This Row],[Percent Salary Hike]]&lt;=21,"19-21%","22%+"))))</f>
        <v>13-15%</v>
      </c>
      <c r="AV438" t="str">
        <f>IF(Table_1[[#This Row],[Years At Company]]&lt;=2,"0-2 Years",IF(Table_1[[#This Row],[Years At Company]]&lt;=5,"3-5 Years",IF(Table_1[[#This Row],[Years At Company]]&lt;=8,"6-8 Years",IF(Table_1[[#This Row],[Years At Company]]&lt;=11,"9-11 Years","12+ Years"))))</f>
        <v>3-5 Years</v>
      </c>
    </row>
    <row r="439" spans="1:48"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c r="AS439" s="13" t="str">
        <f>IF(Data!Q439&lt;=25,"18-25",IF(Data!Q439&lt;=35,"26-35",IF(Data!Q439&lt;=45,"36-45","46+")))</f>
        <v>26-35</v>
      </c>
      <c r="AT439" s="13" t="str">
        <f t="shared" si="6"/>
        <v>Early Career</v>
      </c>
      <c r="AU439" t="str">
        <f>IF(Table_1[[#This Row],[Percent Salary Hike]]&lt;=12,"10-12%",IF(Table_1[[#This Row],[Percent Salary Hike]]&lt;=15,"13-15%",IF(Table_1[[#This Row],[Percent Salary Hike]]&lt;=18,"16-18%",IF(Table_1[[#This Row],[Percent Salary Hike]]&lt;=21,"19-21%","22%+"))))</f>
        <v>13-15%</v>
      </c>
      <c r="AV439" t="str">
        <f>IF(Table_1[[#This Row],[Years At Company]]&lt;=2,"0-2 Years",IF(Table_1[[#This Row],[Years At Company]]&lt;=5,"3-5 Years",IF(Table_1[[#This Row],[Years At Company]]&lt;=8,"6-8 Years",IF(Table_1[[#This Row],[Years At Company]]&lt;=11,"9-11 Years","12+ Years"))))</f>
        <v>3-5 Years</v>
      </c>
    </row>
    <row r="440" spans="1:48"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c r="AS440" s="13" t="str">
        <f>IF(Data!Q440&lt;=25,"18-25",IF(Data!Q440&lt;=35,"26-35",IF(Data!Q440&lt;=45,"36-45","46+")))</f>
        <v>26-35</v>
      </c>
      <c r="AT440" s="13" t="str">
        <f t="shared" si="6"/>
        <v>Early Career</v>
      </c>
      <c r="AU440" t="str">
        <f>IF(Table_1[[#This Row],[Percent Salary Hike]]&lt;=12,"10-12%",IF(Table_1[[#This Row],[Percent Salary Hike]]&lt;=15,"13-15%",IF(Table_1[[#This Row],[Percent Salary Hike]]&lt;=18,"16-18%",IF(Table_1[[#This Row],[Percent Salary Hike]]&lt;=21,"19-21%","22%+"))))</f>
        <v>10-12%</v>
      </c>
      <c r="AV440" t="str">
        <f>IF(Table_1[[#This Row],[Years At Company]]&lt;=2,"0-2 Years",IF(Table_1[[#This Row],[Years At Company]]&lt;=5,"3-5 Years",IF(Table_1[[#This Row],[Years At Company]]&lt;=8,"6-8 Years",IF(Table_1[[#This Row],[Years At Company]]&lt;=11,"9-11 Years","12+ Years"))))</f>
        <v>6-8 Years</v>
      </c>
    </row>
    <row r="441" spans="1:48"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c r="AS441" s="13" t="str">
        <f>IF(Data!Q441&lt;=25,"18-25",IF(Data!Q441&lt;=35,"26-35",IF(Data!Q441&lt;=45,"36-45","46+")))</f>
        <v>26-35</v>
      </c>
      <c r="AT441" s="13" t="str">
        <f t="shared" si="6"/>
        <v>Early Career</v>
      </c>
      <c r="AU441" t="str">
        <f>IF(Table_1[[#This Row],[Percent Salary Hike]]&lt;=12,"10-12%",IF(Table_1[[#This Row],[Percent Salary Hike]]&lt;=15,"13-15%",IF(Table_1[[#This Row],[Percent Salary Hike]]&lt;=18,"16-18%",IF(Table_1[[#This Row],[Percent Salary Hike]]&lt;=21,"19-21%","22%+"))))</f>
        <v>10-12%</v>
      </c>
      <c r="AV441" t="str">
        <f>IF(Table_1[[#This Row],[Years At Company]]&lt;=2,"0-2 Years",IF(Table_1[[#This Row],[Years At Company]]&lt;=5,"3-5 Years",IF(Table_1[[#This Row],[Years At Company]]&lt;=8,"6-8 Years",IF(Table_1[[#This Row],[Years At Company]]&lt;=11,"9-11 Years","12+ Years"))))</f>
        <v>0-2 Years</v>
      </c>
    </row>
    <row r="442" spans="1:48"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c r="AS442" s="13" t="str">
        <f>IF(Data!Q442&lt;=25,"18-25",IF(Data!Q442&lt;=35,"26-35",IF(Data!Q442&lt;=45,"36-45","46+")))</f>
        <v>26-35</v>
      </c>
      <c r="AT442" s="13" t="str">
        <f t="shared" si="6"/>
        <v>Early Career</v>
      </c>
      <c r="AU442" t="str">
        <f>IF(Table_1[[#This Row],[Percent Salary Hike]]&lt;=12,"10-12%",IF(Table_1[[#This Row],[Percent Salary Hike]]&lt;=15,"13-15%",IF(Table_1[[#This Row],[Percent Salary Hike]]&lt;=18,"16-18%",IF(Table_1[[#This Row],[Percent Salary Hike]]&lt;=21,"19-21%","22%+"))))</f>
        <v>13-15%</v>
      </c>
      <c r="AV442" t="str">
        <f>IF(Table_1[[#This Row],[Years At Company]]&lt;=2,"0-2 Years",IF(Table_1[[#This Row],[Years At Company]]&lt;=5,"3-5 Years",IF(Table_1[[#This Row],[Years At Company]]&lt;=8,"6-8 Years",IF(Table_1[[#This Row],[Years At Company]]&lt;=11,"9-11 Years","12+ Years"))))</f>
        <v>3-5 Years</v>
      </c>
    </row>
    <row r="443" spans="1:48"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c r="AS443" s="13" t="str">
        <f>IF(Data!Q443&lt;=25,"18-25",IF(Data!Q443&lt;=35,"26-35",IF(Data!Q443&lt;=45,"36-45","46+")))</f>
        <v>36-45</v>
      </c>
      <c r="AT443" s="13" t="str">
        <f t="shared" si="6"/>
        <v>Mid Career</v>
      </c>
      <c r="AU443" t="str">
        <f>IF(Table_1[[#This Row],[Percent Salary Hike]]&lt;=12,"10-12%",IF(Table_1[[#This Row],[Percent Salary Hike]]&lt;=15,"13-15%",IF(Table_1[[#This Row],[Percent Salary Hike]]&lt;=18,"16-18%",IF(Table_1[[#This Row],[Percent Salary Hike]]&lt;=21,"19-21%","22%+"))))</f>
        <v>16-18%</v>
      </c>
      <c r="AV443" t="str">
        <f>IF(Table_1[[#This Row],[Years At Company]]&lt;=2,"0-2 Years",IF(Table_1[[#This Row],[Years At Company]]&lt;=5,"3-5 Years",IF(Table_1[[#This Row],[Years At Company]]&lt;=8,"6-8 Years",IF(Table_1[[#This Row],[Years At Company]]&lt;=11,"9-11 Years","12+ Years"))))</f>
        <v>0-2 Years</v>
      </c>
    </row>
    <row r="444" spans="1:48"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c r="AS444" s="13" t="str">
        <f>IF(Data!Q444&lt;=25,"18-25",IF(Data!Q444&lt;=35,"26-35",IF(Data!Q444&lt;=45,"36-45","46+")))</f>
        <v>36-45</v>
      </c>
      <c r="AT444" s="13" t="str">
        <f t="shared" si="6"/>
        <v>Mid Career</v>
      </c>
      <c r="AU444" t="str">
        <f>IF(Table_1[[#This Row],[Percent Salary Hike]]&lt;=12,"10-12%",IF(Table_1[[#This Row],[Percent Salary Hike]]&lt;=15,"13-15%",IF(Table_1[[#This Row],[Percent Salary Hike]]&lt;=18,"16-18%",IF(Table_1[[#This Row],[Percent Salary Hike]]&lt;=21,"19-21%","22%+"))))</f>
        <v>13-15%</v>
      </c>
      <c r="AV444" t="str">
        <f>IF(Table_1[[#This Row],[Years At Company]]&lt;=2,"0-2 Years",IF(Table_1[[#This Row],[Years At Company]]&lt;=5,"3-5 Years",IF(Table_1[[#This Row],[Years At Company]]&lt;=8,"6-8 Years",IF(Table_1[[#This Row],[Years At Company]]&lt;=11,"9-11 Years","12+ Years"))))</f>
        <v>9-11 Years</v>
      </c>
    </row>
    <row r="445" spans="1:48"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c r="AS445" s="13" t="str">
        <f>IF(Data!Q445&lt;=25,"18-25",IF(Data!Q445&lt;=35,"26-35",IF(Data!Q445&lt;=45,"36-45","46+")))</f>
        <v>18-25</v>
      </c>
      <c r="AT445" s="13" t="str">
        <f t="shared" si="6"/>
        <v>Young</v>
      </c>
      <c r="AU445" t="str">
        <f>IF(Table_1[[#This Row],[Percent Salary Hike]]&lt;=12,"10-12%",IF(Table_1[[#This Row],[Percent Salary Hike]]&lt;=15,"13-15%",IF(Table_1[[#This Row],[Percent Salary Hike]]&lt;=18,"16-18%",IF(Table_1[[#This Row],[Percent Salary Hike]]&lt;=21,"19-21%","22%+"))))</f>
        <v>16-18%</v>
      </c>
      <c r="AV445" t="str">
        <f>IF(Table_1[[#This Row],[Years At Company]]&lt;=2,"0-2 Years",IF(Table_1[[#This Row],[Years At Company]]&lt;=5,"3-5 Years",IF(Table_1[[#This Row],[Years At Company]]&lt;=8,"6-8 Years",IF(Table_1[[#This Row],[Years At Company]]&lt;=11,"9-11 Years","12+ Years"))))</f>
        <v>0-2 Years</v>
      </c>
    </row>
    <row r="446" spans="1:48"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c r="AS446" s="13" t="str">
        <f>IF(Data!Q446&lt;=25,"18-25",IF(Data!Q446&lt;=35,"26-35",IF(Data!Q446&lt;=45,"36-45","46+")))</f>
        <v>46+</v>
      </c>
      <c r="AT446" s="13" t="str">
        <f t="shared" si="6"/>
        <v>Senior</v>
      </c>
      <c r="AU446" t="str">
        <f>IF(Table_1[[#This Row],[Percent Salary Hike]]&lt;=12,"10-12%",IF(Table_1[[#This Row],[Percent Salary Hike]]&lt;=15,"13-15%",IF(Table_1[[#This Row],[Percent Salary Hike]]&lt;=18,"16-18%",IF(Table_1[[#This Row],[Percent Salary Hike]]&lt;=21,"19-21%","22%+"))))</f>
        <v>13-15%</v>
      </c>
      <c r="AV446" t="str">
        <f>IF(Table_1[[#This Row],[Years At Company]]&lt;=2,"0-2 Years",IF(Table_1[[#This Row],[Years At Company]]&lt;=5,"3-5 Years",IF(Table_1[[#This Row],[Years At Company]]&lt;=8,"6-8 Years",IF(Table_1[[#This Row],[Years At Company]]&lt;=11,"9-11 Years","12+ Years"))))</f>
        <v>9-11 Years</v>
      </c>
    </row>
    <row r="447" spans="1:48"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c r="AS447" s="13" t="str">
        <f>IF(Data!Q447&lt;=25,"18-25",IF(Data!Q447&lt;=35,"26-35",IF(Data!Q447&lt;=45,"36-45","46+")))</f>
        <v>46+</v>
      </c>
      <c r="AT447" s="13" t="str">
        <f t="shared" si="6"/>
        <v>Senior</v>
      </c>
      <c r="AU447" t="str">
        <f>IF(Table_1[[#This Row],[Percent Salary Hike]]&lt;=12,"10-12%",IF(Table_1[[#This Row],[Percent Salary Hike]]&lt;=15,"13-15%",IF(Table_1[[#This Row],[Percent Salary Hike]]&lt;=18,"16-18%",IF(Table_1[[#This Row],[Percent Salary Hike]]&lt;=21,"19-21%","22%+"))))</f>
        <v>22%+</v>
      </c>
      <c r="AV447" t="str">
        <f>IF(Table_1[[#This Row],[Years At Company]]&lt;=2,"0-2 Years",IF(Table_1[[#This Row],[Years At Company]]&lt;=5,"3-5 Years",IF(Table_1[[#This Row],[Years At Company]]&lt;=8,"6-8 Years",IF(Table_1[[#This Row],[Years At Company]]&lt;=11,"9-11 Years","12+ Years"))))</f>
        <v>9-11 Years</v>
      </c>
    </row>
    <row r="448" spans="1:48"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c r="AS448" s="13" t="str">
        <f>IF(Data!Q448&lt;=25,"18-25",IF(Data!Q448&lt;=35,"26-35",IF(Data!Q448&lt;=45,"36-45","46+")))</f>
        <v>36-45</v>
      </c>
      <c r="AT448" s="13" t="str">
        <f t="shared" si="6"/>
        <v>Mid Career</v>
      </c>
      <c r="AU448" t="str">
        <f>IF(Table_1[[#This Row],[Percent Salary Hike]]&lt;=12,"10-12%",IF(Table_1[[#This Row],[Percent Salary Hike]]&lt;=15,"13-15%",IF(Table_1[[#This Row],[Percent Salary Hike]]&lt;=18,"16-18%",IF(Table_1[[#This Row],[Percent Salary Hike]]&lt;=21,"19-21%","22%+"))))</f>
        <v>13-15%</v>
      </c>
      <c r="AV448" t="str">
        <f>IF(Table_1[[#This Row],[Years At Company]]&lt;=2,"0-2 Years",IF(Table_1[[#This Row],[Years At Company]]&lt;=5,"3-5 Years",IF(Table_1[[#This Row],[Years At Company]]&lt;=8,"6-8 Years",IF(Table_1[[#This Row],[Years At Company]]&lt;=11,"9-11 Years","12+ Years"))))</f>
        <v>12+ Years</v>
      </c>
    </row>
    <row r="449" spans="1:48"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c r="AS449" s="13" t="str">
        <f>IF(Data!Q449&lt;=25,"18-25",IF(Data!Q449&lt;=35,"26-35",IF(Data!Q449&lt;=45,"36-45","46+")))</f>
        <v>26-35</v>
      </c>
      <c r="AT449" s="13" t="str">
        <f t="shared" si="6"/>
        <v>Early Career</v>
      </c>
      <c r="AU449" t="str">
        <f>IF(Table_1[[#This Row],[Percent Salary Hike]]&lt;=12,"10-12%",IF(Table_1[[#This Row],[Percent Salary Hike]]&lt;=15,"13-15%",IF(Table_1[[#This Row],[Percent Salary Hike]]&lt;=18,"16-18%",IF(Table_1[[#This Row],[Percent Salary Hike]]&lt;=21,"19-21%","22%+"))))</f>
        <v>10-12%</v>
      </c>
      <c r="AV449" t="str">
        <f>IF(Table_1[[#This Row],[Years At Company]]&lt;=2,"0-2 Years",IF(Table_1[[#This Row],[Years At Company]]&lt;=5,"3-5 Years",IF(Table_1[[#This Row],[Years At Company]]&lt;=8,"6-8 Years",IF(Table_1[[#This Row],[Years At Company]]&lt;=11,"9-11 Years","12+ Years"))))</f>
        <v>9-11 Years</v>
      </c>
    </row>
    <row r="450" spans="1:48"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c r="AS450" s="13" t="str">
        <f>IF(Data!Q450&lt;=25,"18-25",IF(Data!Q450&lt;=35,"26-35",IF(Data!Q450&lt;=45,"36-45","46+")))</f>
        <v>36-45</v>
      </c>
      <c r="AT450" s="13" t="str">
        <f t="shared" ref="AT450:AT513" si="7">IF(AS450="18-25","Young",IF(AS450="26-35","Early Career",IF(AS450="36-45","Mid Career","Senior")))</f>
        <v>Mid Career</v>
      </c>
      <c r="AU450" t="str">
        <f>IF(Table_1[[#This Row],[Percent Salary Hike]]&lt;=12,"10-12%",IF(Table_1[[#This Row],[Percent Salary Hike]]&lt;=15,"13-15%",IF(Table_1[[#This Row],[Percent Salary Hike]]&lt;=18,"16-18%",IF(Table_1[[#This Row],[Percent Salary Hike]]&lt;=21,"19-21%","22%+"))))</f>
        <v>13-15%</v>
      </c>
      <c r="AV450" t="str">
        <f>IF(Table_1[[#This Row],[Years At Company]]&lt;=2,"0-2 Years",IF(Table_1[[#This Row],[Years At Company]]&lt;=5,"3-5 Years",IF(Table_1[[#This Row],[Years At Company]]&lt;=8,"6-8 Years",IF(Table_1[[#This Row],[Years At Company]]&lt;=11,"9-11 Years","12+ Years"))))</f>
        <v>12+ Years</v>
      </c>
    </row>
    <row r="451" spans="1:48"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c r="AS451" s="13" t="str">
        <f>IF(Data!Q451&lt;=25,"18-25",IF(Data!Q451&lt;=35,"26-35",IF(Data!Q451&lt;=45,"36-45","46+")))</f>
        <v>36-45</v>
      </c>
      <c r="AT451" s="13" t="str">
        <f t="shared" si="7"/>
        <v>Mid Career</v>
      </c>
      <c r="AU451" t="str">
        <f>IF(Table_1[[#This Row],[Percent Salary Hike]]&lt;=12,"10-12%",IF(Table_1[[#This Row],[Percent Salary Hike]]&lt;=15,"13-15%",IF(Table_1[[#This Row],[Percent Salary Hike]]&lt;=18,"16-18%",IF(Table_1[[#This Row],[Percent Salary Hike]]&lt;=21,"19-21%","22%+"))))</f>
        <v>10-12%</v>
      </c>
      <c r="AV451" t="str">
        <f>IF(Table_1[[#This Row],[Years At Company]]&lt;=2,"0-2 Years",IF(Table_1[[#This Row],[Years At Company]]&lt;=5,"3-5 Years",IF(Table_1[[#This Row],[Years At Company]]&lt;=8,"6-8 Years",IF(Table_1[[#This Row],[Years At Company]]&lt;=11,"9-11 Years","12+ Years"))))</f>
        <v>6-8 Years</v>
      </c>
    </row>
    <row r="452" spans="1:48"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c r="AS452" s="13" t="str">
        <f>IF(Data!Q452&lt;=25,"18-25",IF(Data!Q452&lt;=35,"26-35",IF(Data!Q452&lt;=45,"36-45","46+")))</f>
        <v>26-35</v>
      </c>
      <c r="AT452" s="13" t="str">
        <f t="shared" si="7"/>
        <v>Early Career</v>
      </c>
      <c r="AU452" t="str">
        <f>IF(Table_1[[#This Row],[Percent Salary Hike]]&lt;=12,"10-12%",IF(Table_1[[#This Row],[Percent Salary Hike]]&lt;=15,"13-15%",IF(Table_1[[#This Row],[Percent Salary Hike]]&lt;=18,"16-18%",IF(Table_1[[#This Row],[Percent Salary Hike]]&lt;=21,"19-21%","22%+"))))</f>
        <v>13-15%</v>
      </c>
      <c r="AV452" t="str">
        <f>IF(Table_1[[#This Row],[Years At Company]]&lt;=2,"0-2 Years",IF(Table_1[[#This Row],[Years At Company]]&lt;=5,"3-5 Years",IF(Table_1[[#This Row],[Years At Company]]&lt;=8,"6-8 Years",IF(Table_1[[#This Row],[Years At Company]]&lt;=11,"9-11 Years","12+ Years"))))</f>
        <v>6-8 Years</v>
      </c>
    </row>
    <row r="453" spans="1:48"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c r="AS453" s="13" t="str">
        <f>IF(Data!Q453&lt;=25,"18-25",IF(Data!Q453&lt;=35,"26-35",IF(Data!Q453&lt;=45,"36-45","46+")))</f>
        <v>36-45</v>
      </c>
      <c r="AT453" s="13" t="str">
        <f t="shared" si="7"/>
        <v>Mid Career</v>
      </c>
      <c r="AU453" t="str">
        <f>IF(Table_1[[#This Row],[Percent Salary Hike]]&lt;=12,"10-12%",IF(Table_1[[#This Row],[Percent Salary Hike]]&lt;=15,"13-15%",IF(Table_1[[#This Row],[Percent Salary Hike]]&lt;=18,"16-18%",IF(Table_1[[#This Row],[Percent Salary Hike]]&lt;=21,"19-21%","22%+"))))</f>
        <v>19-21%</v>
      </c>
      <c r="AV453" t="str">
        <f>IF(Table_1[[#This Row],[Years At Company]]&lt;=2,"0-2 Years",IF(Table_1[[#This Row],[Years At Company]]&lt;=5,"3-5 Years",IF(Table_1[[#This Row],[Years At Company]]&lt;=8,"6-8 Years",IF(Table_1[[#This Row],[Years At Company]]&lt;=11,"9-11 Years","12+ Years"))))</f>
        <v>9-11 Years</v>
      </c>
    </row>
    <row r="454" spans="1:48"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c r="AS454" s="13" t="str">
        <f>IF(Data!Q454&lt;=25,"18-25",IF(Data!Q454&lt;=35,"26-35",IF(Data!Q454&lt;=45,"36-45","46+")))</f>
        <v>36-45</v>
      </c>
      <c r="AT454" s="13" t="str">
        <f t="shared" si="7"/>
        <v>Mid Career</v>
      </c>
      <c r="AU454" t="str">
        <f>IF(Table_1[[#This Row],[Percent Salary Hike]]&lt;=12,"10-12%",IF(Table_1[[#This Row],[Percent Salary Hike]]&lt;=15,"13-15%",IF(Table_1[[#This Row],[Percent Salary Hike]]&lt;=18,"16-18%",IF(Table_1[[#This Row],[Percent Salary Hike]]&lt;=21,"19-21%","22%+"))))</f>
        <v>19-21%</v>
      </c>
      <c r="AV454" t="str">
        <f>IF(Table_1[[#This Row],[Years At Company]]&lt;=2,"0-2 Years",IF(Table_1[[#This Row],[Years At Company]]&lt;=5,"3-5 Years",IF(Table_1[[#This Row],[Years At Company]]&lt;=8,"6-8 Years",IF(Table_1[[#This Row],[Years At Company]]&lt;=11,"9-11 Years","12+ Years"))))</f>
        <v>6-8 Years</v>
      </c>
    </row>
    <row r="455" spans="1:48"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c r="AS455" s="13" t="str">
        <f>IF(Data!Q455&lt;=25,"18-25",IF(Data!Q455&lt;=35,"26-35",IF(Data!Q455&lt;=45,"36-45","46+")))</f>
        <v>26-35</v>
      </c>
      <c r="AT455" s="13" t="str">
        <f t="shared" si="7"/>
        <v>Early Career</v>
      </c>
      <c r="AU455" t="str">
        <f>IF(Table_1[[#This Row],[Percent Salary Hike]]&lt;=12,"10-12%",IF(Table_1[[#This Row],[Percent Salary Hike]]&lt;=15,"13-15%",IF(Table_1[[#This Row],[Percent Salary Hike]]&lt;=18,"16-18%",IF(Table_1[[#This Row],[Percent Salary Hike]]&lt;=21,"19-21%","22%+"))))</f>
        <v>10-12%</v>
      </c>
      <c r="AV455" t="str">
        <f>IF(Table_1[[#This Row],[Years At Company]]&lt;=2,"0-2 Years",IF(Table_1[[#This Row],[Years At Company]]&lt;=5,"3-5 Years",IF(Table_1[[#This Row],[Years At Company]]&lt;=8,"6-8 Years",IF(Table_1[[#This Row],[Years At Company]]&lt;=11,"9-11 Years","12+ Years"))))</f>
        <v>6-8 Years</v>
      </c>
    </row>
    <row r="456" spans="1:48"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c r="AS456" s="13" t="str">
        <f>IF(Data!Q456&lt;=25,"18-25",IF(Data!Q456&lt;=35,"26-35",IF(Data!Q456&lt;=45,"36-45","46+")))</f>
        <v>26-35</v>
      </c>
      <c r="AT456" s="13" t="str">
        <f t="shared" si="7"/>
        <v>Early Career</v>
      </c>
      <c r="AU456" t="str">
        <f>IF(Table_1[[#This Row],[Percent Salary Hike]]&lt;=12,"10-12%",IF(Table_1[[#This Row],[Percent Salary Hike]]&lt;=15,"13-15%",IF(Table_1[[#This Row],[Percent Salary Hike]]&lt;=18,"16-18%",IF(Table_1[[#This Row],[Percent Salary Hike]]&lt;=21,"19-21%","22%+"))))</f>
        <v>10-12%</v>
      </c>
      <c r="AV456" t="str">
        <f>IF(Table_1[[#This Row],[Years At Company]]&lt;=2,"0-2 Years",IF(Table_1[[#This Row],[Years At Company]]&lt;=5,"3-5 Years",IF(Table_1[[#This Row],[Years At Company]]&lt;=8,"6-8 Years",IF(Table_1[[#This Row],[Years At Company]]&lt;=11,"9-11 Years","12+ Years"))))</f>
        <v>3-5 Years</v>
      </c>
    </row>
    <row r="457" spans="1:48"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c r="AS457" s="13" t="str">
        <f>IF(Data!Q457&lt;=25,"18-25",IF(Data!Q457&lt;=35,"26-35",IF(Data!Q457&lt;=45,"36-45","46+")))</f>
        <v>26-35</v>
      </c>
      <c r="AT457" s="13" t="str">
        <f t="shared" si="7"/>
        <v>Early Career</v>
      </c>
      <c r="AU457" t="str">
        <f>IF(Table_1[[#This Row],[Percent Salary Hike]]&lt;=12,"10-12%",IF(Table_1[[#This Row],[Percent Salary Hike]]&lt;=15,"13-15%",IF(Table_1[[#This Row],[Percent Salary Hike]]&lt;=18,"16-18%",IF(Table_1[[#This Row],[Percent Salary Hike]]&lt;=21,"19-21%","22%+"))))</f>
        <v>19-21%</v>
      </c>
      <c r="AV457" t="str">
        <f>IF(Table_1[[#This Row],[Years At Company]]&lt;=2,"0-2 Years",IF(Table_1[[#This Row],[Years At Company]]&lt;=5,"3-5 Years",IF(Table_1[[#This Row],[Years At Company]]&lt;=8,"6-8 Years",IF(Table_1[[#This Row],[Years At Company]]&lt;=11,"9-11 Years","12+ Years"))))</f>
        <v>6-8 Years</v>
      </c>
    </row>
    <row r="458" spans="1:48"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c r="AS458" s="13" t="str">
        <f>IF(Data!Q458&lt;=25,"18-25",IF(Data!Q458&lt;=35,"26-35",IF(Data!Q458&lt;=45,"36-45","46+")))</f>
        <v>26-35</v>
      </c>
      <c r="AT458" s="13" t="str">
        <f t="shared" si="7"/>
        <v>Early Career</v>
      </c>
      <c r="AU458" t="str">
        <f>IF(Table_1[[#This Row],[Percent Salary Hike]]&lt;=12,"10-12%",IF(Table_1[[#This Row],[Percent Salary Hike]]&lt;=15,"13-15%",IF(Table_1[[#This Row],[Percent Salary Hike]]&lt;=18,"16-18%",IF(Table_1[[#This Row],[Percent Salary Hike]]&lt;=21,"19-21%","22%+"))))</f>
        <v>19-21%</v>
      </c>
      <c r="AV458" t="str">
        <f>IF(Table_1[[#This Row],[Years At Company]]&lt;=2,"0-2 Years",IF(Table_1[[#This Row],[Years At Company]]&lt;=5,"3-5 Years",IF(Table_1[[#This Row],[Years At Company]]&lt;=8,"6-8 Years",IF(Table_1[[#This Row],[Years At Company]]&lt;=11,"9-11 Years","12+ Years"))))</f>
        <v>3-5 Years</v>
      </c>
    </row>
    <row r="459" spans="1:48"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c r="AS459" s="13" t="str">
        <f>IF(Data!Q459&lt;=25,"18-25",IF(Data!Q459&lt;=35,"26-35",IF(Data!Q459&lt;=45,"36-45","46+")))</f>
        <v>18-25</v>
      </c>
      <c r="AT459" s="13" t="str">
        <f t="shared" si="7"/>
        <v>Young</v>
      </c>
      <c r="AU459" t="str">
        <f>IF(Table_1[[#This Row],[Percent Salary Hike]]&lt;=12,"10-12%",IF(Table_1[[#This Row],[Percent Salary Hike]]&lt;=15,"13-15%",IF(Table_1[[#This Row],[Percent Salary Hike]]&lt;=18,"16-18%",IF(Table_1[[#This Row],[Percent Salary Hike]]&lt;=21,"19-21%","22%+"))))</f>
        <v>13-15%</v>
      </c>
      <c r="AV459" t="str">
        <f>IF(Table_1[[#This Row],[Years At Company]]&lt;=2,"0-2 Years",IF(Table_1[[#This Row],[Years At Company]]&lt;=5,"3-5 Years",IF(Table_1[[#This Row],[Years At Company]]&lt;=8,"6-8 Years",IF(Table_1[[#This Row],[Years At Company]]&lt;=11,"9-11 Years","12+ Years"))))</f>
        <v>0-2 Years</v>
      </c>
    </row>
    <row r="460" spans="1:48"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c r="AS460" s="13" t="str">
        <f>IF(Data!Q460&lt;=25,"18-25",IF(Data!Q460&lt;=35,"26-35",IF(Data!Q460&lt;=45,"36-45","46+")))</f>
        <v>36-45</v>
      </c>
      <c r="AT460" s="13" t="str">
        <f t="shared" si="7"/>
        <v>Mid Career</v>
      </c>
      <c r="AU460" t="str">
        <f>IF(Table_1[[#This Row],[Percent Salary Hike]]&lt;=12,"10-12%",IF(Table_1[[#This Row],[Percent Salary Hike]]&lt;=15,"13-15%",IF(Table_1[[#This Row],[Percent Salary Hike]]&lt;=18,"16-18%",IF(Table_1[[#This Row],[Percent Salary Hike]]&lt;=21,"19-21%","22%+"))))</f>
        <v>13-15%</v>
      </c>
      <c r="AV460" t="str">
        <f>IF(Table_1[[#This Row],[Years At Company]]&lt;=2,"0-2 Years",IF(Table_1[[#This Row],[Years At Company]]&lt;=5,"3-5 Years",IF(Table_1[[#This Row],[Years At Company]]&lt;=8,"6-8 Years",IF(Table_1[[#This Row],[Years At Company]]&lt;=11,"9-11 Years","12+ Years"))))</f>
        <v>0-2 Years</v>
      </c>
    </row>
    <row r="461" spans="1:48"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c r="AS461" s="13" t="str">
        <f>IF(Data!Q461&lt;=25,"18-25",IF(Data!Q461&lt;=35,"26-35",IF(Data!Q461&lt;=45,"36-45","46+")))</f>
        <v>36-45</v>
      </c>
      <c r="AT461" s="13" t="str">
        <f t="shared" si="7"/>
        <v>Mid Career</v>
      </c>
      <c r="AU461" t="str">
        <f>IF(Table_1[[#This Row],[Percent Salary Hike]]&lt;=12,"10-12%",IF(Table_1[[#This Row],[Percent Salary Hike]]&lt;=15,"13-15%",IF(Table_1[[#This Row],[Percent Salary Hike]]&lt;=18,"16-18%",IF(Table_1[[#This Row],[Percent Salary Hike]]&lt;=21,"19-21%","22%+"))))</f>
        <v>16-18%</v>
      </c>
      <c r="AV461" t="str">
        <f>IF(Table_1[[#This Row],[Years At Company]]&lt;=2,"0-2 Years",IF(Table_1[[#This Row],[Years At Company]]&lt;=5,"3-5 Years",IF(Table_1[[#This Row],[Years At Company]]&lt;=8,"6-8 Years",IF(Table_1[[#This Row],[Years At Company]]&lt;=11,"9-11 Years","12+ Years"))))</f>
        <v>6-8 Years</v>
      </c>
    </row>
    <row r="462" spans="1:48"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c r="AS462" s="13" t="str">
        <f>IF(Data!Q462&lt;=25,"18-25",IF(Data!Q462&lt;=35,"26-35",IF(Data!Q462&lt;=45,"36-45","46+")))</f>
        <v>26-35</v>
      </c>
      <c r="AT462" s="13" t="str">
        <f t="shared" si="7"/>
        <v>Early Career</v>
      </c>
      <c r="AU462" t="str">
        <f>IF(Table_1[[#This Row],[Percent Salary Hike]]&lt;=12,"10-12%",IF(Table_1[[#This Row],[Percent Salary Hike]]&lt;=15,"13-15%",IF(Table_1[[#This Row],[Percent Salary Hike]]&lt;=18,"16-18%",IF(Table_1[[#This Row],[Percent Salary Hike]]&lt;=21,"19-21%","22%+"))))</f>
        <v>10-12%</v>
      </c>
      <c r="AV462" t="str">
        <f>IF(Table_1[[#This Row],[Years At Company]]&lt;=2,"0-2 Years",IF(Table_1[[#This Row],[Years At Company]]&lt;=5,"3-5 Years",IF(Table_1[[#This Row],[Years At Company]]&lt;=8,"6-8 Years",IF(Table_1[[#This Row],[Years At Company]]&lt;=11,"9-11 Years","12+ Years"))))</f>
        <v>0-2 Years</v>
      </c>
    </row>
    <row r="463" spans="1:48"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c r="AS463" s="13" t="str">
        <f>IF(Data!Q463&lt;=25,"18-25",IF(Data!Q463&lt;=35,"26-35",IF(Data!Q463&lt;=45,"36-45","46+")))</f>
        <v>26-35</v>
      </c>
      <c r="AT463" s="13" t="str">
        <f t="shared" si="7"/>
        <v>Early Career</v>
      </c>
      <c r="AU463" t="str">
        <f>IF(Table_1[[#This Row],[Percent Salary Hike]]&lt;=12,"10-12%",IF(Table_1[[#This Row],[Percent Salary Hike]]&lt;=15,"13-15%",IF(Table_1[[#This Row],[Percent Salary Hike]]&lt;=18,"16-18%",IF(Table_1[[#This Row],[Percent Salary Hike]]&lt;=21,"19-21%","22%+"))))</f>
        <v>16-18%</v>
      </c>
      <c r="AV463" t="str">
        <f>IF(Table_1[[#This Row],[Years At Company]]&lt;=2,"0-2 Years",IF(Table_1[[#This Row],[Years At Company]]&lt;=5,"3-5 Years",IF(Table_1[[#This Row],[Years At Company]]&lt;=8,"6-8 Years",IF(Table_1[[#This Row],[Years At Company]]&lt;=11,"9-11 Years","12+ Years"))))</f>
        <v>3-5 Years</v>
      </c>
    </row>
    <row r="464" spans="1:48"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c r="AS464" s="13" t="str">
        <f>IF(Data!Q464&lt;=25,"18-25",IF(Data!Q464&lt;=35,"26-35",IF(Data!Q464&lt;=45,"36-45","46+")))</f>
        <v>26-35</v>
      </c>
      <c r="AT464" s="13" t="str">
        <f t="shared" si="7"/>
        <v>Early Career</v>
      </c>
      <c r="AU464" t="str">
        <f>IF(Table_1[[#This Row],[Percent Salary Hike]]&lt;=12,"10-12%",IF(Table_1[[#This Row],[Percent Salary Hike]]&lt;=15,"13-15%",IF(Table_1[[#This Row],[Percent Salary Hike]]&lt;=18,"16-18%",IF(Table_1[[#This Row],[Percent Salary Hike]]&lt;=21,"19-21%","22%+"))))</f>
        <v>10-12%</v>
      </c>
      <c r="AV464" t="str">
        <f>IF(Table_1[[#This Row],[Years At Company]]&lt;=2,"0-2 Years",IF(Table_1[[#This Row],[Years At Company]]&lt;=5,"3-5 Years",IF(Table_1[[#This Row],[Years At Company]]&lt;=8,"6-8 Years",IF(Table_1[[#This Row],[Years At Company]]&lt;=11,"9-11 Years","12+ Years"))))</f>
        <v>9-11 Years</v>
      </c>
    </row>
    <row r="465" spans="1:48"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c r="AS465" s="13" t="str">
        <f>IF(Data!Q465&lt;=25,"18-25",IF(Data!Q465&lt;=35,"26-35",IF(Data!Q465&lt;=45,"36-45","46+")))</f>
        <v>26-35</v>
      </c>
      <c r="AT465" s="13" t="str">
        <f t="shared" si="7"/>
        <v>Early Career</v>
      </c>
      <c r="AU465" t="str">
        <f>IF(Table_1[[#This Row],[Percent Salary Hike]]&lt;=12,"10-12%",IF(Table_1[[#This Row],[Percent Salary Hike]]&lt;=15,"13-15%",IF(Table_1[[#This Row],[Percent Salary Hike]]&lt;=18,"16-18%",IF(Table_1[[#This Row],[Percent Salary Hike]]&lt;=21,"19-21%","22%+"))))</f>
        <v>16-18%</v>
      </c>
      <c r="AV465" t="str">
        <f>IF(Table_1[[#This Row],[Years At Company]]&lt;=2,"0-2 Years",IF(Table_1[[#This Row],[Years At Company]]&lt;=5,"3-5 Years",IF(Table_1[[#This Row],[Years At Company]]&lt;=8,"6-8 Years",IF(Table_1[[#This Row],[Years At Company]]&lt;=11,"9-11 Years","12+ Years"))))</f>
        <v>0-2 Years</v>
      </c>
    </row>
    <row r="466" spans="1:48"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c r="AS466" s="13" t="str">
        <f>IF(Data!Q466&lt;=25,"18-25",IF(Data!Q466&lt;=35,"26-35",IF(Data!Q466&lt;=45,"36-45","46+")))</f>
        <v>36-45</v>
      </c>
      <c r="AT466" s="13" t="str">
        <f t="shared" si="7"/>
        <v>Mid Career</v>
      </c>
      <c r="AU466" t="str">
        <f>IF(Table_1[[#This Row],[Percent Salary Hike]]&lt;=12,"10-12%",IF(Table_1[[#This Row],[Percent Salary Hike]]&lt;=15,"13-15%",IF(Table_1[[#This Row],[Percent Salary Hike]]&lt;=18,"16-18%",IF(Table_1[[#This Row],[Percent Salary Hike]]&lt;=21,"19-21%","22%+"))))</f>
        <v>16-18%</v>
      </c>
      <c r="AV466" t="str">
        <f>IF(Table_1[[#This Row],[Years At Company]]&lt;=2,"0-2 Years",IF(Table_1[[#This Row],[Years At Company]]&lt;=5,"3-5 Years",IF(Table_1[[#This Row],[Years At Company]]&lt;=8,"6-8 Years",IF(Table_1[[#This Row],[Years At Company]]&lt;=11,"9-11 Years","12+ Years"))))</f>
        <v>6-8 Years</v>
      </c>
    </row>
    <row r="467" spans="1:48"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c r="AS467" s="13" t="str">
        <f>IF(Data!Q467&lt;=25,"18-25",IF(Data!Q467&lt;=35,"26-35",IF(Data!Q467&lt;=45,"36-45","46+")))</f>
        <v>46+</v>
      </c>
      <c r="AT467" s="13" t="str">
        <f t="shared" si="7"/>
        <v>Senior</v>
      </c>
      <c r="AU467" t="str">
        <f>IF(Table_1[[#This Row],[Percent Salary Hike]]&lt;=12,"10-12%",IF(Table_1[[#This Row],[Percent Salary Hike]]&lt;=15,"13-15%",IF(Table_1[[#This Row],[Percent Salary Hike]]&lt;=18,"16-18%",IF(Table_1[[#This Row],[Percent Salary Hike]]&lt;=21,"19-21%","22%+"))))</f>
        <v>10-12%</v>
      </c>
      <c r="AV467" t="str">
        <f>IF(Table_1[[#This Row],[Years At Company]]&lt;=2,"0-2 Years",IF(Table_1[[#This Row],[Years At Company]]&lt;=5,"3-5 Years",IF(Table_1[[#This Row],[Years At Company]]&lt;=8,"6-8 Years",IF(Table_1[[#This Row],[Years At Company]]&lt;=11,"9-11 Years","12+ Years"))))</f>
        <v>0-2 Years</v>
      </c>
    </row>
    <row r="468" spans="1:48"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c r="AS468" s="13" t="str">
        <f>IF(Data!Q468&lt;=25,"18-25",IF(Data!Q468&lt;=35,"26-35",IF(Data!Q468&lt;=45,"36-45","46+")))</f>
        <v>36-45</v>
      </c>
      <c r="AT468" s="13" t="str">
        <f t="shared" si="7"/>
        <v>Mid Career</v>
      </c>
      <c r="AU468" t="str">
        <f>IF(Table_1[[#This Row],[Percent Salary Hike]]&lt;=12,"10-12%",IF(Table_1[[#This Row],[Percent Salary Hike]]&lt;=15,"13-15%",IF(Table_1[[#This Row],[Percent Salary Hike]]&lt;=18,"16-18%",IF(Table_1[[#This Row],[Percent Salary Hike]]&lt;=21,"19-21%","22%+"))))</f>
        <v>16-18%</v>
      </c>
      <c r="AV468" t="str">
        <f>IF(Table_1[[#This Row],[Years At Company]]&lt;=2,"0-2 Years",IF(Table_1[[#This Row],[Years At Company]]&lt;=5,"3-5 Years",IF(Table_1[[#This Row],[Years At Company]]&lt;=8,"6-8 Years",IF(Table_1[[#This Row],[Years At Company]]&lt;=11,"9-11 Years","12+ Years"))))</f>
        <v>12+ Years</v>
      </c>
    </row>
    <row r="469" spans="1:48"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c r="AS469" s="13" t="str">
        <f>IF(Data!Q469&lt;=25,"18-25",IF(Data!Q469&lt;=35,"26-35",IF(Data!Q469&lt;=45,"36-45","46+")))</f>
        <v>36-45</v>
      </c>
      <c r="AT469" s="13" t="str">
        <f t="shared" si="7"/>
        <v>Mid Career</v>
      </c>
      <c r="AU469" t="str">
        <f>IF(Table_1[[#This Row],[Percent Salary Hike]]&lt;=12,"10-12%",IF(Table_1[[#This Row],[Percent Salary Hike]]&lt;=15,"13-15%",IF(Table_1[[#This Row],[Percent Salary Hike]]&lt;=18,"16-18%",IF(Table_1[[#This Row],[Percent Salary Hike]]&lt;=21,"19-21%","22%+"))))</f>
        <v>13-15%</v>
      </c>
      <c r="AV469" t="str">
        <f>IF(Table_1[[#This Row],[Years At Company]]&lt;=2,"0-2 Years",IF(Table_1[[#This Row],[Years At Company]]&lt;=5,"3-5 Years",IF(Table_1[[#This Row],[Years At Company]]&lt;=8,"6-8 Years",IF(Table_1[[#This Row],[Years At Company]]&lt;=11,"9-11 Years","12+ Years"))))</f>
        <v>9-11 Years</v>
      </c>
    </row>
    <row r="470" spans="1:48"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c r="AS470" s="13" t="str">
        <f>IF(Data!Q470&lt;=25,"18-25",IF(Data!Q470&lt;=35,"26-35",IF(Data!Q470&lt;=45,"36-45","46+")))</f>
        <v>46+</v>
      </c>
      <c r="AT470" s="13" t="str">
        <f t="shared" si="7"/>
        <v>Senior</v>
      </c>
      <c r="AU470" t="str">
        <f>IF(Table_1[[#This Row],[Percent Salary Hike]]&lt;=12,"10-12%",IF(Table_1[[#This Row],[Percent Salary Hike]]&lt;=15,"13-15%",IF(Table_1[[#This Row],[Percent Salary Hike]]&lt;=18,"16-18%",IF(Table_1[[#This Row],[Percent Salary Hike]]&lt;=21,"19-21%","22%+"))))</f>
        <v>10-12%</v>
      </c>
      <c r="AV470" t="str">
        <f>IF(Table_1[[#This Row],[Years At Company]]&lt;=2,"0-2 Years",IF(Table_1[[#This Row],[Years At Company]]&lt;=5,"3-5 Years",IF(Table_1[[#This Row],[Years At Company]]&lt;=8,"6-8 Years",IF(Table_1[[#This Row],[Years At Company]]&lt;=11,"9-11 Years","12+ Years"))))</f>
        <v>9-11 Years</v>
      </c>
    </row>
    <row r="471" spans="1:48"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c r="AS471" s="13" t="str">
        <f>IF(Data!Q471&lt;=25,"18-25",IF(Data!Q471&lt;=35,"26-35",IF(Data!Q471&lt;=45,"36-45","46+")))</f>
        <v>26-35</v>
      </c>
      <c r="AT471" s="13" t="str">
        <f t="shared" si="7"/>
        <v>Early Career</v>
      </c>
      <c r="AU471" t="str">
        <f>IF(Table_1[[#This Row],[Percent Salary Hike]]&lt;=12,"10-12%",IF(Table_1[[#This Row],[Percent Salary Hike]]&lt;=15,"13-15%",IF(Table_1[[#This Row],[Percent Salary Hike]]&lt;=18,"16-18%",IF(Table_1[[#This Row],[Percent Salary Hike]]&lt;=21,"19-21%","22%+"))))</f>
        <v>10-12%</v>
      </c>
      <c r="AV471" t="str">
        <f>IF(Table_1[[#This Row],[Years At Company]]&lt;=2,"0-2 Years",IF(Table_1[[#This Row],[Years At Company]]&lt;=5,"3-5 Years",IF(Table_1[[#This Row],[Years At Company]]&lt;=8,"6-8 Years",IF(Table_1[[#This Row],[Years At Company]]&lt;=11,"9-11 Years","12+ Years"))))</f>
        <v>3-5 Years</v>
      </c>
    </row>
    <row r="472" spans="1:48"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c r="AS472" s="13" t="str">
        <f>IF(Data!Q472&lt;=25,"18-25",IF(Data!Q472&lt;=35,"26-35",IF(Data!Q472&lt;=45,"36-45","46+")))</f>
        <v>18-25</v>
      </c>
      <c r="AT472" s="13" t="str">
        <f t="shared" si="7"/>
        <v>Young</v>
      </c>
      <c r="AU472" t="str">
        <f>IF(Table_1[[#This Row],[Percent Salary Hike]]&lt;=12,"10-12%",IF(Table_1[[#This Row],[Percent Salary Hike]]&lt;=15,"13-15%",IF(Table_1[[#This Row],[Percent Salary Hike]]&lt;=18,"16-18%",IF(Table_1[[#This Row],[Percent Salary Hike]]&lt;=21,"19-21%","22%+"))))</f>
        <v>13-15%</v>
      </c>
      <c r="AV472" t="str">
        <f>IF(Table_1[[#This Row],[Years At Company]]&lt;=2,"0-2 Years",IF(Table_1[[#This Row],[Years At Company]]&lt;=5,"3-5 Years",IF(Table_1[[#This Row],[Years At Company]]&lt;=8,"6-8 Years",IF(Table_1[[#This Row],[Years At Company]]&lt;=11,"9-11 Years","12+ Years"))))</f>
        <v>0-2 Years</v>
      </c>
    </row>
    <row r="473" spans="1:48"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c r="AS473" s="13" t="str">
        <f>IF(Data!Q473&lt;=25,"18-25",IF(Data!Q473&lt;=35,"26-35",IF(Data!Q473&lt;=45,"36-45","46+")))</f>
        <v>36-45</v>
      </c>
      <c r="AT473" s="13" t="str">
        <f t="shared" si="7"/>
        <v>Mid Career</v>
      </c>
      <c r="AU473" t="str">
        <f>IF(Table_1[[#This Row],[Percent Salary Hike]]&lt;=12,"10-12%",IF(Table_1[[#This Row],[Percent Salary Hike]]&lt;=15,"13-15%",IF(Table_1[[#This Row],[Percent Salary Hike]]&lt;=18,"16-18%",IF(Table_1[[#This Row],[Percent Salary Hike]]&lt;=21,"19-21%","22%+"))))</f>
        <v>19-21%</v>
      </c>
      <c r="AV473" t="str">
        <f>IF(Table_1[[#This Row],[Years At Company]]&lt;=2,"0-2 Years",IF(Table_1[[#This Row],[Years At Company]]&lt;=5,"3-5 Years",IF(Table_1[[#This Row],[Years At Company]]&lt;=8,"6-8 Years",IF(Table_1[[#This Row],[Years At Company]]&lt;=11,"9-11 Years","12+ Years"))))</f>
        <v>0-2 Years</v>
      </c>
    </row>
    <row r="474" spans="1:48"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c r="AS474" s="13" t="str">
        <f>IF(Data!Q474&lt;=25,"18-25",IF(Data!Q474&lt;=35,"26-35",IF(Data!Q474&lt;=45,"36-45","46+")))</f>
        <v>36-45</v>
      </c>
      <c r="AT474" s="13" t="str">
        <f t="shared" si="7"/>
        <v>Mid Career</v>
      </c>
      <c r="AU474" t="str">
        <f>IF(Table_1[[#This Row],[Percent Salary Hike]]&lt;=12,"10-12%",IF(Table_1[[#This Row],[Percent Salary Hike]]&lt;=15,"13-15%",IF(Table_1[[#This Row],[Percent Salary Hike]]&lt;=18,"16-18%",IF(Table_1[[#This Row],[Percent Salary Hike]]&lt;=21,"19-21%","22%+"))))</f>
        <v>10-12%</v>
      </c>
      <c r="AV474" t="str">
        <f>IF(Table_1[[#This Row],[Years At Company]]&lt;=2,"0-2 Years",IF(Table_1[[#This Row],[Years At Company]]&lt;=5,"3-5 Years",IF(Table_1[[#This Row],[Years At Company]]&lt;=8,"6-8 Years",IF(Table_1[[#This Row],[Years At Company]]&lt;=11,"9-11 Years","12+ Years"))))</f>
        <v>6-8 Years</v>
      </c>
    </row>
    <row r="475" spans="1:48"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c r="AS475" s="13" t="str">
        <f>IF(Data!Q475&lt;=25,"18-25",IF(Data!Q475&lt;=35,"26-35",IF(Data!Q475&lt;=45,"36-45","46+")))</f>
        <v>46+</v>
      </c>
      <c r="AT475" s="13" t="str">
        <f t="shared" si="7"/>
        <v>Senior</v>
      </c>
      <c r="AU475" t="str">
        <f>IF(Table_1[[#This Row],[Percent Salary Hike]]&lt;=12,"10-12%",IF(Table_1[[#This Row],[Percent Salary Hike]]&lt;=15,"13-15%",IF(Table_1[[#This Row],[Percent Salary Hike]]&lt;=18,"16-18%",IF(Table_1[[#This Row],[Percent Salary Hike]]&lt;=21,"19-21%","22%+"))))</f>
        <v>16-18%</v>
      </c>
      <c r="AV475" t="str">
        <f>IF(Table_1[[#This Row],[Years At Company]]&lt;=2,"0-2 Years",IF(Table_1[[#This Row],[Years At Company]]&lt;=5,"3-5 Years",IF(Table_1[[#This Row],[Years At Company]]&lt;=8,"6-8 Years",IF(Table_1[[#This Row],[Years At Company]]&lt;=11,"9-11 Years","12+ Years"))))</f>
        <v>12+ Years</v>
      </c>
    </row>
    <row r="476" spans="1:48"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c r="AS476" s="13" t="str">
        <f>IF(Data!Q476&lt;=25,"18-25",IF(Data!Q476&lt;=35,"26-35",IF(Data!Q476&lt;=45,"36-45","46+")))</f>
        <v>18-25</v>
      </c>
      <c r="AT476" s="13" t="str">
        <f t="shared" si="7"/>
        <v>Young</v>
      </c>
      <c r="AU476" t="str">
        <f>IF(Table_1[[#This Row],[Percent Salary Hike]]&lt;=12,"10-12%",IF(Table_1[[#This Row],[Percent Salary Hike]]&lt;=15,"13-15%",IF(Table_1[[#This Row],[Percent Salary Hike]]&lt;=18,"16-18%",IF(Table_1[[#This Row],[Percent Salary Hike]]&lt;=21,"19-21%","22%+"))))</f>
        <v>10-12%</v>
      </c>
      <c r="AV476" t="str">
        <f>IF(Table_1[[#This Row],[Years At Company]]&lt;=2,"0-2 Years",IF(Table_1[[#This Row],[Years At Company]]&lt;=5,"3-5 Years",IF(Table_1[[#This Row],[Years At Company]]&lt;=8,"6-8 Years",IF(Table_1[[#This Row],[Years At Company]]&lt;=11,"9-11 Years","12+ Years"))))</f>
        <v>6-8 Years</v>
      </c>
    </row>
    <row r="477" spans="1:48"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c r="AS477" s="13" t="str">
        <f>IF(Data!Q477&lt;=25,"18-25",IF(Data!Q477&lt;=35,"26-35",IF(Data!Q477&lt;=45,"36-45","46+")))</f>
        <v>26-35</v>
      </c>
      <c r="AT477" s="13" t="str">
        <f t="shared" si="7"/>
        <v>Early Career</v>
      </c>
      <c r="AU477" t="str">
        <f>IF(Table_1[[#This Row],[Percent Salary Hike]]&lt;=12,"10-12%",IF(Table_1[[#This Row],[Percent Salary Hike]]&lt;=15,"13-15%",IF(Table_1[[#This Row],[Percent Salary Hike]]&lt;=18,"16-18%",IF(Table_1[[#This Row],[Percent Salary Hike]]&lt;=21,"19-21%","22%+"))))</f>
        <v>19-21%</v>
      </c>
      <c r="AV477" t="str">
        <f>IF(Table_1[[#This Row],[Years At Company]]&lt;=2,"0-2 Years",IF(Table_1[[#This Row],[Years At Company]]&lt;=5,"3-5 Years",IF(Table_1[[#This Row],[Years At Company]]&lt;=8,"6-8 Years",IF(Table_1[[#This Row],[Years At Company]]&lt;=11,"9-11 Years","12+ Years"))))</f>
        <v>3-5 Years</v>
      </c>
    </row>
    <row r="478" spans="1:48"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c r="AS478" s="13" t="str">
        <f>IF(Data!Q478&lt;=25,"18-25",IF(Data!Q478&lt;=35,"26-35",IF(Data!Q478&lt;=45,"36-45","46+")))</f>
        <v>18-25</v>
      </c>
      <c r="AT478" s="13" t="str">
        <f t="shared" si="7"/>
        <v>Young</v>
      </c>
      <c r="AU478" t="str">
        <f>IF(Table_1[[#This Row],[Percent Salary Hike]]&lt;=12,"10-12%",IF(Table_1[[#This Row],[Percent Salary Hike]]&lt;=15,"13-15%",IF(Table_1[[#This Row],[Percent Salary Hike]]&lt;=18,"16-18%",IF(Table_1[[#This Row],[Percent Salary Hike]]&lt;=21,"19-21%","22%+"))))</f>
        <v>19-21%</v>
      </c>
      <c r="AV478" t="str">
        <f>IF(Table_1[[#This Row],[Years At Company]]&lt;=2,"0-2 Years",IF(Table_1[[#This Row],[Years At Company]]&lt;=5,"3-5 Years",IF(Table_1[[#This Row],[Years At Company]]&lt;=8,"6-8 Years",IF(Table_1[[#This Row],[Years At Company]]&lt;=11,"9-11 Years","12+ Years"))))</f>
        <v>0-2 Years</v>
      </c>
    </row>
    <row r="479" spans="1:48"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c r="AS479" s="13" t="str">
        <f>IF(Data!Q479&lt;=25,"18-25",IF(Data!Q479&lt;=35,"26-35",IF(Data!Q479&lt;=45,"36-45","46+")))</f>
        <v>46+</v>
      </c>
      <c r="AT479" s="13" t="str">
        <f t="shared" si="7"/>
        <v>Senior</v>
      </c>
      <c r="AU479" t="str">
        <f>IF(Table_1[[#This Row],[Percent Salary Hike]]&lt;=12,"10-12%",IF(Table_1[[#This Row],[Percent Salary Hike]]&lt;=15,"13-15%",IF(Table_1[[#This Row],[Percent Salary Hike]]&lt;=18,"16-18%",IF(Table_1[[#This Row],[Percent Salary Hike]]&lt;=21,"19-21%","22%+"))))</f>
        <v>10-12%</v>
      </c>
      <c r="AV479" t="str">
        <f>IF(Table_1[[#This Row],[Years At Company]]&lt;=2,"0-2 Years",IF(Table_1[[#This Row],[Years At Company]]&lt;=5,"3-5 Years",IF(Table_1[[#This Row],[Years At Company]]&lt;=8,"6-8 Years",IF(Table_1[[#This Row],[Years At Company]]&lt;=11,"9-11 Years","12+ Years"))))</f>
        <v>12+ Years</v>
      </c>
    </row>
    <row r="480" spans="1:48"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c r="AS480" s="13" t="str">
        <f>IF(Data!Q480&lt;=25,"18-25",IF(Data!Q480&lt;=35,"26-35",IF(Data!Q480&lt;=45,"36-45","46+")))</f>
        <v>18-25</v>
      </c>
      <c r="AT480" s="13" t="str">
        <f t="shared" si="7"/>
        <v>Young</v>
      </c>
      <c r="AU480" t="str">
        <f>IF(Table_1[[#This Row],[Percent Salary Hike]]&lt;=12,"10-12%",IF(Table_1[[#This Row],[Percent Salary Hike]]&lt;=15,"13-15%",IF(Table_1[[#This Row],[Percent Salary Hike]]&lt;=18,"16-18%",IF(Table_1[[#This Row],[Percent Salary Hike]]&lt;=21,"19-21%","22%+"))))</f>
        <v>10-12%</v>
      </c>
      <c r="AV480" t="str">
        <f>IF(Table_1[[#This Row],[Years At Company]]&lt;=2,"0-2 Years",IF(Table_1[[#This Row],[Years At Company]]&lt;=5,"3-5 Years",IF(Table_1[[#This Row],[Years At Company]]&lt;=8,"6-8 Years",IF(Table_1[[#This Row],[Years At Company]]&lt;=11,"9-11 Years","12+ Years"))))</f>
        <v>6-8 Years</v>
      </c>
    </row>
    <row r="481" spans="1:48"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c r="AS481" s="13" t="str">
        <f>IF(Data!Q481&lt;=25,"18-25",IF(Data!Q481&lt;=35,"26-35",IF(Data!Q481&lt;=45,"36-45","46+")))</f>
        <v>18-25</v>
      </c>
      <c r="AT481" s="13" t="str">
        <f t="shared" si="7"/>
        <v>Young</v>
      </c>
      <c r="AU481" t="str">
        <f>IF(Table_1[[#This Row],[Percent Salary Hike]]&lt;=12,"10-12%",IF(Table_1[[#This Row],[Percent Salary Hike]]&lt;=15,"13-15%",IF(Table_1[[#This Row],[Percent Salary Hike]]&lt;=18,"16-18%",IF(Table_1[[#This Row],[Percent Salary Hike]]&lt;=21,"19-21%","22%+"))))</f>
        <v>16-18%</v>
      </c>
      <c r="AV481" t="str">
        <f>IF(Table_1[[#This Row],[Years At Company]]&lt;=2,"0-2 Years",IF(Table_1[[#This Row],[Years At Company]]&lt;=5,"3-5 Years",IF(Table_1[[#This Row],[Years At Company]]&lt;=8,"6-8 Years",IF(Table_1[[#This Row],[Years At Company]]&lt;=11,"9-11 Years","12+ Years"))))</f>
        <v>6-8 Years</v>
      </c>
    </row>
    <row r="482" spans="1:48"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c r="AS482" s="13" t="str">
        <f>IF(Data!Q482&lt;=25,"18-25",IF(Data!Q482&lt;=35,"26-35",IF(Data!Q482&lt;=45,"36-45","46+")))</f>
        <v>26-35</v>
      </c>
      <c r="AT482" s="13" t="str">
        <f t="shared" si="7"/>
        <v>Early Career</v>
      </c>
      <c r="AU482" t="str">
        <f>IF(Table_1[[#This Row],[Percent Salary Hike]]&lt;=12,"10-12%",IF(Table_1[[#This Row],[Percent Salary Hike]]&lt;=15,"13-15%",IF(Table_1[[#This Row],[Percent Salary Hike]]&lt;=18,"16-18%",IF(Table_1[[#This Row],[Percent Salary Hike]]&lt;=21,"19-21%","22%+"))))</f>
        <v>16-18%</v>
      </c>
      <c r="AV482" t="str">
        <f>IF(Table_1[[#This Row],[Years At Company]]&lt;=2,"0-2 Years",IF(Table_1[[#This Row],[Years At Company]]&lt;=5,"3-5 Years",IF(Table_1[[#This Row],[Years At Company]]&lt;=8,"6-8 Years",IF(Table_1[[#This Row],[Years At Company]]&lt;=11,"9-11 Years","12+ Years"))))</f>
        <v>0-2 Years</v>
      </c>
    </row>
    <row r="483" spans="1:48"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c r="AS483" s="13" t="str">
        <f>IF(Data!Q483&lt;=25,"18-25",IF(Data!Q483&lt;=35,"26-35",IF(Data!Q483&lt;=45,"36-45","46+")))</f>
        <v>26-35</v>
      </c>
      <c r="AT483" s="13" t="str">
        <f t="shared" si="7"/>
        <v>Early Career</v>
      </c>
      <c r="AU483" t="str">
        <f>IF(Table_1[[#This Row],[Percent Salary Hike]]&lt;=12,"10-12%",IF(Table_1[[#This Row],[Percent Salary Hike]]&lt;=15,"13-15%",IF(Table_1[[#This Row],[Percent Salary Hike]]&lt;=18,"16-18%",IF(Table_1[[#This Row],[Percent Salary Hike]]&lt;=21,"19-21%","22%+"))))</f>
        <v>13-15%</v>
      </c>
      <c r="AV483" t="str">
        <f>IF(Table_1[[#This Row],[Years At Company]]&lt;=2,"0-2 Years",IF(Table_1[[#This Row],[Years At Company]]&lt;=5,"3-5 Years",IF(Table_1[[#This Row],[Years At Company]]&lt;=8,"6-8 Years",IF(Table_1[[#This Row],[Years At Company]]&lt;=11,"9-11 Years","12+ Years"))))</f>
        <v>6-8 Years</v>
      </c>
    </row>
    <row r="484" spans="1:48"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c r="AS484" s="13" t="str">
        <f>IF(Data!Q484&lt;=25,"18-25",IF(Data!Q484&lt;=35,"26-35",IF(Data!Q484&lt;=45,"36-45","46+")))</f>
        <v>26-35</v>
      </c>
      <c r="AT484" s="13" t="str">
        <f t="shared" si="7"/>
        <v>Early Career</v>
      </c>
      <c r="AU484" t="str">
        <f>IF(Table_1[[#This Row],[Percent Salary Hike]]&lt;=12,"10-12%",IF(Table_1[[#This Row],[Percent Salary Hike]]&lt;=15,"13-15%",IF(Table_1[[#This Row],[Percent Salary Hike]]&lt;=18,"16-18%",IF(Table_1[[#This Row],[Percent Salary Hike]]&lt;=21,"19-21%","22%+"))))</f>
        <v>16-18%</v>
      </c>
      <c r="AV484" t="str">
        <f>IF(Table_1[[#This Row],[Years At Company]]&lt;=2,"0-2 Years",IF(Table_1[[#This Row],[Years At Company]]&lt;=5,"3-5 Years",IF(Table_1[[#This Row],[Years At Company]]&lt;=8,"6-8 Years",IF(Table_1[[#This Row],[Years At Company]]&lt;=11,"9-11 Years","12+ Years"))))</f>
        <v>3-5 Years</v>
      </c>
    </row>
    <row r="485" spans="1:48"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c r="AS485" s="13" t="str">
        <f>IF(Data!Q485&lt;=25,"18-25",IF(Data!Q485&lt;=35,"26-35",IF(Data!Q485&lt;=45,"36-45","46+")))</f>
        <v>26-35</v>
      </c>
      <c r="AT485" s="13" t="str">
        <f t="shared" si="7"/>
        <v>Early Career</v>
      </c>
      <c r="AU485" t="str">
        <f>IF(Table_1[[#This Row],[Percent Salary Hike]]&lt;=12,"10-12%",IF(Table_1[[#This Row],[Percent Salary Hike]]&lt;=15,"13-15%",IF(Table_1[[#This Row],[Percent Salary Hike]]&lt;=18,"16-18%",IF(Table_1[[#This Row],[Percent Salary Hike]]&lt;=21,"19-21%","22%+"))))</f>
        <v>13-15%</v>
      </c>
      <c r="AV485" t="str">
        <f>IF(Table_1[[#This Row],[Years At Company]]&lt;=2,"0-2 Years",IF(Table_1[[#This Row],[Years At Company]]&lt;=5,"3-5 Years",IF(Table_1[[#This Row],[Years At Company]]&lt;=8,"6-8 Years",IF(Table_1[[#This Row],[Years At Company]]&lt;=11,"9-11 Years","12+ Years"))))</f>
        <v>3-5 Years</v>
      </c>
    </row>
    <row r="486" spans="1:48"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c r="AS486" s="13" t="str">
        <f>IF(Data!Q486&lt;=25,"18-25",IF(Data!Q486&lt;=35,"26-35",IF(Data!Q486&lt;=45,"36-45","46+")))</f>
        <v>26-35</v>
      </c>
      <c r="AT486" s="13" t="str">
        <f t="shared" si="7"/>
        <v>Early Career</v>
      </c>
      <c r="AU486" t="str">
        <f>IF(Table_1[[#This Row],[Percent Salary Hike]]&lt;=12,"10-12%",IF(Table_1[[#This Row],[Percent Salary Hike]]&lt;=15,"13-15%",IF(Table_1[[#This Row],[Percent Salary Hike]]&lt;=18,"16-18%",IF(Table_1[[#This Row],[Percent Salary Hike]]&lt;=21,"19-21%","22%+"))))</f>
        <v>22%+</v>
      </c>
      <c r="AV486" t="str">
        <f>IF(Table_1[[#This Row],[Years At Company]]&lt;=2,"0-2 Years",IF(Table_1[[#This Row],[Years At Company]]&lt;=5,"3-5 Years",IF(Table_1[[#This Row],[Years At Company]]&lt;=8,"6-8 Years",IF(Table_1[[#This Row],[Years At Company]]&lt;=11,"9-11 Years","12+ Years"))))</f>
        <v>6-8 Years</v>
      </c>
    </row>
    <row r="487" spans="1:48"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c r="AS487" s="13" t="str">
        <f>IF(Data!Q487&lt;=25,"18-25",IF(Data!Q487&lt;=35,"26-35",IF(Data!Q487&lt;=45,"36-45","46+")))</f>
        <v>26-35</v>
      </c>
      <c r="AT487" s="13" t="str">
        <f t="shared" si="7"/>
        <v>Early Career</v>
      </c>
      <c r="AU487" t="str">
        <f>IF(Table_1[[#This Row],[Percent Salary Hike]]&lt;=12,"10-12%",IF(Table_1[[#This Row],[Percent Salary Hike]]&lt;=15,"13-15%",IF(Table_1[[#This Row],[Percent Salary Hike]]&lt;=18,"16-18%",IF(Table_1[[#This Row],[Percent Salary Hike]]&lt;=21,"19-21%","22%+"))))</f>
        <v>10-12%</v>
      </c>
      <c r="AV487" t="str">
        <f>IF(Table_1[[#This Row],[Years At Company]]&lt;=2,"0-2 Years",IF(Table_1[[#This Row],[Years At Company]]&lt;=5,"3-5 Years",IF(Table_1[[#This Row],[Years At Company]]&lt;=8,"6-8 Years",IF(Table_1[[#This Row],[Years At Company]]&lt;=11,"9-11 Years","12+ Years"))))</f>
        <v>3-5 Years</v>
      </c>
    </row>
    <row r="488" spans="1:48"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c r="AS488" s="13" t="str">
        <f>IF(Data!Q488&lt;=25,"18-25",IF(Data!Q488&lt;=35,"26-35",IF(Data!Q488&lt;=45,"36-45","46+")))</f>
        <v>36-45</v>
      </c>
      <c r="AT488" s="13" t="str">
        <f t="shared" si="7"/>
        <v>Mid Career</v>
      </c>
      <c r="AU488" t="str">
        <f>IF(Table_1[[#This Row],[Percent Salary Hike]]&lt;=12,"10-12%",IF(Table_1[[#This Row],[Percent Salary Hike]]&lt;=15,"13-15%",IF(Table_1[[#This Row],[Percent Salary Hike]]&lt;=18,"16-18%",IF(Table_1[[#This Row],[Percent Salary Hike]]&lt;=21,"19-21%","22%+"))))</f>
        <v>10-12%</v>
      </c>
      <c r="AV488" t="str">
        <f>IF(Table_1[[#This Row],[Years At Company]]&lt;=2,"0-2 Years",IF(Table_1[[#This Row],[Years At Company]]&lt;=5,"3-5 Years",IF(Table_1[[#This Row],[Years At Company]]&lt;=8,"6-8 Years",IF(Table_1[[#This Row],[Years At Company]]&lt;=11,"9-11 Years","12+ Years"))))</f>
        <v>3-5 Years</v>
      </c>
    </row>
    <row r="489" spans="1:48"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c r="AS489" s="13" t="str">
        <f>IF(Data!Q489&lt;=25,"18-25",IF(Data!Q489&lt;=35,"26-35",IF(Data!Q489&lt;=45,"36-45","46+")))</f>
        <v>18-25</v>
      </c>
      <c r="AT489" s="13" t="str">
        <f t="shared" si="7"/>
        <v>Young</v>
      </c>
      <c r="AU489" t="str">
        <f>IF(Table_1[[#This Row],[Percent Salary Hike]]&lt;=12,"10-12%",IF(Table_1[[#This Row],[Percent Salary Hike]]&lt;=15,"13-15%",IF(Table_1[[#This Row],[Percent Salary Hike]]&lt;=18,"16-18%",IF(Table_1[[#This Row],[Percent Salary Hike]]&lt;=21,"19-21%","22%+"))))</f>
        <v>13-15%</v>
      </c>
      <c r="AV489" t="str">
        <f>IF(Table_1[[#This Row],[Years At Company]]&lt;=2,"0-2 Years",IF(Table_1[[#This Row],[Years At Company]]&lt;=5,"3-5 Years",IF(Table_1[[#This Row],[Years At Company]]&lt;=8,"6-8 Years",IF(Table_1[[#This Row],[Years At Company]]&lt;=11,"9-11 Years","12+ Years"))))</f>
        <v>0-2 Years</v>
      </c>
    </row>
    <row r="490" spans="1:48"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c r="AS490" s="13" t="str">
        <f>IF(Data!Q490&lt;=25,"18-25",IF(Data!Q490&lt;=35,"26-35",IF(Data!Q490&lt;=45,"36-45","46+")))</f>
        <v>36-45</v>
      </c>
      <c r="AT490" s="13" t="str">
        <f t="shared" si="7"/>
        <v>Mid Career</v>
      </c>
      <c r="AU490" t="str">
        <f>IF(Table_1[[#This Row],[Percent Salary Hike]]&lt;=12,"10-12%",IF(Table_1[[#This Row],[Percent Salary Hike]]&lt;=15,"13-15%",IF(Table_1[[#This Row],[Percent Salary Hike]]&lt;=18,"16-18%",IF(Table_1[[#This Row],[Percent Salary Hike]]&lt;=21,"19-21%","22%+"))))</f>
        <v>13-15%</v>
      </c>
      <c r="AV490" t="str">
        <f>IF(Table_1[[#This Row],[Years At Company]]&lt;=2,"0-2 Years",IF(Table_1[[#This Row],[Years At Company]]&lt;=5,"3-5 Years",IF(Table_1[[#This Row],[Years At Company]]&lt;=8,"6-8 Years",IF(Table_1[[#This Row],[Years At Company]]&lt;=11,"9-11 Years","12+ Years"))))</f>
        <v>9-11 Years</v>
      </c>
    </row>
    <row r="491" spans="1:48"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c r="AS491" s="13" t="str">
        <f>IF(Data!Q491&lt;=25,"18-25",IF(Data!Q491&lt;=35,"26-35",IF(Data!Q491&lt;=45,"36-45","46+")))</f>
        <v>36-45</v>
      </c>
      <c r="AT491" s="13" t="str">
        <f t="shared" si="7"/>
        <v>Mid Career</v>
      </c>
      <c r="AU491" t="str">
        <f>IF(Table_1[[#This Row],[Percent Salary Hike]]&lt;=12,"10-12%",IF(Table_1[[#This Row],[Percent Salary Hike]]&lt;=15,"13-15%",IF(Table_1[[#This Row],[Percent Salary Hike]]&lt;=18,"16-18%",IF(Table_1[[#This Row],[Percent Salary Hike]]&lt;=21,"19-21%","22%+"))))</f>
        <v>13-15%</v>
      </c>
      <c r="AV491" t="str">
        <f>IF(Table_1[[#This Row],[Years At Company]]&lt;=2,"0-2 Years",IF(Table_1[[#This Row],[Years At Company]]&lt;=5,"3-5 Years",IF(Table_1[[#This Row],[Years At Company]]&lt;=8,"6-8 Years",IF(Table_1[[#This Row],[Years At Company]]&lt;=11,"9-11 Years","12+ Years"))))</f>
        <v>0-2 Years</v>
      </c>
    </row>
    <row r="492" spans="1:48"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c r="AS492" s="13" t="str">
        <f>IF(Data!Q492&lt;=25,"18-25",IF(Data!Q492&lt;=35,"26-35",IF(Data!Q492&lt;=45,"36-45","46+")))</f>
        <v>36-45</v>
      </c>
      <c r="AT492" s="13" t="str">
        <f t="shared" si="7"/>
        <v>Mid Career</v>
      </c>
      <c r="AU492" t="str">
        <f>IF(Table_1[[#This Row],[Percent Salary Hike]]&lt;=12,"10-12%",IF(Table_1[[#This Row],[Percent Salary Hike]]&lt;=15,"13-15%",IF(Table_1[[#This Row],[Percent Salary Hike]]&lt;=18,"16-18%",IF(Table_1[[#This Row],[Percent Salary Hike]]&lt;=21,"19-21%","22%+"))))</f>
        <v>16-18%</v>
      </c>
      <c r="AV492" t="str">
        <f>IF(Table_1[[#This Row],[Years At Company]]&lt;=2,"0-2 Years",IF(Table_1[[#This Row],[Years At Company]]&lt;=5,"3-5 Years",IF(Table_1[[#This Row],[Years At Company]]&lt;=8,"6-8 Years",IF(Table_1[[#This Row],[Years At Company]]&lt;=11,"9-11 Years","12+ Years"))))</f>
        <v>0-2 Years</v>
      </c>
    </row>
    <row r="493" spans="1:48"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c r="AS493" s="13" t="str">
        <f>IF(Data!Q493&lt;=25,"18-25",IF(Data!Q493&lt;=35,"26-35",IF(Data!Q493&lt;=45,"36-45","46+")))</f>
        <v>36-45</v>
      </c>
      <c r="AT493" s="13" t="str">
        <f t="shared" si="7"/>
        <v>Mid Career</v>
      </c>
      <c r="AU493" t="str">
        <f>IF(Table_1[[#This Row],[Percent Salary Hike]]&lt;=12,"10-12%",IF(Table_1[[#This Row],[Percent Salary Hike]]&lt;=15,"13-15%",IF(Table_1[[#This Row],[Percent Salary Hike]]&lt;=18,"16-18%",IF(Table_1[[#This Row],[Percent Salary Hike]]&lt;=21,"19-21%","22%+"))))</f>
        <v>13-15%</v>
      </c>
      <c r="AV493" t="str">
        <f>IF(Table_1[[#This Row],[Years At Company]]&lt;=2,"0-2 Years",IF(Table_1[[#This Row],[Years At Company]]&lt;=5,"3-5 Years",IF(Table_1[[#This Row],[Years At Company]]&lt;=8,"6-8 Years",IF(Table_1[[#This Row],[Years At Company]]&lt;=11,"9-11 Years","12+ Years"))))</f>
        <v>6-8 Years</v>
      </c>
    </row>
    <row r="494" spans="1:48"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c r="AS494" s="13" t="str">
        <f>IF(Data!Q494&lt;=25,"18-25",IF(Data!Q494&lt;=35,"26-35",IF(Data!Q494&lt;=45,"36-45","46+")))</f>
        <v>46+</v>
      </c>
      <c r="AT494" s="13" t="str">
        <f t="shared" si="7"/>
        <v>Senior</v>
      </c>
      <c r="AU494" t="str">
        <f>IF(Table_1[[#This Row],[Percent Salary Hike]]&lt;=12,"10-12%",IF(Table_1[[#This Row],[Percent Salary Hike]]&lt;=15,"13-15%",IF(Table_1[[#This Row],[Percent Salary Hike]]&lt;=18,"16-18%",IF(Table_1[[#This Row],[Percent Salary Hike]]&lt;=21,"19-21%","22%+"))))</f>
        <v>10-12%</v>
      </c>
      <c r="AV494" t="str">
        <f>IF(Table_1[[#This Row],[Years At Company]]&lt;=2,"0-2 Years",IF(Table_1[[#This Row],[Years At Company]]&lt;=5,"3-5 Years",IF(Table_1[[#This Row],[Years At Company]]&lt;=8,"6-8 Years",IF(Table_1[[#This Row],[Years At Company]]&lt;=11,"9-11 Years","12+ Years"))))</f>
        <v>3-5 Years</v>
      </c>
    </row>
    <row r="495" spans="1:48"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c r="AS495" s="13" t="str">
        <f>IF(Data!Q495&lt;=25,"18-25",IF(Data!Q495&lt;=35,"26-35",IF(Data!Q495&lt;=45,"36-45","46+")))</f>
        <v>36-45</v>
      </c>
      <c r="AT495" s="13" t="str">
        <f t="shared" si="7"/>
        <v>Mid Career</v>
      </c>
      <c r="AU495" t="str">
        <f>IF(Table_1[[#This Row],[Percent Salary Hike]]&lt;=12,"10-12%",IF(Table_1[[#This Row],[Percent Salary Hike]]&lt;=15,"13-15%",IF(Table_1[[#This Row],[Percent Salary Hike]]&lt;=18,"16-18%",IF(Table_1[[#This Row],[Percent Salary Hike]]&lt;=21,"19-21%","22%+"))))</f>
        <v>10-12%</v>
      </c>
      <c r="AV495" t="str">
        <f>IF(Table_1[[#This Row],[Years At Company]]&lt;=2,"0-2 Years",IF(Table_1[[#This Row],[Years At Company]]&lt;=5,"3-5 Years",IF(Table_1[[#This Row],[Years At Company]]&lt;=8,"6-8 Years",IF(Table_1[[#This Row],[Years At Company]]&lt;=11,"9-11 Years","12+ Years"))))</f>
        <v>0-2 Years</v>
      </c>
    </row>
    <row r="496" spans="1:48"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c r="AS496" s="13" t="str">
        <f>IF(Data!Q496&lt;=25,"18-25",IF(Data!Q496&lt;=35,"26-35",IF(Data!Q496&lt;=45,"36-45","46+")))</f>
        <v>26-35</v>
      </c>
      <c r="AT496" s="13" t="str">
        <f t="shared" si="7"/>
        <v>Early Career</v>
      </c>
      <c r="AU496" t="str">
        <f>IF(Table_1[[#This Row],[Percent Salary Hike]]&lt;=12,"10-12%",IF(Table_1[[#This Row],[Percent Salary Hike]]&lt;=15,"13-15%",IF(Table_1[[#This Row],[Percent Salary Hike]]&lt;=18,"16-18%",IF(Table_1[[#This Row],[Percent Salary Hike]]&lt;=21,"19-21%","22%+"))))</f>
        <v>16-18%</v>
      </c>
      <c r="AV496" t="str">
        <f>IF(Table_1[[#This Row],[Years At Company]]&lt;=2,"0-2 Years",IF(Table_1[[#This Row],[Years At Company]]&lt;=5,"3-5 Years",IF(Table_1[[#This Row],[Years At Company]]&lt;=8,"6-8 Years",IF(Table_1[[#This Row],[Years At Company]]&lt;=11,"9-11 Years","12+ Years"))))</f>
        <v>6-8 Years</v>
      </c>
    </row>
    <row r="497" spans="1:48"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c r="AS497" s="13" t="str">
        <f>IF(Data!Q497&lt;=25,"18-25",IF(Data!Q497&lt;=35,"26-35",IF(Data!Q497&lt;=45,"36-45","46+")))</f>
        <v>26-35</v>
      </c>
      <c r="AT497" s="13" t="str">
        <f t="shared" si="7"/>
        <v>Early Career</v>
      </c>
      <c r="AU497" t="str">
        <f>IF(Table_1[[#This Row],[Percent Salary Hike]]&lt;=12,"10-12%",IF(Table_1[[#This Row],[Percent Salary Hike]]&lt;=15,"13-15%",IF(Table_1[[#This Row],[Percent Salary Hike]]&lt;=18,"16-18%",IF(Table_1[[#This Row],[Percent Salary Hike]]&lt;=21,"19-21%","22%+"))))</f>
        <v>10-12%</v>
      </c>
      <c r="AV497" t="str">
        <f>IF(Table_1[[#This Row],[Years At Company]]&lt;=2,"0-2 Years",IF(Table_1[[#This Row],[Years At Company]]&lt;=5,"3-5 Years",IF(Table_1[[#This Row],[Years At Company]]&lt;=8,"6-8 Years",IF(Table_1[[#This Row],[Years At Company]]&lt;=11,"9-11 Years","12+ Years"))))</f>
        <v>3-5 Years</v>
      </c>
    </row>
    <row r="498" spans="1:48"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c r="AS498" s="13" t="str">
        <f>IF(Data!Q498&lt;=25,"18-25",IF(Data!Q498&lt;=35,"26-35",IF(Data!Q498&lt;=45,"36-45","46+")))</f>
        <v>18-25</v>
      </c>
      <c r="AT498" s="13" t="str">
        <f t="shared" si="7"/>
        <v>Young</v>
      </c>
      <c r="AU498" t="str">
        <f>IF(Table_1[[#This Row],[Percent Salary Hike]]&lt;=12,"10-12%",IF(Table_1[[#This Row],[Percent Salary Hike]]&lt;=15,"13-15%",IF(Table_1[[#This Row],[Percent Salary Hike]]&lt;=18,"16-18%",IF(Table_1[[#This Row],[Percent Salary Hike]]&lt;=21,"19-21%","22%+"))))</f>
        <v>10-12%</v>
      </c>
      <c r="AV498" t="str">
        <f>IF(Table_1[[#This Row],[Years At Company]]&lt;=2,"0-2 Years",IF(Table_1[[#This Row],[Years At Company]]&lt;=5,"3-5 Years",IF(Table_1[[#This Row],[Years At Company]]&lt;=8,"6-8 Years",IF(Table_1[[#This Row],[Years At Company]]&lt;=11,"9-11 Years","12+ Years"))))</f>
        <v>3-5 Years</v>
      </c>
    </row>
    <row r="499" spans="1:48"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c r="AS499" s="13" t="str">
        <f>IF(Data!Q499&lt;=25,"18-25",IF(Data!Q499&lt;=35,"26-35",IF(Data!Q499&lt;=45,"36-45","46+")))</f>
        <v>36-45</v>
      </c>
      <c r="AT499" s="13" t="str">
        <f t="shared" si="7"/>
        <v>Mid Career</v>
      </c>
      <c r="AU499" t="str">
        <f>IF(Table_1[[#This Row],[Percent Salary Hike]]&lt;=12,"10-12%",IF(Table_1[[#This Row],[Percent Salary Hike]]&lt;=15,"13-15%",IF(Table_1[[#This Row],[Percent Salary Hike]]&lt;=18,"16-18%",IF(Table_1[[#This Row],[Percent Salary Hike]]&lt;=21,"19-21%","22%+"))))</f>
        <v>10-12%</v>
      </c>
      <c r="AV499" t="str">
        <f>IF(Table_1[[#This Row],[Years At Company]]&lt;=2,"0-2 Years",IF(Table_1[[#This Row],[Years At Company]]&lt;=5,"3-5 Years",IF(Table_1[[#This Row],[Years At Company]]&lt;=8,"6-8 Years",IF(Table_1[[#This Row],[Years At Company]]&lt;=11,"9-11 Years","12+ Years"))))</f>
        <v>0-2 Years</v>
      </c>
    </row>
    <row r="500" spans="1:48"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c r="AS500" s="13" t="str">
        <f>IF(Data!Q500&lt;=25,"18-25",IF(Data!Q500&lt;=35,"26-35",IF(Data!Q500&lt;=45,"36-45","46+")))</f>
        <v>18-25</v>
      </c>
      <c r="AT500" s="13" t="str">
        <f t="shared" si="7"/>
        <v>Young</v>
      </c>
      <c r="AU500" t="str">
        <f>IF(Table_1[[#This Row],[Percent Salary Hike]]&lt;=12,"10-12%",IF(Table_1[[#This Row],[Percent Salary Hike]]&lt;=15,"13-15%",IF(Table_1[[#This Row],[Percent Salary Hike]]&lt;=18,"16-18%",IF(Table_1[[#This Row],[Percent Salary Hike]]&lt;=21,"19-21%","22%+"))))</f>
        <v>19-21%</v>
      </c>
      <c r="AV500" t="str">
        <f>IF(Table_1[[#This Row],[Years At Company]]&lt;=2,"0-2 Years",IF(Table_1[[#This Row],[Years At Company]]&lt;=5,"3-5 Years",IF(Table_1[[#This Row],[Years At Company]]&lt;=8,"6-8 Years",IF(Table_1[[#This Row],[Years At Company]]&lt;=11,"9-11 Years","12+ Years"))))</f>
        <v>0-2 Years</v>
      </c>
    </row>
    <row r="501" spans="1:48"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c r="AS501" s="13" t="str">
        <f>IF(Data!Q501&lt;=25,"18-25",IF(Data!Q501&lt;=35,"26-35",IF(Data!Q501&lt;=45,"36-45","46+")))</f>
        <v>26-35</v>
      </c>
      <c r="AT501" s="13" t="str">
        <f t="shared" si="7"/>
        <v>Early Career</v>
      </c>
      <c r="AU501" t="str">
        <f>IF(Table_1[[#This Row],[Percent Salary Hike]]&lt;=12,"10-12%",IF(Table_1[[#This Row],[Percent Salary Hike]]&lt;=15,"13-15%",IF(Table_1[[#This Row],[Percent Salary Hike]]&lt;=18,"16-18%",IF(Table_1[[#This Row],[Percent Salary Hike]]&lt;=21,"19-21%","22%+"))))</f>
        <v>10-12%</v>
      </c>
      <c r="AV501" t="str">
        <f>IF(Table_1[[#This Row],[Years At Company]]&lt;=2,"0-2 Years",IF(Table_1[[#This Row],[Years At Company]]&lt;=5,"3-5 Years",IF(Table_1[[#This Row],[Years At Company]]&lt;=8,"6-8 Years",IF(Table_1[[#This Row],[Years At Company]]&lt;=11,"9-11 Years","12+ Years"))))</f>
        <v>3-5 Years</v>
      </c>
    </row>
    <row r="502" spans="1:48"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c r="AS502" s="13" t="str">
        <f>IF(Data!Q502&lt;=25,"18-25",IF(Data!Q502&lt;=35,"26-35",IF(Data!Q502&lt;=45,"36-45","46+")))</f>
        <v>26-35</v>
      </c>
      <c r="AT502" s="13" t="str">
        <f t="shared" si="7"/>
        <v>Early Career</v>
      </c>
      <c r="AU502" t="str">
        <f>IF(Table_1[[#This Row],[Percent Salary Hike]]&lt;=12,"10-12%",IF(Table_1[[#This Row],[Percent Salary Hike]]&lt;=15,"13-15%",IF(Table_1[[#This Row],[Percent Salary Hike]]&lt;=18,"16-18%",IF(Table_1[[#This Row],[Percent Salary Hike]]&lt;=21,"19-21%","22%+"))))</f>
        <v>10-12%</v>
      </c>
      <c r="AV502" t="str">
        <f>IF(Table_1[[#This Row],[Years At Company]]&lt;=2,"0-2 Years",IF(Table_1[[#This Row],[Years At Company]]&lt;=5,"3-5 Years",IF(Table_1[[#This Row],[Years At Company]]&lt;=8,"6-8 Years",IF(Table_1[[#This Row],[Years At Company]]&lt;=11,"9-11 Years","12+ Years"))))</f>
        <v>6-8 Years</v>
      </c>
    </row>
    <row r="503" spans="1:48"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c r="AS503" s="13" t="str">
        <f>IF(Data!Q503&lt;=25,"18-25",IF(Data!Q503&lt;=35,"26-35",IF(Data!Q503&lt;=45,"36-45","46+")))</f>
        <v>26-35</v>
      </c>
      <c r="AT503" s="13" t="str">
        <f t="shared" si="7"/>
        <v>Early Career</v>
      </c>
      <c r="AU503" t="str">
        <f>IF(Table_1[[#This Row],[Percent Salary Hike]]&lt;=12,"10-12%",IF(Table_1[[#This Row],[Percent Salary Hike]]&lt;=15,"13-15%",IF(Table_1[[#This Row],[Percent Salary Hike]]&lt;=18,"16-18%",IF(Table_1[[#This Row],[Percent Salary Hike]]&lt;=21,"19-21%","22%+"))))</f>
        <v>19-21%</v>
      </c>
      <c r="AV503" t="str">
        <f>IF(Table_1[[#This Row],[Years At Company]]&lt;=2,"0-2 Years",IF(Table_1[[#This Row],[Years At Company]]&lt;=5,"3-5 Years",IF(Table_1[[#This Row],[Years At Company]]&lt;=8,"6-8 Years",IF(Table_1[[#This Row],[Years At Company]]&lt;=11,"9-11 Years","12+ Years"))))</f>
        <v>0-2 Years</v>
      </c>
    </row>
    <row r="504" spans="1:48"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c r="AS504" s="13" t="str">
        <f>IF(Data!Q504&lt;=25,"18-25",IF(Data!Q504&lt;=35,"26-35",IF(Data!Q504&lt;=45,"36-45","46+")))</f>
        <v>46+</v>
      </c>
      <c r="AT504" s="13" t="str">
        <f t="shared" si="7"/>
        <v>Senior</v>
      </c>
      <c r="AU504" t="str">
        <f>IF(Table_1[[#This Row],[Percent Salary Hike]]&lt;=12,"10-12%",IF(Table_1[[#This Row],[Percent Salary Hike]]&lt;=15,"13-15%",IF(Table_1[[#This Row],[Percent Salary Hike]]&lt;=18,"16-18%",IF(Table_1[[#This Row],[Percent Salary Hike]]&lt;=21,"19-21%","22%+"))))</f>
        <v>19-21%</v>
      </c>
      <c r="AV504" t="str">
        <f>IF(Table_1[[#This Row],[Years At Company]]&lt;=2,"0-2 Years",IF(Table_1[[#This Row],[Years At Company]]&lt;=5,"3-5 Years",IF(Table_1[[#This Row],[Years At Company]]&lt;=8,"6-8 Years",IF(Table_1[[#This Row],[Years At Company]]&lt;=11,"9-11 Years","12+ Years"))))</f>
        <v>12+ Years</v>
      </c>
    </row>
    <row r="505" spans="1:48"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c r="AS505" s="13" t="str">
        <f>IF(Data!Q505&lt;=25,"18-25",IF(Data!Q505&lt;=35,"26-35",IF(Data!Q505&lt;=45,"36-45","46+")))</f>
        <v>26-35</v>
      </c>
      <c r="AT505" s="13" t="str">
        <f t="shared" si="7"/>
        <v>Early Career</v>
      </c>
      <c r="AU505" t="str">
        <f>IF(Table_1[[#This Row],[Percent Salary Hike]]&lt;=12,"10-12%",IF(Table_1[[#This Row],[Percent Salary Hike]]&lt;=15,"13-15%",IF(Table_1[[#This Row],[Percent Salary Hike]]&lt;=18,"16-18%",IF(Table_1[[#This Row],[Percent Salary Hike]]&lt;=21,"19-21%","22%+"))))</f>
        <v>10-12%</v>
      </c>
      <c r="AV505" t="str">
        <f>IF(Table_1[[#This Row],[Years At Company]]&lt;=2,"0-2 Years",IF(Table_1[[#This Row],[Years At Company]]&lt;=5,"3-5 Years",IF(Table_1[[#This Row],[Years At Company]]&lt;=8,"6-8 Years",IF(Table_1[[#This Row],[Years At Company]]&lt;=11,"9-11 Years","12+ Years"))))</f>
        <v>9-11 Years</v>
      </c>
    </row>
    <row r="506" spans="1:48"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c r="AS506" s="13" t="str">
        <f>IF(Data!Q506&lt;=25,"18-25",IF(Data!Q506&lt;=35,"26-35",IF(Data!Q506&lt;=45,"36-45","46+")))</f>
        <v>36-45</v>
      </c>
      <c r="AT506" s="13" t="str">
        <f t="shared" si="7"/>
        <v>Mid Career</v>
      </c>
      <c r="AU506" t="str">
        <f>IF(Table_1[[#This Row],[Percent Salary Hike]]&lt;=12,"10-12%",IF(Table_1[[#This Row],[Percent Salary Hike]]&lt;=15,"13-15%",IF(Table_1[[#This Row],[Percent Salary Hike]]&lt;=18,"16-18%",IF(Table_1[[#This Row],[Percent Salary Hike]]&lt;=21,"19-21%","22%+"))))</f>
        <v>13-15%</v>
      </c>
      <c r="AV506" t="str">
        <f>IF(Table_1[[#This Row],[Years At Company]]&lt;=2,"0-2 Years",IF(Table_1[[#This Row],[Years At Company]]&lt;=5,"3-5 Years",IF(Table_1[[#This Row],[Years At Company]]&lt;=8,"6-8 Years",IF(Table_1[[#This Row],[Years At Company]]&lt;=11,"9-11 Years","12+ Years"))))</f>
        <v>0-2 Years</v>
      </c>
    </row>
    <row r="507" spans="1:48"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c r="AS507" s="13" t="str">
        <f>IF(Data!Q507&lt;=25,"18-25",IF(Data!Q507&lt;=35,"26-35",IF(Data!Q507&lt;=45,"36-45","46+")))</f>
        <v>26-35</v>
      </c>
      <c r="AT507" s="13" t="str">
        <f t="shared" si="7"/>
        <v>Early Career</v>
      </c>
      <c r="AU507" t="str">
        <f>IF(Table_1[[#This Row],[Percent Salary Hike]]&lt;=12,"10-12%",IF(Table_1[[#This Row],[Percent Salary Hike]]&lt;=15,"13-15%",IF(Table_1[[#This Row],[Percent Salary Hike]]&lt;=18,"16-18%",IF(Table_1[[#This Row],[Percent Salary Hike]]&lt;=21,"19-21%","22%+"))))</f>
        <v>13-15%</v>
      </c>
      <c r="AV507" t="str">
        <f>IF(Table_1[[#This Row],[Years At Company]]&lt;=2,"0-2 Years",IF(Table_1[[#This Row],[Years At Company]]&lt;=5,"3-5 Years",IF(Table_1[[#This Row],[Years At Company]]&lt;=8,"6-8 Years",IF(Table_1[[#This Row],[Years At Company]]&lt;=11,"9-11 Years","12+ Years"))))</f>
        <v>3-5 Years</v>
      </c>
    </row>
    <row r="508" spans="1:48"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c r="AS508" s="13" t="str">
        <f>IF(Data!Q508&lt;=25,"18-25",IF(Data!Q508&lt;=35,"26-35",IF(Data!Q508&lt;=45,"36-45","46+")))</f>
        <v>36-45</v>
      </c>
      <c r="AT508" s="13" t="str">
        <f t="shared" si="7"/>
        <v>Mid Career</v>
      </c>
      <c r="AU508" t="str">
        <f>IF(Table_1[[#This Row],[Percent Salary Hike]]&lt;=12,"10-12%",IF(Table_1[[#This Row],[Percent Salary Hike]]&lt;=15,"13-15%",IF(Table_1[[#This Row],[Percent Salary Hike]]&lt;=18,"16-18%",IF(Table_1[[#This Row],[Percent Salary Hike]]&lt;=21,"19-21%","22%+"))))</f>
        <v>13-15%</v>
      </c>
      <c r="AV508" t="str">
        <f>IF(Table_1[[#This Row],[Years At Company]]&lt;=2,"0-2 Years",IF(Table_1[[#This Row],[Years At Company]]&lt;=5,"3-5 Years",IF(Table_1[[#This Row],[Years At Company]]&lt;=8,"6-8 Years",IF(Table_1[[#This Row],[Years At Company]]&lt;=11,"9-11 Years","12+ Years"))))</f>
        <v>9-11 Years</v>
      </c>
    </row>
    <row r="509" spans="1:48"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c r="AS509" s="13" t="str">
        <f>IF(Data!Q509&lt;=25,"18-25",IF(Data!Q509&lt;=35,"26-35",IF(Data!Q509&lt;=45,"36-45","46+")))</f>
        <v>26-35</v>
      </c>
      <c r="AT509" s="13" t="str">
        <f t="shared" si="7"/>
        <v>Early Career</v>
      </c>
      <c r="AU509" t="str">
        <f>IF(Table_1[[#This Row],[Percent Salary Hike]]&lt;=12,"10-12%",IF(Table_1[[#This Row],[Percent Salary Hike]]&lt;=15,"13-15%",IF(Table_1[[#This Row],[Percent Salary Hike]]&lt;=18,"16-18%",IF(Table_1[[#This Row],[Percent Salary Hike]]&lt;=21,"19-21%","22%+"))))</f>
        <v>13-15%</v>
      </c>
      <c r="AV509" t="str">
        <f>IF(Table_1[[#This Row],[Years At Company]]&lt;=2,"0-2 Years",IF(Table_1[[#This Row],[Years At Company]]&lt;=5,"3-5 Years",IF(Table_1[[#This Row],[Years At Company]]&lt;=8,"6-8 Years",IF(Table_1[[#This Row],[Years At Company]]&lt;=11,"9-11 Years","12+ Years"))))</f>
        <v>6-8 Years</v>
      </c>
    </row>
    <row r="510" spans="1:48"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c r="AS510" s="13" t="str">
        <f>IF(Data!Q510&lt;=25,"18-25",IF(Data!Q510&lt;=35,"26-35",IF(Data!Q510&lt;=45,"36-45","46+")))</f>
        <v>26-35</v>
      </c>
      <c r="AT510" s="13" t="str">
        <f t="shared" si="7"/>
        <v>Early Career</v>
      </c>
      <c r="AU510" t="str">
        <f>IF(Table_1[[#This Row],[Percent Salary Hike]]&lt;=12,"10-12%",IF(Table_1[[#This Row],[Percent Salary Hike]]&lt;=15,"13-15%",IF(Table_1[[#This Row],[Percent Salary Hike]]&lt;=18,"16-18%",IF(Table_1[[#This Row],[Percent Salary Hike]]&lt;=21,"19-21%","22%+"))))</f>
        <v>13-15%</v>
      </c>
      <c r="AV510" t="str">
        <f>IF(Table_1[[#This Row],[Years At Company]]&lt;=2,"0-2 Years",IF(Table_1[[#This Row],[Years At Company]]&lt;=5,"3-5 Years",IF(Table_1[[#This Row],[Years At Company]]&lt;=8,"6-8 Years",IF(Table_1[[#This Row],[Years At Company]]&lt;=11,"9-11 Years","12+ Years"))))</f>
        <v>12+ Years</v>
      </c>
    </row>
    <row r="511" spans="1:48"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c r="AS511" s="13" t="str">
        <f>IF(Data!Q511&lt;=25,"18-25",IF(Data!Q511&lt;=35,"26-35",IF(Data!Q511&lt;=45,"36-45","46+")))</f>
        <v>26-35</v>
      </c>
      <c r="AT511" s="13" t="str">
        <f t="shared" si="7"/>
        <v>Early Career</v>
      </c>
      <c r="AU511" t="str">
        <f>IF(Table_1[[#This Row],[Percent Salary Hike]]&lt;=12,"10-12%",IF(Table_1[[#This Row],[Percent Salary Hike]]&lt;=15,"13-15%",IF(Table_1[[#This Row],[Percent Salary Hike]]&lt;=18,"16-18%",IF(Table_1[[#This Row],[Percent Salary Hike]]&lt;=21,"19-21%","22%+"))))</f>
        <v>22%+</v>
      </c>
      <c r="AV511" t="str">
        <f>IF(Table_1[[#This Row],[Years At Company]]&lt;=2,"0-2 Years",IF(Table_1[[#This Row],[Years At Company]]&lt;=5,"3-5 Years",IF(Table_1[[#This Row],[Years At Company]]&lt;=8,"6-8 Years",IF(Table_1[[#This Row],[Years At Company]]&lt;=11,"9-11 Years","12+ Years"))))</f>
        <v>12+ Years</v>
      </c>
    </row>
    <row r="512" spans="1:48"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c r="AS512" s="13" t="str">
        <f>IF(Data!Q512&lt;=25,"18-25",IF(Data!Q512&lt;=35,"26-35",IF(Data!Q512&lt;=45,"36-45","46+")))</f>
        <v>46+</v>
      </c>
      <c r="AT512" s="13" t="str">
        <f t="shared" si="7"/>
        <v>Senior</v>
      </c>
      <c r="AU512" t="str">
        <f>IF(Table_1[[#This Row],[Percent Salary Hike]]&lt;=12,"10-12%",IF(Table_1[[#This Row],[Percent Salary Hike]]&lt;=15,"13-15%",IF(Table_1[[#This Row],[Percent Salary Hike]]&lt;=18,"16-18%",IF(Table_1[[#This Row],[Percent Salary Hike]]&lt;=21,"19-21%","22%+"))))</f>
        <v>13-15%</v>
      </c>
      <c r="AV512" t="str">
        <f>IF(Table_1[[#This Row],[Years At Company]]&lt;=2,"0-2 Years",IF(Table_1[[#This Row],[Years At Company]]&lt;=5,"3-5 Years",IF(Table_1[[#This Row],[Years At Company]]&lt;=8,"6-8 Years",IF(Table_1[[#This Row],[Years At Company]]&lt;=11,"9-11 Years","12+ Years"))))</f>
        <v>9-11 Years</v>
      </c>
    </row>
    <row r="513" spans="1:48"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c r="AS513" s="13" t="str">
        <f>IF(Data!Q513&lt;=25,"18-25",IF(Data!Q513&lt;=35,"26-35",IF(Data!Q513&lt;=45,"36-45","46+")))</f>
        <v>36-45</v>
      </c>
      <c r="AT513" s="13" t="str">
        <f t="shared" si="7"/>
        <v>Mid Career</v>
      </c>
      <c r="AU513" t="str">
        <f>IF(Table_1[[#This Row],[Percent Salary Hike]]&lt;=12,"10-12%",IF(Table_1[[#This Row],[Percent Salary Hike]]&lt;=15,"13-15%",IF(Table_1[[#This Row],[Percent Salary Hike]]&lt;=18,"16-18%",IF(Table_1[[#This Row],[Percent Salary Hike]]&lt;=21,"19-21%","22%+"))))</f>
        <v>10-12%</v>
      </c>
      <c r="AV513" t="str">
        <f>IF(Table_1[[#This Row],[Years At Company]]&lt;=2,"0-2 Years",IF(Table_1[[#This Row],[Years At Company]]&lt;=5,"3-5 Years",IF(Table_1[[#This Row],[Years At Company]]&lt;=8,"6-8 Years",IF(Table_1[[#This Row],[Years At Company]]&lt;=11,"9-11 Years","12+ Years"))))</f>
        <v>3-5 Years</v>
      </c>
    </row>
    <row r="514" spans="1:48"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c r="AS514" s="13" t="str">
        <f>IF(Data!Q514&lt;=25,"18-25",IF(Data!Q514&lt;=35,"26-35",IF(Data!Q514&lt;=45,"36-45","46+")))</f>
        <v>26-35</v>
      </c>
      <c r="AT514" s="13" t="str">
        <f t="shared" ref="AT514:AT577" si="8">IF(AS514="18-25","Young",IF(AS514="26-35","Early Career",IF(AS514="36-45","Mid Career","Senior")))</f>
        <v>Early Career</v>
      </c>
      <c r="AU514" t="str">
        <f>IF(Table_1[[#This Row],[Percent Salary Hike]]&lt;=12,"10-12%",IF(Table_1[[#This Row],[Percent Salary Hike]]&lt;=15,"13-15%",IF(Table_1[[#This Row],[Percent Salary Hike]]&lt;=18,"16-18%",IF(Table_1[[#This Row],[Percent Salary Hike]]&lt;=21,"19-21%","22%+"))))</f>
        <v>13-15%</v>
      </c>
      <c r="AV514" t="str">
        <f>IF(Table_1[[#This Row],[Years At Company]]&lt;=2,"0-2 Years",IF(Table_1[[#This Row],[Years At Company]]&lt;=5,"3-5 Years",IF(Table_1[[#This Row],[Years At Company]]&lt;=8,"6-8 Years",IF(Table_1[[#This Row],[Years At Company]]&lt;=11,"9-11 Years","12+ Years"))))</f>
        <v>3-5 Years</v>
      </c>
    </row>
    <row r="515" spans="1:48"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c r="AS515" s="13" t="str">
        <f>IF(Data!Q515&lt;=25,"18-25",IF(Data!Q515&lt;=35,"26-35",IF(Data!Q515&lt;=45,"36-45","46+")))</f>
        <v>18-25</v>
      </c>
      <c r="AT515" s="13" t="str">
        <f t="shared" si="8"/>
        <v>Young</v>
      </c>
      <c r="AU515" t="str">
        <f>IF(Table_1[[#This Row],[Percent Salary Hike]]&lt;=12,"10-12%",IF(Table_1[[#This Row],[Percent Salary Hike]]&lt;=15,"13-15%",IF(Table_1[[#This Row],[Percent Salary Hike]]&lt;=18,"16-18%",IF(Table_1[[#This Row],[Percent Salary Hike]]&lt;=21,"19-21%","22%+"))))</f>
        <v>10-12%</v>
      </c>
      <c r="AV515" t="str">
        <f>IF(Table_1[[#This Row],[Years At Company]]&lt;=2,"0-2 Years",IF(Table_1[[#This Row],[Years At Company]]&lt;=5,"3-5 Years",IF(Table_1[[#This Row],[Years At Company]]&lt;=8,"6-8 Years",IF(Table_1[[#This Row],[Years At Company]]&lt;=11,"9-11 Years","12+ Years"))))</f>
        <v>0-2 Years</v>
      </c>
    </row>
    <row r="516" spans="1:48"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c r="AS516" s="13" t="str">
        <f>IF(Data!Q516&lt;=25,"18-25",IF(Data!Q516&lt;=35,"26-35",IF(Data!Q516&lt;=45,"36-45","46+")))</f>
        <v>26-35</v>
      </c>
      <c r="AT516" s="13" t="str">
        <f t="shared" si="8"/>
        <v>Early Career</v>
      </c>
      <c r="AU516" t="str">
        <f>IF(Table_1[[#This Row],[Percent Salary Hike]]&lt;=12,"10-12%",IF(Table_1[[#This Row],[Percent Salary Hike]]&lt;=15,"13-15%",IF(Table_1[[#This Row],[Percent Salary Hike]]&lt;=18,"16-18%",IF(Table_1[[#This Row],[Percent Salary Hike]]&lt;=21,"19-21%","22%+"))))</f>
        <v>10-12%</v>
      </c>
      <c r="AV516" t="str">
        <f>IF(Table_1[[#This Row],[Years At Company]]&lt;=2,"0-2 Years",IF(Table_1[[#This Row],[Years At Company]]&lt;=5,"3-5 Years",IF(Table_1[[#This Row],[Years At Company]]&lt;=8,"6-8 Years",IF(Table_1[[#This Row],[Years At Company]]&lt;=11,"9-11 Years","12+ Years"))))</f>
        <v>9-11 Years</v>
      </c>
    </row>
    <row r="517" spans="1:48"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c r="AS517" s="13" t="str">
        <f>IF(Data!Q517&lt;=25,"18-25",IF(Data!Q517&lt;=35,"26-35",IF(Data!Q517&lt;=45,"36-45","46+")))</f>
        <v>26-35</v>
      </c>
      <c r="AT517" s="13" t="str">
        <f t="shared" si="8"/>
        <v>Early Career</v>
      </c>
      <c r="AU517" t="str">
        <f>IF(Table_1[[#This Row],[Percent Salary Hike]]&lt;=12,"10-12%",IF(Table_1[[#This Row],[Percent Salary Hike]]&lt;=15,"13-15%",IF(Table_1[[#This Row],[Percent Salary Hike]]&lt;=18,"16-18%",IF(Table_1[[#This Row],[Percent Salary Hike]]&lt;=21,"19-21%","22%+"))))</f>
        <v>16-18%</v>
      </c>
      <c r="AV517" t="str">
        <f>IF(Table_1[[#This Row],[Years At Company]]&lt;=2,"0-2 Years",IF(Table_1[[#This Row],[Years At Company]]&lt;=5,"3-5 Years",IF(Table_1[[#This Row],[Years At Company]]&lt;=8,"6-8 Years",IF(Table_1[[#This Row],[Years At Company]]&lt;=11,"9-11 Years","12+ Years"))))</f>
        <v>0-2 Years</v>
      </c>
    </row>
    <row r="518" spans="1:48"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c r="AS518" s="13" t="str">
        <f>IF(Data!Q518&lt;=25,"18-25",IF(Data!Q518&lt;=35,"26-35",IF(Data!Q518&lt;=45,"36-45","46+")))</f>
        <v>18-25</v>
      </c>
      <c r="AT518" s="13" t="str">
        <f t="shared" si="8"/>
        <v>Young</v>
      </c>
      <c r="AU518" t="str">
        <f>IF(Table_1[[#This Row],[Percent Salary Hike]]&lt;=12,"10-12%",IF(Table_1[[#This Row],[Percent Salary Hike]]&lt;=15,"13-15%",IF(Table_1[[#This Row],[Percent Salary Hike]]&lt;=18,"16-18%",IF(Table_1[[#This Row],[Percent Salary Hike]]&lt;=21,"19-21%","22%+"))))</f>
        <v>16-18%</v>
      </c>
      <c r="AV518" t="str">
        <f>IF(Table_1[[#This Row],[Years At Company]]&lt;=2,"0-2 Years",IF(Table_1[[#This Row],[Years At Company]]&lt;=5,"3-5 Years",IF(Table_1[[#This Row],[Years At Company]]&lt;=8,"6-8 Years",IF(Table_1[[#This Row],[Years At Company]]&lt;=11,"9-11 Years","12+ Years"))))</f>
        <v>3-5 Years</v>
      </c>
    </row>
    <row r="519" spans="1:48"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c r="AS519" s="13" t="str">
        <f>IF(Data!Q519&lt;=25,"18-25",IF(Data!Q519&lt;=35,"26-35",IF(Data!Q519&lt;=45,"36-45","46+")))</f>
        <v>18-25</v>
      </c>
      <c r="AT519" s="13" t="str">
        <f t="shared" si="8"/>
        <v>Young</v>
      </c>
      <c r="AU519" t="str">
        <f>IF(Table_1[[#This Row],[Percent Salary Hike]]&lt;=12,"10-12%",IF(Table_1[[#This Row],[Percent Salary Hike]]&lt;=15,"13-15%",IF(Table_1[[#This Row],[Percent Salary Hike]]&lt;=18,"16-18%",IF(Table_1[[#This Row],[Percent Salary Hike]]&lt;=21,"19-21%","22%+"))))</f>
        <v>22%+</v>
      </c>
      <c r="AV519" t="str">
        <f>IF(Table_1[[#This Row],[Years At Company]]&lt;=2,"0-2 Years",IF(Table_1[[#This Row],[Years At Company]]&lt;=5,"3-5 Years",IF(Table_1[[#This Row],[Years At Company]]&lt;=8,"6-8 Years",IF(Table_1[[#This Row],[Years At Company]]&lt;=11,"9-11 Years","12+ Years"))))</f>
        <v>3-5 Years</v>
      </c>
    </row>
    <row r="520" spans="1:48"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c r="AS520" s="13" t="str">
        <f>IF(Data!Q520&lt;=25,"18-25",IF(Data!Q520&lt;=35,"26-35",IF(Data!Q520&lt;=45,"36-45","46+")))</f>
        <v>36-45</v>
      </c>
      <c r="AT520" s="13" t="str">
        <f t="shared" si="8"/>
        <v>Mid Career</v>
      </c>
      <c r="AU520" t="str">
        <f>IF(Table_1[[#This Row],[Percent Salary Hike]]&lt;=12,"10-12%",IF(Table_1[[#This Row],[Percent Salary Hike]]&lt;=15,"13-15%",IF(Table_1[[#This Row],[Percent Salary Hike]]&lt;=18,"16-18%",IF(Table_1[[#This Row],[Percent Salary Hike]]&lt;=21,"19-21%","22%+"))))</f>
        <v>19-21%</v>
      </c>
      <c r="AV520" t="str">
        <f>IF(Table_1[[#This Row],[Years At Company]]&lt;=2,"0-2 Years",IF(Table_1[[#This Row],[Years At Company]]&lt;=5,"3-5 Years",IF(Table_1[[#This Row],[Years At Company]]&lt;=8,"6-8 Years",IF(Table_1[[#This Row],[Years At Company]]&lt;=11,"9-11 Years","12+ Years"))))</f>
        <v>6-8 Years</v>
      </c>
    </row>
    <row r="521" spans="1:48"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c r="AS521" s="13" t="str">
        <f>IF(Data!Q521&lt;=25,"18-25",IF(Data!Q521&lt;=35,"26-35",IF(Data!Q521&lt;=45,"36-45","46+")))</f>
        <v>26-35</v>
      </c>
      <c r="AT521" s="13" t="str">
        <f t="shared" si="8"/>
        <v>Early Career</v>
      </c>
      <c r="AU521" t="str">
        <f>IF(Table_1[[#This Row],[Percent Salary Hike]]&lt;=12,"10-12%",IF(Table_1[[#This Row],[Percent Salary Hike]]&lt;=15,"13-15%",IF(Table_1[[#This Row],[Percent Salary Hike]]&lt;=18,"16-18%",IF(Table_1[[#This Row],[Percent Salary Hike]]&lt;=21,"19-21%","22%+"))))</f>
        <v>16-18%</v>
      </c>
      <c r="AV521" t="str">
        <f>IF(Table_1[[#This Row],[Years At Company]]&lt;=2,"0-2 Years",IF(Table_1[[#This Row],[Years At Company]]&lt;=5,"3-5 Years",IF(Table_1[[#This Row],[Years At Company]]&lt;=8,"6-8 Years",IF(Table_1[[#This Row],[Years At Company]]&lt;=11,"9-11 Years","12+ Years"))))</f>
        <v>9-11 Years</v>
      </c>
    </row>
    <row r="522" spans="1:48"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c r="AS522" s="13" t="str">
        <f>IF(Data!Q522&lt;=25,"18-25",IF(Data!Q522&lt;=35,"26-35",IF(Data!Q522&lt;=45,"36-45","46+")))</f>
        <v>46+</v>
      </c>
      <c r="AT522" s="13" t="str">
        <f t="shared" si="8"/>
        <v>Senior</v>
      </c>
      <c r="AU522" t="str">
        <f>IF(Table_1[[#This Row],[Percent Salary Hike]]&lt;=12,"10-12%",IF(Table_1[[#This Row],[Percent Salary Hike]]&lt;=15,"13-15%",IF(Table_1[[#This Row],[Percent Salary Hike]]&lt;=18,"16-18%",IF(Table_1[[#This Row],[Percent Salary Hike]]&lt;=21,"19-21%","22%+"))))</f>
        <v>10-12%</v>
      </c>
      <c r="AV522" t="str">
        <f>IF(Table_1[[#This Row],[Years At Company]]&lt;=2,"0-2 Years",IF(Table_1[[#This Row],[Years At Company]]&lt;=5,"3-5 Years",IF(Table_1[[#This Row],[Years At Company]]&lt;=8,"6-8 Years",IF(Table_1[[#This Row],[Years At Company]]&lt;=11,"9-11 Years","12+ Years"))))</f>
        <v>0-2 Years</v>
      </c>
    </row>
    <row r="523" spans="1:48"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c r="AS523" s="13" t="str">
        <f>IF(Data!Q523&lt;=25,"18-25",IF(Data!Q523&lt;=35,"26-35",IF(Data!Q523&lt;=45,"36-45","46+")))</f>
        <v>26-35</v>
      </c>
      <c r="AT523" s="13" t="str">
        <f t="shared" si="8"/>
        <v>Early Career</v>
      </c>
      <c r="AU523" t="str">
        <f>IF(Table_1[[#This Row],[Percent Salary Hike]]&lt;=12,"10-12%",IF(Table_1[[#This Row],[Percent Salary Hike]]&lt;=15,"13-15%",IF(Table_1[[#This Row],[Percent Salary Hike]]&lt;=18,"16-18%",IF(Table_1[[#This Row],[Percent Salary Hike]]&lt;=21,"19-21%","22%+"))))</f>
        <v>19-21%</v>
      </c>
      <c r="AV523" t="str">
        <f>IF(Table_1[[#This Row],[Years At Company]]&lt;=2,"0-2 Years",IF(Table_1[[#This Row],[Years At Company]]&lt;=5,"3-5 Years",IF(Table_1[[#This Row],[Years At Company]]&lt;=8,"6-8 Years",IF(Table_1[[#This Row],[Years At Company]]&lt;=11,"9-11 Years","12+ Years"))))</f>
        <v>6-8 Years</v>
      </c>
    </row>
    <row r="524" spans="1:48"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c r="AS524" s="13" t="str">
        <f>IF(Data!Q524&lt;=25,"18-25",IF(Data!Q524&lt;=35,"26-35",IF(Data!Q524&lt;=45,"36-45","46+")))</f>
        <v>36-45</v>
      </c>
      <c r="AT524" s="13" t="str">
        <f t="shared" si="8"/>
        <v>Mid Career</v>
      </c>
      <c r="AU524" t="str">
        <f>IF(Table_1[[#This Row],[Percent Salary Hike]]&lt;=12,"10-12%",IF(Table_1[[#This Row],[Percent Salary Hike]]&lt;=15,"13-15%",IF(Table_1[[#This Row],[Percent Salary Hike]]&lt;=18,"16-18%",IF(Table_1[[#This Row],[Percent Salary Hike]]&lt;=21,"19-21%","22%+"))))</f>
        <v>16-18%</v>
      </c>
      <c r="AV524" t="str">
        <f>IF(Table_1[[#This Row],[Years At Company]]&lt;=2,"0-2 Years",IF(Table_1[[#This Row],[Years At Company]]&lt;=5,"3-5 Years",IF(Table_1[[#This Row],[Years At Company]]&lt;=8,"6-8 Years",IF(Table_1[[#This Row],[Years At Company]]&lt;=11,"9-11 Years","12+ Years"))))</f>
        <v>0-2 Years</v>
      </c>
    </row>
    <row r="525" spans="1:48"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c r="AS525" s="13" t="str">
        <f>IF(Data!Q525&lt;=25,"18-25",IF(Data!Q525&lt;=35,"26-35",IF(Data!Q525&lt;=45,"36-45","46+")))</f>
        <v>46+</v>
      </c>
      <c r="AT525" s="13" t="str">
        <f t="shared" si="8"/>
        <v>Senior</v>
      </c>
      <c r="AU525" t="str">
        <f>IF(Table_1[[#This Row],[Percent Salary Hike]]&lt;=12,"10-12%",IF(Table_1[[#This Row],[Percent Salary Hike]]&lt;=15,"13-15%",IF(Table_1[[#This Row],[Percent Salary Hike]]&lt;=18,"16-18%",IF(Table_1[[#This Row],[Percent Salary Hike]]&lt;=21,"19-21%","22%+"))))</f>
        <v>10-12%</v>
      </c>
      <c r="AV525" t="str">
        <f>IF(Table_1[[#This Row],[Years At Company]]&lt;=2,"0-2 Years",IF(Table_1[[#This Row],[Years At Company]]&lt;=5,"3-5 Years",IF(Table_1[[#This Row],[Years At Company]]&lt;=8,"6-8 Years",IF(Table_1[[#This Row],[Years At Company]]&lt;=11,"9-11 Years","12+ Years"))))</f>
        <v>12+ Years</v>
      </c>
    </row>
    <row r="526" spans="1:48"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c r="AS526" s="13" t="str">
        <f>IF(Data!Q526&lt;=25,"18-25",IF(Data!Q526&lt;=35,"26-35",IF(Data!Q526&lt;=45,"36-45","46+")))</f>
        <v>26-35</v>
      </c>
      <c r="AT526" s="13" t="str">
        <f t="shared" si="8"/>
        <v>Early Career</v>
      </c>
      <c r="AU526" t="str">
        <f>IF(Table_1[[#This Row],[Percent Salary Hike]]&lt;=12,"10-12%",IF(Table_1[[#This Row],[Percent Salary Hike]]&lt;=15,"13-15%",IF(Table_1[[#This Row],[Percent Salary Hike]]&lt;=18,"16-18%",IF(Table_1[[#This Row],[Percent Salary Hike]]&lt;=21,"19-21%","22%+"))))</f>
        <v>13-15%</v>
      </c>
      <c r="AV526" t="str">
        <f>IF(Table_1[[#This Row],[Years At Company]]&lt;=2,"0-2 Years",IF(Table_1[[#This Row],[Years At Company]]&lt;=5,"3-5 Years",IF(Table_1[[#This Row],[Years At Company]]&lt;=8,"6-8 Years",IF(Table_1[[#This Row],[Years At Company]]&lt;=11,"9-11 Years","12+ Years"))))</f>
        <v>6-8 Years</v>
      </c>
    </row>
    <row r="527" spans="1:48"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c r="AS527" s="13" t="str">
        <f>IF(Data!Q527&lt;=25,"18-25",IF(Data!Q527&lt;=35,"26-35",IF(Data!Q527&lt;=45,"36-45","46+")))</f>
        <v>18-25</v>
      </c>
      <c r="AT527" s="13" t="str">
        <f t="shared" si="8"/>
        <v>Young</v>
      </c>
      <c r="AU527" t="str">
        <f>IF(Table_1[[#This Row],[Percent Salary Hike]]&lt;=12,"10-12%",IF(Table_1[[#This Row],[Percent Salary Hike]]&lt;=15,"13-15%",IF(Table_1[[#This Row],[Percent Salary Hike]]&lt;=18,"16-18%",IF(Table_1[[#This Row],[Percent Salary Hike]]&lt;=21,"19-21%","22%+"))))</f>
        <v>13-15%</v>
      </c>
      <c r="AV527" t="str">
        <f>IF(Table_1[[#This Row],[Years At Company]]&lt;=2,"0-2 Years",IF(Table_1[[#This Row],[Years At Company]]&lt;=5,"3-5 Years",IF(Table_1[[#This Row],[Years At Company]]&lt;=8,"6-8 Years",IF(Table_1[[#This Row],[Years At Company]]&lt;=11,"9-11 Years","12+ Years"))))</f>
        <v>0-2 Years</v>
      </c>
    </row>
    <row r="528" spans="1:48"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c r="AS528" s="13" t="str">
        <f>IF(Data!Q528&lt;=25,"18-25",IF(Data!Q528&lt;=35,"26-35",IF(Data!Q528&lt;=45,"36-45","46+")))</f>
        <v>36-45</v>
      </c>
      <c r="AT528" s="13" t="str">
        <f t="shared" si="8"/>
        <v>Mid Career</v>
      </c>
      <c r="AU528" t="str">
        <f>IF(Table_1[[#This Row],[Percent Salary Hike]]&lt;=12,"10-12%",IF(Table_1[[#This Row],[Percent Salary Hike]]&lt;=15,"13-15%",IF(Table_1[[#This Row],[Percent Salary Hike]]&lt;=18,"16-18%",IF(Table_1[[#This Row],[Percent Salary Hike]]&lt;=21,"19-21%","22%+"))))</f>
        <v>10-12%</v>
      </c>
      <c r="AV528" t="str">
        <f>IF(Table_1[[#This Row],[Years At Company]]&lt;=2,"0-2 Years",IF(Table_1[[#This Row],[Years At Company]]&lt;=5,"3-5 Years",IF(Table_1[[#This Row],[Years At Company]]&lt;=8,"6-8 Years",IF(Table_1[[#This Row],[Years At Company]]&lt;=11,"9-11 Years","12+ Years"))))</f>
        <v>12+ Years</v>
      </c>
    </row>
    <row r="529" spans="1:48"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c r="AS529" s="13" t="str">
        <f>IF(Data!Q529&lt;=25,"18-25",IF(Data!Q529&lt;=35,"26-35",IF(Data!Q529&lt;=45,"36-45","46+")))</f>
        <v>26-35</v>
      </c>
      <c r="AT529" s="13" t="str">
        <f t="shared" si="8"/>
        <v>Early Career</v>
      </c>
      <c r="AU529" t="str">
        <f>IF(Table_1[[#This Row],[Percent Salary Hike]]&lt;=12,"10-12%",IF(Table_1[[#This Row],[Percent Salary Hike]]&lt;=15,"13-15%",IF(Table_1[[#This Row],[Percent Salary Hike]]&lt;=18,"16-18%",IF(Table_1[[#This Row],[Percent Salary Hike]]&lt;=21,"19-21%","22%+"))))</f>
        <v>10-12%</v>
      </c>
      <c r="AV529" t="str">
        <f>IF(Table_1[[#This Row],[Years At Company]]&lt;=2,"0-2 Years",IF(Table_1[[#This Row],[Years At Company]]&lt;=5,"3-5 Years",IF(Table_1[[#This Row],[Years At Company]]&lt;=8,"6-8 Years",IF(Table_1[[#This Row],[Years At Company]]&lt;=11,"9-11 Years","12+ Years"))))</f>
        <v>9-11 Years</v>
      </c>
    </row>
    <row r="530" spans="1:48"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c r="AS530" s="13" t="str">
        <f>IF(Data!Q530&lt;=25,"18-25",IF(Data!Q530&lt;=35,"26-35",IF(Data!Q530&lt;=45,"36-45","46+")))</f>
        <v>46+</v>
      </c>
      <c r="AT530" s="13" t="str">
        <f t="shared" si="8"/>
        <v>Senior</v>
      </c>
      <c r="AU530" t="str">
        <f>IF(Table_1[[#This Row],[Percent Salary Hike]]&lt;=12,"10-12%",IF(Table_1[[#This Row],[Percent Salary Hike]]&lt;=15,"13-15%",IF(Table_1[[#This Row],[Percent Salary Hike]]&lt;=18,"16-18%",IF(Table_1[[#This Row],[Percent Salary Hike]]&lt;=21,"19-21%","22%+"))))</f>
        <v>13-15%</v>
      </c>
      <c r="AV530" t="str">
        <f>IF(Table_1[[#This Row],[Years At Company]]&lt;=2,"0-2 Years",IF(Table_1[[#This Row],[Years At Company]]&lt;=5,"3-5 Years",IF(Table_1[[#This Row],[Years At Company]]&lt;=8,"6-8 Years",IF(Table_1[[#This Row],[Years At Company]]&lt;=11,"9-11 Years","12+ Years"))))</f>
        <v>3-5 Years</v>
      </c>
    </row>
    <row r="531" spans="1:48"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c r="AS531" s="13" t="str">
        <f>IF(Data!Q531&lt;=25,"18-25",IF(Data!Q531&lt;=35,"26-35",IF(Data!Q531&lt;=45,"36-45","46+")))</f>
        <v>36-45</v>
      </c>
      <c r="AT531" s="13" t="str">
        <f t="shared" si="8"/>
        <v>Mid Career</v>
      </c>
      <c r="AU531" t="str">
        <f>IF(Table_1[[#This Row],[Percent Salary Hike]]&lt;=12,"10-12%",IF(Table_1[[#This Row],[Percent Salary Hike]]&lt;=15,"13-15%",IF(Table_1[[#This Row],[Percent Salary Hike]]&lt;=18,"16-18%",IF(Table_1[[#This Row],[Percent Salary Hike]]&lt;=21,"19-21%","22%+"))))</f>
        <v>13-15%</v>
      </c>
      <c r="AV531" t="str">
        <f>IF(Table_1[[#This Row],[Years At Company]]&lt;=2,"0-2 Years",IF(Table_1[[#This Row],[Years At Company]]&lt;=5,"3-5 Years",IF(Table_1[[#This Row],[Years At Company]]&lt;=8,"6-8 Years",IF(Table_1[[#This Row],[Years At Company]]&lt;=11,"9-11 Years","12+ Years"))))</f>
        <v>9-11 Years</v>
      </c>
    </row>
    <row r="532" spans="1:48"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c r="AS532" s="13" t="str">
        <f>IF(Data!Q532&lt;=25,"18-25",IF(Data!Q532&lt;=35,"26-35",IF(Data!Q532&lt;=45,"36-45","46+")))</f>
        <v>26-35</v>
      </c>
      <c r="AT532" s="13" t="str">
        <f t="shared" si="8"/>
        <v>Early Career</v>
      </c>
      <c r="AU532" t="str">
        <f>IF(Table_1[[#This Row],[Percent Salary Hike]]&lt;=12,"10-12%",IF(Table_1[[#This Row],[Percent Salary Hike]]&lt;=15,"13-15%",IF(Table_1[[#This Row],[Percent Salary Hike]]&lt;=18,"16-18%",IF(Table_1[[#This Row],[Percent Salary Hike]]&lt;=21,"19-21%","22%+"))))</f>
        <v>10-12%</v>
      </c>
      <c r="AV532" t="str">
        <f>IF(Table_1[[#This Row],[Years At Company]]&lt;=2,"0-2 Years",IF(Table_1[[#This Row],[Years At Company]]&lt;=5,"3-5 Years",IF(Table_1[[#This Row],[Years At Company]]&lt;=8,"6-8 Years",IF(Table_1[[#This Row],[Years At Company]]&lt;=11,"9-11 Years","12+ Years"))))</f>
        <v>9-11 Years</v>
      </c>
    </row>
    <row r="533" spans="1:48"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c r="AS533" s="13" t="str">
        <f>IF(Data!Q533&lt;=25,"18-25",IF(Data!Q533&lt;=35,"26-35",IF(Data!Q533&lt;=45,"36-45","46+")))</f>
        <v>26-35</v>
      </c>
      <c r="AT533" s="13" t="str">
        <f t="shared" si="8"/>
        <v>Early Career</v>
      </c>
      <c r="AU533" t="str">
        <f>IF(Table_1[[#This Row],[Percent Salary Hike]]&lt;=12,"10-12%",IF(Table_1[[#This Row],[Percent Salary Hike]]&lt;=15,"13-15%",IF(Table_1[[#This Row],[Percent Salary Hike]]&lt;=18,"16-18%",IF(Table_1[[#This Row],[Percent Salary Hike]]&lt;=21,"19-21%","22%+"))))</f>
        <v>13-15%</v>
      </c>
      <c r="AV533" t="str">
        <f>IF(Table_1[[#This Row],[Years At Company]]&lt;=2,"0-2 Years",IF(Table_1[[#This Row],[Years At Company]]&lt;=5,"3-5 Years",IF(Table_1[[#This Row],[Years At Company]]&lt;=8,"6-8 Years",IF(Table_1[[#This Row],[Years At Company]]&lt;=11,"9-11 Years","12+ Years"))))</f>
        <v>6-8 Years</v>
      </c>
    </row>
    <row r="534" spans="1:48"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c r="AS534" s="13" t="str">
        <f>IF(Data!Q534&lt;=25,"18-25",IF(Data!Q534&lt;=35,"26-35",IF(Data!Q534&lt;=45,"36-45","46+")))</f>
        <v>46+</v>
      </c>
      <c r="AT534" s="13" t="str">
        <f t="shared" si="8"/>
        <v>Senior</v>
      </c>
      <c r="AU534" t="str">
        <f>IF(Table_1[[#This Row],[Percent Salary Hike]]&lt;=12,"10-12%",IF(Table_1[[#This Row],[Percent Salary Hike]]&lt;=15,"13-15%",IF(Table_1[[#This Row],[Percent Salary Hike]]&lt;=18,"16-18%",IF(Table_1[[#This Row],[Percent Salary Hike]]&lt;=21,"19-21%","22%+"))))</f>
        <v>10-12%</v>
      </c>
      <c r="AV534" t="str">
        <f>IF(Table_1[[#This Row],[Years At Company]]&lt;=2,"0-2 Years",IF(Table_1[[#This Row],[Years At Company]]&lt;=5,"3-5 Years",IF(Table_1[[#This Row],[Years At Company]]&lt;=8,"6-8 Years",IF(Table_1[[#This Row],[Years At Company]]&lt;=11,"9-11 Years","12+ Years"))))</f>
        <v>6-8 Years</v>
      </c>
    </row>
    <row r="535" spans="1:48"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c r="AS535" s="13" t="str">
        <f>IF(Data!Q535&lt;=25,"18-25",IF(Data!Q535&lt;=35,"26-35",IF(Data!Q535&lt;=45,"36-45","46+")))</f>
        <v>36-45</v>
      </c>
      <c r="AT535" s="13" t="str">
        <f t="shared" si="8"/>
        <v>Mid Career</v>
      </c>
      <c r="AU535" t="str">
        <f>IF(Table_1[[#This Row],[Percent Salary Hike]]&lt;=12,"10-12%",IF(Table_1[[#This Row],[Percent Salary Hike]]&lt;=15,"13-15%",IF(Table_1[[#This Row],[Percent Salary Hike]]&lt;=18,"16-18%",IF(Table_1[[#This Row],[Percent Salary Hike]]&lt;=21,"19-21%","22%+"))))</f>
        <v>19-21%</v>
      </c>
      <c r="AV535" t="str">
        <f>IF(Table_1[[#This Row],[Years At Company]]&lt;=2,"0-2 Years",IF(Table_1[[#This Row],[Years At Company]]&lt;=5,"3-5 Years",IF(Table_1[[#This Row],[Years At Company]]&lt;=8,"6-8 Years",IF(Table_1[[#This Row],[Years At Company]]&lt;=11,"9-11 Years","12+ Years"))))</f>
        <v>12+ Years</v>
      </c>
    </row>
    <row r="536" spans="1:48"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c r="AS536" s="13" t="str">
        <f>IF(Data!Q536&lt;=25,"18-25",IF(Data!Q536&lt;=35,"26-35",IF(Data!Q536&lt;=45,"36-45","46+")))</f>
        <v>46+</v>
      </c>
      <c r="AT536" s="13" t="str">
        <f t="shared" si="8"/>
        <v>Senior</v>
      </c>
      <c r="AU536" t="str">
        <f>IF(Table_1[[#This Row],[Percent Salary Hike]]&lt;=12,"10-12%",IF(Table_1[[#This Row],[Percent Salary Hike]]&lt;=15,"13-15%",IF(Table_1[[#This Row],[Percent Salary Hike]]&lt;=18,"16-18%",IF(Table_1[[#This Row],[Percent Salary Hike]]&lt;=21,"19-21%","22%+"))))</f>
        <v>19-21%</v>
      </c>
      <c r="AV536" t="str">
        <f>IF(Table_1[[#This Row],[Years At Company]]&lt;=2,"0-2 Years",IF(Table_1[[#This Row],[Years At Company]]&lt;=5,"3-5 Years",IF(Table_1[[#This Row],[Years At Company]]&lt;=8,"6-8 Years",IF(Table_1[[#This Row],[Years At Company]]&lt;=11,"9-11 Years","12+ Years"))))</f>
        <v>3-5 Years</v>
      </c>
    </row>
    <row r="537" spans="1:48"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c r="AS537" s="13" t="str">
        <f>IF(Data!Q537&lt;=25,"18-25",IF(Data!Q537&lt;=35,"26-35",IF(Data!Q537&lt;=45,"36-45","46+")))</f>
        <v>36-45</v>
      </c>
      <c r="AT537" s="13" t="str">
        <f t="shared" si="8"/>
        <v>Mid Career</v>
      </c>
      <c r="AU537" t="str">
        <f>IF(Table_1[[#This Row],[Percent Salary Hike]]&lt;=12,"10-12%",IF(Table_1[[#This Row],[Percent Salary Hike]]&lt;=15,"13-15%",IF(Table_1[[#This Row],[Percent Salary Hike]]&lt;=18,"16-18%",IF(Table_1[[#This Row],[Percent Salary Hike]]&lt;=21,"19-21%","22%+"))))</f>
        <v>13-15%</v>
      </c>
      <c r="AV537" t="str">
        <f>IF(Table_1[[#This Row],[Years At Company]]&lt;=2,"0-2 Years",IF(Table_1[[#This Row],[Years At Company]]&lt;=5,"3-5 Years",IF(Table_1[[#This Row],[Years At Company]]&lt;=8,"6-8 Years",IF(Table_1[[#This Row],[Years At Company]]&lt;=11,"9-11 Years","12+ Years"))))</f>
        <v>12+ Years</v>
      </c>
    </row>
    <row r="538" spans="1:48"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c r="AS538" s="13" t="str">
        <f>IF(Data!Q538&lt;=25,"18-25",IF(Data!Q538&lt;=35,"26-35",IF(Data!Q538&lt;=45,"36-45","46+")))</f>
        <v>46+</v>
      </c>
      <c r="AT538" s="13" t="str">
        <f t="shared" si="8"/>
        <v>Senior</v>
      </c>
      <c r="AU538" t="str">
        <f>IF(Table_1[[#This Row],[Percent Salary Hike]]&lt;=12,"10-12%",IF(Table_1[[#This Row],[Percent Salary Hike]]&lt;=15,"13-15%",IF(Table_1[[#This Row],[Percent Salary Hike]]&lt;=18,"16-18%",IF(Table_1[[#This Row],[Percent Salary Hike]]&lt;=21,"19-21%","22%+"))))</f>
        <v>13-15%</v>
      </c>
      <c r="AV538" t="str">
        <f>IF(Table_1[[#This Row],[Years At Company]]&lt;=2,"0-2 Years",IF(Table_1[[#This Row],[Years At Company]]&lt;=5,"3-5 Years",IF(Table_1[[#This Row],[Years At Company]]&lt;=8,"6-8 Years",IF(Table_1[[#This Row],[Years At Company]]&lt;=11,"9-11 Years","12+ Years"))))</f>
        <v>0-2 Years</v>
      </c>
    </row>
    <row r="539" spans="1:48"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c r="AS539" s="13" t="str">
        <f>IF(Data!Q539&lt;=25,"18-25",IF(Data!Q539&lt;=35,"26-35",IF(Data!Q539&lt;=45,"36-45","46+")))</f>
        <v>26-35</v>
      </c>
      <c r="AT539" s="13" t="str">
        <f t="shared" si="8"/>
        <v>Early Career</v>
      </c>
      <c r="AU539" t="str">
        <f>IF(Table_1[[#This Row],[Percent Salary Hike]]&lt;=12,"10-12%",IF(Table_1[[#This Row],[Percent Salary Hike]]&lt;=15,"13-15%",IF(Table_1[[#This Row],[Percent Salary Hike]]&lt;=18,"16-18%",IF(Table_1[[#This Row],[Percent Salary Hike]]&lt;=21,"19-21%","22%+"))))</f>
        <v>19-21%</v>
      </c>
      <c r="AV539" t="str">
        <f>IF(Table_1[[#This Row],[Years At Company]]&lt;=2,"0-2 Years",IF(Table_1[[#This Row],[Years At Company]]&lt;=5,"3-5 Years",IF(Table_1[[#This Row],[Years At Company]]&lt;=8,"6-8 Years",IF(Table_1[[#This Row],[Years At Company]]&lt;=11,"9-11 Years","12+ Years"))))</f>
        <v>9-11 Years</v>
      </c>
    </row>
    <row r="540" spans="1:48"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c r="AS540" s="13" t="str">
        <f>IF(Data!Q540&lt;=25,"18-25",IF(Data!Q540&lt;=35,"26-35",IF(Data!Q540&lt;=45,"36-45","46+")))</f>
        <v>36-45</v>
      </c>
      <c r="AT540" s="13" t="str">
        <f t="shared" si="8"/>
        <v>Mid Career</v>
      </c>
      <c r="AU540" t="str">
        <f>IF(Table_1[[#This Row],[Percent Salary Hike]]&lt;=12,"10-12%",IF(Table_1[[#This Row],[Percent Salary Hike]]&lt;=15,"13-15%",IF(Table_1[[#This Row],[Percent Salary Hike]]&lt;=18,"16-18%",IF(Table_1[[#This Row],[Percent Salary Hike]]&lt;=21,"19-21%","22%+"))))</f>
        <v>10-12%</v>
      </c>
      <c r="AV540" t="str">
        <f>IF(Table_1[[#This Row],[Years At Company]]&lt;=2,"0-2 Years",IF(Table_1[[#This Row],[Years At Company]]&lt;=5,"3-5 Years",IF(Table_1[[#This Row],[Years At Company]]&lt;=8,"6-8 Years",IF(Table_1[[#This Row],[Years At Company]]&lt;=11,"9-11 Years","12+ Years"))))</f>
        <v>12+ Years</v>
      </c>
    </row>
    <row r="541" spans="1:48"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c r="AS541" s="13" t="str">
        <f>IF(Data!Q541&lt;=25,"18-25",IF(Data!Q541&lt;=35,"26-35",IF(Data!Q541&lt;=45,"36-45","46+")))</f>
        <v>46+</v>
      </c>
      <c r="AT541" s="13" t="str">
        <f t="shared" si="8"/>
        <v>Senior</v>
      </c>
      <c r="AU541" t="str">
        <f>IF(Table_1[[#This Row],[Percent Salary Hike]]&lt;=12,"10-12%",IF(Table_1[[#This Row],[Percent Salary Hike]]&lt;=15,"13-15%",IF(Table_1[[#This Row],[Percent Salary Hike]]&lt;=18,"16-18%",IF(Table_1[[#This Row],[Percent Salary Hike]]&lt;=21,"19-21%","22%+"))))</f>
        <v>13-15%</v>
      </c>
      <c r="AV541" t="str">
        <f>IF(Table_1[[#This Row],[Years At Company]]&lt;=2,"0-2 Years",IF(Table_1[[#This Row],[Years At Company]]&lt;=5,"3-5 Years",IF(Table_1[[#This Row],[Years At Company]]&lt;=8,"6-8 Years",IF(Table_1[[#This Row],[Years At Company]]&lt;=11,"9-11 Years","12+ Years"))))</f>
        <v>0-2 Years</v>
      </c>
    </row>
    <row r="542" spans="1:48"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c r="AS542" s="13" t="str">
        <f>IF(Data!Q542&lt;=25,"18-25",IF(Data!Q542&lt;=35,"26-35",IF(Data!Q542&lt;=45,"36-45","46+")))</f>
        <v>26-35</v>
      </c>
      <c r="AT542" s="13" t="str">
        <f t="shared" si="8"/>
        <v>Early Career</v>
      </c>
      <c r="AU542" t="str">
        <f>IF(Table_1[[#This Row],[Percent Salary Hike]]&lt;=12,"10-12%",IF(Table_1[[#This Row],[Percent Salary Hike]]&lt;=15,"13-15%",IF(Table_1[[#This Row],[Percent Salary Hike]]&lt;=18,"16-18%",IF(Table_1[[#This Row],[Percent Salary Hike]]&lt;=21,"19-21%","22%+"))))</f>
        <v>13-15%</v>
      </c>
      <c r="AV542" t="str">
        <f>IF(Table_1[[#This Row],[Years At Company]]&lt;=2,"0-2 Years",IF(Table_1[[#This Row],[Years At Company]]&lt;=5,"3-5 Years",IF(Table_1[[#This Row],[Years At Company]]&lt;=8,"6-8 Years",IF(Table_1[[#This Row],[Years At Company]]&lt;=11,"9-11 Years","12+ Years"))))</f>
        <v>6-8 Years</v>
      </c>
    </row>
    <row r="543" spans="1:48"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c r="AS543" s="13" t="str">
        <f>IF(Data!Q543&lt;=25,"18-25",IF(Data!Q543&lt;=35,"26-35",IF(Data!Q543&lt;=45,"36-45","46+")))</f>
        <v>36-45</v>
      </c>
      <c r="AT543" s="13" t="str">
        <f t="shared" si="8"/>
        <v>Mid Career</v>
      </c>
      <c r="AU543" t="str">
        <f>IF(Table_1[[#This Row],[Percent Salary Hike]]&lt;=12,"10-12%",IF(Table_1[[#This Row],[Percent Salary Hike]]&lt;=15,"13-15%",IF(Table_1[[#This Row],[Percent Salary Hike]]&lt;=18,"16-18%",IF(Table_1[[#This Row],[Percent Salary Hike]]&lt;=21,"19-21%","22%+"))))</f>
        <v>13-15%</v>
      </c>
      <c r="AV543" t="str">
        <f>IF(Table_1[[#This Row],[Years At Company]]&lt;=2,"0-2 Years",IF(Table_1[[#This Row],[Years At Company]]&lt;=5,"3-5 Years",IF(Table_1[[#This Row],[Years At Company]]&lt;=8,"6-8 Years",IF(Table_1[[#This Row],[Years At Company]]&lt;=11,"9-11 Years","12+ Years"))))</f>
        <v>6-8 Years</v>
      </c>
    </row>
    <row r="544" spans="1:48"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c r="AS544" s="13" t="str">
        <f>IF(Data!Q544&lt;=25,"18-25",IF(Data!Q544&lt;=35,"26-35",IF(Data!Q544&lt;=45,"36-45","46+")))</f>
        <v>36-45</v>
      </c>
      <c r="AT544" s="13" t="str">
        <f t="shared" si="8"/>
        <v>Mid Career</v>
      </c>
      <c r="AU544" t="str">
        <f>IF(Table_1[[#This Row],[Percent Salary Hike]]&lt;=12,"10-12%",IF(Table_1[[#This Row],[Percent Salary Hike]]&lt;=15,"13-15%",IF(Table_1[[#This Row],[Percent Salary Hike]]&lt;=18,"16-18%",IF(Table_1[[#This Row],[Percent Salary Hike]]&lt;=21,"19-21%","22%+"))))</f>
        <v>13-15%</v>
      </c>
      <c r="AV544" t="str">
        <f>IF(Table_1[[#This Row],[Years At Company]]&lt;=2,"0-2 Years",IF(Table_1[[#This Row],[Years At Company]]&lt;=5,"3-5 Years",IF(Table_1[[#This Row],[Years At Company]]&lt;=8,"6-8 Years",IF(Table_1[[#This Row],[Years At Company]]&lt;=11,"9-11 Years","12+ Years"))))</f>
        <v>0-2 Years</v>
      </c>
    </row>
    <row r="545" spans="1:48"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c r="AS545" s="13" t="str">
        <f>IF(Data!Q545&lt;=25,"18-25",IF(Data!Q545&lt;=35,"26-35",IF(Data!Q545&lt;=45,"36-45","46+")))</f>
        <v>36-45</v>
      </c>
      <c r="AT545" s="13" t="str">
        <f t="shared" si="8"/>
        <v>Mid Career</v>
      </c>
      <c r="AU545" t="str">
        <f>IF(Table_1[[#This Row],[Percent Salary Hike]]&lt;=12,"10-12%",IF(Table_1[[#This Row],[Percent Salary Hike]]&lt;=15,"13-15%",IF(Table_1[[#This Row],[Percent Salary Hike]]&lt;=18,"16-18%",IF(Table_1[[#This Row],[Percent Salary Hike]]&lt;=21,"19-21%","22%+"))))</f>
        <v>13-15%</v>
      </c>
      <c r="AV545" t="str">
        <f>IF(Table_1[[#This Row],[Years At Company]]&lt;=2,"0-2 Years",IF(Table_1[[#This Row],[Years At Company]]&lt;=5,"3-5 Years",IF(Table_1[[#This Row],[Years At Company]]&lt;=8,"6-8 Years",IF(Table_1[[#This Row],[Years At Company]]&lt;=11,"9-11 Years","12+ Years"))))</f>
        <v>3-5 Years</v>
      </c>
    </row>
    <row r="546" spans="1:48"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c r="AS546" s="13" t="str">
        <f>IF(Data!Q546&lt;=25,"18-25",IF(Data!Q546&lt;=35,"26-35",IF(Data!Q546&lt;=45,"36-45","46+")))</f>
        <v>46+</v>
      </c>
      <c r="AT546" s="13" t="str">
        <f t="shared" si="8"/>
        <v>Senior</v>
      </c>
      <c r="AU546" t="str">
        <f>IF(Table_1[[#This Row],[Percent Salary Hike]]&lt;=12,"10-12%",IF(Table_1[[#This Row],[Percent Salary Hike]]&lt;=15,"13-15%",IF(Table_1[[#This Row],[Percent Salary Hike]]&lt;=18,"16-18%",IF(Table_1[[#This Row],[Percent Salary Hike]]&lt;=21,"19-21%","22%+"))))</f>
        <v>10-12%</v>
      </c>
      <c r="AV546" t="str">
        <f>IF(Table_1[[#This Row],[Years At Company]]&lt;=2,"0-2 Years",IF(Table_1[[#This Row],[Years At Company]]&lt;=5,"3-5 Years",IF(Table_1[[#This Row],[Years At Company]]&lt;=8,"6-8 Years",IF(Table_1[[#This Row],[Years At Company]]&lt;=11,"9-11 Years","12+ Years"))))</f>
        <v>12+ Years</v>
      </c>
    </row>
    <row r="547" spans="1:48"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c r="AS547" s="13" t="str">
        <f>IF(Data!Q547&lt;=25,"18-25",IF(Data!Q547&lt;=35,"26-35",IF(Data!Q547&lt;=45,"36-45","46+")))</f>
        <v>26-35</v>
      </c>
      <c r="AT547" s="13" t="str">
        <f t="shared" si="8"/>
        <v>Early Career</v>
      </c>
      <c r="AU547" t="str">
        <f>IF(Table_1[[#This Row],[Percent Salary Hike]]&lt;=12,"10-12%",IF(Table_1[[#This Row],[Percent Salary Hike]]&lt;=15,"13-15%",IF(Table_1[[#This Row],[Percent Salary Hike]]&lt;=18,"16-18%",IF(Table_1[[#This Row],[Percent Salary Hike]]&lt;=21,"19-21%","22%+"))))</f>
        <v>22%+</v>
      </c>
      <c r="AV547" t="str">
        <f>IF(Table_1[[#This Row],[Years At Company]]&lt;=2,"0-2 Years",IF(Table_1[[#This Row],[Years At Company]]&lt;=5,"3-5 Years",IF(Table_1[[#This Row],[Years At Company]]&lt;=8,"6-8 Years",IF(Table_1[[#This Row],[Years At Company]]&lt;=11,"9-11 Years","12+ Years"))))</f>
        <v>6-8 Years</v>
      </c>
    </row>
    <row r="548" spans="1:48"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c r="AS548" s="13" t="str">
        <f>IF(Data!Q548&lt;=25,"18-25",IF(Data!Q548&lt;=35,"26-35",IF(Data!Q548&lt;=45,"36-45","46+")))</f>
        <v>26-35</v>
      </c>
      <c r="AT548" s="13" t="str">
        <f t="shared" si="8"/>
        <v>Early Career</v>
      </c>
      <c r="AU548" t="str">
        <f>IF(Table_1[[#This Row],[Percent Salary Hike]]&lt;=12,"10-12%",IF(Table_1[[#This Row],[Percent Salary Hike]]&lt;=15,"13-15%",IF(Table_1[[#This Row],[Percent Salary Hike]]&lt;=18,"16-18%",IF(Table_1[[#This Row],[Percent Salary Hike]]&lt;=21,"19-21%","22%+"))))</f>
        <v>10-12%</v>
      </c>
      <c r="AV548" t="str">
        <f>IF(Table_1[[#This Row],[Years At Company]]&lt;=2,"0-2 Years",IF(Table_1[[#This Row],[Years At Company]]&lt;=5,"3-5 Years",IF(Table_1[[#This Row],[Years At Company]]&lt;=8,"6-8 Years",IF(Table_1[[#This Row],[Years At Company]]&lt;=11,"9-11 Years","12+ Years"))))</f>
        <v>0-2 Years</v>
      </c>
    </row>
    <row r="549" spans="1:48"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c r="AS549" s="13" t="str">
        <f>IF(Data!Q549&lt;=25,"18-25",IF(Data!Q549&lt;=35,"26-35",IF(Data!Q549&lt;=45,"36-45","46+")))</f>
        <v>36-45</v>
      </c>
      <c r="AT549" s="13" t="str">
        <f t="shared" si="8"/>
        <v>Mid Career</v>
      </c>
      <c r="AU549" t="str">
        <f>IF(Table_1[[#This Row],[Percent Salary Hike]]&lt;=12,"10-12%",IF(Table_1[[#This Row],[Percent Salary Hike]]&lt;=15,"13-15%",IF(Table_1[[#This Row],[Percent Salary Hike]]&lt;=18,"16-18%",IF(Table_1[[#This Row],[Percent Salary Hike]]&lt;=21,"19-21%","22%+"))))</f>
        <v>10-12%</v>
      </c>
      <c r="AV549" t="str">
        <f>IF(Table_1[[#This Row],[Years At Company]]&lt;=2,"0-2 Years",IF(Table_1[[#This Row],[Years At Company]]&lt;=5,"3-5 Years",IF(Table_1[[#This Row],[Years At Company]]&lt;=8,"6-8 Years",IF(Table_1[[#This Row],[Years At Company]]&lt;=11,"9-11 Years","12+ Years"))))</f>
        <v>0-2 Years</v>
      </c>
    </row>
    <row r="550" spans="1:48"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c r="AS550" s="13" t="str">
        <f>IF(Data!Q550&lt;=25,"18-25",IF(Data!Q550&lt;=35,"26-35",IF(Data!Q550&lt;=45,"36-45","46+")))</f>
        <v>36-45</v>
      </c>
      <c r="AT550" s="13" t="str">
        <f t="shared" si="8"/>
        <v>Mid Career</v>
      </c>
      <c r="AU550" t="str">
        <f>IF(Table_1[[#This Row],[Percent Salary Hike]]&lt;=12,"10-12%",IF(Table_1[[#This Row],[Percent Salary Hike]]&lt;=15,"13-15%",IF(Table_1[[#This Row],[Percent Salary Hike]]&lt;=18,"16-18%",IF(Table_1[[#This Row],[Percent Salary Hike]]&lt;=21,"19-21%","22%+"))))</f>
        <v>16-18%</v>
      </c>
      <c r="AV550" t="str">
        <f>IF(Table_1[[#This Row],[Years At Company]]&lt;=2,"0-2 Years",IF(Table_1[[#This Row],[Years At Company]]&lt;=5,"3-5 Years",IF(Table_1[[#This Row],[Years At Company]]&lt;=8,"6-8 Years",IF(Table_1[[#This Row],[Years At Company]]&lt;=11,"9-11 Years","12+ Years"))))</f>
        <v>0-2 Years</v>
      </c>
    </row>
    <row r="551" spans="1:48"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c r="AS551" s="13" t="str">
        <f>IF(Data!Q551&lt;=25,"18-25",IF(Data!Q551&lt;=35,"26-35",IF(Data!Q551&lt;=45,"36-45","46+")))</f>
        <v>26-35</v>
      </c>
      <c r="AT551" s="13" t="str">
        <f t="shared" si="8"/>
        <v>Early Career</v>
      </c>
      <c r="AU551" t="str">
        <f>IF(Table_1[[#This Row],[Percent Salary Hike]]&lt;=12,"10-12%",IF(Table_1[[#This Row],[Percent Salary Hike]]&lt;=15,"13-15%",IF(Table_1[[#This Row],[Percent Salary Hike]]&lt;=18,"16-18%",IF(Table_1[[#This Row],[Percent Salary Hike]]&lt;=21,"19-21%","22%+"))))</f>
        <v>10-12%</v>
      </c>
      <c r="AV551" t="str">
        <f>IF(Table_1[[#This Row],[Years At Company]]&lt;=2,"0-2 Years",IF(Table_1[[#This Row],[Years At Company]]&lt;=5,"3-5 Years",IF(Table_1[[#This Row],[Years At Company]]&lt;=8,"6-8 Years",IF(Table_1[[#This Row],[Years At Company]]&lt;=11,"9-11 Years","12+ Years"))))</f>
        <v>3-5 Years</v>
      </c>
    </row>
    <row r="552" spans="1:48"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c r="AS552" s="13" t="str">
        <f>IF(Data!Q552&lt;=25,"18-25",IF(Data!Q552&lt;=35,"26-35",IF(Data!Q552&lt;=45,"36-45","46+")))</f>
        <v>18-25</v>
      </c>
      <c r="AT552" s="13" t="str">
        <f t="shared" si="8"/>
        <v>Young</v>
      </c>
      <c r="AU552" t="str">
        <f>IF(Table_1[[#This Row],[Percent Salary Hike]]&lt;=12,"10-12%",IF(Table_1[[#This Row],[Percent Salary Hike]]&lt;=15,"13-15%",IF(Table_1[[#This Row],[Percent Salary Hike]]&lt;=18,"16-18%",IF(Table_1[[#This Row],[Percent Salary Hike]]&lt;=21,"19-21%","22%+"))))</f>
        <v>13-15%</v>
      </c>
      <c r="AV552" t="str">
        <f>IF(Table_1[[#This Row],[Years At Company]]&lt;=2,"0-2 Years",IF(Table_1[[#This Row],[Years At Company]]&lt;=5,"3-5 Years",IF(Table_1[[#This Row],[Years At Company]]&lt;=8,"6-8 Years",IF(Table_1[[#This Row],[Years At Company]]&lt;=11,"9-11 Years","12+ Years"))))</f>
        <v>3-5 Years</v>
      </c>
    </row>
    <row r="553" spans="1:48"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c r="AS553" s="13" t="str">
        <f>IF(Data!Q553&lt;=25,"18-25",IF(Data!Q553&lt;=35,"26-35",IF(Data!Q553&lt;=45,"36-45","46+")))</f>
        <v>36-45</v>
      </c>
      <c r="AT553" s="13" t="str">
        <f t="shared" si="8"/>
        <v>Mid Career</v>
      </c>
      <c r="AU553" t="str">
        <f>IF(Table_1[[#This Row],[Percent Salary Hike]]&lt;=12,"10-12%",IF(Table_1[[#This Row],[Percent Salary Hike]]&lt;=15,"13-15%",IF(Table_1[[#This Row],[Percent Salary Hike]]&lt;=18,"16-18%",IF(Table_1[[#This Row],[Percent Salary Hike]]&lt;=21,"19-21%","22%+"))))</f>
        <v>13-15%</v>
      </c>
      <c r="AV553" t="str">
        <f>IF(Table_1[[#This Row],[Years At Company]]&lt;=2,"0-2 Years",IF(Table_1[[#This Row],[Years At Company]]&lt;=5,"3-5 Years",IF(Table_1[[#This Row],[Years At Company]]&lt;=8,"6-8 Years",IF(Table_1[[#This Row],[Years At Company]]&lt;=11,"9-11 Years","12+ Years"))))</f>
        <v>6-8 Years</v>
      </c>
    </row>
    <row r="554" spans="1:48"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c r="AS554" s="13" t="str">
        <f>IF(Data!Q554&lt;=25,"18-25",IF(Data!Q554&lt;=35,"26-35",IF(Data!Q554&lt;=45,"36-45","46+")))</f>
        <v>46+</v>
      </c>
      <c r="AT554" s="13" t="str">
        <f t="shared" si="8"/>
        <v>Senior</v>
      </c>
      <c r="AU554" t="str">
        <f>IF(Table_1[[#This Row],[Percent Salary Hike]]&lt;=12,"10-12%",IF(Table_1[[#This Row],[Percent Salary Hike]]&lt;=15,"13-15%",IF(Table_1[[#This Row],[Percent Salary Hike]]&lt;=18,"16-18%",IF(Table_1[[#This Row],[Percent Salary Hike]]&lt;=21,"19-21%","22%+"))))</f>
        <v>10-12%</v>
      </c>
      <c r="AV554" t="str">
        <f>IF(Table_1[[#This Row],[Years At Company]]&lt;=2,"0-2 Years",IF(Table_1[[#This Row],[Years At Company]]&lt;=5,"3-5 Years",IF(Table_1[[#This Row],[Years At Company]]&lt;=8,"6-8 Years",IF(Table_1[[#This Row],[Years At Company]]&lt;=11,"9-11 Years","12+ Years"))))</f>
        <v>9-11 Years</v>
      </c>
    </row>
    <row r="555" spans="1:48"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c r="AS555" s="13" t="str">
        <f>IF(Data!Q555&lt;=25,"18-25",IF(Data!Q555&lt;=35,"26-35",IF(Data!Q555&lt;=45,"36-45","46+")))</f>
        <v>36-45</v>
      </c>
      <c r="AT555" s="13" t="str">
        <f t="shared" si="8"/>
        <v>Mid Career</v>
      </c>
      <c r="AU555" t="str">
        <f>IF(Table_1[[#This Row],[Percent Salary Hike]]&lt;=12,"10-12%",IF(Table_1[[#This Row],[Percent Salary Hike]]&lt;=15,"13-15%",IF(Table_1[[#This Row],[Percent Salary Hike]]&lt;=18,"16-18%",IF(Table_1[[#This Row],[Percent Salary Hike]]&lt;=21,"19-21%","22%+"))))</f>
        <v>19-21%</v>
      </c>
      <c r="AV555" t="str">
        <f>IF(Table_1[[#This Row],[Years At Company]]&lt;=2,"0-2 Years",IF(Table_1[[#This Row],[Years At Company]]&lt;=5,"3-5 Years",IF(Table_1[[#This Row],[Years At Company]]&lt;=8,"6-8 Years",IF(Table_1[[#This Row],[Years At Company]]&lt;=11,"9-11 Years","12+ Years"))))</f>
        <v>3-5 Years</v>
      </c>
    </row>
    <row r="556" spans="1:48"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c r="AS556" s="13" t="str">
        <f>IF(Data!Q556&lt;=25,"18-25",IF(Data!Q556&lt;=35,"26-35",IF(Data!Q556&lt;=45,"36-45","46+")))</f>
        <v>26-35</v>
      </c>
      <c r="AT556" s="13" t="str">
        <f t="shared" si="8"/>
        <v>Early Career</v>
      </c>
      <c r="AU556" t="str">
        <f>IF(Table_1[[#This Row],[Percent Salary Hike]]&lt;=12,"10-12%",IF(Table_1[[#This Row],[Percent Salary Hike]]&lt;=15,"13-15%",IF(Table_1[[#This Row],[Percent Salary Hike]]&lt;=18,"16-18%",IF(Table_1[[#This Row],[Percent Salary Hike]]&lt;=21,"19-21%","22%+"))))</f>
        <v>19-21%</v>
      </c>
      <c r="AV556" t="str">
        <f>IF(Table_1[[#This Row],[Years At Company]]&lt;=2,"0-2 Years",IF(Table_1[[#This Row],[Years At Company]]&lt;=5,"3-5 Years",IF(Table_1[[#This Row],[Years At Company]]&lt;=8,"6-8 Years",IF(Table_1[[#This Row],[Years At Company]]&lt;=11,"9-11 Years","12+ Years"))))</f>
        <v>6-8 Years</v>
      </c>
    </row>
    <row r="557" spans="1:48"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c r="AS557" s="13" t="str">
        <f>IF(Data!Q557&lt;=25,"18-25",IF(Data!Q557&lt;=35,"26-35",IF(Data!Q557&lt;=45,"36-45","46+")))</f>
        <v>26-35</v>
      </c>
      <c r="AT557" s="13" t="str">
        <f t="shared" si="8"/>
        <v>Early Career</v>
      </c>
      <c r="AU557" t="str">
        <f>IF(Table_1[[#This Row],[Percent Salary Hike]]&lt;=12,"10-12%",IF(Table_1[[#This Row],[Percent Salary Hike]]&lt;=15,"13-15%",IF(Table_1[[#This Row],[Percent Salary Hike]]&lt;=18,"16-18%",IF(Table_1[[#This Row],[Percent Salary Hike]]&lt;=21,"19-21%","22%+"))))</f>
        <v>13-15%</v>
      </c>
      <c r="AV557" t="str">
        <f>IF(Table_1[[#This Row],[Years At Company]]&lt;=2,"0-2 Years",IF(Table_1[[#This Row],[Years At Company]]&lt;=5,"3-5 Years",IF(Table_1[[#This Row],[Years At Company]]&lt;=8,"6-8 Years",IF(Table_1[[#This Row],[Years At Company]]&lt;=11,"9-11 Years","12+ Years"))))</f>
        <v>0-2 Years</v>
      </c>
    </row>
    <row r="558" spans="1:48"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c r="AS558" s="13" t="str">
        <f>IF(Data!Q558&lt;=25,"18-25",IF(Data!Q558&lt;=35,"26-35",IF(Data!Q558&lt;=45,"36-45","46+")))</f>
        <v>46+</v>
      </c>
      <c r="AT558" s="13" t="str">
        <f t="shared" si="8"/>
        <v>Senior</v>
      </c>
      <c r="AU558" t="str">
        <f>IF(Table_1[[#This Row],[Percent Salary Hike]]&lt;=12,"10-12%",IF(Table_1[[#This Row],[Percent Salary Hike]]&lt;=15,"13-15%",IF(Table_1[[#This Row],[Percent Salary Hike]]&lt;=18,"16-18%",IF(Table_1[[#This Row],[Percent Salary Hike]]&lt;=21,"19-21%","22%+"))))</f>
        <v>16-18%</v>
      </c>
      <c r="AV558" t="str">
        <f>IF(Table_1[[#This Row],[Years At Company]]&lt;=2,"0-2 Years",IF(Table_1[[#This Row],[Years At Company]]&lt;=5,"3-5 Years",IF(Table_1[[#This Row],[Years At Company]]&lt;=8,"6-8 Years",IF(Table_1[[#This Row],[Years At Company]]&lt;=11,"9-11 Years","12+ Years"))))</f>
        <v>0-2 Years</v>
      </c>
    </row>
    <row r="559" spans="1:48"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c r="AS559" s="13" t="str">
        <f>IF(Data!Q559&lt;=25,"18-25",IF(Data!Q559&lt;=35,"26-35",IF(Data!Q559&lt;=45,"36-45","46+")))</f>
        <v>26-35</v>
      </c>
      <c r="AT559" s="13" t="str">
        <f t="shared" si="8"/>
        <v>Early Career</v>
      </c>
      <c r="AU559" t="str">
        <f>IF(Table_1[[#This Row],[Percent Salary Hike]]&lt;=12,"10-12%",IF(Table_1[[#This Row],[Percent Salary Hike]]&lt;=15,"13-15%",IF(Table_1[[#This Row],[Percent Salary Hike]]&lt;=18,"16-18%",IF(Table_1[[#This Row],[Percent Salary Hike]]&lt;=21,"19-21%","22%+"))))</f>
        <v>10-12%</v>
      </c>
      <c r="AV559" t="str">
        <f>IF(Table_1[[#This Row],[Years At Company]]&lt;=2,"0-2 Years",IF(Table_1[[#This Row],[Years At Company]]&lt;=5,"3-5 Years",IF(Table_1[[#This Row],[Years At Company]]&lt;=8,"6-8 Years",IF(Table_1[[#This Row],[Years At Company]]&lt;=11,"9-11 Years","12+ Years"))))</f>
        <v>0-2 Years</v>
      </c>
    </row>
    <row r="560" spans="1:48"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c r="AS560" s="13" t="str">
        <f>IF(Data!Q560&lt;=25,"18-25",IF(Data!Q560&lt;=35,"26-35",IF(Data!Q560&lt;=45,"36-45","46+")))</f>
        <v>26-35</v>
      </c>
      <c r="AT560" s="13" t="str">
        <f t="shared" si="8"/>
        <v>Early Career</v>
      </c>
      <c r="AU560" t="str">
        <f>IF(Table_1[[#This Row],[Percent Salary Hike]]&lt;=12,"10-12%",IF(Table_1[[#This Row],[Percent Salary Hike]]&lt;=15,"13-15%",IF(Table_1[[#This Row],[Percent Salary Hike]]&lt;=18,"16-18%",IF(Table_1[[#This Row],[Percent Salary Hike]]&lt;=21,"19-21%","22%+"))))</f>
        <v>13-15%</v>
      </c>
      <c r="AV560" t="str">
        <f>IF(Table_1[[#This Row],[Years At Company]]&lt;=2,"0-2 Years",IF(Table_1[[#This Row],[Years At Company]]&lt;=5,"3-5 Years",IF(Table_1[[#This Row],[Years At Company]]&lt;=8,"6-8 Years",IF(Table_1[[#This Row],[Years At Company]]&lt;=11,"9-11 Years","12+ Years"))))</f>
        <v>9-11 Years</v>
      </c>
    </row>
    <row r="561" spans="1:48"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c r="AS561" s="13" t="str">
        <f>IF(Data!Q561&lt;=25,"18-25",IF(Data!Q561&lt;=35,"26-35",IF(Data!Q561&lt;=45,"36-45","46+")))</f>
        <v>36-45</v>
      </c>
      <c r="AT561" s="13" t="str">
        <f t="shared" si="8"/>
        <v>Mid Career</v>
      </c>
      <c r="AU561" t="str">
        <f>IF(Table_1[[#This Row],[Percent Salary Hike]]&lt;=12,"10-12%",IF(Table_1[[#This Row],[Percent Salary Hike]]&lt;=15,"13-15%",IF(Table_1[[#This Row],[Percent Salary Hike]]&lt;=18,"16-18%",IF(Table_1[[#This Row],[Percent Salary Hike]]&lt;=21,"19-21%","22%+"))))</f>
        <v>13-15%</v>
      </c>
      <c r="AV561" t="str">
        <f>IF(Table_1[[#This Row],[Years At Company]]&lt;=2,"0-2 Years",IF(Table_1[[#This Row],[Years At Company]]&lt;=5,"3-5 Years",IF(Table_1[[#This Row],[Years At Company]]&lt;=8,"6-8 Years",IF(Table_1[[#This Row],[Years At Company]]&lt;=11,"9-11 Years","12+ Years"))))</f>
        <v>0-2 Years</v>
      </c>
    </row>
    <row r="562" spans="1:48"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c r="AS562" s="13" t="str">
        <f>IF(Data!Q562&lt;=25,"18-25",IF(Data!Q562&lt;=35,"26-35",IF(Data!Q562&lt;=45,"36-45","46+")))</f>
        <v>26-35</v>
      </c>
      <c r="AT562" s="13" t="str">
        <f t="shared" si="8"/>
        <v>Early Career</v>
      </c>
      <c r="AU562" t="str">
        <f>IF(Table_1[[#This Row],[Percent Salary Hike]]&lt;=12,"10-12%",IF(Table_1[[#This Row],[Percent Salary Hike]]&lt;=15,"13-15%",IF(Table_1[[#This Row],[Percent Salary Hike]]&lt;=18,"16-18%",IF(Table_1[[#This Row],[Percent Salary Hike]]&lt;=21,"19-21%","22%+"))))</f>
        <v>13-15%</v>
      </c>
      <c r="AV562" t="str">
        <f>IF(Table_1[[#This Row],[Years At Company]]&lt;=2,"0-2 Years",IF(Table_1[[#This Row],[Years At Company]]&lt;=5,"3-5 Years",IF(Table_1[[#This Row],[Years At Company]]&lt;=8,"6-8 Years",IF(Table_1[[#This Row],[Years At Company]]&lt;=11,"9-11 Years","12+ Years"))))</f>
        <v>0-2 Years</v>
      </c>
    </row>
    <row r="563" spans="1:48"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c r="AS563" s="13" t="str">
        <f>IF(Data!Q563&lt;=25,"18-25",IF(Data!Q563&lt;=35,"26-35",IF(Data!Q563&lt;=45,"36-45","46+")))</f>
        <v>46+</v>
      </c>
      <c r="AT563" s="13" t="str">
        <f t="shared" si="8"/>
        <v>Senior</v>
      </c>
      <c r="AU563" t="str">
        <f>IF(Table_1[[#This Row],[Percent Salary Hike]]&lt;=12,"10-12%",IF(Table_1[[#This Row],[Percent Salary Hike]]&lt;=15,"13-15%",IF(Table_1[[#This Row],[Percent Salary Hike]]&lt;=18,"16-18%",IF(Table_1[[#This Row],[Percent Salary Hike]]&lt;=21,"19-21%","22%+"))))</f>
        <v>10-12%</v>
      </c>
      <c r="AV563" t="str">
        <f>IF(Table_1[[#This Row],[Years At Company]]&lt;=2,"0-2 Years",IF(Table_1[[#This Row],[Years At Company]]&lt;=5,"3-5 Years",IF(Table_1[[#This Row],[Years At Company]]&lt;=8,"6-8 Years",IF(Table_1[[#This Row],[Years At Company]]&lt;=11,"9-11 Years","12+ Years"))))</f>
        <v>12+ Years</v>
      </c>
    </row>
    <row r="564" spans="1:48"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c r="AS564" s="13" t="str">
        <f>IF(Data!Q564&lt;=25,"18-25",IF(Data!Q564&lt;=35,"26-35",IF(Data!Q564&lt;=45,"36-45","46+")))</f>
        <v>26-35</v>
      </c>
      <c r="AT564" s="13" t="str">
        <f t="shared" si="8"/>
        <v>Early Career</v>
      </c>
      <c r="AU564" t="str">
        <f>IF(Table_1[[#This Row],[Percent Salary Hike]]&lt;=12,"10-12%",IF(Table_1[[#This Row],[Percent Salary Hike]]&lt;=15,"13-15%",IF(Table_1[[#This Row],[Percent Salary Hike]]&lt;=18,"16-18%",IF(Table_1[[#This Row],[Percent Salary Hike]]&lt;=21,"19-21%","22%+"))))</f>
        <v>13-15%</v>
      </c>
      <c r="AV564" t="str">
        <f>IF(Table_1[[#This Row],[Years At Company]]&lt;=2,"0-2 Years",IF(Table_1[[#This Row],[Years At Company]]&lt;=5,"3-5 Years",IF(Table_1[[#This Row],[Years At Company]]&lt;=8,"6-8 Years",IF(Table_1[[#This Row],[Years At Company]]&lt;=11,"9-11 Years","12+ Years"))))</f>
        <v>9-11 Years</v>
      </c>
    </row>
    <row r="565" spans="1:48"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c r="AS565" s="13" t="str">
        <f>IF(Data!Q565&lt;=25,"18-25",IF(Data!Q565&lt;=35,"26-35",IF(Data!Q565&lt;=45,"36-45","46+")))</f>
        <v>18-25</v>
      </c>
      <c r="AT565" s="13" t="str">
        <f t="shared" si="8"/>
        <v>Young</v>
      </c>
      <c r="AU565" t="str">
        <f>IF(Table_1[[#This Row],[Percent Salary Hike]]&lt;=12,"10-12%",IF(Table_1[[#This Row],[Percent Salary Hike]]&lt;=15,"13-15%",IF(Table_1[[#This Row],[Percent Salary Hike]]&lt;=18,"16-18%",IF(Table_1[[#This Row],[Percent Salary Hike]]&lt;=21,"19-21%","22%+"))))</f>
        <v>22%+</v>
      </c>
      <c r="AV565" t="str">
        <f>IF(Table_1[[#This Row],[Years At Company]]&lt;=2,"0-2 Years",IF(Table_1[[#This Row],[Years At Company]]&lt;=5,"3-5 Years",IF(Table_1[[#This Row],[Years At Company]]&lt;=8,"6-8 Years",IF(Table_1[[#This Row],[Years At Company]]&lt;=11,"9-11 Years","12+ Years"))))</f>
        <v>6-8 Years</v>
      </c>
    </row>
    <row r="566" spans="1:48"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c r="AS566" s="13" t="str">
        <f>IF(Data!Q566&lt;=25,"18-25",IF(Data!Q566&lt;=35,"26-35",IF(Data!Q566&lt;=45,"36-45","46+")))</f>
        <v>36-45</v>
      </c>
      <c r="AT566" s="13" t="str">
        <f t="shared" si="8"/>
        <v>Mid Career</v>
      </c>
      <c r="AU566" t="str">
        <f>IF(Table_1[[#This Row],[Percent Salary Hike]]&lt;=12,"10-12%",IF(Table_1[[#This Row],[Percent Salary Hike]]&lt;=15,"13-15%",IF(Table_1[[#This Row],[Percent Salary Hike]]&lt;=18,"16-18%",IF(Table_1[[#This Row],[Percent Salary Hike]]&lt;=21,"19-21%","22%+"))))</f>
        <v>13-15%</v>
      </c>
      <c r="AV566" t="str">
        <f>IF(Table_1[[#This Row],[Years At Company]]&lt;=2,"0-2 Years",IF(Table_1[[#This Row],[Years At Company]]&lt;=5,"3-5 Years",IF(Table_1[[#This Row],[Years At Company]]&lt;=8,"6-8 Years",IF(Table_1[[#This Row],[Years At Company]]&lt;=11,"9-11 Years","12+ Years"))))</f>
        <v>6-8 Years</v>
      </c>
    </row>
    <row r="567" spans="1:48"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c r="AS567" s="13" t="str">
        <f>IF(Data!Q567&lt;=25,"18-25",IF(Data!Q567&lt;=35,"26-35",IF(Data!Q567&lt;=45,"36-45","46+")))</f>
        <v>18-25</v>
      </c>
      <c r="AT567" s="13" t="str">
        <f t="shared" si="8"/>
        <v>Young</v>
      </c>
      <c r="AU567" t="str">
        <f>IF(Table_1[[#This Row],[Percent Salary Hike]]&lt;=12,"10-12%",IF(Table_1[[#This Row],[Percent Salary Hike]]&lt;=15,"13-15%",IF(Table_1[[#This Row],[Percent Salary Hike]]&lt;=18,"16-18%",IF(Table_1[[#This Row],[Percent Salary Hike]]&lt;=21,"19-21%","22%+"))))</f>
        <v>16-18%</v>
      </c>
      <c r="AV567" t="str">
        <f>IF(Table_1[[#This Row],[Years At Company]]&lt;=2,"0-2 Years",IF(Table_1[[#This Row],[Years At Company]]&lt;=5,"3-5 Years",IF(Table_1[[#This Row],[Years At Company]]&lt;=8,"6-8 Years",IF(Table_1[[#This Row],[Years At Company]]&lt;=11,"9-11 Years","12+ Years"))))</f>
        <v>0-2 Years</v>
      </c>
    </row>
    <row r="568" spans="1:48"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c r="AS568" s="13" t="str">
        <f>IF(Data!Q568&lt;=25,"18-25",IF(Data!Q568&lt;=35,"26-35",IF(Data!Q568&lt;=45,"36-45","46+")))</f>
        <v>46+</v>
      </c>
      <c r="AT568" s="13" t="str">
        <f t="shared" si="8"/>
        <v>Senior</v>
      </c>
      <c r="AU568" t="str">
        <f>IF(Table_1[[#This Row],[Percent Salary Hike]]&lt;=12,"10-12%",IF(Table_1[[#This Row],[Percent Salary Hike]]&lt;=15,"13-15%",IF(Table_1[[#This Row],[Percent Salary Hike]]&lt;=18,"16-18%",IF(Table_1[[#This Row],[Percent Salary Hike]]&lt;=21,"19-21%","22%+"))))</f>
        <v>10-12%</v>
      </c>
      <c r="AV568" t="str">
        <f>IF(Table_1[[#This Row],[Years At Company]]&lt;=2,"0-2 Years",IF(Table_1[[#This Row],[Years At Company]]&lt;=5,"3-5 Years",IF(Table_1[[#This Row],[Years At Company]]&lt;=8,"6-8 Years",IF(Table_1[[#This Row],[Years At Company]]&lt;=11,"9-11 Years","12+ Years"))))</f>
        <v>3-5 Years</v>
      </c>
    </row>
    <row r="569" spans="1:48"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c r="AS569" s="13" t="str">
        <f>IF(Data!Q569&lt;=25,"18-25",IF(Data!Q569&lt;=35,"26-35",IF(Data!Q569&lt;=45,"36-45","46+")))</f>
        <v>26-35</v>
      </c>
      <c r="AT569" s="13" t="str">
        <f t="shared" si="8"/>
        <v>Early Career</v>
      </c>
      <c r="AU569" t="str">
        <f>IF(Table_1[[#This Row],[Percent Salary Hike]]&lt;=12,"10-12%",IF(Table_1[[#This Row],[Percent Salary Hike]]&lt;=15,"13-15%",IF(Table_1[[#This Row],[Percent Salary Hike]]&lt;=18,"16-18%",IF(Table_1[[#This Row],[Percent Salary Hike]]&lt;=21,"19-21%","22%+"))))</f>
        <v>22%+</v>
      </c>
      <c r="AV569" t="str">
        <f>IF(Table_1[[#This Row],[Years At Company]]&lt;=2,"0-2 Years",IF(Table_1[[#This Row],[Years At Company]]&lt;=5,"3-5 Years",IF(Table_1[[#This Row],[Years At Company]]&lt;=8,"6-8 Years",IF(Table_1[[#This Row],[Years At Company]]&lt;=11,"9-11 Years","12+ Years"))))</f>
        <v>6-8 Years</v>
      </c>
    </row>
    <row r="570" spans="1:48"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c r="AS570" s="13" t="str">
        <f>IF(Data!Q570&lt;=25,"18-25",IF(Data!Q570&lt;=35,"26-35",IF(Data!Q570&lt;=45,"36-45","46+")))</f>
        <v>46+</v>
      </c>
      <c r="AT570" s="13" t="str">
        <f t="shared" si="8"/>
        <v>Senior</v>
      </c>
      <c r="AU570" t="str">
        <f>IF(Table_1[[#This Row],[Percent Salary Hike]]&lt;=12,"10-12%",IF(Table_1[[#This Row],[Percent Salary Hike]]&lt;=15,"13-15%",IF(Table_1[[#This Row],[Percent Salary Hike]]&lt;=18,"16-18%",IF(Table_1[[#This Row],[Percent Salary Hike]]&lt;=21,"19-21%","22%+"))))</f>
        <v>13-15%</v>
      </c>
      <c r="AV570" t="str">
        <f>IF(Table_1[[#This Row],[Years At Company]]&lt;=2,"0-2 Years",IF(Table_1[[#This Row],[Years At Company]]&lt;=5,"3-5 Years",IF(Table_1[[#This Row],[Years At Company]]&lt;=8,"6-8 Years",IF(Table_1[[#This Row],[Years At Company]]&lt;=11,"9-11 Years","12+ Years"))))</f>
        <v>3-5 Years</v>
      </c>
    </row>
    <row r="571" spans="1:48"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c r="AS571" s="13" t="str">
        <f>IF(Data!Q571&lt;=25,"18-25",IF(Data!Q571&lt;=35,"26-35",IF(Data!Q571&lt;=45,"36-45","46+")))</f>
        <v>36-45</v>
      </c>
      <c r="AT571" s="13" t="str">
        <f t="shared" si="8"/>
        <v>Mid Career</v>
      </c>
      <c r="AU571" t="str">
        <f>IF(Table_1[[#This Row],[Percent Salary Hike]]&lt;=12,"10-12%",IF(Table_1[[#This Row],[Percent Salary Hike]]&lt;=15,"13-15%",IF(Table_1[[#This Row],[Percent Salary Hike]]&lt;=18,"16-18%",IF(Table_1[[#This Row],[Percent Salary Hike]]&lt;=21,"19-21%","22%+"))))</f>
        <v>13-15%</v>
      </c>
      <c r="AV571" t="str">
        <f>IF(Table_1[[#This Row],[Years At Company]]&lt;=2,"0-2 Years",IF(Table_1[[#This Row],[Years At Company]]&lt;=5,"3-5 Years",IF(Table_1[[#This Row],[Years At Company]]&lt;=8,"6-8 Years",IF(Table_1[[#This Row],[Years At Company]]&lt;=11,"9-11 Years","12+ Years"))))</f>
        <v>9-11 Years</v>
      </c>
    </row>
    <row r="572" spans="1:48"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c r="AS572" s="13" t="str">
        <f>IF(Data!Q572&lt;=25,"18-25",IF(Data!Q572&lt;=35,"26-35",IF(Data!Q572&lt;=45,"36-45","46+")))</f>
        <v>46+</v>
      </c>
      <c r="AT572" s="13" t="str">
        <f t="shared" si="8"/>
        <v>Senior</v>
      </c>
      <c r="AU572" t="str">
        <f>IF(Table_1[[#This Row],[Percent Salary Hike]]&lt;=12,"10-12%",IF(Table_1[[#This Row],[Percent Salary Hike]]&lt;=15,"13-15%",IF(Table_1[[#This Row],[Percent Salary Hike]]&lt;=18,"16-18%",IF(Table_1[[#This Row],[Percent Salary Hike]]&lt;=21,"19-21%","22%+"))))</f>
        <v>16-18%</v>
      </c>
      <c r="AV572" t="str">
        <f>IF(Table_1[[#This Row],[Years At Company]]&lt;=2,"0-2 Years",IF(Table_1[[#This Row],[Years At Company]]&lt;=5,"3-5 Years",IF(Table_1[[#This Row],[Years At Company]]&lt;=8,"6-8 Years",IF(Table_1[[#This Row],[Years At Company]]&lt;=11,"9-11 Years","12+ Years"))))</f>
        <v>3-5 Years</v>
      </c>
    </row>
    <row r="573" spans="1:48"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c r="AS573" s="13" t="str">
        <f>IF(Data!Q573&lt;=25,"18-25",IF(Data!Q573&lt;=35,"26-35",IF(Data!Q573&lt;=45,"36-45","46+")))</f>
        <v>26-35</v>
      </c>
      <c r="AT573" s="13" t="str">
        <f t="shared" si="8"/>
        <v>Early Career</v>
      </c>
      <c r="AU573" t="str">
        <f>IF(Table_1[[#This Row],[Percent Salary Hike]]&lt;=12,"10-12%",IF(Table_1[[#This Row],[Percent Salary Hike]]&lt;=15,"13-15%",IF(Table_1[[#This Row],[Percent Salary Hike]]&lt;=18,"16-18%",IF(Table_1[[#This Row],[Percent Salary Hike]]&lt;=21,"19-21%","22%+"))))</f>
        <v>13-15%</v>
      </c>
      <c r="AV573" t="str">
        <f>IF(Table_1[[#This Row],[Years At Company]]&lt;=2,"0-2 Years",IF(Table_1[[#This Row],[Years At Company]]&lt;=5,"3-5 Years",IF(Table_1[[#This Row],[Years At Company]]&lt;=8,"6-8 Years",IF(Table_1[[#This Row],[Years At Company]]&lt;=11,"9-11 Years","12+ Years"))))</f>
        <v>0-2 Years</v>
      </c>
    </row>
    <row r="574" spans="1:48"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c r="AS574" s="13" t="str">
        <f>IF(Data!Q574&lt;=25,"18-25",IF(Data!Q574&lt;=35,"26-35",IF(Data!Q574&lt;=45,"36-45","46+")))</f>
        <v>26-35</v>
      </c>
      <c r="AT574" s="13" t="str">
        <f t="shared" si="8"/>
        <v>Early Career</v>
      </c>
      <c r="AU574" t="str">
        <f>IF(Table_1[[#This Row],[Percent Salary Hike]]&lt;=12,"10-12%",IF(Table_1[[#This Row],[Percent Salary Hike]]&lt;=15,"13-15%",IF(Table_1[[#This Row],[Percent Salary Hike]]&lt;=18,"16-18%",IF(Table_1[[#This Row],[Percent Salary Hike]]&lt;=21,"19-21%","22%+"))))</f>
        <v>10-12%</v>
      </c>
      <c r="AV574" t="str">
        <f>IF(Table_1[[#This Row],[Years At Company]]&lt;=2,"0-2 Years",IF(Table_1[[#This Row],[Years At Company]]&lt;=5,"3-5 Years",IF(Table_1[[#This Row],[Years At Company]]&lt;=8,"6-8 Years",IF(Table_1[[#This Row],[Years At Company]]&lt;=11,"9-11 Years","12+ Years"))))</f>
        <v>6-8 Years</v>
      </c>
    </row>
    <row r="575" spans="1:48"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c r="AS575" s="13" t="str">
        <f>IF(Data!Q575&lt;=25,"18-25",IF(Data!Q575&lt;=35,"26-35",IF(Data!Q575&lt;=45,"36-45","46+")))</f>
        <v>26-35</v>
      </c>
      <c r="AT575" s="13" t="str">
        <f t="shared" si="8"/>
        <v>Early Career</v>
      </c>
      <c r="AU575" t="str">
        <f>IF(Table_1[[#This Row],[Percent Salary Hike]]&lt;=12,"10-12%",IF(Table_1[[#This Row],[Percent Salary Hike]]&lt;=15,"13-15%",IF(Table_1[[#This Row],[Percent Salary Hike]]&lt;=18,"16-18%",IF(Table_1[[#This Row],[Percent Salary Hike]]&lt;=21,"19-21%","22%+"))))</f>
        <v>16-18%</v>
      </c>
      <c r="AV575" t="str">
        <f>IF(Table_1[[#This Row],[Years At Company]]&lt;=2,"0-2 Years",IF(Table_1[[#This Row],[Years At Company]]&lt;=5,"3-5 Years",IF(Table_1[[#This Row],[Years At Company]]&lt;=8,"6-8 Years",IF(Table_1[[#This Row],[Years At Company]]&lt;=11,"9-11 Years","12+ Years"))))</f>
        <v>3-5 Years</v>
      </c>
    </row>
    <row r="576" spans="1:48"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c r="AS576" s="13" t="str">
        <f>IF(Data!Q576&lt;=25,"18-25",IF(Data!Q576&lt;=35,"26-35",IF(Data!Q576&lt;=45,"36-45","46+")))</f>
        <v>26-35</v>
      </c>
      <c r="AT576" s="13" t="str">
        <f t="shared" si="8"/>
        <v>Early Career</v>
      </c>
      <c r="AU576" t="str">
        <f>IF(Table_1[[#This Row],[Percent Salary Hike]]&lt;=12,"10-12%",IF(Table_1[[#This Row],[Percent Salary Hike]]&lt;=15,"13-15%",IF(Table_1[[#This Row],[Percent Salary Hike]]&lt;=18,"16-18%",IF(Table_1[[#This Row],[Percent Salary Hike]]&lt;=21,"19-21%","22%+"))))</f>
        <v>16-18%</v>
      </c>
      <c r="AV576" t="str">
        <f>IF(Table_1[[#This Row],[Years At Company]]&lt;=2,"0-2 Years",IF(Table_1[[#This Row],[Years At Company]]&lt;=5,"3-5 Years",IF(Table_1[[#This Row],[Years At Company]]&lt;=8,"6-8 Years",IF(Table_1[[#This Row],[Years At Company]]&lt;=11,"9-11 Years","12+ Years"))))</f>
        <v>3-5 Years</v>
      </c>
    </row>
    <row r="577" spans="1:48"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c r="AS577" s="13" t="str">
        <f>IF(Data!Q577&lt;=25,"18-25",IF(Data!Q577&lt;=35,"26-35",IF(Data!Q577&lt;=45,"36-45","46+")))</f>
        <v>46+</v>
      </c>
      <c r="AT577" s="13" t="str">
        <f t="shared" si="8"/>
        <v>Senior</v>
      </c>
      <c r="AU577" t="str">
        <f>IF(Table_1[[#This Row],[Percent Salary Hike]]&lt;=12,"10-12%",IF(Table_1[[#This Row],[Percent Salary Hike]]&lt;=15,"13-15%",IF(Table_1[[#This Row],[Percent Salary Hike]]&lt;=18,"16-18%",IF(Table_1[[#This Row],[Percent Salary Hike]]&lt;=21,"19-21%","22%+"))))</f>
        <v>10-12%</v>
      </c>
      <c r="AV577" t="str">
        <f>IF(Table_1[[#This Row],[Years At Company]]&lt;=2,"0-2 Years",IF(Table_1[[#This Row],[Years At Company]]&lt;=5,"3-5 Years",IF(Table_1[[#This Row],[Years At Company]]&lt;=8,"6-8 Years",IF(Table_1[[#This Row],[Years At Company]]&lt;=11,"9-11 Years","12+ Years"))))</f>
        <v>3-5 Years</v>
      </c>
    </row>
    <row r="578" spans="1:48"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c r="AS578" s="13" t="str">
        <f>IF(Data!Q578&lt;=25,"18-25",IF(Data!Q578&lt;=35,"26-35",IF(Data!Q578&lt;=45,"36-45","46+")))</f>
        <v>26-35</v>
      </c>
      <c r="AT578" s="13" t="str">
        <f t="shared" ref="AT578:AT641" si="9">IF(AS578="18-25","Young",IF(AS578="26-35","Early Career",IF(AS578="36-45","Mid Career","Senior")))</f>
        <v>Early Career</v>
      </c>
      <c r="AU578" t="str">
        <f>IF(Table_1[[#This Row],[Percent Salary Hike]]&lt;=12,"10-12%",IF(Table_1[[#This Row],[Percent Salary Hike]]&lt;=15,"13-15%",IF(Table_1[[#This Row],[Percent Salary Hike]]&lt;=18,"16-18%",IF(Table_1[[#This Row],[Percent Salary Hike]]&lt;=21,"19-21%","22%+"))))</f>
        <v>19-21%</v>
      </c>
      <c r="AV578" t="str">
        <f>IF(Table_1[[#This Row],[Years At Company]]&lt;=2,"0-2 Years",IF(Table_1[[#This Row],[Years At Company]]&lt;=5,"3-5 Years",IF(Table_1[[#This Row],[Years At Company]]&lt;=8,"6-8 Years",IF(Table_1[[#This Row],[Years At Company]]&lt;=11,"9-11 Years","12+ Years"))))</f>
        <v>3-5 Years</v>
      </c>
    </row>
    <row r="579" spans="1:48"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c r="AS579" s="13" t="str">
        <f>IF(Data!Q579&lt;=25,"18-25",IF(Data!Q579&lt;=35,"26-35",IF(Data!Q579&lt;=45,"36-45","46+")))</f>
        <v>36-45</v>
      </c>
      <c r="AT579" s="13" t="str">
        <f t="shared" si="9"/>
        <v>Mid Career</v>
      </c>
      <c r="AU579" t="str">
        <f>IF(Table_1[[#This Row],[Percent Salary Hike]]&lt;=12,"10-12%",IF(Table_1[[#This Row],[Percent Salary Hike]]&lt;=15,"13-15%",IF(Table_1[[#This Row],[Percent Salary Hike]]&lt;=18,"16-18%",IF(Table_1[[#This Row],[Percent Salary Hike]]&lt;=21,"19-21%","22%+"))))</f>
        <v>13-15%</v>
      </c>
      <c r="AV579" t="str">
        <f>IF(Table_1[[#This Row],[Years At Company]]&lt;=2,"0-2 Years",IF(Table_1[[#This Row],[Years At Company]]&lt;=5,"3-5 Years",IF(Table_1[[#This Row],[Years At Company]]&lt;=8,"6-8 Years",IF(Table_1[[#This Row],[Years At Company]]&lt;=11,"9-11 Years","12+ Years"))))</f>
        <v>3-5 Years</v>
      </c>
    </row>
    <row r="580" spans="1:48"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c r="AS580" s="13" t="str">
        <f>IF(Data!Q580&lt;=25,"18-25",IF(Data!Q580&lt;=35,"26-35",IF(Data!Q580&lt;=45,"36-45","46+")))</f>
        <v>36-45</v>
      </c>
      <c r="AT580" s="13" t="str">
        <f t="shared" si="9"/>
        <v>Mid Career</v>
      </c>
      <c r="AU580" t="str">
        <f>IF(Table_1[[#This Row],[Percent Salary Hike]]&lt;=12,"10-12%",IF(Table_1[[#This Row],[Percent Salary Hike]]&lt;=15,"13-15%",IF(Table_1[[#This Row],[Percent Salary Hike]]&lt;=18,"16-18%",IF(Table_1[[#This Row],[Percent Salary Hike]]&lt;=21,"19-21%","22%+"))))</f>
        <v>10-12%</v>
      </c>
      <c r="AV580" t="str">
        <f>IF(Table_1[[#This Row],[Years At Company]]&lt;=2,"0-2 Years",IF(Table_1[[#This Row],[Years At Company]]&lt;=5,"3-5 Years",IF(Table_1[[#This Row],[Years At Company]]&lt;=8,"6-8 Years",IF(Table_1[[#This Row],[Years At Company]]&lt;=11,"9-11 Years","12+ Years"))))</f>
        <v>12+ Years</v>
      </c>
    </row>
    <row r="581" spans="1:48"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c r="AS581" s="13" t="str">
        <f>IF(Data!Q581&lt;=25,"18-25",IF(Data!Q581&lt;=35,"26-35",IF(Data!Q581&lt;=45,"36-45","46+")))</f>
        <v>26-35</v>
      </c>
      <c r="AT581" s="13" t="str">
        <f t="shared" si="9"/>
        <v>Early Career</v>
      </c>
      <c r="AU581" t="str">
        <f>IF(Table_1[[#This Row],[Percent Salary Hike]]&lt;=12,"10-12%",IF(Table_1[[#This Row],[Percent Salary Hike]]&lt;=15,"13-15%",IF(Table_1[[#This Row],[Percent Salary Hike]]&lt;=18,"16-18%",IF(Table_1[[#This Row],[Percent Salary Hike]]&lt;=21,"19-21%","22%+"))))</f>
        <v>10-12%</v>
      </c>
      <c r="AV581" t="str">
        <f>IF(Table_1[[#This Row],[Years At Company]]&lt;=2,"0-2 Years",IF(Table_1[[#This Row],[Years At Company]]&lt;=5,"3-5 Years",IF(Table_1[[#This Row],[Years At Company]]&lt;=8,"6-8 Years",IF(Table_1[[#This Row],[Years At Company]]&lt;=11,"9-11 Years","12+ Years"))))</f>
        <v>6-8 Years</v>
      </c>
    </row>
    <row r="582" spans="1:48"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c r="AS582" s="13" t="str">
        <f>IF(Data!Q582&lt;=25,"18-25",IF(Data!Q582&lt;=35,"26-35",IF(Data!Q582&lt;=45,"36-45","46+")))</f>
        <v>26-35</v>
      </c>
      <c r="AT582" s="13" t="str">
        <f t="shared" si="9"/>
        <v>Early Career</v>
      </c>
      <c r="AU582" t="str">
        <f>IF(Table_1[[#This Row],[Percent Salary Hike]]&lt;=12,"10-12%",IF(Table_1[[#This Row],[Percent Salary Hike]]&lt;=15,"13-15%",IF(Table_1[[#This Row],[Percent Salary Hike]]&lt;=18,"16-18%",IF(Table_1[[#This Row],[Percent Salary Hike]]&lt;=21,"19-21%","22%+"))))</f>
        <v>16-18%</v>
      </c>
      <c r="AV582" t="str">
        <f>IF(Table_1[[#This Row],[Years At Company]]&lt;=2,"0-2 Years",IF(Table_1[[#This Row],[Years At Company]]&lt;=5,"3-5 Years",IF(Table_1[[#This Row],[Years At Company]]&lt;=8,"6-8 Years",IF(Table_1[[#This Row],[Years At Company]]&lt;=11,"9-11 Years","12+ Years"))))</f>
        <v>3-5 Years</v>
      </c>
    </row>
    <row r="583" spans="1:48"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c r="AS583" s="13" t="str">
        <f>IF(Data!Q583&lt;=25,"18-25",IF(Data!Q583&lt;=35,"26-35",IF(Data!Q583&lt;=45,"36-45","46+")))</f>
        <v>26-35</v>
      </c>
      <c r="AT583" s="13" t="str">
        <f t="shared" si="9"/>
        <v>Early Career</v>
      </c>
      <c r="AU583" t="str">
        <f>IF(Table_1[[#This Row],[Percent Salary Hike]]&lt;=12,"10-12%",IF(Table_1[[#This Row],[Percent Salary Hike]]&lt;=15,"13-15%",IF(Table_1[[#This Row],[Percent Salary Hike]]&lt;=18,"16-18%",IF(Table_1[[#This Row],[Percent Salary Hike]]&lt;=21,"19-21%","22%+"))))</f>
        <v>19-21%</v>
      </c>
      <c r="AV583" t="str">
        <f>IF(Table_1[[#This Row],[Years At Company]]&lt;=2,"0-2 Years",IF(Table_1[[#This Row],[Years At Company]]&lt;=5,"3-5 Years",IF(Table_1[[#This Row],[Years At Company]]&lt;=8,"6-8 Years",IF(Table_1[[#This Row],[Years At Company]]&lt;=11,"9-11 Years","12+ Years"))))</f>
        <v>0-2 Years</v>
      </c>
    </row>
    <row r="584" spans="1:48"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c r="AS584" s="13" t="str">
        <f>IF(Data!Q584&lt;=25,"18-25",IF(Data!Q584&lt;=35,"26-35",IF(Data!Q584&lt;=45,"36-45","46+")))</f>
        <v>36-45</v>
      </c>
      <c r="AT584" s="13" t="str">
        <f t="shared" si="9"/>
        <v>Mid Career</v>
      </c>
      <c r="AU584" t="str">
        <f>IF(Table_1[[#This Row],[Percent Salary Hike]]&lt;=12,"10-12%",IF(Table_1[[#This Row],[Percent Salary Hike]]&lt;=15,"13-15%",IF(Table_1[[#This Row],[Percent Salary Hike]]&lt;=18,"16-18%",IF(Table_1[[#This Row],[Percent Salary Hike]]&lt;=21,"19-21%","22%+"))))</f>
        <v>22%+</v>
      </c>
      <c r="AV584" t="str">
        <f>IF(Table_1[[#This Row],[Years At Company]]&lt;=2,"0-2 Years",IF(Table_1[[#This Row],[Years At Company]]&lt;=5,"3-5 Years",IF(Table_1[[#This Row],[Years At Company]]&lt;=8,"6-8 Years",IF(Table_1[[#This Row],[Years At Company]]&lt;=11,"9-11 Years","12+ Years"))))</f>
        <v>6-8 Years</v>
      </c>
    </row>
    <row r="585" spans="1:48"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c r="AS585" s="13" t="str">
        <f>IF(Data!Q585&lt;=25,"18-25",IF(Data!Q585&lt;=35,"26-35",IF(Data!Q585&lt;=45,"36-45","46+")))</f>
        <v>26-35</v>
      </c>
      <c r="AT585" s="13" t="str">
        <f t="shared" si="9"/>
        <v>Early Career</v>
      </c>
      <c r="AU585" t="str">
        <f>IF(Table_1[[#This Row],[Percent Salary Hike]]&lt;=12,"10-12%",IF(Table_1[[#This Row],[Percent Salary Hike]]&lt;=15,"13-15%",IF(Table_1[[#This Row],[Percent Salary Hike]]&lt;=18,"16-18%",IF(Table_1[[#This Row],[Percent Salary Hike]]&lt;=21,"19-21%","22%+"))))</f>
        <v>16-18%</v>
      </c>
      <c r="AV585" t="str">
        <f>IF(Table_1[[#This Row],[Years At Company]]&lt;=2,"0-2 Years",IF(Table_1[[#This Row],[Years At Company]]&lt;=5,"3-5 Years",IF(Table_1[[#This Row],[Years At Company]]&lt;=8,"6-8 Years",IF(Table_1[[#This Row],[Years At Company]]&lt;=11,"9-11 Years","12+ Years"))))</f>
        <v>3-5 Years</v>
      </c>
    </row>
    <row r="586" spans="1:48"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c r="AS586" s="13" t="str">
        <f>IF(Data!Q586&lt;=25,"18-25",IF(Data!Q586&lt;=35,"26-35",IF(Data!Q586&lt;=45,"36-45","46+")))</f>
        <v>36-45</v>
      </c>
      <c r="AT586" s="13" t="str">
        <f t="shared" si="9"/>
        <v>Mid Career</v>
      </c>
      <c r="AU586" t="str">
        <f>IF(Table_1[[#This Row],[Percent Salary Hike]]&lt;=12,"10-12%",IF(Table_1[[#This Row],[Percent Salary Hike]]&lt;=15,"13-15%",IF(Table_1[[#This Row],[Percent Salary Hike]]&lt;=18,"16-18%",IF(Table_1[[#This Row],[Percent Salary Hike]]&lt;=21,"19-21%","22%+"))))</f>
        <v>13-15%</v>
      </c>
      <c r="AV586" t="str">
        <f>IF(Table_1[[#This Row],[Years At Company]]&lt;=2,"0-2 Years",IF(Table_1[[#This Row],[Years At Company]]&lt;=5,"3-5 Years",IF(Table_1[[#This Row],[Years At Company]]&lt;=8,"6-8 Years",IF(Table_1[[#This Row],[Years At Company]]&lt;=11,"9-11 Years","12+ Years"))))</f>
        <v>12+ Years</v>
      </c>
    </row>
    <row r="587" spans="1:48"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c r="AS587" s="13" t="str">
        <f>IF(Data!Q587&lt;=25,"18-25",IF(Data!Q587&lt;=35,"26-35",IF(Data!Q587&lt;=45,"36-45","46+")))</f>
        <v>18-25</v>
      </c>
      <c r="AT587" s="13" t="str">
        <f t="shared" si="9"/>
        <v>Young</v>
      </c>
      <c r="AU587" t="str">
        <f>IF(Table_1[[#This Row],[Percent Salary Hike]]&lt;=12,"10-12%",IF(Table_1[[#This Row],[Percent Salary Hike]]&lt;=15,"13-15%",IF(Table_1[[#This Row],[Percent Salary Hike]]&lt;=18,"16-18%",IF(Table_1[[#This Row],[Percent Salary Hike]]&lt;=21,"19-21%","22%+"))))</f>
        <v>19-21%</v>
      </c>
      <c r="AV587" t="str">
        <f>IF(Table_1[[#This Row],[Years At Company]]&lt;=2,"0-2 Years",IF(Table_1[[#This Row],[Years At Company]]&lt;=5,"3-5 Years",IF(Table_1[[#This Row],[Years At Company]]&lt;=8,"6-8 Years",IF(Table_1[[#This Row],[Years At Company]]&lt;=11,"9-11 Years","12+ Years"))))</f>
        <v>0-2 Years</v>
      </c>
    </row>
    <row r="588" spans="1:48"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c r="AS588" s="13" t="str">
        <f>IF(Data!Q588&lt;=25,"18-25",IF(Data!Q588&lt;=35,"26-35",IF(Data!Q588&lt;=45,"36-45","46+")))</f>
        <v>18-25</v>
      </c>
      <c r="AT588" s="13" t="str">
        <f t="shared" si="9"/>
        <v>Young</v>
      </c>
      <c r="AU588" t="str">
        <f>IF(Table_1[[#This Row],[Percent Salary Hike]]&lt;=12,"10-12%",IF(Table_1[[#This Row],[Percent Salary Hike]]&lt;=15,"13-15%",IF(Table_1[[#This Row],[Percent Salary Hike]]&lt;=18,"16-18%",IF(Table_1[[#This Row],[Percent Salary Hike]]&lt;=21,"19-21%","22%+"))))</f>
        <v>10-12%</v>
      </c>
      <c r="AV588" t="str">
        <f>IF(Table_1[[#This Row],[Years At Company]]&lt;=2,"0-2 Years",IF(Table_1[[#This Row],[Years At Company]]&lt;=5,"3-5 Years",IF(Table_1[[#This Row],[Years At Company]]&lt;=8,"6-8 Years",IF(Table_1[[#This Row],[Years At Company]]&lt;=11,"9-11 Years","12+ Years"))))</f>
        <v>0-2 Years</v>
      </c>
    </row>
    <row r="589" spans="1:48"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c r="AS589" s="13" t="str">
        <f>IF(Data!Q589&lt;=25,"18-25",IF(Data!Q589&lt;=35,"26-35",IF(Data!Q589&lt;=45,"36-45","46+")))</f>
        <v>46+</v>
      </c>
      <c r="AT589" s="13" t="str">
        <f t="shared" si="9"/>
        <v>Senior</v>
      </c>
      <c r="AU589" t="str">
        <f>IF(Table_1[[#This Row],[Percent Salary Hike]]&lt;=12,"10-12%",IF(Table_1[[#This Row],[Percent Salary Hike]]&lt;=15,"13-15%",IF(Table_1[[#This Row],[Percent Salary Hike]]&lt;=18,"16-18%",IF(Table_1[[#This Row],[Percent Salary Hike]]&lt;=21,"19-21%","22%+"))))</f>
        <v>19-21%</v>
      </c>
      <c r="AV589" t="str">
        <f>IF(Table_1[[#This Row],[Years At Company]]&lt;=2,"0-2 Years",IF(Table_1[[#This Row],[Years At Company]]&lt;=5,"3-5 Years",IF(Table_1[[#This Row],[Years At Company]]&lt;=8,"6-8 Years",IF(Table_1[[#This Row],[Years At Company]]&lt;=11,"9-11 Years","12+ Years"))))</f>
        <v>3-5 Years</v>
      </c>
    </row>
    <row r="590" spans="1:48"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c r="AS590" s="13" t="str">
        <f>IF(Data!Q590&lt;=25,"18-25",IF(Data!Q590&lt;=35,"26-35",IF(Data!Q590&lt;=45,"36-45","46+")))</f>
        <v>46+</v>
      </c>
      <c r="AT590" s="13" t="str">
        <f t="shared" si="9"/>
        <v>Senior</v>
      </c>
      <c r="AU590" t="str">
        <f>IF(Table_1[[#This Row],[Percent Salary Hike]]&lt;=12,"10-12%",IF(Table_1[[#This Row],[Percent Salary Hike]]&lt;=15,"13-15%",IF(Table_1[[#This Row],[Percent Salary Hike]]&lt;=18,"16-18%",IF(Table_1[[#This Row],[Percent Salary Hike]]&lt;=21,"19-21%","22%+"))))</f>
        <v>16-18%</v>
      </c>
      <c r="AV590" t="str">
        <f>IF(Table_1[[#This Row],[Years At Company]]&lt;=2,"0-2 Years",IF(Table_1[[#This Row],[Years At Company]]&lt;=5,"3-5 Years",IF(Table_1[[#This Row],[Years At Company]]&lt;=8,"6-8 Years",IF(Table_1[[#This Row],[Years At Company]]&lt;=11,"9-11 Years","12+ Years"))))</f>
        <v>3-5 Years</v>
      </c>
    </row>
    <row r="591" spans="1:48"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c r="AS591" s="13" t="str">
        <f>IF(Data!Q591&lt;=25,"18-25",IF(Data!Q591&lt;=35,"26-35",IF(Data!Q591&lt;=45,"36-45","46+")))</f>
        <v>26-35</v>
      </c>
      <c r="AT591" s="13" t="str">
        <f t="shared" si="9"/>
        <v>Early Career</v>
      </c>
      <c r="AU591" t="str">
        <f>IF(Table_1[[#This Row],[Percent Salary Hike]]&lt;=12,"10-12%",IF(Table_1[[#This Row],[Percent Salary Hike]]&lt;=15,"13-15%",IF(Table_1[[#This Row],[Percent Salary Hike]]&lt;=18,"16-18%",IF(Table_1[[#This Row],[Percent Salary Hike]]&lt;=21,"19-21%","22%+"))))</f>
        <v>10-12%</v>
      </c>
      <c r="AV591" t="str">
        <f>IF(Table_1[[#This Row],[Years At Company]]&lt;=2,"0-2 Years",IF(Table_1[[#This Row],[Years At Company]]&lt;=5,"3-5 Years",IF(Table_1[[#This Row],[Years At Company]]&lt;=8,"6-8 Years",IF(Table_1[[#This Row],[Years At Company]]&lt;=11,"9-11 Years","12+ Years"))))</f>
        <v>0-2 Years</v>
      </c>
    </row>
    <row r="592" spans="1:48"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c r="AS592" s="13" t="str">
        <f>IF(Data!Q592&lt;=25,"18-25",IF(Data!Q592&lt;=35,"26-35",IF(Data!Q592&lt;=45,"36-45","46+")))</f>
        <v>26-35</v>
      </c>
      <c r="AT592" s="13" t="str">
        <f t="shared" si="9"/>
        <v>Early Career</v>
      </c>
      <c r="AU592" t="str">
        <f>IF(Table_1[[#This Row],[Percent Salary Hike]]&lt;=12,"10-12%",IF(Table_1[[#This Row],[Percent Salary Hike]]&lt;=15,"13-15%",IF(Table_1[[#This Row],[Percent Salary Hike]]&lt;=18,"16-18%",IF(Table_1[[#This Row],[Percent Salary Hike]]&lt;=21,"19-21%","22%+"))))</f>
        <v>10-12%</v>
      </c>
      <c r="AV592" t="str">
        <f>IF(Table_1[[#This Row],[Years At Company]]&lt;=2,"0-2 Years",IF(Table_1[[#This Row],[Years At Company]]&lt;=5,"3-5 Years",IF(Table_1[[#This Row],[Years At Company]]&lt;=8,"6-8 Years",IF(Table_1[[#This Row],[Years At Company]]&lt;=11,"9-11 Years","12+ Years"))))</f>
        <v>12+ Years</v>
      </c>
    </row>
    <row r="593" spans="1:48"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c r="AS593" s="13" t="str">
        <f>IF(Data!Q593&lt;=25,"18-25",IF(Data!Q593&lt;=35,"26-35",IF(Data!Q593&lt;=45,"36-45","46+")))</f>
        <v>26-35</v>
      </c>
      <c r="AT593" s="13" t="str">
        <f t="shared" si="9"/>
        <v>Early Career</v>
      </c>
      <c r="AU593" t="str">
        <f>IF(Table_1[[#This Row],[Percent Salary Hike]]&lt;=12,"10-12%",IF(Table_1[[#This Row],[Percent Salary Hike]]&lt;=15,"13-15%",IF(Table_1[[#This Row],[Percent Salary Hike]]&lt;=18,"16-18%",IF(Table_1[[#This Row],[Percent Salary Hike]]&lt;=21,"19-21%","22%+"))))</f>
        <v>13-15%</v>
      </c>
      <c r="AV593" t="str">
        <f>IF(Table_1[[#This Row],[Years At Company]]&lt;=2,"0-2 Years",IF(Table_1[[#This Row],[Years At Company]]&lt;=5,"3-5 Years",IF(Table_1[[#This Row],[Years At Company]]&lt;=8,"6-8 Years",IF(Table_1[[#This Row],[Years At Company]]&lt;=11,"9-11 Years","12+ Years"))))</f>
        <v>3-5 Years</v>
      </c>
    </row>
    <row r="594" spans="1:48"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c r="AS594" s="13" t="str">
        <f>IF(Data!Q594&lt;=25,"18-25",IF(Data!Q594&lt;=35,"26-35",IF(Data!Q594&lt;=45,"36-45","46+")))</f>
        <v>46+</v>
      </c>
      <c r="AT594" s="13" t="str">
        <f t="shared" si="9"/>
        <v>Senior</v>
      </c>
      <c r="AU594" t="str">
        <f>IF(Table_1[[#This Row],[Percent Salary Hike]]&lt;=12,"10-12%",IF(Table_1[[#This Row],[Percent Salary Hike]]&lt;=15,"13-15%",IF(Table_1[[#This Row],[Percent Salary Hike]]&lt;=18,"16-18%",IF(Table_1[[#This Row],[Percent Salary Hike]]&lt;=21,"19-21%","22%+"))))</f>
        <v>10-12%</v>
      </c>
      <c r="AV594" t="str">
        <f>IF(Table_1[[#This Row],[Years At Company]]&lt;=2,"0-2 Years",IF(Table_1[[#This Row],[Years At Company]]&lt;=5,"3-5 Years",IF(Table_1[[#This Row],[Years At Company]]&lt;=8,"6-8 Years",IF(Table_1[[#This Row],[Years At Company]]&lt;=11,"9-11 Years","12+ Years"))))</f>
        <v>12+ Years</v>
      </c>
    </row>
    <row r="595" spans="1:48"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c r="AS595" s="13" t="str">
        <f>IF(Data!Q595&lt;=25,"18-25",IF(Data!Q595&lt;=35,"26-35",IF(Data!Q595&lt;=45,"36-45","46+")))</f>
        <v>36-45</v>
      </c>
      <c r="AT595" s="13" t="str">
        <f t="shared" si="9"/>
        <v>Mid Career</v>
      </c>
      <c r="AU595" t="str">
        <f>IF(Table_1[[#This Row],[Percent Salary Hike]]&lt;=12,"10-12%",IF(Table_1[[#This Row],[Percent Salary Hike]]&lt;=15,"13-15%",IF(Table_1[[#This Row],[Percent Salary Hike]]&lt;=18,"16-18%",IF(Table_1[[#This Row],[Percent Salary Hike]]&lt;=21,"19-21%","22%+"))))</f>
        <v>13-15%</v>
      </c>
      <c r="AV595" t="str">
        <f>IF(Table_1[[#This Row],[Years At Company]]&lt;=2,"0-2 Years",IF(Table_1[[#This Row],[Years At Company]]&lt;=5,"3-5 Years",IF(Table_1[[#This Row],[Years At Company]]&lt;=8,"6-8 Years",IF(Table_1[[#This Row],[Years At Company]]&lt;=11,"9-11 Years","12+ Years"))))</f>
        <v>9-11 Years</v>
      </c>
    </row>
    <row r="596" spans="1:48"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c r="AS596" s="13" t="str">
        <f>IF(Data!Q596&lt;=25,"18-25",IF(Data!Q596&lt;=35,"26-35",IF(Data!Q596&lt;=45,"36-45","46+")))</f>
        <v>26-35</v>
      </c>
      <c r="AT596" s="13" t="str">
        <f t="shared" si="9"/>
        <v>Early Career</v>
      </c>
      <c r="AU596" t="str">
        <f>IF(Table_1[[#This Row],[Percent Salary Hike]]&lt;=12,"10-12%",IF(Table_1[[#This Row],[Percent Salary Hike]]&lt;=15,"13-15%",IF(Table_1[[#This Row],[Percent Salary Hike]]&lt;=18,"16-18%",IF(Table_1[[#This Row],[Percent Salary Hike]]&lt;=21,"19-21%","22%+"))))</f>
        <v>22%+</v>
      </c>
      <c r="AV596" t="str">
        <f>IF(Table_1[[#This Row],[Years At Company]]&lt;=2,"0-2 Years",IF(Table_1[[#This Row],[Years At Company]]&lt;=5,"3-5 Years",IF(Table_1[[#This Row],[Years At Company]]&lt;=8,"6-8 Years",IF(Table_1[[#This Row],[Years At Company]]&lt;=11,"9-11 Years","12+ Years"))))</f>
        <v>9-11 Years</v>
      </c>
    </row>
    <row r="597" spans="1:48"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c r="AS597" s="13" t="str">
        <f>IF(Data!Q597&lt;=25,"18-25",IF(Data!Q597&lt;=35,"26-35",IF(Data!Q597&lt;=45,"36-45","46+")))</f>
        <v>46+</v>
      </c>
      <c r="AT597" s="13" t="str">
        <f t="shared" si="9"/>
        <v>Senior</v>
      </c>
      <c r="AU597" t="str">
        <f>IF(Table_1[[#This Row],[Percent Salary Hike]]&lt;=12,"10-12%",IF(Table_1[[#This Row],[Percent Salary Hike]]&lt;=15,"13-15%",IF(Table_1[[#This Row],[Percent Salary Hike]]&lt;=18,"16-18%",IF(Table_1[[#This Row],[Percent Salary Hike]]&lt;=21,"19-21%","22%+"))))</f>
        <v>10-12%</v>
      </c>
      <c r="AV597" t="str">
        <f>IF(Table_1[[#This Row],[Years At Company]]&lt;=2,"0-2 Years",IF(Table_1[[#This Row],[Years At Company]]&lt;=5,"3-5 Years",IF(Table_1[[#This Row],[Years At Company]]&lt;=8,"6-8 Years",IF(Table_1[[#This Row],[Years At Company]]&lt;=11,"9-11 Years","12+ Years"))))</f>
        <v>12+ Years</v>
      </c>
    </row>
    <row r="598" spans="1:48"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c r="AS598" s="13" t="str">
        <f>IF(Data!Q598&lt;=25,"18-25",IF(Data!Q598&lt;=35,"26-35",IF(Data!Q598&lt;=45,"36-45","46+")))</f>
        <v>26-35</v>
      </c>
      <c r="AT598" s="13" t="str">
        <f t="shared" si="9"/>
        <v>Early Career</v>
      </c>
      <c r="AU598" t="str">
        <f>IF(Table_1[[#This Row],[Percent Salary Hike]]&lt;=12,"10-12%",IF(Table_1[[#This Row],[Percent Salary Hike]]&lt;=15,"13-15%",IF(Table_1[[#This Row],[Percent Salary Hike]]&lt;=18,"16-18%",IF(Table_1[[#This Row],[Percent Salary Hike]]&lt;=21,"19-21%","22%+"))))</f>
        <v>13-15%</v>
      </c>
      <c r="AV598" t="str">
        <f>IF(Table_1[[#This Row],[Years At Company]]&lt;=2,"0-2 Years",IF(Table_1[[#This Row],[Years At Company]]&lt;=5,"3-5 Years",IF(Table_1[[#This Row],[Years At Company]]&lt;=8,"6-8 Years",IF(Table_1[[#This Row],[Years At Company]]&lt;=11,"9-11 Years","12+ Years"))))</f>
        <v>0-2 Years</v>
      </c>
    </row>
    <row r="599" spans="1:48"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c r="AS599" s="13" t="str">
        <f>IF(Data!Q599&lt;=25,"18-25",IF(Data!Q599&lt;=35,"26-35",IF(Data!Q599&lt;=45,"36-45","46+")))</f>
        <v>36-45</v>
      </c>
      <c r="AT599" s="13" t="str">
        <f t="shared" si="9"/>
        <v>Mid Career</v>
      </c>
      <c r="AU599" t="str">
        <f>IF(Table_1[[#This Row],[Percent Salary Hike]]&lt;=12,"10-12%",IF(Table_1[[#This Row],[Percent Salary Hike]]&lt;=15,"13-15%",IF(Table_1[[#This Row],[Percent Salary Hike]]&lt;=18,"16-18%",IF(Table_1[[#This Row],[Percent Salary Hike]]&lt;=21,"19-21%","22%+"))))</f>
        <v>13-15%</v>
      </c>
      <c r="AV599" t="str">
        <f>IF(Table_1[[#This Row],[Years At Company]]&lt;=2,"0-2 Years",IF(Table_1[[#This Row],[Years At Company]]&lt;=5,"3-5 Years",IF(Table_1[[#This Row],[Years At Company]]&lt;=8,"6-8 Years",IF(Table_1[[#This Row],[Years At Company]]&lt;=11,"9-11 Years","12+ Years"))))</f>
        <v>3-5 Years</v>
      </c>
    </row>
    <row r="600" spans="1:48"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c r="AS600" s="13" t="str">
        <f>IF(Data!Q600&lt;=25,"18-25",IF(Data!Q600&lt;=35,"26-35",IF(Data!Q600&lt;=45,"36-45","46+")))</f>
        <v>26-35</v>
      </c>
      <c r="AT600" s="13" t="str">
        <f t="shared" si="9"/>
        <v>Early Career</v>
      </c>
      <c r="AU600" t="str">
        <f>IF(Table_1[[#This Row],[Percent Salary Hike]]&lt;=12,"10-12%",IF(Table_1[[#This Row],[Percent Salary Hike]]&lt;=15,"13-15%",IF(Table_1[[#This Row],[Percent Salary Hike]]&lt;=18,"16-18%",IF(Table_1[[#This Row],[Percent Salary Hike]]&lt;=21,"19-21%","22%+"))))</f>
        <v>16-18%</v>
      </c>
      <c r="AV600" t="str">
        <f>IF(Table_1[[#This Row],[Years At Company]]&lt;=2,"0-2 Years",IF(Table_1[[#This Row],[Years At Company]]&lt;=5,"3-5 Years",IF(Table_1[[#This Row],[Years At Company]]&lt;=8,"6-8 Years",IF(Table_1[[#This Row],[Years At Company]]&lt;=11,"9-11 Years","12+ Years"))))</f>
        <v>0-2 Years</v>
      </c>
    </row>
    <row r="601" spans="1:48"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c r="AS601" s="13" t="str">
        <f>IF(Data!Q601&lt;=25,"18-25",IF(Data!Q601&lt;=35,"26-35",IF(Data!Q601&lt;=45,"36-45","46+")))</f>
        <v>36-45</v>
      </c>
      <c r="AT601" s="13" t="str">
        <f t="shared" si="9"/>
        <v>Mid Career</v>
      </c>
      <c r="AU601" t="str">
        <f>IF(Table_1[[#This Row],[Percent Salary Hike]]&lt;=12,"10-12%",IF(Table_1[[#This Row],[Percent Salary Hike]]&lt;=15,"13-15%",IF(Table_1[[#This Row],[Percent Salary Hike]]&lt;=18,"16-18%",IF(Table_1[[#This Row],[Percent Salary Hike]]&lt;=21,"19-21%","22%+"))))</f>
        <v>13-15%</v>
      </c>
      <c r="AV601" t="str">
        <f>IF(Table_1[[#This Row],[Years At Company]]&lt;=2,"0-2 Years",IF(Table_1[[#This Row],[Years At Company]]&lt;=5,"3-5 Years",IF(Table_1[[#This Row],[Years At Company]]&lt;=8,"6-8 Years",IF(Table_1[[#This Row],[Years At Company]]&lt;=11,"9-11 Years","12+ Years"))))</f>
        <v>3-5 Years</v>
      </c>
    </row>
    <row r="602" spans="1:48"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c r="AS602" s="13" t="str">
        <f>IF(Data!Q602&lt;=25,"18-25",IF(Data!Q602&lt;=35,"26-35",IF(Data!Q602&lt;=45,"36-45","46+")))</f>
        <v>26-35</v>
      </c>
      <c r="AT602" s="13" t="str">
        <f t="shared" si="9"/>
        <v>Early Career</v>
      </c>
      <c r="AU602" t="str">
        <f>IF(Table_1[[#This Row],[Percent Salary Hike]]&lt;=12,"10-12%",IF(Table_1[[#This Row],[Percent Salary Hike]]&lt;=15,"13-15%",IF(Table_1[[#This Row],[Percent Salary Hike]]&lt;=18,"16-18%",IF(Table_1[[#This Row],[Percent Salary Hike]]&lt;=21,"19-21%","22%+"))))</f>
        <v>10-12%</v>
      </c>
      <c r="AV602" t="str">
        <f>IF(Table_1[[#This Row],[Years At Company]]&lt;=2,"0-2 Years",IF(Table_1[[#This Row],[Years At Company]]&lt;=5,"3-5 Years",IF(Table_1[[#This Row],[Years At Company]]&lt;=8,"6-8 Years",IF(Table_1[[#This Row],[Years At Company]]&lt;=11,"9-11 Years","12+ Years"))))</f>
        <v>12+ Years</v>
      </c>
    </row>
    <row r="603" spans="1:48"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c r="AS603" s="13" t="str">
        <f>IF(Data!Q603&lt;=25,"18-25",IF(Data!Q603&lt;=35,"26-35",IF(Data!Q603&lt;=45,"36-45","46+")))</f>
        <v>36-45</v>
      </c>
      <c r="AT603" s="13" t="str">
        <f t="shared" si="9"/>
        <v>Mid Career</v>
      </c>
      <c r="AU603" t="str">
        <f>IF(Table_1[[#This Row],[Percent Salary Hike]]&lt;=12,"10-12%",IF(Table_1[[#This Row],[Percent Salary Hike]]&lt;=15,"13-15%",IF(Table_1[[#This Row],[Percent Salary Hike]]&lt;=18,"16-18%",IF(Table_1[[#This Row],[Percent Salary Hike]]&lt;=21,"19-21%","22%+"))))</f>
        <v>13-15%</v>
      </c>
      <c r="AV603" t="str">
        <f>IF(Table_1[[#This Row],[Years At Company]]&lt;=2,"0-2 Years",IF(Table_1[[#This Row],[Years At Company]]&lt;=5,"3-5 Years",IF(Table_1[[#This Row],[Years At Company]]&lt;=8,"6-8 Years",IF(Table_1[[#This Row],[Years At Company]]&lt;=11,"9-11 Years","12+ Years"))))</f>
        <v>0-2 Years</v>
      </c>
    </row>
    <row r="604" spans="1:48"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c r="AS604" s="13" t="str">
        <f>IF(Data!Q604&lt;=25,"18-25",IF(Data!Q604&lt;=35,"26-35",IF(Data!Q604&lt;=45,"36-45","46+")))</f>
        <v>26-35</v>
      </c>
      <c r="AT604" s="13" t="str">
        <f t="shared" si="9"/>
        <v>Early Career</v>
      </c>
      <c r="AU604" t="str">
        <f>IF(Table_1[[#This Row],[Percent Salary Hike]]&lt;=12,"10-12%",IF(Table_1[[#This Row],[Percent Salary Hike]]&lt;=15,"13-15%",IF(Table_1[[#This Row],[Percent Salary Hike]]&lt;=18,"16-18%",IF(Table_1[[#This Row],[Percent Salary Hike]]&lt;=21,"19-21%","22%+"))))</f>
        <v>22%+</v>
      </c>
      <c r="AV604" t="str">
        <f>IF(Table_1[[#This Row],[Years At Company]]&lt;=2,"0-2 Years",IF(Table_1[[#This Row],[Years At Company]]&lt;=5,"3-5 Years",IF(Table_1[[#This Row],[Years At Company]]&lt;=8,"6-8 Years",IF(Table_1[[#This Row],[Years At Company]]&lt;=11,"9-11 Years","12+ Years"))))</f>
        <v>0-2 Years</v>
      </c>
    </row>
    <row r="605" spans="1:48"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c r="AS605" s="13" t="str">
        <f>IF(Data!Q605&lt;=25,"18-25",IF(Data!Q605&lt;=35,"26-35",IF(Data!Q605&lt;=45,"36-45","46+")))</f>
        <v>36-45</v>
      </c>
      <c r="AT605" s="13" t="str">
        <f t="shared" si="9"/>
        <v>Mid Career</v>
      </c>
      <c r="AU605" t="str">
        <f>IF(Table_1[[#This Row],[Percent Salary Hike]]&lt;=12,"10-12%",IF(Table_1[[#This Row],[Percent Salary Hike]]&lt;=15,"13-15%",IF(Table_1[[#This Row],[Percent Salary Hike]]&lt;=18,"16-18%",IF(Table_1[[#This Row],[Percent Salary Hike]]&lt;=21,"19-21%","22%+"))))</f>
        <v>13-15%</v>
      </c>
      <c r="AV605" t="str">
        <f>IF(Table_1[[#This Row],[Years At Company]]&lt;=2,"0-2 Years",IF(Table_1[[#This Row],[Years At Company]]&lt;=5,"3-5 Years",IF(Table_1[[#This Row],[Years At Company]]&lt;=8,"6-8 Years",IF(Table_1[[#This Row],[Years At Company]]&lt;=11,"9-11 Years","12+ Years"))))</f>
        <v>0-2 Years</v>
      </c>
    </row>
    <row r="606" spans="1:48"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c r="AS606" s="13" t="str">
        <f>IF(Data!Q606&lt;=25,"18-25",IF(Data!Q606&lt;=35,"26-35",IF(Data!Q606&lt;=45,"36-45","46+")))</f>
        <v>36-45</v>
      </c>
      <c r="AT606" s="13" t="str">
        <f t="shared" si="9"/>
        <v>Mid Career</v>
      </c>
      <c r="AU606" t="str">
        <f>IF(Table_1[[#This Row],[Percent Salary Hike]]&lt;=12,"10-12%",IF(Table_1[[#This Row],[Percent Salary Hike]]&lt;=15,"13-15%",IF(Table_1[[#This Row],[Percent Salary Hike]]&lt;=18,"16-18%",IF(Table_1[[#This Row],[Percent Salary Hike]]&lt;=21,"19-21%","22%+"))))</f>
        <v>13-15%</v>
      </c>
      <c r="AV606" t="str">
        <f>IF(Table_1[[#This Row],[Years At Company]]&lt;=2,"0-2 Years",IF(Table_1[[#This Row],[Years At Company]]&lt;=5,"3-5 Years",IF(Table_1[[#This Row],[Years At Company]]&lt;=8,"6-8 Years",IF(Table_1[[#This Row],[Years At Company]]&lt;=11,"9-11 Years","12+ Years"))))</f>
        <v>9-11 Years</v>
      </c>
    </row>
    <row r="607" spans="1:48"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c r="AS607" s="13" t="str">
        <f>IF(Data!Q607&lt;=25,"18-25",IF(Data!Q607&lt;=35,"26-35",IF(Data!Q607&lt;=45,"36-45","46+")))</f>
        <v>36-45</v>
      </c>
      <c r="AT607" s="13" t="str">
        <f t="shared" si="9"/>
        <v>Mid Career</v>
      </c>
      <c r="AU607" t="str">
        <f>IF(Table_1[[#This Row],[Percent Salary Hike]]&lt;=12,"10-12%",IF(Table_1[[#This Row],[Percent Salary Hike]]&lt;=15,"13-15%",IF(Table_1[[#This Row],[Percent Salary Hike]]&lt;=18,"16-18%",IF(Table_1[[#This Row],[Percent Salary Hike]]&lt;=21,"19-21%","22%+"))))</f>
        <v>13-15%</v>
      </c>
      <c r="AV607" t="str">
        <f>IF(Table_1[[#This Row],[Years At Company]]&lt;=2,"0-2 Years",IF(Table_1[[#This Row],[Years At Company]]&lt;=5,"3-5 Years",IF(Table_1[[#This Row],[Years At Company]]&lt;=8,"6-8 Years",IF(Table_1[[#This Row],[Years At Company]]&lt;=11,"9-11 Years","12+ Years"))))</f>
        <v>3-5 Years</v>
      </c>
    </row>
    <row r="608" spans="1:48"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c r="AS608" s="13" t="str">
        <f>IF(Data!Q608&lt;=25,"18-25",IF(Data!Q608&lt;=35,"26-35",IF(Data!Q608&lt;=45,"36-45","46+")))</f>
        <v>26-35</v>
      </c>
      <c r="AT608" s="13" t="str">
        <f t="shared" si="9"/>
        <v>Early Career</v>
      </c>
      <c r="AU608" t="str">
        <f>IF(Table_1[[#This Row],[Percent Salary Hike]]&lt;=12,"10-12%",IF(Table_1[[#This Row],[Percent Salary Hike]]&lt;=15,"13-15%",IF(Table_1[[#This Row],[Percent Salary Hike]]&lt;=18,"16-18%",IF(Table_1[[#This Row],[Percent Salary Hike]]&lt;=21,"19-21%","22%+"))))</f>
        <v>16-18%</v>
      </c>
      <c r="AV608" t="str">
        <f>IF(Table_1[[#This Row],[Years At Company]]&lt;=2,"0-2 Years",IF(Table_1[[#This Row],[Years At Company]]&lt;=5,"3-5 Years",IF(Table_1[[#This Row],[Years At Company]]&lt;=8,"6-8 Years",IF(Table_1[[#This Row],[Years At Company]]&lt;=11,"9-11 Years","12+ Years"))))</f>
        <v>3-5 Years</v>
      </c>
    </row>
    <row r="609" spans="1:48"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c r="AS609" s="13" t="str">
        <f>IF(Data!Q609&lt;=25,"18-25",IF(Data!Q609&lt;=35,"26-35",IF(Data!Q609&lt;=45,"36-45","46+")))</f>
        <v>46+</v>
      </c>
      <c r="AT609" s="13" t="str">
        <f t="shared" si="9"/>
        <v>Senior</v>
      </c>
      <c r="AU609" t="str">
        <f>IF(Table_1[[#This Row],[Percent Salary Hike]]&lt;=12,"10-12%",IF(Table_1[[#This Row],[Percent Salary Hike]]&lt;=15,"13-15%",IF(Table_1[[#This Row],[Percent Salary Hike]]&lt;=18,"16-18%",IF(Table_1[[#This Row],[Percent Salary Hike]]&lt;=21,"19-21%","22%+"))))</f>
        <v>16-18%</v>
      </c>
      <c r="AV609" t="str">
        <f>IF(Table_1[[#This Row],[Years At Company]]&lt;=2,"0-2 Years",IF(Table_1[[#This Row],[Years At Company]]&lt;=5,"3-5 Years",IF(Table_1[[#This Row],[Years At Company]]&lt;=8,"6-8 Years",IF(Table_1[[#This Row],[Years At Company]]&lt;=11,"9-11 Years","12+ Years"))))</f>
        <v>9-11 Years</v>
      </c>
    </row>
    <row r="610" spans="1:48"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c r="AS610" s="13" t="str">
        <f>IF(Data!Q610&lt;=25,"18-25",IF(Data!Q610&lt;=35,"26-35",IF(Data!Q610&lt;=45,"36-45","46+")))</f>
        <v>46+</v>
      </c>
      <c r="AT610" s="13" t="str">
        <f t="shared" si="9"/>
        <v>Senior</v>
      </c>
      <c r="AU610" t="str">
        <f>IF(Table_1[[#This Row],[Percent Salary Hike]]&lt;=12,"10-12%",IF(Table_1[[#This Row],[Percent Salary Hike]]&lt;=15,"13-15%",IF(Table_1[[#This Row],[Percent Salary Hike]]&lt;=18,"16-18%",IF(Table_1[[#This Row],[Percent Salary Hike]]&lt;=21,"19-21%","22%+"))))</f>
        <v>16-18%</v>
      </c>
      <c r="AV610" t="str">
        <f>IF(Table_1[[#This Row],[Years At Company]]&lt;=2,"0-2 Years",IF(Table_1[[#This Row],[Years At Company]]&lt;=5,"3-5 Years",IF(Table_1[[#This Row],[Years At Company]]&lt;=8,"6-8 Years",IF(Table_1[[#This Row],[Years At Company]]&lt;=11,"9-11 Years","12+ Years"))))</f>
        <v>9-11 Years</v>
      </c>
    </row>
    <row r="611" spans="1:48"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c r="AS611" s="13" t="str">
        <f>IF(Data!Q611&lt;=25,"18-25",IF(Data!Q611&lt;=35,"26-35",IF(Data!Q611&lt;=45,"36-45","46+")))</f>
        <v>36-45</v>
      </c>
      <c r="AT611" s="13" t="str">
        <f t="shared" si="9"/>
        <v>Mid Career</v>
      </c>
      <c r="AU611" t="str">
        <f>IF(Table_1[[#This Row],[Percent Salary Hike]]&lt;=12,"10-12%",IF(Table_1[[#This Row],[Percent Salary Hike]]&lt;=15,"13-15%",IF(Table_1[[#This Row],[Percent Salary Hike]]&lt;=18,"16-18%",IF(Table_1[[#This Row],[Percent Salary Hike]]&lt;=21,"19-21%","22%+"))))</f>
        <v>22%+</v>
      </c>
      <c r="AV611" t="str">
        <f>IF(Table_1[[#This Row],[Years At Company]]&lt;=2,"0-2 Years",IF(Table_1[[#This Row],[Years At Company]]&lt;=5,"3-5 Years",IF(Table_1[[#This Row],[Years At Company]]&lt;=8,"6-8 Years",IF(Table_1[[#This Row],[Years At Company]]&lt;=11,"9-11 Years","12+ Years"))))</f>
        <v>3-5 Years</v>
      </c>
    </row>
    <row r="612" spans="1:48"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c r="AS612" s="13" t="str">
        <f>IF(Data!Q612&lt;=25,"18-25",IF(Data!Q612&lt;=35,"26-35",IF(Data!Q612&lt;=45,"36-45","46+")))</f>
        <v>26-35</v>
      </c>
      <c r="AT612" s="13" t="str">
        <f t="shared" si="9"/>
        <v>Early Career</v>
      </c>
      <c r="AU612" t="str">
        <f>IF(Table_1[[#This Row],[Percent Salary Hike]]&lt;=12,"10-12%",IF(Table_1[[#This Row],[Percent Salary Hike]]&lt;=15,"13-15%",IF(Table_1[[#This Row],[Percent Salary Hike]]&lt;=18,"16-18%",IF(Table_1[[#This Row],[Percent Salary Hike]]&lt;=21,"19-21%","22%+"))))</f>
        <v>16-18%</v>
      </c>
      <c r="AV612" t="str">
        <f>IF(Table_1[[#This Row],[Years At Company]]&lt;=2,"0-2 Years",IF(Table_1[[#This Row],[Years At Company]]&lt;=5,"3-5 Years",IF(Table_1[[#This Row],[Years At Company]]&lt;=8,"6-8 Years",IF(Table_1[[#This Row],[Years At Company]]&lt;=11,"9-11 Years","12+ Years"))))</f>
        <v>9-11 Years</v>
      </c>
    </row>
    <row r="613" spans="1:48"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c r="AS613" s="13" t="str">
        <f>IF(Data!Q613&lt;=25,"18-25",IF(Data!Q613&lt;=35,"26-35",IF(Data!Q613&lt;=45,"36-45","46+")))</f>
        <v>26-35</v>
      </c>
      <c r="AT613" s="13" t="str">
        <f t="shared" si="9"/>
        <v>Early Career</v>
      </c>
      <c r="AU613" t="str">
        <f>IF(Table_1[[#This Row],[Percent Salary Hike]]&lt;=12,"10-12%",IF(Table_1[[#This Row],[Percent Salary Hike]]&lt;=15,"13-15%",IF(Table_1[[#This Row],[Percent Salary Hike]]&lt;=18,"16-18%",IF(Table_1[[#This Row],[Percent Salary Hike]]&lt;=21,"19-21%","22%+"))))</f>
        <v>19-21%</v>
      </c>
      <c r="AV613" t="str">
        <f>IF(Table_1[[#This Row],[Years At Company]]&lt;=2,"0-2 Years",IF(Table_1[[#This Row],[Years At Company]]&lt;=5,"3-5 Years",IF(Table_1[[#This Row],[Years At Company]]&lt;=8,"6-8 Years",IF(Table_1[[#This Row],[Years At Company]]&lt;=11,"9-11 Years","12+ Years"))))</f>
        <v>6-8 Years</v>
      </c>
    </row>
    <row r="614" spans="1:48"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c r="AS614" s="13" t="str">
        <f>IF(Data!Q614&lt;=25,"18-25",IF(Data!Q614&lt;=35,"26-35",IF(Data!Q614&lt;=45,"36-45","46+")))</f>
        <v>26-35</v>
      </c>
      <c r="AT614" s="13" t="str">
        <f t="shared" si="9"/>
        <v>Early Career</v>
      </c>
      <c r="AU614" t="str">
        <f>IF(Table_1[[#This Row],[Percent Salary Hike]]&lt;=12,"10-12%",IF(Table_1[[#This Row],[Percent Salary Hike]]&lt;=15,"13-15%",IF(Table_1[[#This Row],[Percent Salary Hike]]&lt;=18,"16-18%",IF(Table_1[[#This Row],[Percent Salary Hike]]&lt;=21,"19-21%","22%+"))))</f>
        <v>19-21%</v>
      </c>
      <c r="AV614" t="str">
        <f>IF(Table_1[[#This Row],[Years At Company]]&lt;=2,"0-2 Years",IF(Table_1[[#This Row],[Years At Company]]&lt;=5,"3-5 Years",IF(Table_1[[#This Row],[Years At Company]]&lt;=8,"6-8 Years",IF(Table_1[[#This Row],[Years At Company]]&lt;=11,"9-11 Years","12+ Years"))))</f>
        <v>6-8 Years</v>
      </c>
    </row>
    <row r="615" spans="1:48"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c r="AS615" s="13" t="str">
        <f>IF(Data!Q615&lt;=25,"18-25",IF(Data!Q615&lt;=35,"26-35",IF(Data!Q615&lt;=45,"36-45","46+")))</f>
        <v>26-35</v>
      </c>
      <c r="AT615" s="13" t="str">
        <f t="shared" si="9"/>
        <v>Early Career</v>
      </c>
      <c r="AU615" t="str">
        <f>IF(Table_1[[#This Row],[Percent Salary Hike]]&lt;=12,"10-12%",IF(Table_1[[#This Row],[Percent Salary Hike]]&lt;=15,"13-15%",IF(Table_1[[#This Row],[Percent Salary Hike]]&lt;=18,"16-18%",IF(Table_1[[#This Row],[Percent Salary Hike]]&lt;=21,"19-21%","22%+"))))</f>
        <v>19-21%</v>
      </c>
      <c r="AV615" t="str">
        <f>IF(Table_1[[#This Row],[Years At Company]]&lt;=2,"0-2 Years",IF(Table_1[[#This Row],[Years At Company]]&lt;=5,"3-5 Years",IF(Table_1[[#This Row],[Years At Company]]&lt;=8,"6-8 Years",IF(Table_1[[#This Row],[Years At Company]]&lt;=11,"9-11 Years","12+ Years"))))</f>
        <v>3-5 Years</v>
      </c>
    </row>
    <row r="616" spans="1:48"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c r="AS616" s="13" t="str">
        <f>IF(Data!Q616&lt;=25,"18-25",IF(Data!Q616&lt;=35,"26-35",IF(Data!Q616&lt;=45,"36-45","46+")))</f>
        <v>26-35</v>
      </c>
      <c r="AT616" s="13" t="str">
        <f t="shared" si="9"/>
        <v>Early Career</v>
      </c>
      <c r="AU616" t="str">
        <f>IF(Table_1[[#This Row],[Percent Salary Hike]]&lt;=12,"10-12%",IF(Table_1[[#This Row],[Percent Salary Hike]]&lt;=15,"13-15%",IF(Table_1[[#This Row],[Percent Salary Hike]]&lt;=18,"16-18%",IF(Table_1[[#This Row],[Percent Salary Hike]]&lt;=21,"19-21%","22%+"))))</f>
        <v>13-15%</v>
      </c>
      <c r="AV616" t="str">
        <f>IF(Table_1[[#This Row],[Years At Company]]&lt;=2,"0-2 Years",IF(Table_1[[#This Row],[Years At Company]]&lt;=5,"3-5 Years",IF(Table_1[[#This Row],[Years At Company]]&lt;=8,"6-8 Years",IF(Table_1[[#This Row],[Years At Company]]&lt;=11,"9-11 Years","12+ Years"))))</f>
        <v>6-8 Years</v>
      </c>
    </row>
    <row r="617" spans="1:48"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c r="AS617" s="13" t="str">
        <f>IF(Data!Q617&lt;=25,"18-25",IF(Data!Q617&lt;=35,"26-35",IF(Data!Q617&lt;=45,"36-45","46+")))</f>
        <v>26-35</v>
      </c>
      <c r="AT617" s="13" t="str">
        <f t="shared" si="9"/>
        <v>Early Career</v>
      </c>
      <c r="AU617" t="str">
        <f>IF(Table_1[[#This Row],[Percent Salary Hike]]&lt;=12,"10-12%",IF(Table_1[[#This Row],[Percent Salary Hike]]&lt;=15,"13-15%",IF(Table_1[[#This Row],[Percent Salary Hike]]&lt;=18,"16-18%",IF(Table_1[[#This Row],[Percent Salary Hike]]&lt;=21,"19-21%","22%+"))))</f>
        <v>10-12%</v>
      </c>
      <c r="AV617" t="str">
        <f>IF(Table_1[[#This Row],[Years At Company]]&lt;=2,"0-2 Years",IF(Table_1[[#This Row],[Years At Company]]&lt;=5,"3-5 Years",IF(Table_1[[#This Row],[Years At Company]]&lt;=8,"6-8 Years",IF(Table_1[[#This Row],[Years At Company]]&lt;=11,"9-11 Years","12+ Years"))))</f>
        <v>0-2 Years</v>
      </c>
    </row>
    <row r="618" spans="1:48"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c r="AS618" s="13" t="str">
        <f>IF(Data!Q618&lt;=25,"18-25",IF(Data!Q618&lt;=35,"26-35",IF(Data!Q618&lt;=45,"36-45","46+")))</f>
        <v>46+</v>
      </c>
      <c r="AT618" s="13" t="str">
        <f t="shared" si="9"/>
        <v>Senior</v>
      </c>
      <c r="AU618" t="str">
        <f>IF(Table_1[[#This Row],[Percent Salary Hike]]&lt;=12,"10-12%",IF(Table_1[[#This Row],[Percent Salary Hike]]&lt;=15,"13-15%",IF(Table_1[[#This Row],[Percent Salary Hike]]&lt;=18,"16-18%",IF(Table_1[[#This Row],[Percent Salary Hike]]&lt;=21,"19-21%","22%+"))))</f>
        <v>13-15%</v>
      </c>
      <c r="AV618" t="str">
        <f>IF(Table_1[[#This Row],[Years At Company]]&lt;=2,"0-2 Years",IF(Table_1[[#This Row],[Years At Company]]&lt;=5,"3-5 Years",IF(Table_1[[#This Row],[Years At Company]]&lt;=8,"6-8 Years",IF(Table_1[[#This Row],[Years At Company]]&lt;=11,"9-11 Years","12+ Years"))))</f>
        <v>12+ Years</v>
      </c>
    </row>
    <row r="619" spans="1:48"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c r="AS619" s="13" t="str">
        <f>IF(Data!Q619&lt;=25,"18-25",IF(Data!Q619&lt;=35,"26-35",IF(Data!Q619&lt;=45,"36-45","46+")))</f>
        <v>36-45</v>
      </c>
      <c r="AT619" s="13" t="str">
        <f t="shared" si="9"/>
        <v>Mid Career</v>
      </c>
      <c r="AU619" t="str">
        <f>IF(Table_1[[#This Row],[Percent Salary Hike]]&lt;=12,"10-12%",IF(Table_1[[#This Row],[Percent Salary Hike]]&lt;=15,"13-15%",IF(Table_1[[#This Row],[Percent Salary Hike]]&lt;=18,"16-18%",IF(Table_1[[#This Row],[Percent Salary Hike]]&lt;=21,"19-21%","22%+"))))</f>
        <v>10-12%</v>
      </c>
      <c r="AV619" t="str">
        <f>IF(Table_1[[#This Row],[Years At Company]]&lt;=2,"0-2 Years",IF(Table_1[[#This Row],[Years At Company]]&lt;=5,"3-5 Years",IF(Table_1[[#This Row],[Years At Company]]&lt;=8,"6-8 Years",IF(Table_1[[#This Row],[Years At Company]]&lt;=11,"9-11 Years","12+ Years"))))</f>
        <v>3-5 Years</v>
      </c>
    </row>
    <row r="620" spans="1:48"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c r="AS620" s="13" t="str">
        <f>IF(Data!Q620&lt;=25,"18-25",IF(Data!Q620&lt;=35,"26-35",IF(Data!Q620&lt;=45,"36-45","46+")))</f>
        <v>18-25</v>
      </c>
      <c r="AT620" s="13" t="str">
        <f t="shared" si="9"/>
        <v>Young</v>
      </c>
      <c r="AU620" t="str">
        <f>IF(Table_1[[#This Row],[Percent Salary Hike]]&lt;=12,"10-12%",IF(Table_1[[#This Row],[Percent Salary Hike]]&lt;=15,"13-15%",IF(Table_1[[#This Row],[Percent Salary Hike]]&lt;=18,"16-18%",IF(Table_1[[#This Row],[Percent Salary Hike]]&lt;=21,"19-21%","22%+"))))</f>
        <v>13-15%</v>
      </c>
      <c r="AV620" t="str">
        <f>IF(Table_1[[#This Row],[Years At Company]]&lt;=2,"0-2 Years",IF(Table_1[[#This Row],[Years At Company]]&lt;=5,"3-5 Years",IF(Table_1[[#This Row],[Years At Company]]&lt;=8,"6-8 Years",IF(Table_1[[#This Row],[Years At Company]]&lt;=11,"9-11 Years","12+ Years"))))</f>
        <v>3-5 Years</v>
      </c>
    </row>
    <row r="621" spans="1:48"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c r="AS621" s="13" t="str">
        <f>IF(Data!Q621&lt;=25,"18-25",IF(Data!Q621&lt;=35,"26-35",IF(Data!Q621&lt;=45,"36-45","46+")))</f>
        <v>26-35</v>
      </c>
      <c r="AT621" s="13" t="str">
        <f t="shared" si="9"/>
        <v>Early Career</v>
      </c>
      <c r="AU621" t="str">
        <f>IF(Table_1[[#This Row],[Percent Salary Hike]]&lt;=12,"10-12%",IF(Table_1[[#This Row],[Percent Salary Hike]]&lt;=15,"13-15%",IF(Table_1[[#This Row],[Percent Salary Hike]]&lt;=18,"16-18%",IF(Table_1[[#This Row],[Percent Salary Hike]]&lt;=21,"19-21%","22%+"))))</f>
        <v>22%+</v>
      </c>
      <c r="AV621" t="str">
        <f>IF(Table_1[[#This Row],[Years At Company]]&lt;=2,"0-2 Years",IF(Table_1[[#This Row],[Years At Company]]&lt;=5,"3-5 Years",IF(Table_1[[#This Row],[Years At Company]]&lt;=8,"6-8 Years",IF(Table_1[[#This Row],[Years At Company]]&lt;=11,"9-11 Years","12+ Years"))))</f>
        <v>9-11 Years</v>
      </c>
    </row>
    <row r="622" spans="1:48"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c r="AS622" s="13" t="str">
        <f>IF(Data!Q622&lt;=25,"18-25",IF(Data!Q622&lt;=35,"26-35",IF(Data!Q622&lt;=45,"36-45","46+")))</f>
        <v>26-35</v>
      </c>
      <c r="AT622" s="13" t="str">
        <f t="shared" si="9"/>
        <v>Early Career</v>
      </c>
      <c r="AU622" t="str">
        <f>IF(Table_1[[#This Row],[Percent Salary Hike]]&lt;=12,"10-12%",IF(Table_1[[#This Row],[Percent Salary Hike]]&lt;=15,"13-15%",IF(Table_1[[#This Row],[Percent Salary Hike]]&lt;=18,"16-18%",IF(Table_1[[#This Row],[Percent Salary Hike]]&lt;=21,"19-21%","22%+"))))</f>
        <v>10-12%</v>
      </c>
      <c r="AV622" t="str">
        <f>IF(Table_1[[#This Row],[Years At Company]]&lt;=2,"0-2 Years",IF(Table_1[[#This Row],[Years At Company]]&lt;=5,"3-5 Years",IF(Table_1[[#This Row],[Years At Company]]&lt;=8,"6-8 Years",IF(Table_1[[#This Row],[Years At Company]]&lt;=11,"9-11 Years","12+ Years"))))</f>
        <v>6-8 Years</v>
      </c>
    </row>
    <row r="623" spans="1:48"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c r="AS623" s="13" t="str">
        <f>IF(Data!Q623&lt;=25,"18-25",IF(Data!Q623&lt;=35,"26-35",IF(Data!Q623&lt;=45,"36-45","46+")))</f>
        <v>36-45</v>
      </c>
      <c r="AT623" s="13" t="str">
        <f t="shared" si="9"/>
        <v>Mid Career</v>
      </c>
      <c r="AU623" t="str">
        <f>IF(Table_1[[#This Row],[Percent Salary Hike]]&lt;=12,"10-12%",IF(Table_1[[#This Row],[Percent Salary Hike]]&lt;=15,"13-15%",IF(Table_1[[#This Row],[Percent Salary Hike]]&lt;=18,"16-18%",IF(Table_1[[#This Row],[Percent Salary Hike]]&lt;=21,"19-21%","22%+"))))</f>
        <v>13-15%</v>
      </c>
      <c r="AV623" t="str">
        <f>IF(Table_1[[#This Row],[Years At Company]]&lt;=2,"0-2 Years",IF(Table_1[[#This Row],[Years At Company]]&lt;=5,"3-5 Years",IF(Table_1[[#This Row],[Years At Company]]&lt;=8,"6-8 Years",IF(Table_1[[#This Row],[Years At Company]]&lt;=11,"9-11 Years","12+ Years"))))</f>
        <v>12+ Years</v>
      </c>
    </row>
    <row r="624" spans="1:48"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c r="AS624" s="13" t="str">
        <f>IF(Data!Q624&lt;=25,"18-25",IF(Data!Q624&lt;=35,"26-35",IF(Data!Q624&lt;=45,"36-45","46+")))</f>
        <v>26-35</v>
      </c>
      <c r="AT624" s="13" t="str">
        <f t="shared" si="9"/>
        <v>Early Career</v>
      </c>
      <c r="AU624" t="str">
        <f>IF(Table_1[[#This Row],[Percent Salary Hike]]&lt;=12,"10-12%",IF(Table_1[[#This Row],[Percent Salary Hike]]&lt;=15,"13-15%",IF(Table_1[[#This Row],[Percent Salary Hike]]&lt;=18,"16-18%",IF(Table_1[[#This Row],[Percent Salary Hike]]&lt;=21,"19-21%","22%+"))))</f>
        <v>10-12%</v>
      </c>
      <c r="AV624" t="str">
        <f>IF(Table_1[[#This Row],[Years At Company]]&lt;=2,"0-2 Years",IF(Table_1[[#This Row],[Years At Company]]&lt;=5,"3-5 Years",IF(Table_1[[#This Row],[Years At Company]]&lt;=8,"6-8 Years",IF(Table_1[[#This Row],[Years At Company]]&lt;=11,"9-11 Years","12+ Years"))))</f>
        <v>3-5 Years</v>
      </c>
    </row>
    <row r="625" spans="1:48"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c r="AS625" s="13" t="str">
        <f>IF(Data!Q625&lt;=25,"18-25",IF(Data!Q625&lt;=35,"26-35",IF(Data!Q625&lt;=45,"36-45","46+")))</f>
        <v>26-35</v>
      </c>
      <c r="AT625" s="13" t="str">
        <f t="shared" si="9"/>
        <v>Early Career</v>
      </c>
      <c r="AU625" t="str">
        <f>IF(Table_1[[#This Row],[Percent Salary Hike]]&lt;=12,"10-12%",IF(Table_1[[#This Row],[Percent Salary Hike]]&lt;=15,"13-15%",IF(Table_1[[#This Row],[Percent Salary Hike]]&lt;=18,"16-18%",IF(Table_1[[#This Row],[Percent Salary Hike]]&lt;=21,"19-21%","22%+"))))</f>
        <v>10-12%</v>
      </c>
      <c r="AV625" t="str">
        <f>IF(Table_1[[#This Row],[Years At Company]]&lt;=2,"0-2 Years",IF(Table_1[[#This Row],[Years At Company]]&lt;=5,"3-5 Years",IF(Table_1[[#This Row],[Years At Company]]&lt;=8,"6-8 Years",IF(Table_1[[#This Row],[Years At Company]]&lt;=11,"9-11 Years","12+ Years"))))</f>
        <v>3-5 Years</v>
      </c>
    </row>
    <row r="626" spans="1:48"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c r="AS626" s="13" t="str">
        <f>IF(Data!Q626&lt;=25,"18-25",IF(Data!Q626&lt;=35,"26-35",IF(Data!Q626&lt;=45,"36-45","46+")))</f>
        <v>46+</v>
      </c>
      <c r="AT626" s="13" t="str">
        <f t="shared" si="9"/>
        <v>Senior</v>
      </c>
      <c r="AU626" t="str">
        <f>IF(Table_1[[#This Row],[Percent Salary Hike]]&lt;=12,"10-12%",IF(Table_1[[#This Row],[Percent Salary Hike]]&lt;=15,"13-15%",IF(Table_1[[#This Row],[Percent Salary Hike]]&lt;=18,"16-18%",IF(Table_1[[#This Row],[Percent Salary Hike]]&lt;=21,"19-21%","22%+"))))</f>
        <v>16-18%</v>
      </c>
      <c r="AV626" t="str">
        <f>IF(Table_1[[#This Row],[Years At Company]]&lt;=2,"0-2 Years",IF(Table_1[[#This Row],[Years At Company]]&lt;=5,"3-5 Years",IF(Table_1[[#This Row],[Years At Company]]&lt;=8,"6-8 Years",IF(Table_1[[#This Row],[Years At Company]]&lt;=11,"9-11 Years","12+ Years"))))</f>
        <v>3-5 Years</v>
      </c>
    </row>
    <row r="627" spans="1:48"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c r="AS627" s="13" t="str">
        <f>IF(Data!Q627&lt;=25,"18-25",IF(Data!Q627&lt;=35,"26-35",IF(Data!Q627&lt;=45,"36-45","46+")))</f>
        <v>36-45</v>
      </c>
      <c r="AT627" s="13" t="str">
        <f t="shared" si="9"/>
        <v>Mid Career</v>
      </c>
      <c r="AU627" t="str">
        <f>IF(Table_1[[#This Row],[Percent Salary Hike]]&lt;=12,"10-12%",IF(Table_1[[#This Row],[Percent Salary Hike]]&lt;=15,"13-15%",IF(Table_1[[#This Row],[Percent Salary Hike]]&lt;=18,"16-18%",IF(Table_1[[#This Row],[Percent Salary Hike]]&lt;=21,"19-21%","22%+"))))</f>
        <v>10-12%</v>
      </c>
      <c r="AV627" t="str">
        <f>IF(Table_1[[#This Row],[Years At Company]]&lt;=2,"0-2 Years",IF(Table_1[[#This Row],[Years At Company]]&lt;=5,"3-5 Years",IF(Table_1[[#This Row],[Years At Company]]&lt;=8,"6-8 Years",IF(Table_1[[#This Row],[Years At Company]]&lt;=11,"9-11 Years","12+ Years"))))</f>
        <v>3-5 Years</v>
      </c>
    </row>
    <row r="628" spans="1:48"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c r="AS628" s="13" t="str">
        <f>IF(Data!Q628&lt;=25,"18-25",IF(Data!Q628&lt;=35,"26-35",IF(Data!Q628&lt;=45,"36-45","46+")))</f>
        <v>26-35</v>
      </c>
      <c r="AT628" s="13" t="str">
        <f t="shared" si="9"/>
        <v>Early Career</v>
      </c>
      <c r="AU628" t="str">
        <f>IF(Table_1[[#This Row],[Percent Salary Hike]]&lt;=12,"10-12%",IF(Table_1[[#This Row],[Percent Salary Hike]]&lt;=15,"13-15%",IF(Table_1[[#This Row],[Percent Salary Hike]]&lt;=18,"16-18%",IF(Table_1[[#This Row],[Percent Salary Hike]]&lt;=21,"19-21%","22%+"))))</f>
        <v>10-12%</v>
      </c>
      <c r="AV628" t="str">
        <f>IF(Table_1[[#This Row],[Years At Company]]&lt;=2,"0-2 Years",IF(Table_1[[#This Row],[Years At Company]]&lt;=5,"3-5 Years",IF(Table_1[[#This Row],[Years At Company]]&lt;=8,"6-8 Years",IF(Table_1[[#This Row],[Years At Company]]&lt;=11,"9-11 Years","12+ Years"))))</f>
        <v>3-5 Years</v>
      </c>
    </row>
    <row r="629" spans="1:48"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c r="AS629" s="13" t="str">
        <f>IF(Data!Q629&lt;=25,"18-25",IF(Data!Q629&lt;=35,"26-35",IF(Data!Q629&lt;=45,"36-45","46+")))</f>
        <v>46+</v>
      </c>
      <c r="AT629" s="13" t="str">
        <f t="shared" si="9"/>
        <v>Senior</v>
      </c>
      <c r="AU629" t="str">
        <f>IF(Table_1[[#This Row],[Percent Salary Hike]]&lt;=12,"10-12%",IF(Table_1[[#This Row],[Percent Salary Hike]]&lt;=15,"13-15%",IF(Table_1[[#This Row],[Percent Salary Hike]]&lt;=18,"16-18%",IF(Table_1[[#This Row],[Percent Salary Hike]]&lt;=21,"19-21%","22%+"))))</f>
        <v>22%+</v>
      </c>
      <c r="AV629" t="str">
        <f>IF(Table_1[[#This Row],[Years At Company]]&lt;=2,"0-2 Years",IF(Table_1[[#This Row],[Years At Company]]&lt;=5,"3-5 Years",IF(Table_1[[#This Row],[Years At Company]]&lt;=8,"6-8 Years",IF(Table_1[[#This Row],[Years At Company]]&lt;=11,"9-11 Years","12+ Years"))))</f>
        <v>9-11 Years</v>
      </c>
    </row>
    <row r="630" spans="1:48"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c r="AS630" s="13" t="str">
        <f>IF(Data!Q630&lt;=25,"18-25",IF(Data!Q630&lt;=35,"26-35",IF(Data!Q630&lt;=45,"36-45","46+")))</f>
        <v>36-45</v>
      </c>
      <c r="AT630" s="13" t="str">
        <f t="shared" si="9"/>
        <v>Mid Career</v>
      </c>
      <c r="AU630" t="str">
        <f>IF(Table_1[[#This Row],[Percent Salary Hike]]&lt;=12,"10-12%",IF(Table_1[[#This Row],[Percent Salary Hike]]&lt;=15,"13-15%",IF(Table_1[[#This Row],[Percent Salary Hike]]&lt;=18,"16-18%",IF(Table_1[[#This Row],[Percent Salary Hike]]&lt;=21,"19-21%","22%+"))))</f>
        <v>19-21%</v>
      </c>
      <c r="AV630" t="str">
        <f>IF(Table_1[[#This Row],[Years At Company]]&lt;=2,"0-2 Years",IF(Table_1[[#This Row],[Years At Company]]&lt;=5,"3-5 Years",IF(Table_1[[#This Row],[Years At Company]]&lt;=8,"6-8 Years",IF(Table_1[[#This Row],[Years At Company]]&lt;=11,"9-11 Years","12+ Years"))))</f>
        <v>0-2 Years</v>
      </c>
    </row>
    <row r="631" spans="1:48"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c r="AS631" s="13" t="str">
        <f>IF(Data!Q631&lt;=25,"18-25",IF(Data!Q631&lt;=35,"26-35",IF(Data!Q631&lt;=45,"36-45","46+")))</f>
        <v>26-35</v>
      </c>
      <c r="AT631" s="13" t="str">
        <f t="shared" si="9"/>
        <v>Early Career</v>
      </c>
      <c r="AU631" t="str">
        <f>IF(Table_1[[#This Row],[Percent Salary Hike]]&lt;=12,"10-12%",IF(Table_1[[#This Row],[Percent Salary Hike]]&lt;=15,"13-15%",IF(Table_1[[#This Row],[Percent Salary Hike]]&lt;=18,"16-18%",IF(Table_1[[#This Row],[Percent Salary Hike]]&lt;=21,"19-21%","22%+"))))</f>
        <v>13-15%</v>
      </c>
      <c r="AV631" t="str">
        <f>IF(Table_1[[#This Row],[Years At Company]]&lt;=2,"0-2 Years",IF(Table_1[[#This Row],[Years At Company]]&lt;=5,"3-5 Years",IF(Table_1[[#This Row],[Years At Company]]&lt;=8,"6-8 Years",IF(Table_1[[#This Row],[Years At Company]]&lt;=11,"9-11 Years","12+ Years"))))</f>
        <v>3-5 Years</v>
      </c>
    </row>
    <row r="632" spans="1:48"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c r="AS632" s="13" t="str">
        <f>IF(Data!Q632&lt;=25,"18-25",IF(Data!Q632&lt;=35,"26-35",IF(Data!Q632&lt;=45,"36-45","46+")))</f>
        <v>18-25</v>
      </c>
      <c r="AT632" s="13" t="str">
        <f t="shared" si="9"/>
        <v>Young</v>
      </c>
      <c r="AU632" t="str">
        <f>IF(Table_1[[#This Row],[Percent Salary Hike]]&lt;=12,"10-12%",IF(Table_1[[#This Row],[Percent Salary Hike]]&lt;=15,"13-15%",IF(Table_1[[#This Row],[Percent Salary Hike]]&lt;=18,"16-18%",IF(Table_1[[#This Row],[Percent Salary Hike]]&lt;=21,"19-21%","22%+"))))</f>
        <v>22%+</v>
      </c>
      <c r="AV632" t="str">
        <f>IF(Table_1[[#This Row],[Years At Company]]&lt;=2,"0-2 Years",IF(Table_1[[#This Row],[Years At Company]]&lt;=5,"3-5 Years",IF(Table_1[[#This Row],[Years At Company]]&lt;=8,"6-8 Years",IF(Table_1[[#This Row],[Years At Company]]&lt;=11,"9-11 Years","12+ Years"))))</f>
        <v>0-2 Years</v>
      </c>
    </row>
    <row r="633" spans="1:48"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c r="AS633" s="13" t="str">
        <f>IF(Data!Q633&lt;=25,"18-25",IF(Data!Q633&lt;=35,"26-35",IF(Data!Q633&lt;=45,"36-45","46+")))</f>
        <v>36-45</v>
      </c>
      <c r="AT633" s="13" t="str">
        <f t="shared" si="9"/>
        <v>Mid Career</v>
      </c>
      <c r="AU633" t="str">
        <f>IF(Table_1[[#This Row],[Percent Salary Hike]]&lt;=12,"10-12%",IF(Table_1[[#This Row],[Percent Salary Hike]]&lt;=15,"13-15%",IF(Table_1[[#This Row],[Percent Salary Hike]]&lt;=18,"16-18%",IF(Table_1[[#This Row],[Percent Salary Hike]]&lt;=21,"19-21%","22%+"))))</f>
        <v>22%+</v>
      </c>
      <c r="AV633" t="str">
        <f>IF(Table_1[[#This Row],[Years At Company]]&lt;=2,"0-2 Years",IF(Table_1[[#This Row],[Years At Company]]&lt;=5,"3-5 Years",IF(Table_1[[#This Row],[Years At Company]]&lt;=8,"6-8 Years",IF(Table_1[[#This Row],[Years At Company]]&lt;=11,"9-11 Years","12+ Years"))))</f>
        <v>3-5 Years</v>
      </c>
    </row>
    <row r="634" spans="1:48"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c r="AS634" s="13" t="str">
        <f>IF(Data!Q634&lt;=25,"18-25",IF(Data!Q634&lt;=35,"26-35",IF(Data!Q634&lt;=45,"36-45","46+")))</f>
        <v>36-45</v>
      </c>
      <c r="AT634" s="13" t="str">
        <f t="shared" si="9"/>
        <v>Mid Career</v>
      </c>
      <c r="AU634" t="str">
        <f>IF(Table_1[[#This Row],[Percent Salary Hike]]&lt;=12,"10-12%",IF(Table_1[[#This Row],[Percent Salary Hike]]&lt;=15,"13-15%",IF(Table_1[[#This Row],[Percent Salary Hike]]&lt;=18,"16-18%",IF(Table_1[[#This Row],[Percent Salary Hike]]&lt;=21,"19-21%","22%+"))))</f>
        <v>13-15%</v>
      </c>
      <c r="AV634" t="str">
        <f>IF(Table_1[[#This Row],[Years At Company]]&lt;=2,"0-2 Years",IF(Table_1[[#This Row],[Years At Company]]&lt;=5,"3-5 Years",IF(Table_1[[#This Row],[Years At Company]]&lt;=8,"6-8 Years",IF(Table_1[[#This Row],[Years At Company]]&lt;=11,"9-11 Years","12+ Years"))))</f>
        <v>0-2 Years</v>
      </c>
    </row>
    <row r="635" spans="1:48"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c r="AS635" s="13" t="str">
        <f>IF(Data!Q635&lt;=25,"18-25",IF(Data!Q635&lt;=35,"26-35",IF(Data!Q635&lt;=45,"36-45","46+")))</f>
        <v>36-45</v>
      </c>
      <c r="AT635" s="13" t="str">
        <f t="shared" si="9"/>
        <v>Mid Career</v>
      </c>
      <c r="AU635" t="str">
        <f>IF(Table_1[[#This Row],[Percent Salary Hike]]&lt;=12,"10-12%",IF(Table_1[[#This Row],[Percent Salary Hike]]&lt;=15,"13-15%",IF(Table_1[[#This Row],[Percent Salary Hike]]&lt;=18,"16-18%",IF(Table_1[[#This Row],[Percent Salary Hike]]&lt;=21,"19-21%","22%+"))))</f>
        <v>19-21%</v>
      </c>
      <c r="AV635" t="str">
        <f>IF(Table_1[[#This Row],[Years At Company]]&lt;=2,"0-2 Years",IF(Table_1[[#This Row],[Years At Company]]&lt;=5,"3-5 Years",IF(Table_1[[#This Row],[Years At Company]]&lt;=8,"6-8 Years",IF(Table_1[[#This Row],[Years At Company]]&lt;=11,"9-11 Years","12+ Years"))))</f>
        <v>3-5 Years</v>
      </c>
    </row>
    <row r="636" spans="1:48"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c r="AS636" s="13" t="str">
        <f>IF(Data!Q636&lt;=25,"18-25",IF(Data!Q636&lt;=35,"26-35",IF(Data!Q636&lt;=45,"36-45","46+")))</f>
        <v>18-25</v>
      </c>
      <c r="AT636" s="13" t="str">
        <f t="shared" si="9"/>
        <v>Young</v>
      </c>
      <c r="AU636" t="str">
        <f>IF(Table_1[[#This Row],[Percent Salary Hike]]&lt;=12,"10-12%",IF(Table_1[[#This Row],[Percent Salary Hike]]&lt;=15,"13-15%",IF(Table_1[[#This Row],[Percent Salary Hike]]&lt;=18,"16-18%",IF(Table_1[[#This Row],[Percent Salary Hike]]&lt;=21,"19-21%","22%+"))))</f>
        <v>16-18%</v>
      </c>
      <c r="AV636" t="str">
        <f>IF(Table_1[[#This Row],[Years At Company]]&lt;=2,"0-2 Years",IF(Table_1[[#This Row],[Years At Company]]&lt;=5,"3-5 Years",IF(Table_1[[#This Row],[Years At Company]]&lt;=8,"6-8 Years",IF(Table_1[[#This Row],[Years At Company]]&lt;=11,"9-11 Years","12+ Years"))))</f>
        <v>3-5 Years</v>
      </c>
    </row>
    <row r="637" spans="1:48"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c r="AS637" s="13" t="str">
        <f>IF(Data!Q637&lt;=25,"18-25",IF(Data!Q637&lt;=35,"26-35",IF(Data!Q637&lt;=45,"36-45","46+")))</f>
        <v>26-35</v>
      </c>
      <c r="AT637" s="13" t="str">
        <f t="shared" si="9"/>
        <v>Early Career</v>
      </c>
      <c r="AU637" t="str">
        <f>IF(Table_1[[#This Row],[Percent Salary Hike]]&lt;=12,"10-12%",IF(Table_1[[#This Row],[Percent Salary Hike]]&lt;=15,"13-15%",IF(Table_1[[#This Row],[Percent Salary Hike]]&lt;=18,"16-18%",IF(Table_1[[#This Row],[Percent Salary Hike]]&lt;=21,"19-21%","22%+"))))</f>
        <v>19-21%</v>
      </c>
      <c r="AV637" t="str">
        <f>IF(Table_1[[#This Row],[Years At Company]]&lt;=2,"0-2 Years",IF(Table_1[[#This Row],[Years At Company]]&lt;=5,"3-5 Years",IF(Table_1[[#This Row],[Years At Company]]&lt;=8,"6-8 Years",IF(Table_1[[#This Row],[Years At Company]]&lt;=11,"9-11 Years","12+ Years"))))</f>
        <v>12+ Years</v>
      </c>
    </row>
    <row r="638" spans="1:48"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c r="AS638" s="13" t="str">
        <f>IF(Data!Q638&lt;=25,"18-25",IF(Data!Q638&lt;=35,"26-35",IF(Data!Q638&lt;=45,"36-45","46+")))</f>
        <v>26-35</v>
      </c>
      <c r="AT638" s="13" t="str">
        <f t="shared" si="9"/>
        <v>Early Career</v>
      </c>
      <c r="AU638" t="str">
        <f>IF(Table_1[[#This Row],[Percent Salary Hike]]&lt;=12,"10-12%",IF(Table_1[[#This Row],[Percent Salary Hike]]&lt;=15,"13-15%",IF(Table_1[[#This Row],[Percent Salary Hike]]&lt;=18,"16-18%",IF(Table_1[[#This Row],[Percent Salary Hike]]&lt;=21,"19-21%","22%+"))))</f>
        <v>19-21%</v>
      </c>
      <c r="AV638" t="str">
        <f>IF(Table_1[[#This Row],[Years At Company]]&lt;=2,"0-2 Years",IF(Table_1[[#This Row],[Years At Company]]&lt;=5,"3-5 Years",IF(Table_1[[#This Row],[Years At Company]]&lt;=8,"6-8 Years",IF(Table_1[[#This Row],[Years At Company]]&lt;=11,"9-11 Years","12+ Years"))))</f>
        <v>9-11 Years</v>
      </c>
    </row>
    <row r="639" spans="1:48"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c r="AS639" s="13" t="str">
        <f>IF(Data!Q639&lt;=25,"18-25",IF(Data!Q639&lt;=35,"26-35",IF(Data!Q639&lt;=45,"36-45","46+")))</f>
        <v>26-35</v>
      </c>
      <c r="AT639" s="13" t="str">
        <f t="shared" si="9"/>
        <v>Early Career</v>
      </c>
      <c r="AU639" t="str">
        <f>IF(Table_1[[#This Row],[Percent Salary Hike]]&lt;=12,"10-12%",IF(Table_1[[#This Row],[Percent Salary Hike]]&lt;=15,"13-15%",IF(Table_1[[#This Row],[Percent Salary Hike]]&lt;=18,"16-18%",IF(Table_1[[#This Row],[Percent Salary Hike]]&lt;=21,"19-21%","22%+"))))</f>
        <v>10-12%</v>
      </c>
      <c r="AV639" t="str">
        <f>IF(Table_1[[#This Row],[Years At Company]]&lt;=2,"0-2 Years",IF(Table_1[[#This Row],[Years At Company]]&lt;=5,"3-5 Years",IF(Table_1[[#This Row],[Years At Company]]&lt;=8,"6-8 Years",IF(Table_1[[#This Row],[Years At Company]]&lt;=11,"9-11 Years","12+ Years"))))</f>
        <v>3-5 Years</v>
      </c>
    </row>
    <row r="640" spans="1:48"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c r="AS640" s="13" t="str">
        <f>IF(Data!Q640&lt;=25,"18-25",IF(Data!Q640&lt;=35,"26-35",IF(Data!Q640&lt;=45,"36-45","46+")))</f>
        <v>18-25</v>
      </c>
      <c r="AT640" s="13" t="str">
        <f t="shared" si="9"/>
        <v>Young</v>
      </c>
      <c r="AU640" t="str">
        <f>IF(Table_1[[#This Row],[Percent Salary Hike]]&lt;=12,"10-12%",IF(Table_1[[#This Row],[Percent Salary Hike]]&lt;=15,"13-15%",IF(Table_1[[#This Row],[Percent Salary Hike]]&lt;=18,"16-18%",IF(Table_1[[#This Row],[Percent Salary Hike]]&lt;=21,"19-21%","22%+"))))</f>
        <v>10-12%</v>
      </c>
      <c r="AV640" t="str">
        <f>IF(Table_1[[#This Row],[Years At Company]]&lt;=2,"0-2 Years",IF(Table_1[[#This Row],[Years At Company]]&lt;=5,"3-5 Years",IF(Table_1[[#This Row],[Years At Company]]&lt;=8,"6-8 Years",IF(Table_1[[#This Row],[Years At Company]]&lt;=11,"9-11 Years","12+ Years"))))</f>
        <v>3-5 Years</v>
      </c>
    </row>
    <row r="641" spans="1:48"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c r="AS641" s="13" t="str">
        <f>IF(Data!Q641&lt;=25,"18-25",IF(Data!Q641&lt;=35,"26-35",IF(Data!Q641&lt;=45,"36-45","46+")))</f>
        <v>46+</v>
      </c>
      <c r="AT641" s="13" t="str">
        <f t="shared" si="9"/>
        <v>Senior</v>
      </c>
      <c r="AU641" t="str">
        <f>IF(Table_1[[#This Row],[Percent Salary Hike]]&lt;=12,"10-12%",IF(Table_1[[#This Row],[Percent Salary Hike]]&lt;=15,"13-15%",IF(Table_1[[#This Row],[Percent Salary Hike]]&lt;=18,"16-18%",IF(Table_1[[#This Row],[Percent Salary Hike]]&lt;=21,"19-21%","22%+"))))</f>
        <v>16-18%</v>
      </c>
      <c r="AV641" t="str">
        <f>IF(Table_1[[#This Row],[Years At Company]]&lt;=2,"0-2 Years",IF(Table_1[[#This Row],[Years At Company]]&lt;=5,"3-5 Years",IF(Table_1[[#This Row],[Years At Company]]&lt;=8,"6-8 Years",IF(Table_1[[#This Row],[Years At Company]]&lt;=11,"9-11 Years","12+ Years"))))</f>
        <v>3-5 Years</v>
      </c>
    </row>
    <row r="642" spans="1:48"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c r="AS642" s="13" t="str">
        <f>IF(Data!Q642&lt;=25,"18-25",IF(Data!Q642&lt;=35,"26-35",IF(Data!Q642&lt;=45,"36-45","46+")))</f>
        <v>18-25</v>
      </c>
      <c r="AT642" s="13" t="str">
        <f t="shared" ref="AT642:AT705" si="10">IF(AS642="18-25","Young",IF(AS642="26-35","Early Career",IF(AS642="36-45","Mid Career","Senior")))</f>
        <v>Young</v>
      </c>
      <c r="AU642" t="str">
        <f>IF(Table_1[[#This Row],[Percent Salary Hike]]&lt;=12,"10-12%",IF(Table_1[[#This Row],[Percent Salary Hike]]&lt;=15,"13-15%",IF(Table_1[[#This Row],[Percent Salary Hike]]&lt;=18,"16-18%",IF(Table_1[[#This Row],[Percent Salary Hike]]&lt;=21,"19-21%","22%+"))))</f>
        <v>16-18%</v>
      </c>
      <c r="AV642" t="str">
        <f>IF(Table_1[[#This Row],[Years At Company]]&lt;=2,"0-2 Years",IF(Table_1[[#This Row],[Years At Company]]&lt;=5,"3-5 Years",IF(Table_1[[#This Row],[Years At Company]]&lt;=8,"6-8 Years",IF(Table_1[[#This Row],[Years At Company]]&lt;=11,"9-11 Years","12+ Years"))))</f>
        <v>3-5 Years</v>
      </c>
    </row>
    <row r="643" spans="1:48"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c r="AS643" s="13" t="str">
        <f>IF(Data!Q643&lt;=25,"18-25",IF(Data!Q643&lt;=35,"26-35",IF(Data!Q643&lt;=45,"36-45","46+")))</f>
        <v>26-35</v>
      </c>
      <c r="AT643" s="13" t="str">
        <f t="shared" si="10"/>
        <v>Early Career</v>
      </c>
      <c r="AU643" t="str">
        <f>IF(Table_1[[#This Row],[Percent Salary Hike]]&lt;=12,"10-12%",IF(Table_1[[#This Row],[Percent Salary Hike]]&lt;=15,"13-15%",IF(Table_1[[#This Row],[Percent Salary Hike]]&lt;=18,"16-18%",IF(Table_1[[#This Row],[Percent Salary Hike]]&lt;=21,"19-21%","22%+"))))</f>
        <v>13-15%</v>
      </c>
      <c r="AV643" t="str">
        <f>IF(Table_1[[#This Row],[Years At Company]]&lt;=2,"0-2 Years",IF(Table_1[[#This Row],[Years At Company]]&lt;=5,"3-5 Years",IF(Table_1[[#This Row],[Years At Company]]&lt;=8,"6-8 Years",IF(Table_1[[#This Row],[Years At Company]]&lt;=11,"9-11 Years","12+ Years"))))</f>
        <v>9-11 Years</v>
      </c>
    </row>
    <row r="644" spans="1:48"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c r="AS644" s="13" t="str">
        <f>IF(Data!Q644&lt;=25,"18-25",IF(Data!Q644&lt;=35,"26-35",IF(Data!Q644&lt;=45,"36-45","46+")))</f>
        <v>36-45</v>
      </c>
      <c r="AT644" s="13" t="str">
        <f t="shared" si="10"/>
        <v>Mid Career</v>
      </c>
      <c r="AU644" t="str">
        <f>IF(Table_1[[#This Row],[Percent Salary Hike]]&lt;=12,"10-12%",IF(Table_1[[#This Row],[Percent Salary Hike]]&lt;=15,"13-15%",IF(Table_1[[#This Row],[Percent Salary Hike]]&lt;=18,"16-18%",IF(Table_1[[#This Row],[Percent Salary Hike]]&lt;=21,"19-21%","22%+"))))</f>
        <v>19-21%</v>
      </c>
      <c r="AV644" t="str">
        <f>IF(Table_1[[#This Row],[Years At Company]]&lt;=2,"0-2 Years",IF(Table_1[[#This Row],[Years At Company]]&lt;=5,"3-5 Years",IF(Table_1[[#This Row],[Years At Company]]&lt;=8,"6-8 Years",IF(Table_1[[#This Row],[Years At Company]]&lt;=11,"9-11 Years","12+ Years"))))</f>
        <v>0-2 Years</v>
      </c>
    </row>
    <row r="645" spans="1:48"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c r="AS645" s="13" t="str">
        <f>IF(Data!Q645&lt;=25,"18-25",IF(Data!Q645&lt;=35,"26-35",IF(Data!Q645&lt;=45,"36-45","46+")))</f>
        <v>36-45</v>
      </c>
      <c r="AT645" s="13" t="str">
        <f t="shared" si="10"/>
        <v>Mid Career</v>
      </c>
      <c r="AU645" t="str">
        <f>IF(Table_1[[#This Row],[Percent Salary Hike]]&lt;=12,"10-12%",IF(Table_1[[#This Row],[Percent Salary Hike]]&lt;=15,"13-15%",IF(Table_1[[#This Row],[Percent Salary Hike]]&lt;=18,"16-18%",IF(Table_1[[#This Row],[Percent Salary Hike]]&lt;=21,"19-21%","22%+"))))</f>
        <v>13-15%</v>
      </c>
      <c r="AV645" t="str">
        <f>IF(Table_1[[#This Row],[Years At Company]]&lt;=2,"0-2 Years",IF(Table_1[[#This Row],[Years At Company]]&lt;=5,"3-5 Years",IF(Table_1[[#This Row],[Years At Company]]&lt;=8,"6-8 Years",IF(Table_1[[#This Row],[Years At Company]]&lt;=11,"9-11 Years","12+ Years"))))</f>
        <v>3-5 Years</v>
      </c>
    </row>
    <row r="646" spans="1:48"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c r="AS646" s="13" t="str">
        <f>IF(Data!Q646&lt;=25,"18-25",IF(Data!Q646&lt;=35,"26-35",IF(Data!Q646&lt;=45,"36-45","46+")))</f>
        <v>26-35</v>
      </c>
      <c r="AT646" s="13" t="str">
        <f t="shared" si="10"/>
        <v>Early Career</v>
      </c>
      <c r="AU646" t="str">
        <f>IF(Table_1[[#This Row],[Percent Salary Hike]]&lt;=12,"10-12%",IF(Table_1[[#This Row],[Percent Salary Hike]]&lt;=15,"13-15%",IF(Table_1[[#This Row],[Percent Salary Hike]]&lt;=18,"16-18%",IF(Table_1[[#This Row],[Percent Salary Hike]]&lt;=21,"19-21%","22%+"))))</f>
        <v>19-21%</v>
      </c>
      <c r="AV646" t="str">
        <f>IF(Table_1[[#This Row],[Years At Company]]&lt;=2,"0-2 Years",IF(Table_1[[#This Row],[Years At Company]]&lt;=5,"3-5 Years",IF(Table_1[[#This Row],[Years At Company]]&lt;=8,"6-8 Years",IF(Table_1[[#This Row],[Years At Company]]&lt;=11,"9-11 Years","12+ Years"))))</f>
        <v>6-8 Years</v>
      </c>
    </row>
    <row r="647" spans="1:48"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c r="AS647" s="13" t="str">
        <f>IF(Data!Q647&lt;=25,"18-25",IF(Data!Q647&lt;=35,"26-35",IF(Data!Q647&lt;=45,"36-45","46+")))</f>
        <v>26-35</v>
      </c>
      <c r="AT647" s="13" t="str">
        <f t="shared" si="10"/>
        <v>Early Career</v>
      </c>
      <c r="AU647" t="str">
        <f>IF(Table_1[[#This Row],[Percent Salary Hike]]&lt;=12,"10-12%",IF(Table_1[[#This Row],[Percent Salary Hike]]&lt;=15,"13-15%",IF(Table_1[[#This Row],[Percent Salary Hike]]&lt;=18,"16-18%",IF(Table_1[[#This Row],[Percent Salary Hike]]&lt;=21,"19-21%","22%+"))))</f>
        <v>19-21%</v>
      </c>
      <c r="AV647" t="str">
        <f>IF(Table_1[[#This Row],[Years At Company]]&lt;=2,"0-2 Years",IF(Table_1[[#This Row],[Years At Company]]&lt;=5,"3-5 Years",IF(Table_1[[#This Row],[Years At Company]]&lt;=8,"6-8 Years",IF(Table_1[[#This Row],[Years At Company]]&lt;=11,"9-11 Years","12+ Years"))))</f>
        <v>3-5 Years</v>
      </c>
    </row>
    <row r="648" spans="1:48"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c r="AS648" s="13" t="str">
        <f>IF(Data!Q648&lt;=25,"18-25",IF(Data!Q648&lt;=35,"26-35",IF(Data!Q648&lt;=45,"36-45","46+")))</f>
        <v>46+</v>
      </c>
      <c r="AT648" s="13" t="str">
        <f t="shared" si="10"/>
        <v>Senior</v>
      </c>
      <c r="AU648" t="str">
        <f>IF(Table_1[[#This Row],[Percent Salary Hike]]&lt;=12,"10-12%",IF(Table_1[[#This Row],[Percent Salary Hike]]&lt;=15,"13-15%",IF(Table_1[[#This Row],[Percent Salary Hike]]&lt;=18,"16-18%",IF(Table_1[[#This Row],[Percent Salary Hike]]&lt;=21,"19-21%","22%+"))))</f>
        <v>13-15%</v>
      </c>
      <c r="AV648" t="str">
        <f>IF(Table_1[[#This Row],[Years At Company]]&lt;=2,"0-2 Years",IF(Table_1[[#This Row],[Years At Company]]&lt;=5,"3-5 Years",IF(Table_1[[#This Row],[Years At Company]]&lt;=8,"6-8 Years",IF(Table_1[[#This Row],[Years At Company]]&lt;=11,"9-11 Years","12+ Years"))))</f>
        <v>0-2 Years</v>
      </c>
    </row>
    <row r="649" spans="1:48"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c r="AS649" s="13" t="str">
        <f>IF(Data!Q649&lt;=25,"18-25",IF(Data!Q649&lt;=35,"26-35",IF(Data!Q649&lt;=45,"36-45","46+")))</f>
        <v>26-35</v>
      </c>
      <c r="AT649" s="13" t="str">
        <f t="shared" si="10"/>
        <v>Early Career</v>
      </c>
      <c r="AU649" t="str">
        <f>IF(Table_1[[#This Row],[Percent Salary Hike]]&lt;=12,"10-12%",IF(Table_1[[#This Row],[Percent Salary Hike]]&lt;=15,"13-15%",IF(Table_1[[#This Row],[Percent Salary Hike]]&lt;=18,"16-18%",IF(Table_1[[#This Row],[Percent Salary Hike]]&lt;=21,"19-21%","22%+"))))</f>
        <v>16-18%</v>
      </c>
      <c r="AV649" t="str">
        <f>IF(Table_1[[#This Row],[Years At Company]]&lt;=2,"0-2 Years",IF(Table_1[[#This Row],[Years At Company]]&lt;=5,"3-5 Years",IF(Table_1[[#This Row],[Years At Company]]&lt;=8,"6-8 Years",IF(Table_1[[#This Row],[Years At Company]]&lt;=11,"9-11 Years","12+ Years"))))</f>
        <v>12+ Years</v>
      </c>
    </row>
    <row r="650" spans="1:48"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c r="AS650" s="13" t="str">
        <f>IF(Data!Q650&lt;=25,"18-25",IF(Data!Q650&lt;=35,"26-35",IF(Data!Q650&lt;=45,"36-45","46+")))</f>
        <v>36-45</v>
      </c>
      <c r="AT650" s="13" t="str">
        <f t="shared" si="10"/>
        <v>Mid Career</v>
      </c>
      <c r="AU650" t="str">
        <f>IF(Table_1[[#This Row],[Percent Salary Hike]]&lt;=12,"10-12%",IF(Table_1[[#This Row],[Percent Salary Hike]]&lt;=15,"13-15%",IF(Table_1[[#This Row],[Percent Salary Hike]]&lt;=18,"16-18%",IF(Table_1[[#This Row],[Percent Salary Hike]]&lt;=21,"19-21%","22%+"))))</f>
        <v>13-15%</v>
      </c>
      <c r="AV650" t="str">
        <f>IF(Table_1[[#This Row],[Years At Company]]&lt;=2,"0-2 Years",IF(Table_1[[#This Row],[Years At Company]]&lt;=5,"3-5 Years",IF(Table_1[[#This Row],[Years At Company]]&lt;=8,"6-8 Years",IF(Table_1[[#This Row],[Years At Company]]&lt;=11,"9-11 Years","12+ Years"))))</f>
        <v>3-5 Years</v>
      </c>
    </row>
    <row r="651" spans="1:48"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c r="AS651" s="13" t="str">
        <f>IF(Data!Q651&lt;=25,"18-25",IF(Data!Q651&lt;=35,"26-35",IF(Data!Q651&lt;=45,"36-45","46+")))</f>
        <v>46+</v>
      </c>
      <c r="AT651" s="13" t="str">
        <f t="shared" si="10"/>
        <v>Senior</v>
      </c>
      <c r="AU651" t="str">
        <f>IF(Table_1[[#This Row],[Percent Salary Hike]]&lt;=12,"10-12%",IF(Table_1[[#This Row],[Percent Salary Hike]]&lt;=15,"13-15%",IF(Table_1[[#This Row],[Percent Salary Hike]]&lt;=18,"16-18%",IF(Table_1[[#This Row],[Percent Salary Hike]]&lt;=21,"19-21%","22%+"))))</f>
        <v>16-18%</v>
      </c>
      <c r="AV651" t="str">
        <f>IF(Table_1[[#This Row],[Years At Company]]&lt;=2,"0-2 Years",IF(Table_1[[#This Row],[Years At Company]]&lt;=5,"3-5 Years",IF(Table_1[[#This Row],[Years At Company]]&lt;=8,"6-8 Years",IF(Table_1[[#This Row],[Years At Company]]&lt;=11,"9-11 Years","12+ Years"))))</f>
        <v>12+ Years</v>
      </c>
    </row>
    <row r="652" spans="1:48"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c r="AS652" s="13" t="str">
        <f>IF(Data!Q652&lt;=25,"18-25",IF(Data!Q652&lt;=35,"26-35",IF(Data!Q652&lt;=45,"36-45","46+")))</f>
        <v>36-45</v>
      </c>
      <c r="AT652" s="13" t="str">
        <f t="shared" si="10"/>
        <v>Mid Career</v>
      </c>
      <c r="AU652" t="str">
        <f>IF(Table_1[[#This Row],[Percent Salary Hike]]&lt;=12,"10-12%",IF(Table_1[[#This Row],[Percent Salary Hike]]&lt;=15,"13-15%",IF(Table_1[[#This Row],[Percent Salary Hike]]&lt;=18,"16-18%",IF(Table_1[[#This Row],[Percent Salary Hike]]&lt;=21,"19-21%","22%+"))))</f>
        <v>13-15%</v>
      </c>
      <c r="AV652" t="str">
        <f>IF(Table_1[[#This Row],[Years At Company]]&lt;=2,"0-2 Years",IF(Table_1[[#This Row],[Years At Company]]&lt;=5,"3-5 Years",IF(Table_1[[#This Row],[Years At Company]]&lt;=8,"6-8 Years",IF(Table_1[[#This Row],[Years At Company]]&lt;=11,"9-11 Years","12+ Years"))))</f>
        <v>3-5 Years</v>
      </c>
    </row>
    <row r="653" spans="1:48"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c r="AS653" s="13" t="str">
        <f>IF(Data!Q653&lt;=25,"18-25",IF(Data!Q653&lt;=35,"26-35",IF(Data!Q653&lt;=45,"36-45","46+")))</f>
        <v>46+</v>
      </c>
      <c r="AT653" s="13" t="str">
        <f t="shared" si="10"/>
        <v>Senior</v>
      </c>
      <c r="AU653" t="str">
        <f>IF(Table_1[[#This Row],[Percent Salary Hike]]&lt;=12,"10-12%",IF(Table_1[[#This Row],[Percent Salary Hike]]&lt;=15,"13-15%",IF(Table_1[[#This Row],[Percent Salary Hike]]&lt;=18,"16-18%",IF(Table_1[[#This Row],[Percent Salary Hike]]&lt;=21,"19-21%","22%+"))))</f>
        <v>22%+</v>
      </c>
      <c r="AV653" t="str">
        <f>IF(Table_1[[#This Row],[Years At Company]]&lt;=2,"0-2 Years",IF(Table_1[[#This Row],[Years At Company]]&lt;=5,"3-5 Years",IF(Table_1[[#This Row],[Years At Company]]&lt;=8,"6-8 Years",IF(Table_1[[#This Row],[Years At Company]]&lt;=11,"9-11 Years","12+ Years"))))</f>
        <v>6-8 Years</v>
      </c>
    </row>
    <row r="654" spans="1:48"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c r="AS654" s="13" t="str">
        <f>IF(Data!Q654&lt;=25,"18-25",IF(Data!Q654&lt;=35,"26-35",IF(Data!Q654&lt;=45,"36-45","46+")))</f>
        <v>36-45</v>
      </c>
      <c r="AT654" s="13" t="str">
        <f t="shared" si="10"/>
        <v>Mid Career</v>
      </c>
      <c r="AU654" t="str">
        <f>IF(Table_1[[#This Row],[Percent Salary Hike]]&lt;=12,"10-12%",IF(Table_1[[#This Row],[Percent Salary Hike]]&lt;=15,"13-15%",IF(Table_1[[#This Row],[Percent Salary Hike]]&lt;=18,"16-18%",IF(Table_1[[#This Row],[Percent Salary Hike]]&lt;=21,"19-21%","22%+"))))</f>
        <v>13-15%</v>
      </c>
      <c r="AV654" t="str">
        <f>IF(Table_1[[#This Row],[Years At Company]]&lt;=2,"0-2 Years",IF(Table_1[[#This Row],[Years At Company]]&lt;=5,"3-5 Years",IF(Table_1[[#This Row],[Years At Company]]&lt;=8,"6-8 Years",IF(Table_1[[#This Row],[Years At Company]]&lt;=11,"9-11 Years","12+ Years"))))</f>
        <v>9-11 Years</v>
      </c>
    </row>
    <row r="655" spans="1:48"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c r="AS655" s="13" t="str">
        <f>IF(Data!Q655&lt;=25,"18-25",IF(Data!Q655&lt;=35,"26-35",IF(Data!Q655&lt;=45,"36-45","46+")))</f>
        <v>46+</v>
      </c>
      <c r="AT655" s="13" t="str">
        <f t="shared" si="10"/>
        <v>Senior</v>
      </c>
      <c r="AU655" t="str">
        <f>IF(Table_1[[#This Row],[Percent Salary Hike]]&lt;=12,"10-12%",IF(Table_1[[#This Row],[Percent Salary Hike]]&lt;=15,"13-15%",IF(Table_1[[#This Row],[Percent Salary Hike]]&lt;=18,"16-18%",IF(Table_1[[#This Row],[Percent Salary Hike]]&lt;=21,"19-21%","22%+"))))</f>
        <v>10-12%</v>
      </c>
      <c r="AV655" t="str">
        <f>IF(Table_1[[#This Row],[Years At Company]]&lt;=2,"0-2 Years",IF(Table_1[[#This Row],[Years At Company]]&lt;=5,"3-5 Years",IF(Table_1[[#This Row],[Years At Company]]&lt;=8,"6-8 Years",IF(Table_1[[#This Row],[Years At Company]]&lt;=11,"9-11 Years","12+ Years"))))</f>
        <v>12+ Years</v>
      </c>
    </row>
    <row r="656" spans="1:48"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c r="AS656" s="13" t="str">
        <f>IF(Data!Q656&lt;=25,"18-25",IF(Data!Q656&lt;=35,"26-35",IF(Data!Q656&lt;=45,"36-45","46+")))</f>
        <v>36-45</v>
      </c>
      <c r="AT656" s="13" t="str">
        <f t="shared" si="10"/>
        <v>Mid Career</v>
      </c>
      <c r="AU656" t="str">
        <f>IF(Table_1[[#This Row],[Percent Salary Hike]]&lt;=12,"10-12%",IF(Table_1[[#This Row],[Percent Salary Hike]]&lt;=15,"13-15%",IF(Table_1[[#This Row],[Percent Salary Hike]]&lt;=18,"16-18%",IF(Table_1[[#This Row],[Percent Salary Hike]]&lt;=21,"19-21%","22%+"))))</f>
        <v>10-12%</v>
      </c>
      <c r="AV656" t="str">
        <f>IF(Table_1[[#This Row],[Years At Company]]&lt;=2,"0-2 Years",IF(Table_1[[#This Row],[Years At Company]]&lt;=5,"3-5 Years",IF(Table_1[[#This Row],[Years At Company]]&lt;=8,"6-8 Years",IF(Table_1[[#This Row],[Years At Company]]&lt;=11,"9-11 Years","12+ Years"))))</f>
        <v>3-5 Years</v>
      </c>
    </row>
    <row r="657" spans="1:48"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c r="AS657" s="13" t="str">
        <f>IF(Data!Q657&lt;=25,"18-25",IF(Data!Q657&lt;=35,"26-35",IF(Data!Q657&lt;=45,"36-45","46+")))</f>
        <v>26-35</v>
      </c>
      <c r="AT657" s="13" t="str">
        <f t="shared" si="10"/>
        <v>Early Career</v>
      </c>
      <c r="AU657" t="str">
        <f>IF(Table_1[[#This Row],[Percent Salary Hike]]&lt;=12,"10-12%",IF(Table_1[[#This Row],[Percent Salary Hike]]&lt;=15,"13-15%",IF(Table_1[[#This Row],[Percent Salary Hike]]&lt;=18,"16-18%",IF(Table_1[[#This Row],[Percent Salary Hike]]&lt;=21,"19-21%","22%+"))))</f>
        <v>10-12%</v>
      </c>
      <c r="AV657" t="str">
        <f>IF(Table_1[[#This Row],[Years At Company]]&lt;=2,"0-2 Years",IF(Table_1[[#This Row],[Years At Company]]&lt;=5,"3-5 Years",IF(Table_1[[#This Row],[Years At Company]]&lt;=8,"6-8 Years",IF(Table_1[[#This Row],[Years At Company]]&lt;=11,"9-11 Years","12+ Years"))))</f>
        <v>3-5 Years</v>
      </c>
    </row>
    <row r="658" spans="1:48"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c r="AS658" s="13" t="str">
        <f>IF(Data!Q658&lt;=25,"18-25",IF(Data!Q658&lt;=35,"26-35",IF(Data!Q658&lt;=45,"36-45","46+")))</f>
        <v>26-35</v>
      </c>
      <c r="AT658" s="13" t="str">
        <f t="shared" si="10"/>
        <v>Early Career</v>
      </c>
      <c r="AU658" t="str">
        <f>IF(Table_1[[#This Row],[Percent Salary Hike]]&lt;=12,"10-12%",IF(Table_1[[#This Row],[Percent Salary Hike]]&lt;=15,"13-15%",IF(Table_1[[#This Row],[Percent Salary Hike]]&lt;=18,"16-18%",IF(Table_1[[#This Row],[Percent Salary Hike]]&lt;=21,"19-21%","22%+"))))</f>
        <v>22%+</v>
      </c>
      <c r="AV658" t="str">
        <f>IF(Table_1[[#This Row],[Years At Company]]&lt;=2,"0-2 Years",IF(Table_1[[#This Row],[Years At Company]]&lt;=5,"3-5 Years",IF(Table_1[[#This Row],[Years At Company]]&lt;=8,"6-8 Years",IF(Table_1[[#This Row],[Years At Company]]&lt;=11,"9-11 Years","12+ Years"))))</f>
        <v>0-2 Years</v>
      </c>
    </row>
    <row r="659" spans="1:48"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c r="AS659" s="13" t="str">
        <f>IF(Data!Q659&lt;=25,"18-25",IF(Data!Q659&lt;=35,"26-35",IF(Data!Q659&lt;=45,"36-45","46+")))</f>
        <v>26-35</v>
      </c>
      <c r="AT659" s="13" t="str">
        <f t="shared" si="10"/>
        <v>Early Career</v>
      </c>
      <c r="AU659" t="str">
        <f>IF(Table_1[[#This Row],[Percent Salary Hike]]&lt;=12,"10-12%",IF(Table_1[[#This Row],[Percent Salary Hike]]&lt;=15,"13-15%",IF(Table_1[[#This Row],[Percent Salary Hike]]&lt;=18,"16-18%",IF(Table_1[[#This Row],[Percent Salary Hike]]&lt;=21,"19-21%","22%+"))))</f>
        <v>13-15%</v>
      </c>
      <c r="AV659" t="str">
        <f>IF(Table_1[[#This Row],[Years At Company]]&lt;=2,"0-2 Years",IF(Table_1[[#This Row],[Years At Company]]&lt;=5,"3-5 Years",IF(Table_1[[#This Row],[Years At Company]]&lt;=8,"6-8 Years",IF(Table_1[[#This Row],[Years At Company]]&lt;=11,"9-11 Years","12+ Years"))))</f>
        <v>3-5 Years</v>
      </c>
    </row>
    <row r="660" spans="1:48"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c r="AS660" s="13" t="str">
        <f>IF(Data!Q660&lt;=25,"18-25",IF(Data!Q660&lt;=35,"26-35",IF(Data!Q660&lt;=45,"36-45","46+")))</f>
        <v>36-45</v>
      </c>
      <c r="AT660" s="13" t="str">
        <f t="shared" si="10"/>
        <v>Mid Career</v>
      </c>
      <c r="AU660" t="str">
        <f>IF(Table_1[[#This Row],[Percent Salary Hike]]&lt;=12,"10-12%",IF(Table_1[[#This Row],[Percent Salary Hike]]&lt;=15,"13-15%",IF(Table_1[[#This Row],[Percent Salary Hike]]&lt;=18,"16-18%",IF(Table_1[[#This Row],[Percent Salary Hike]]&lt;=21,"19-21%","22%+"))))</f>
        <v>13-15%</v>
      </c>
      <c r="AV660" t="str">
        <f>IF(Table_1[[#This Row],[Years At Company]]&lt;=2,"0-2 Years",IF(Table_1[[#This Row],[Years At Company]]&lt;=5,"3-5 Years",IF(Table_1[[#This Row],[Years At Company]]&lt;=8,"6-8 Years",IF(Table_1[[#This Row],[Years At Company]]&lt;=11,"9-11 Years","12+ Years"))))</f>
        <v>6-8 Years</v>
      </c>
    </row>
    <row r="661" spans="1:48"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c r="AS661" s="13" t="str">
        <f>IF(Data!Q661&lt;=25,"18-25",IF(Data!Q661&lt;=35,"26-35",IF(Data!Q661&lt;=45,"36-45","46+")))</f>
        <v>26-35</v>
      </c>
      <c r="AT661" s="13" t="str">
        <f t="shared" si="10"/>
        <v>Early Career</v>
      </c>
      <c r="AU661" t="str">
        <f>IF(Table_1[[#This Row],[Percent Salary Hike]]&lt;=12,"10-12%",IF(Table_1[[#This Row],[Percent Salary Hike]]&lt;=15,"13-15%",IF(Table_1[[#This Row],[Percent Salary Hike]]&lt;=18,"16-18%",IF(Table_1[[#This Row],[Percent Salary Hike]]&lt;=21,"19-21%","22%+"))))</f>
        <v>13-15%</v>
      </c>
      <c r="AV661" t="str">
        <f>IF(Table_1[[#This Row],[Years At Company]]&lt;=2,"0-2 Years",IF(Table_1[[#This Row],[Years At Company]]&lt;=5,"3-5 Years",IF(Table_1[[#This Row],[Years At Company]]&lt;=8,"6-8 Years",IF(Table_1[[#This Row],[Years At Company]]&lt;=11,"9-11 Years","12+ Years"))))</f>
        <v>3-5 Years</v>
      </c>
    </row>
    <row r="662" spans="1:48"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c r="AS662" s="13" t="str">
        <f>IF(Data!Q662&lt;=25,"18-25",IF(Data!Q662&lt;=35,"26-35",IF(Data!Q662&lt;=45,"36-45","46+")))</f>
        <v>46+</v>
      </c>
      <c r="AT662" s="13" t="str">
        <f t="shared" si="10"/>
        <v>Senior</v>
      </c>
      <c r="AU662" t="str">
        <f>IF(Table_1[[#This Row],[Percent Salary Hike]]&lt;=12,"10-12%",IF(Table_1[[#This Row],[Percent Salary Hike]]&lt;=15,"13-15%",IF(Table_1[[#This Row],[Percent Salary Hike]]&lt;=18,"16-18%",IF(Table_1[[#This Row],[Percent Salary Hike]]&lt;=21,"19-21%","22%+"))))</f>
        <v>13-15%</v>
      </c>
      <c r="AV662" t="str">
        <f>IF(Table_1[[#This Row],[Years At Company]]&lt;=2,"0-2 Years",IF(Table_1[[#This Row],[Years At Company]]&lt;=5,"3-5 Years",IF(Table_1[[#This Row],[Years At Company]]&lt;=8,"6-8 Years",IF(Table_1[[#This Row],[Years At Company]]&lt;=11,"9-11 Years","12+ Years"))))</f>
        <v>0-2 Years</v>
      </c>
    </row>
    <row r="663" spans="1:48"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c r="AS663" s="13" t="str">
        <f>IF(Data!Q663&lt;=25,"18-25",IF(Data!Q663&lt;=35,"26-35",IF(Data!Q663&lt;=45,"36-45","46+")))</f>
        <v>36-45</v>
      </c>
      <c r="AT663" s="13" t="str">
        <f t="shared" si="10"/>
        <v>Mid Career</v>
      </c>
      <c r="AU663" t="str">
        <f>IF(Table_1[[#This Row],[Percent Salary Hike]]&lt;=12,"10-12%",IF(Table_1[[#This Row],[Percent Salary Hike]]&lt;=15,"13-15%",IF(Table_1[[#This Row],[Percent Salary Hike]]&lt;=18,"16-18%",IF(Table_1[[#This Row],[Percent Salary Hike]]&lt;=21,"19-21%","22%+"))))</f>
        <v>19-21%</v>
      </c>
      <c r="AV663" t="str">
        <f>IF(Table_1[[#This Row],[Years At Company]]&lt;=2,"0-2 Years",IF(Table_1[[#This Row],[Years At Company]]&lt;=5,"3-5 Years",IF(Table_1[[#This Row],[Years At Company]]&lt;=8,"6-8 Years",IF(Table_1[[#This Row],[Years At Company]]&lt;=11,"9-11 Years","12+ Years"))))</f>
        <v>0-2 Years</v>
      </c>
    </row>
    <row r="664" spans="1:48"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c r="AS664" s="13" t="str">
        <f>IF(Data!Q664&lt;=25,"18-25",IF(Data!Q664&lt;=35,"26-35",IF(Data!Q664&lt;=45,"36-45","46+")))</f>
        <v>18-25</v>
      </c>
      <c r="AT664" s="13" t="str">
        <f t="shared" si="10"/>
        <v>Young</v>
      </c>
      <c r="AU664" t="str">
        <f>IF(Table_1[[#This Row],[Percent Salary Hike]]&lt;=12,"10-12%",IF(Table_1[[#This Row],[Percent Salary Hike]]&lt;=15,"13-15%",IF(Table_1[[#This Row],[Percent Salary Hike]]&lt;=18,"16-18%",IF(Table_1[[#This Row],[Percent Salary Hike]]&lt;=21,"19-21%","22%+"))))</f>
        <v>13-15%</v>
      </c>
      <c r="AV664" t="str">
        <f>IF(Table_1[[#This Row],[Years At Company]]&lt;=2,"0-2 Years",IF(Table_1[[#This Row],[Years At Company]]&lt;=5,"3-5 Years",IF(Table_1[[#This Row],[Years At Company]]&lt;=8,"6-8 Years",IF(Table_1[[#This Row],[Years At Company]]&lt;=11,"9-11 Years","12+ Years"))))</f>
        <v>0-2 Years</v>
      </c>
    </row>
    <row r="665" spans="1:48"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c r="AS665" s="13" t="str">
        <f>IF(Data!Q665&lt;=25,"18-25",IF(Data!Q665&lt;=35,"26-35",IF(Data!Q665&lt;=45,"36-45","46+")))</f>
        <v>18-25</v>
      </c>
      <c r="AT665" s="13" t="str">
        <f t="shared" si="10"/>
        <v>Young</v>
      </c>
      <c r="AU665" t="str">
        <f>IF(Table_1[[#This Row],[Percent Salary Hike]]&lt;=12,"10-12%",IF(Table_1[[#This Row],[Percent Salary Hike]]&lt;=15,"13-15%",IF(Table_1[[#This Row],[Percent Salary Hike]]&lt;=18,"16-18%",IF(Table_1[[#This Row],[Percent Salary Hike]]&lt;=21,"19-21%","22%+"))))</f>
        <v>19-21%</v>
      </c>
      <c r="AV665" t="str">
        <f>IF(Table_1[[#This Row],[Years At Company]]&lt;=2,"0-2 Years",IF(Table_1[[#This Row],[Years At Company]]&lt;=5,"3-5 Years",IF(Table_1[[#This Row],[Years At Company]]&lt;=8,"6-8 Years",IF(Table_1[[#This Row],[Years At Company]]&lt;=11,"9-11 Years","12+ Years"))))</f>
        <v>0-2 Years</v>
      </c>
    </row>
    <row r="666" spans="1:48"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c r="AS666" s="13" t="str">
        <f>IF(Data!Q666&lt;=25,"18-25",IF(Data!Q666&lt;=35,"26-35",IF(Data!Q666&lt;=45,"36-45","46+")))</f>
        <v>36-45</v>
      </c>
      <c r="AT666" s="13" t="str">
        <f t="shared" si="10"/>
        <v>Mid Career</v>
      </c>
      <c r="AU666" t="str">
        <f>IF(Table_1[[#This Row],[Percent Salary Hike]]&lt;=12,"10-12%",IF(Table_1[[#This Row],[Percent Salary Hike]]&lt;=15,"13-15%",IF(Table_1[[#This Row],[Percent Salary Hike]]&lt;=18,"16-18%",IF(Table_1[[#This Row],[Percent Salary Hike]]&lt;=21,"19-21%","22%+"))))</f>
        <v>16-18%</v>
      </c>
      <c r="AV666" t="str">
        <f>IF(Table_1[[#This Row],[Years At Company]]&lt;=2,"0-2 Years",IF(Table_1[[#This Row],[Years At Company]]&lt;=5,"3-5 Years",IF(Table_1[[#This Row],[Years At Company]]&lt;=8,"6-8 Years",IF(Table_1[[#This Row],[Years At Company]]&lt;=11,"9-11 Years","12+ Years"))))</f>
        <v>12+ Years</v>
      </c>
    </row>
    <row r="667" spans="1:48"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c r="AS667" s="13" t="str">
        <f>IF(Data!Q667&lt;=25,"18-25",IF(Data!Q667&lt;=35,"26-35",IF(Data!Q667&lt;=45,"36-45","46+")))</f>
        <v>46+</v>
      </c>
      <c r="AT667" s="13" t="str">
        <f t="shared" si="10"/>
        <v>Senior</v>
      </c>
      <c r="AU667" t="str">
        <f>IF(Table_1[[#This Row],[Percent Salary Hike]]&lt;=12,"10-12%",IF(Table_1[[#This Row],[Percent Salary Hike]]&lt;=15,"13-15%",IF(Table_1[[#This Row],[Percent Salary Hike]]&lt;=18,"16-18%",IF(Table_1[[#This Row],[Percent Salary Hike]]&lt;=21,"19-21%","22%+"))))</f>
        <v>16-18%</v>
      </c>
      <c r="AV667" t="str">
        <f>IF(Table_1[[#This Row],[Years At Company]]&lt;=2,"0-2 Years",IF(Table_1[[#This Row],[Years At Company]]&lt;=5,"3-5 Years",IF(Table_1[[#This Row],[Years At Company]]&lt;=8,"6-8 Years",IF(Table_1[[#This Row],[Years At Company]]&lt;=11,"9-11 Years","12+ Years"))))</f>
        <v>3-5 Years</v>
      </c>
    </row>
    <row r="668" spans="1:48"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c r="AS668" s="13" t="str">
        <f>IF(Data!Q668&lt;=25,"18-25",IF(Data!Q668&lt;=35,"26-35",IF(Data!Q668&lt;=45,"36-45","46+")))</f>
        <v>18-25</v>
      </c>
      <c r="AT668" s="13" t="str">
        <f t="shared" si="10"/>
        <v>Young</v>
      </c>
      <c r="AU668" t="str">
        <f>IF(Table_1[[#This Row],[Percent Salary Hike]]&lt;=12,"10-12%",IF(Table_1[[#This Row],[Percent Salary Hike]]&lt;=15,"13-15%",IF(Table_1[[#This Row],[Percent Salary Hike]]&lt;=18,"16-18%",IF(Table_1[[#This Row],[Percent Salary Hike]]&lt;=21,"19-21%","22%+"))))</f>
        <v>19-21%</v>
      </c>
      <c r="AV668" t="str">
        <f>IF(Table_1[[#This Row],[Years At Company]]&lt;=2,"0-2 Years",IF(Table_1[[#This Row],[Years At Company]]&lt;=5,"3-5 Years",IF(Table_1[[#This Row],[Years At Company]]&lt;=8,"6-8 Years",IF(Table_1[[#This Row],[Years At Company]]&lt;=11,"9-11 Years","12+ Years"))))</f>
        <v>3-5 Years</v>
      </c>
    </row>
    <row r="669" spans="1:48"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c r="AS669" s="13" t="str">
        <f>IF(Data!Q669&lt;=25,"18-25",IF(Data!Q669&lt;=35,"26-35",IF(Data!Q669&lt;=45,"36-45","46+")))</f>
        <v>36-45</v>
      </c>
      <c r="AT669" s="13" t="str">
        <f t="shared" si="10"/>
        <v>Mid Career</v>
      </c>
      <c r="AU669" t="str">
        <f>IF(Table_1[[#This Row],[Percent Salary Hike]]&lt;=12,"10-12%",IF(Table_1[[#This Row],[Percent Salary Hike]]&lt;=15,"13-15%",IF(Table_1[[#This Row],[Percent Salary Hike]]&lt;=18,"16-18%",IF(Table_1[[#This Row],[Percent Salary Hike]]&lt;=21,"19-21%","22%+"))))</f>
        <v>13-15%</v>
      </c>
      <c r="AV669" t="str">
        <f>IF(Table_1[[#This Row],[Years At Company]]&lt;=2,"0-2 Years",IF(Table_1[[#This Row],[Years At Company]]&lt;=5,"3-5 Years",IF(Table_1[[#This Row],[Years At Company]]&lt;=8,"6-8 Years",IF(Table_1[[#This Row],[Years At Company]]&lt;=11,"9-11 Years","12+ Years"))))</f>
        <v>6-8 Years</v>
      </c>
    </row>
    <row r="670" spans="1:48"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c r="AS670" s="13" t="str">
        <f>IF(Data!Q670&lt;=25,"18-25",IF(Data!Q670&lt;=35,"26-35",IF(Data!Q670&lt;=45,"36-45","46+")))</f>
        <v>26-35</v>
      </c>
      <c r="AT670" s="13" t="str">
        <f t="shared" si="10"/>
        <v>Early Career</v>
      </c>
      <c r="AU670" t="str">
        <f>IF(Table_1[[#This Row],[Percent Salary Hike]]&lt;=12,"10-12%",IF(Table_1[[#This Row],[Percent Salary Hike]]&lt;=15,"13-15%",IF(Table_1[[#This Row],[Percent Salary Hike]]&lt;=18,"16-18%",IF(Table_1[[#This Row],[Percent Salary Hike]]&lt;=21,"19-21%","22%+"))))</f>
        <v>16-18%</v>
      </c>
      <c r="AV670" t="str">
        <f>IF(Table_1[[#This Row],[Years At Company]]&lt;=2,"0-2 Years",IF(Table_1[[#This Row],[Years At Company]]&lt;=5,"3-5 Years",IF(Table_1[[#This Row],[Years At Company]]&lt;=8,"6-8 Years",IF(Table_1[[#This Row],[Years At Company]]&lt;=11,"9-11 Years","12+ Years"))))</f>
        <v>0-2 Years</v>
      </c>
    </row>
    <row r="671" spans="1:48"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c r="AS671" s="13" t="str">
        <f>IF(Data!Q671&lt;=25,"18-25",IF(Data!Q671&lt;=35,"26-35",IF(Data!Q671&lt;=45,"36-45","46+")))</f>
        <v>36-45</v>
      </c>
      <c r="AT671" s="13" t="str">
        <f t="shared" si="10"/>
        <v>Mid Career</v>
      </c>
      <c r="AU671" t="str">
        <f>IF(Table_1[[#This Row],[Percent Salary Hike]]&lt;=12,"10-12%",IF(Table_1[[#This Row],[Percent Salary Hike]]&lt;=15,"13-15%",IF(Table_1[[#This Row],[Percent Salary Hike]]&lt;=18,"16-18%",IF(Table_1[[#This Row],[Percent Salary Hike]]&lt;=21,"19-21%","22%+"))))</f>
        <v>19-21%</v>
      </c>
      <c r="AV671" t="str">
        <f>IF(Table_1[[#This Row],[Years At Company]]&lt;=2,"0-2 Years",IF(Table_1[[#This Row],[Years At Company]]&lt;=5,"3-5 Years",IF(Table_1[[#This Row],[Years At Company]]&lt;=8,"6-8 Years",IF(Table_1[[#This Row],[Years At Company]]&lt;=11,"9-11 Years","12+ Years"))))</f>
        <v>0-2 Years</v>
      </c>
    </row>
    <row r="672" spans="1:48"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c r="AS672" s="13" t="str">
        <f>IF(Data!Q672&lt;=25,"18-25",IF(Data!Q672&lt;=35,"26-35",IF(Data!Q672&lt;=45,"36-45","46+")))</f>
        <v>26-35</v>
      </c>
      <c r="AT672" s="13" t="str">
        <f t="shared" si="10"/>
        <v>Early Career</v>
      </c>
      <c r="AU672" t="str">
        <f>IF(Table_1[[#This Row],[Percent Salary Hike]]&lt;=12,"10-12%",IF(Table_1[[#This Row],[Percent Salary Hike]]&lt;=15,"13-15%",IF(Table_1[[#This Row],[Percent Salary Hike]]&lt;=18,"16-18%",IF(Table_1[[#This Row],[Percent Salary Hike]]&lt;=21,"19-21%","22%+"))))</f>
        <v>19-21%</v>
      </c>
      <c r="AV672" t="str">
        <f>IF(Table_1[[#This Row],[Years At Company]]&lt;=2,"0-2 Years",IF(Table_1[[#This Row],[Years At Company]]&lt;=5,"3-5 Years",IF(Table_1[[#This Row],[Years At Company]]&lt;=8,"6-8 Years",IF(Table_1[[#This Row],[Years At Company]]&lt;=11,"9-11 Years","12+ Years"))))</f>
        <v>0-2 Years</v>
      </c>
    </row>
    <row r="673" spans="1:48"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c r="AS673" s="13" t="str">
        <f>IF(Data!Q673&lt;=25,"18-25",IF(Data!Q673&lt;=35,"26-35",IF(Data!Q673&lt;=45,"36-45","46+")))</f>
        <v>26-35</v>
      </c>
      <c r="AT673" s="13" t="str">
        <f t="shared" si="10"/>
        <v>Early Career</v>
      </c>
      <c r="AU673" t="str">
        <f>IF(Table_1[[#This Row],[Percent Salary Hike]]&lt;=12,"10-12%",IF(Table_1[[#This Row],[Percent Salary Hike]]&lt;=15,"13-15%",IF(Table_1[[#This Row],[Percent Salary Hike]]&lt;=18,"16-18%",IF(Table_1[[#This Row],[Percent Salary Hike]]&lt;=21,"19-21%","22%+"))))</f>
        <v>13-15%</v>
      </c>
      <c r="AV673" t="str">
        <f>IF(Table_1[[#This Row],[Years At Company]]&lt;=2,"0-2 Years",IF(Table_1[[#This Row],[Years At Company]]&lt;=5,"3-5 Years",IF(Table_1[[#This Row],[Years At Company]]&lt;=8,"6-8 Years",IF(Table_1[[#This Row],[Years At Company]]&lt;=11,"9-11 Years","12+ Years"))))</f>
        <v>0-2 Years</v>
      </c>
    </row>
    <row r="674" spans="1:48"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c r="AS674" s="13" t="str">
        <f>IF(Data!Q674&lt;=25,"18-25",IF(Data!Q674&lt;=35,"26-35",IF(Data!Q674&lt;=45,"36-45","46+")))</f>
        <v>36-45</v>
      </c>
      <c r="AT674" s="13" t="str">
        <f t="shared" si="10"/>
        <v>Mid Career</v>
      </c>
      <c r="AU674" t="str">
        <f>IF(Table_1[[#This Row],[Percent Salary Hike]]&lt;=12,"10-12%",IF(Table_1[[#This Row],[Percent Salary Hike]]&lt;=15,"13-15%",IF(Table_1[[#This Row],[Percent Salary Hike]]&lt;=18,"16-18%",IF(Table_1[[#This Row],[Percent Salary Hike]]&lt;=21,"19-21%","22%+"))))</f>
        <v>16-18%</v>
      </c>
      <c r="AV674" t="str">
        <f>IF(Table_1[[#This Row],[Years At Company]]&lt;=2,"0-2 Years",IF(Table_1[[#This Row],[Years At Company]]&lt;=5,"3-5 Years",IF(Table_1[[#This Row],[Years At Company]]&lt;=8,"6-8 Years",IF(Table_1[[#This Row],[Years At Company]]&lt;=11,"9-11 Years","12+ Years"))))</f>
        <v>3-5 Years</v>
      </c>
    </row>
    <row r="675" spans="1:48"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c r="AS675" s="13" t="str">
        <f>IF(Data!Q675&lt;=25,"18-25",IF(Data!Q675&lt;=35,"26-35",IF(Data!Q675&lt;=45,"36-45","46+")))</f>
        <v>26-35</v>
      </c>
      <c r="AT675" s="13" t="str">
        <f t="shared" si="10"/>
        <v>Early Career</v>
      </c>
      <c r="AU675" t="str">
        <f>IF(Table_1[[#This Row],[Percent Salary Hike]]&lt;=12,"10-12%",IF(Table_1[[#This Row],[Percent Salary Hike]]&lt;=15,"13-15%",IF(Table_1[[#This Row],[Percent Salary Hike]]&lt;=18,"16-18%",IF(Table_1[[#This Row],[Percent Salary Hike]]&lt;=21,"19-21%","22%+"))))</f>
        <v>10-12%</v>
      </c>
      <c r="AV675" t="str">
        <f>IF(Table_1[[#This Row],[Years At Company]]&lt;=2,"0-2 Years",IF(Table_1[[#This Row],[Years At Company]]&lt;=5,"3-5 Years",IF(Table_1[[#This Row],[Years At Company]]&lt;=8,"6-8 Years",IF(Table_1[[#This Row],[Years At Company]]&lt;=11,"9-11 Years","12+ Years"))))</f>
        <v>3-5 Years</v>
      </c>
    </row>
    <row r="676" spans="1:48"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c r="AS676" s="13" t="str">
        <f>IF(Data!Q676&lt;=25,"18-25",IF(Data!Q676&lt;=35,"26-35",IF(Data!Q676&lt;=45,"36-45","46+")))</f>
        <v>46+</v>
      </c>
      <c r="AT676" s="13" t="str">
        <f t="shared" si="10"/>
        <v>Senior</v>
      </c>
      <c r="AU676" t="str">
        <f>IF(Table_1[[#This Row],[Percent Salary Hike]]&lt;=12,"10-12%",IF(Table_1[[#This Row],[Percent Salary Hike]]&lt;=15,"13-15%",IF(Table_1[[#This Row],[Percent Salary Hike]]&lt;=18,"16-18%",IF(Table_1[[#This Row],[Percent Salary Hike]]&lt;=21,"19-21%","22%+"))))</f>
        <v>13-15%</v>
      </c>
      <c r="AV676" t="str">
        <f>IF(Table_1[[#This Row],[Years At Company]]&lt;=2,"0-2 Years",IF(Table_1[[#This Row],[Years At Company]]&lt;=5,"3-5 Years",IF(Table_1[[#This Row],[Years At Company]]&lt;=8,"6-8 Years",IF(Table_1[[#This Row],[Years At Company]]&lt;=11,"9-11 Years","12+ Years"))))</f>
        <v>6-8 Years</v>
      </c>
    </row>
    <row r="677" spans="1:48"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c r="AS677" s="13" t="str">
        <f>IF(Data!Q677&lt;=25,"18-25",IF(Data!Q677&lt;=35,"26-35",IF(Data!Q677&lt;=45,"36-45","46+")))</f>
        <v>26-35</v>
      </c>
      <c r="AT677" s="13" t="str">
        <f t="shared" si="10"/>
        <v>Early Career</v>
      </c>
      <c r="AU677" t="str">
        <f>IF(Table_1[[#This Row],[Percent Salary Hike]]&lt;=12,"10-12%",IF(Table_1[[#This Row],[Percent Salary Hike]]&lt;=15,"13-15%",IF(Table_1[[#This Row],[Percent Salary Hike]]&lt;=18,"16-18%",IF(Table_1[[#This Row],[Percent Salary Hike]]&lt;=21,"19-21%","22%+"))))</f>
        <v>13-15%</v>
      </c>
      <c r="AV677" t="str">
        <f>IF(Table_1[[#This Row],[Years At Company]]&lt;=2,"0-2 Years",IF(Table_1[[#This Row],[Years At Company]]&lt;=5,"3-5 Years",IF(Table_1[[#This Row],[Years At Company]]&lt;=8,"6-8 Years",IF(Table_1[[#This Row],[Years At Company]]&lt;=11,"9-11 Years","12+ Years"))))</f>
        <v>6-8 Years</v>
      </c>
    </row>
    <row r="678" spans="1:48"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c r="AS678" s="13" t="str">
        <f>IF(Data!Q678&lt;=25,"18-25",IF(Data!Q678&lt;=35,"26-35",IF(Data!Q678&lt;=45,"36-45","46+")))</f>
        <v>26-35</v>
      </c>
      <c r="AT678" s="13" t="str">
        <f t="shared" si="10"/>
        <v>Early Career</v>
      </c>
      <c r="AU678" t="str">
        <f>IF(Table_1[[#This Row],[Percent Salary Hike]]&lt;=12,"10-12%",IF(Table_1[[#This Row],[Percent Salary Hike]]&lt;=15,"13-15%",IF(Table_1[[#This Row],[Percent Salary Hike]]&lt;=18,"16-18%",IF(Table_1[[#This Row],[Percent Salary Hike]]&lt;=21,"19-21%","22%+"))))</f>
        <v>22%+</v>
      </c>
      <c r="AV678" t="str">
        <f>IF(Table_1[[#This Row],[Years At Company]]&lt;=2,"0-2 Years",IF(Table_1[[#This Row],[Years At Company]]&lt;=5,"3-5 Years",IF(Table_1[[#This Row],[Years At Company]]&lt;=8,"6-8 Years",IF(Table_1[[#This Row],[Years At Company]]&lt;=11,"9-11 Years","12+ Years"))))</f>
        <v>9-11 Years</v>
      </c>
    </row>
    <row r="679" spans="1:48"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c r="AS679" s="13" t="str">
        <f>IF(Data!Q679&lt;=25,"18-25",IF(Data!Q679&lt;=35,"26-35",IF(Data!Q679&lt;=45,"36-45","46+")))</f>
        <v>46+</v>
      </c>
      <c r="AT679" s="13" t="str">
        <f t="shared" si="10"/>
        <v>Senior</v>
      </c>
      <c r="AU679" t="str">
        <f>IF(Table_1[[#This Row],[Percent Salary Hike]]&lt;=12,"10-12%",IF(Table_1[[#This Row],[Percent Salary Hike]]&lt;=15,"13-15%",IF(Table_1[[#This Row],[Percent Salary Hike]]&lt;=18,"16-18%",IF(Table_1[[#This Row],[Percent Salary Hike]]&lt;=21,"19-21%","22%+"))))</f>
        <v>10-12%</v>
      </c>
      <c r="AV679" t="str">
        <f>IF(Table_1[[#This Row],[Years At Company]]&lt;=2,"0-2 Years",IF(Table_1[[#This Row],[Years At Company]]&lt;=5,"3-5 Years",IF(Table_1[[#This Row],[Years At Company]]&lt;=8,"6-8 Years",IF(Table_1[[#This Row],[Years At Company]]&lt;=11,"9-11 Years","12+ Years"))))</f>
        <v>12+ Years</v>
      </c>
    </row>
    <row r="680" spans="1:48"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c r="AS680" s="13" t="str">
        <f>IF(Data!Q680&lt;=25,"18-25",IF(Data!Q680&lt;=35,"26-35",IF(Data!Q680&lt;=45,"36-45","46+")))</f>
        <v>46+</v>
      </c>
      <c r="AT680" s="13" t="str">
        <f t="shared" si="10"/>
        <v>Senior</v>
      </c>
      <c r="AU680" t="str">
        <f>IF(Table_1[[#This Row],[Percent Salary Hike]]&lt;=12,"10-12%",IF(Table_1[[#This Row],[Percent Salary Hike]]&lt;=15,"13-15%",IF(Table_1[[#This Row],[Percent Salary Hike]]&lt;=18,"16-18%",IF(Table_1[[#This Row],[Percent Salary Hike]]&lt;=21,"19-21%","22%+"))))</f>
        <v>16-18%</v>
      </c>
      <c r="AV680" t="str">
        <f>IF(Table_1[[#This Row],[Years At Company]]&lt;=2,"0-2 Years",IF(Table_1[[#This Row],[Years At Company]]&lt;=5,"3-5 Years",IF(Table_1[[#This Row],[Years At Company]]&lt;=8,"6-8 Years",IF(Table_1[[#This Row],[Years At Company]]&lt;=11,"9-11 Years","12+ Years"))))</f>
        <v>0-2 Years</v>
      </c>
    </row>
    <row r="681" spans="1:48"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c r="AS681" s="13" t="str">
        <f>IF(Data!Q681&lt;=25,"18-25",IF(Data!Q681&lt;=35,"26-35",IF(Data!Q681&lt;=45,"36-45","46+")))</f>
        <v>26-35</v>
      </c>
      <c r="AT681" s="13" t="str">
        <f t="shared" si="10"/>
        <v>Early Career</v>
      </c>
      <c r="AU681" t="str">
        <f>IF(Table_1[[#This Row],[Percent Salary Hike]]&lt;=12,"10-12%",IF(Table_1[[#This Row],[Percent Salary Hike]]&lt;=15,"13-15%",IF(Table_1[[#This Row],[Percent Salary Hike]]&lt;=18,"16-18%",IF(Table_1[[#This Row],[Percent Salary Hike]]&lt;=21,"19-21%","22%+"))))</f>
        <v>13-15%</v>
      </c>
      <c r="AV681" t="str">
        <f>IF(Table_1[[#This Row],[Years At Company]]&lt;=2,"0-2 Years",IF(Table_1[[#This Row],[Years At Company]]&lt;=5,"3-5 Years",IF(Table_1[[#This Row],[Years At Company]]&lt;=8,"6-8 Years",IF(Table_1[[#This Row],[Years At Company]]&lt;=11,"9-11 Years","12+ Years"))))</f>
        <v>9-11 Years</v>
      </c>
    </row>
    <row r="682" spans="1:48"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c r="AS682" s="13" t="str">
        <f>IF(Data!Q682&lt;=25,"18-25",IF(Data!Q682&lt;=35,"26-35",IF(Data!Q682&lt;=45,"36-45","46+")))</f>
        <v>36-45</v>
      </c>
      <c r="AT682" s="13" t="str">
        <f t="shared" si="10"/>
        <v>Mid Career</v>
      </c>
      <c r="AU682" t="str">
        <f>IF(Table_1[[#This Row],[Percent Salary Hike]]&lt;=12,"10-12%",IF(Table_1[[#This Row],[Percent Salary Hike]]&lt;=15,"13-15%",IF(Table_1[[#This Row],[Percent Salary Hike]]&lt;=18,"16-18%",IF(Table_1[[#This Row],[Percent Salary Hike]]&lt;=21,"19-21%","22%+"))))</f>
        <v>16-18%</v>
      </c>
      <c r="AV682" t="str">
        <f>IF(Table_1[[#This Row],[Years At Company]]&lt;=2,"0-2 Years",IF(Table_1[[#This Row],[Years At Company]]&lt;=5,"3-5 Years",IF(Table_1[[#This Row],[Years At Company]]&lt;=8,"6-8 Years",IF(Table_1[[#This Row],[Years At Company]]&lt;=11,"9-11 Years","12+ Years"))))</f>
        <v>6-8 Years</v>
      </c>
    </row>
    <row r="683" spans="1:48"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c r="AS683" s="13" t="str">
        <f>IF(Data!Q683&lt;=25,"18-25",IF(Data!Q683&lt;=35,"26-35",IF(Data!Q683&lt;=45,"36-45","46+")))</f>
        <v>36-45</v>
      </c>
      <c r="AT683" s="13" t="str">
        <f t="shared" si="10"/>
        <v>Mid Career</v>
      </c>
      <c r="AU683" t="str">
        <f>IF(Table_1[[#This Row],[Percent Salary Hike]]&lt;=12,"10-12%",IF(Table_1[[#This Row],[Percent Salary Hike]]&lt;=15,"13-15%",IF(Table_1[[#This Row],[Percent Salary Hike]]&lt;=18,"16-18%",IF(Table_1[[#This Row],[Percent Salary Hike]]&lt;=21,"19-21%","22%+"))))</f>
        <v>13-15%</v>
      </c>
      <c r="AV683" t="str">
        <f>IF(Table_1[[#This Row],[Years At Company]]&lt;=2,"0-2 Years",IF(Table_1[[#This Row],[Years At Company]]&lt;=5,"3-5 Years",IF(Table_1[[#This Row],[Years At Company]]&lt;=8,"6-8 Years",IF(Table_1[[#This Row],[Years At Company]]&lt;=11,"9-11 Years","12+ Years"))))</f>
        <v>12+ Years</v>
      </c>
    </row>
    <row r="684" spans="1:48"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c r="AS684" s="13" t="str">
        <f>IF(Data!Q684&lt;=25,"18-25",IF(Data!Q684&lt;=35,"26-35",IF(Data!Q684&lt;=45,"36-45","46+")))</f>
        <v>26-35</v>
      </c>
      <c r="AT684" s="13" t="str">
        <f t="shared" si="10"/>
        <v>Early Career</v>
      </c>
      <c r="AU684" t="str">
        <f>IF(Table_1[[#This Row],[Percent Salary Hike]]&lt;=12,"10-12%",IF(Table_1[[#This Row],[Percent Salary Hike]]&lt;=15,"13-15%",IF(Table_1[[#This Row],[Percent Salary Hike]]&lt;=18,"16-18%",IF(Table_1[[#This Row],[Percent Salary Hike]]&lt;=21,"19-21%","22%+"))))</f>
        <v>19-21%</v>
      </c>
      <c r="AV684" t="str">
        <f>IF(Table_1[[#This Row],[Years At Company]]&lt;=2,"0-2 Years",IF(Table_1[[#This Row],[Years At Company]]&lt;=5,"3-5 Years",IF(Table_1[[#This Row],[Years At Company]]&lt;=8,"6-8 Years",IF(Table_1[[#This Row],[Years At Company]]&lt;=11,"9-11 Years","12+ Years"))))</f>
        <v>3-5 Years</v>
      </c>
    </row>
    <row r="685" spans="1:48"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c r="AS685" s="13" t="str">
        <f>IF(Data!Q685&lt;=25,"18-25",IF(Data!Q685&lt;=35,"26-35",IF(Data!Q685&lt;=45,"36-45","46+")))</f>
        <v>18-25</v>
      </c>
      <c r="AT685" s="13" t="str">
        <f t="shared" si="10"/>
        <v>Young</v>
      </c>
      <c r="AU685" t="str">
        <f>IF(Table_1[[#This Row],[Percent Salary Hike]]&lt;=12,"10-12%",IF(Table_1[[#This Row],[Percent Salary Hike]]&lt;=15,"13-15%",IF(Table_1[[#This Row],[Percent Salary Hike]]&lt;=18,"16-18%",IF(Table_1[[#This Row],[Percent Salary Hike]]&lt;=21,"19-21%","22%+"))))</f>
        <v>16-18%</v>
      </c>
      <c r="AV685" t="str">
        <f>IF(Table_1[[#This Row],[Years At Company]]&lt;=2,"0-2 Years",IF(Table_1[[#This Row],[Years At Company]]&lt;=5,"3-5 Years",IF(Table_1[[#This Row],[Years At Company]]&lt;=8,"6-8 Years",IF(Table_1[[#This Row],[Years At Company]]&lt;=11,"9-11 Years","12+ Years"))))</f>
        <v>0-2 Years</v>
      </c>
    </row>
    <row r="686" spans="1:48"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c r="AS686" s="13" t="str">
        <f>IF(Data!Q686&lt;=25,"18-25",IF(Data!Q686&lt;=35,"26-35",IF(Data!Q686&lt;=45,"36-45","46+")))</f>
        <v>36-45</v>
      </c>
      <c r="AT686" s="13" t="str">
        <f t="shared" si="10"/>
        <v>Mid Career</v>
      </c>
      <c r="AU686" t="str">
        <f>IF(Table_1[[#This Row],[Percent Salary Hike]]&lt;=12,"10-12%",IF(Table_1[[#This Row],[Percent Salary Hike]]&lt;=15,"13-15%",IF(Table_1[[#This Row],[Percent Salary Hike]]&lt;=18,"16-18%",IF(Table_1[[#This Row],[Percent Salary Hike]]&lt;=21,"19-21%","22%+"))))</f>
        <v>10-12%</v>
      </c>
      <c r="AV686" t="str">
        <f>IF(Table_1[[#This Row],[Years At Company]]&lt;=2,"0-2 Years",IF(Table_1[[#This Row],[Years At Company]]&lt;=5,"3-5 Years",IF(Table_1[[#This Row],[Years At Company]]&lt;=8,"6-8 Years",IF(Table_1[[#This Row],[Years At Company]]&lt;=11,"9-11 Years","12+ Years"))))</f>
        <v>0-2 Years</v>
      </c>
    </row>
    <row r="687" spans="1:48"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c r="AS687" s="13" t="str">
        <f>IF(Data!Q687&lt;=25,"18-25",IF(Data!Q687&lt;=35,"26-35",IF(Data!Q687&lt;=45,"36-45","46+")))</f>
        <v>26-35</v>
      </c>
      <c r="AT687" s="13" t="str">
        <f t="shared" si="10"/>
        <v>Early Career</v>
      </c>
      <c r="AU687" t="str">
        <f>IF(Table_1[[#This Row],[Percent Salary Hike]]&lt;=12,"10-12%",IF(Table_1[[#This Row],[Percent Salary Hike]]&lt;=15,"13-15%",IF(Table_1[[#This Row],[Percent Salary Hike]]&lt;=18,"16-18%",IF(Table_1[[#This Row],[Percent Salary Hike]]&lt;=21,"19-21%","22%+"))))</f>
        <v>10-12%</v>
      </c>
      <c r="AV687" t="str">
        <f>IF(Table_1[[#This Row],[Years At Company]]&lt;=2,"0-2 Years",IF(Table_1[[#This Row],[Years At Company]]&lt;=5,"3-5 Years",IF(Table_1[[#This Row],[Years At Company]]&lt;=8,"6-8 Years",IF(Table_1[[#This Row],[Years At Company]]&lt;=11,"9-11 Years","12+ Years"))))</f>
        <v>6-8 Years</v>
      </c>
    </row>
    <row r="688" spans="1:48"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c r="AS688" s="13" t="str">
        <f>IF(Data!Q688&lt;=25,"18-25",IF(Data!Q688&lt;=35,"26-35",IF(Data!Q688&lt;=45,"36-45","46+")))</f>
        <v>36-45</v>
      </c>
      <c r="AT688" s="13" t="str">
        <f t="shared" si="10"/>
        <v>Mid Career</v>
      </c>
      <c r="AU688" t="str">
        <f>IF(Table_1[[#This Row],[Percent Salary Hike]]&lt;=12,"10-12%",IF(Table_1[[#This Row],[Percent Salary Hike]]&lt;=15,"13-15%",IF(Table_1[[#This Row],[Percent Salary Hike]]&lt;=18,"16-18%",IF(Table_1[[#This Row],[Percent Salary Hike]]&lt;=21,"19-21%","22%+"))))</f>
        <v>13-15%</v>
      </c>
      <c r="AV688" t="str">
        <f>IF(Table_1[[#This Row],[Years At Company]]&lt;=2,"0-2 Years",IF(Table_1[[#This Row],[Years At Company]]&lt;=5,"3-5 Years",IF(Table_1[[#This Row],[Years At Company]]&lt;=8,"6-8 Years",IF(Table_1[[#This Row],[Years At Company]]&lt;=11,"9-11 Years","12+ Years"))))</f>
        <v>12+ Years</v>
      </c>
    </row>
    <row r="689" spans="1:48"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c r="AS689" s="13" t="str">
        <f>IF(Data!Q689&lt;=25,"18-25",IF(Data!Q689&lt;=35,"26-35",IF(Data!Q689&lt;=45,"36-45","46+")))</f>
        <v>36-45</v>
      </c>
      <c r="AT689" s="13" t="str">
        <f t="shared" si="10"/>
        <v>Mid Career</v>
      </c>
      <c r="AU689" t="str">
        <f>IF(Table_1[[#This Row],[Percent Salary Hike]]&lt;=12,"10-12%",IF(Table_1[[#This Row],[Percent Salary Hike]]&lt;=15,"13-15%",IF(Table_1[[#This Row],[Percent Salary Hike]]&lt;=18,"16-18%",IF(Table_1[[#This Row],[Percent Salary Hike]]&lt;=21,"19-21%","22%+"))))</f>
        <v>19-21%</v>
      </c>
      <c r="AV689" t="str">
        <f>IF(Table_1[[#This Row],[Years At Company]]&lt;=2,"0-2 Years",IF(Table_1[[#This Row],[Years At Company]]&lt;=5,"3-5 Years",IF(Table_1[[#This Row],[Years At Company]]&lt;=8,"6-8 Years",IF(Table_1[[#This Row],[Years At Company]]&lt;=11,"9-11 Years","12+ Years"))))</f>
        <v>9-11 Years</v>
      </c>
    </row>
    <row r="690" spans="1:48"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c r="AS690" s="13" t="str">
        <f>IF(Data!Q690&lt;=25,"18-25",IF(Data!Q690&lt;=35,"26-35",IF(Data!Q690&lt;=45,"36-45","46+")))</f>
        <v>18-25</v>
      </c>
      <c r="AT690" s="13" t="str">
        <f t="shared" si="10"/>
        <v>Young</v>
      </c>
      <c r="AU690" t="str">
        <f>IF(Table_1[[#This Row],[Percent Salary Hike]]&lt;=12,"10-12%",IF(Table_1[[#This Row],[Percent Salary Hike]]&lt;=15,"13-15%",IF(Table_1[[#This Row],[Percent Salary Hike]]&lt;=18,"16-18%",IF(Table_1[[#This Row],[Percent Salary Hike]]&lt;=21,"19-21%","22%+"))))</f>
        <v>13-15%</v>
      </c>
      <c r="AV690" t="str">
        <f>IF(Table_1[[#This Row],[Years At Company]]&lt;=2,"0-2 Years",IF(Table_1[[#This Row],[Years At Company]]&lt;=5,"3-5 Years",IF(Table_1[[#This Row],[Years At Company]]&lt;=8,"6-8 Years",IF(Table_1[[#This Row],[Years At Company]]&lt;=11,"9-11 Years","12+ Years"))))</f>
        <v>0-2 Years</v>
      </c>
    </row>
    <row r="691" spans="1:48"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c r="AS691" s="13" t="str">
        <f>IF(Data!Q691&lt;=25,"18-25",IF(Data!Q691&lt;=35,"26-35",IF(Data!Q691&lt;=45,"36-45","46+")))</f>
        <v>18-25</v>
      </c>
      <c r="AT691" s="13" t="str">
        <f t="shared" si="10"/>
        <v>Young</v>
      </c>
      <c r="AU691" t="str">
        <f>IF(Table_1[[#This Row],[Percent Salary Hike]]&lt;=12,"10-12%",IF(Table_1[[#This Row],[Percent Salary Hike]]&lt;=15,"13-15%",IF(Table_1[[#This Row],[Percent Salary Hike]]&lt;=18,"16-18%",IF(Table_1[[#This Row],[Percent Salary Hike]]&lt;=21,"19-21%","22%+"))))</f>
        <v>19-21%</v>
      </c>
      <c r="AV691" t="str">
        <f>IF(Table_1[[#This Row],[Years At Company]]&lt;=2,"0-2 Years",IF(Table_1[[#This Row],[Years At Company]]&lt;=5,"3-5 Years",IF(Table_1[[#This Row],[Years At Company]]&lt;=8,"6-8 Years",IF(Table_1[[#This Row],[Years At Company]]&lt;=11,"9-11 Years","12+ Years"))))</f>
        <v>0-2 Years</v>
      </c>
    </row>
    <row r="692" spans="1:48"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c r="AS692" s="13" t="str">
        <f>IF(Data!Q692&lt;=25,"18-25",IF(Data!Q692&lt;=35,"26-35",IF(Data!Q692&lt;=45,"36-45","46+")))</f>
        <v>26-35</v>
      </c>
      <c r="AT692" s="13" t="str">
        <f t="shared" si="10"/>
        <v>Early Career</v>
      </c>
      <c r="AU692" t="str">
        <f>IF(Table_1[[#This Row],[Percent Salary Hike]]&lt;=12,"10-12%",IF(Table_1[[#This Row],[Percent Salary Hike]]&lt;=15,"13-15%",IF(Table_1[[#This Row],[Percent Salary Hike]]&lt;=18,"16-18%",IF(Table_1[[#This Row],[Percent Salary Hike]]&lt;=21,"19-21%","22%+"))))</f>
        <v>10-12%</v>
      </c>
      <c r="AV692" t="str">
        <f>IF(Table_1[[#This Row],[Years At Company]]&lt;=2,"0-2 Years",IF(Table_1[[#This Row],[Years At Company]]&lt;=5,"3-5 Years",IF(Table_1[[#This Row],[Years At Company]]&lt;=8,"6-8 Years",IF(Table_1[[#This Row],[Years At Company]]&lt;=11,"9-11 Years","12+ Years"))))</f>
        <v>9-11 Years</v>
      </c>
    </row>
    <row r="693" spans="1:48"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c r="AS693" s="13" t="str">
        <f>IF(Data!Q693&lt;=25,"18-25",IF(Data!Q693&lt;=35,"26-35",IF(Data!Q693&lt;=45,"36-45","46+")))</f>
        <v>36-45</v>
      </c>
      <c r="AT693" s="13" t="str">
        <f t="shared" si="10"/>
        <v>Mid Career</v>
      </c>
      <c r="AU693" t="str">
        <f>IF(Table_1[[#This Row],[Percent Salary Hike]]&lt;=12,"10-12%",IF(Table_1[[#This Row],[Percent Salary Hike]]&lt;=15,"13-15%",IF(Table_1[[#This Row],[Percent Salary Hike]]&lt;=18,"16-18%",IF(Table_1[[#This Row],[Percent Salary Hike]]&lt;=21,"19-21%","22%+"))))</f>
        <v>13-15%</v>
      </c>
      <c r="AV693" t="str">
        <f>IF(Table_1[[#This Row],[Years At Company]]&lt;=2,"0-2 Years",IF(Table_1[[#This Row],[Years At Company]]&lt;=5,"3-5 Years",IF(Table_1[[#This Row],[Years At Company]]&lt;=8,"6-8 Years",IF(Table_1[[#This Row],[Years At Company]]&lt;=11,"9-11 Years","12+ Years"))))</f>
        <v>0-2 Years</v>
      </c>
    </row>
    <row r="694" spans="1:48"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c r="AS694" s="13" t="str">
        <f>IF(Data!Q694&lt;=25,"18-25",IF(Data!Q694&lt;=35,"26-35",IF(Data!Q694&lt;=45,"36-45","46+")))</f>
        <v>26-35</v>
      </c>
      <c r="AT694" s="13" t="str">
        <f t="shared" si="10"/>
        <v>Early Career</v>
      </c>
      <c r="AU694" t="str">
        <f>IF(Table_1[[#This Row],[Percent Salary Hike]]&lt;=12,"10-12%",IF(Table_1[[#This Row],[Percent Salary Hike]]&lt;=15,"13-15%",IF(Table_1[[#This Row],[Percent Salary Hike]]&lt;=18,"16-18%",IF(Table_1[[#This Row],[Percent Salary Hike]]&lt;=21,"19-21%","22%+"))))</f>
        <v>10-12%</v>
      </c>
      <c r="AV694" t="str">
        <f>IF(Table_1[[#This Row],[Years At Company]]&lt;=2,"0-2 Years",IF(Table_1[[#This Row],[Years At Company]]&lt;=5,"3-5 Years",IF(Table_1[[#This Row],[Years At Company]]&lt;=8,"6-8 Years",IF(Table_1[[#This Row],[Years At Company]]&lt;=11,"9-11 Years","12+ Years"))))</f>
        <v>6-8 Years</v>
      </c>
    </row>
    <row r="695" spans="1:48"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c r="AS695" s="13" t="str">
        <f>IF(Data!Q695&lt;=25,"18-25",IF(Data!Q695&lt;=35,"26-35",IF(Data!Q695&lt;=45,"36-45","46+")))</f>
        <v>36-45</v>
      </c>
      <c r="AT695" s="13" t="str">
        <f t="shared" si="10"/>
        <v>Mid Career</v>
      </c>
      <c r="AU695" t="str">
        <f>IF(Table_1[[#This Row],[Percent Salary Hike]]&lt;=12,"10-12%",IF(Table_1[[#This Row],[Percent Salary Hike]]&lt;=15,"13-15%",IF(Table_1[[#This Row],[Percent Salary Hike]]&lt;=18,"16-18%",IF(Table_1[[#This Row],[Percent Salary Hike]]&lt;=21,"19-21%","22%+"))))</f>
        <v>10-12%</v>
      </c>
      <c r="AV695" t="str">
        <f>IF(Table_1[[#This Row],[Years At Company]]&lt;=2,"0-2 Years",IF(Table_1[[#This Row],[Years At Company]]&lt;=5,"3-5 Years",IF(Table_1[[#This Row],[Years At Company]]&lt;=8,"6-8 Years",IF(Table_1[[#This Row],[Years At Company]]&lt;=11,"9-11 Years","12+ Years"))))</f>
        <v>12+ Years</v>
      </c>
    </row>
    <row r="696" spans="1:48"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c r="AS696" s="13" t="str">
        <f>IF(Data!Q696&lt;=25,"18-25",IF(Data!Q696&lt;=35,"26-35",IF(Data!Q696&lt;=45,"36-45","46+")))</f>
        <v>26-35</v>
      </c>
      <c r="AT696" s="13" t="str">
        <f t="shared" si="10"/>
        <v>Early Career</v>
      </c>
      <c r="AU696" t="str">
        <f>IF(Table_1[[#This Row],[Percent Salary Hike]]&lt;=12,"10-12%",IF(Table_1[[#This Row],[Percent Salary Hike]]&lt;=15,"13-15%",IF(Table_1[[#This Row],[Percent Salary Hike]]&lt;=18,"16-18%",IF(Table_1[[#This Row],[Percent Salary Hike]]&lt;=21,"19-21%","22%+"))))</f>
        <v>13-15%</v>
      </c>
      <c r="AV696" t="str">
        <f>IF(Table_1[[#This Row],[Years At Company]]&lt;=2,"0-2 Years",IF(Table_1[[#This Row],[Years At Company]]&lt;=5,"3-5 Years",IF(Table_1[[#This Row],[Years At Company]]&lt;=8,"6-8 Years",IF(Table_1[[#This Row],[Years At Company]]&lt;=11,"9-11 Years","12+ Years"))))</f>
        <v>3-5 Years</v>
      </c>
    </row>
    <row r="697" spans="1:48"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c r="AS697" s="13" t="str">
        <f>IF(Data!Q697&lt;=25,"18-25",IF(Data!Q697&lt;=35,"26-35",IF(Data!Q697&lt;=45,"36-45","46+")))</f>
        <v>36-45</v>
      </c>
      <c r="AT697" s="13" t="str">
        <f t="shared" si="10"/>
        <v>Mid Career</v>
      </c>
      <c r="AU697" t="str">
        <f>IF(Table_1[[#This Row],[Percent Salary Hike]]&lt;=12,"10-12%",IF(Table_1[[#This Row],[Percent Salary Hike]]&lt;=15,"13-15%",IF(Table_1[[#This Row],[Percent Salary Hike]]&lt;=18,"16-18%",IF(Table_1[[#This Row],[Percent Salary Hike]]&lt;=21,"19-21%","22%+"))))</f>
        <v>10-12%</v>
      </c>
      <c r="AV697" t="str">
        <f>IF(Table_1[[#This Row],[Years At Company]]&lt;=2,"0-2 Years",IF(Table_1[[#This Row],[Years At Company]]&lt;=5,"3-5 Years",IF(Table_1[[#This Row],[Years At Company]]&lt;=8,"6-8 Years",IF(Table_1[[#This Row],[Years At Company]]&lt;=11,"9-11 Years","12+ Years"))))</f>
        <v>12+ Years</v>
      </c>
    </row>
    <row r="698" spans="1:48"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c r="AS698" s="13" t="str">
        <f>IF(Data!Q698&lt;=25,"18-25",IF(Data!Q698&lt;=35,"26-35",IF(Data!Q698&lt;=45,"36-45","46+")))</f>
        <v>36-45</v>
      </c>
      <c r="AT698" s="13" t="str">
        <f t="shared" si="10"/>
        <v>Mid Career</v>
      </c>
      <c r="AU698" t="str">
        <f>IF(Table_1[[#This Row],[Percent Salary Hike]]&lt;=12,"10-12%",IF(Table_1[[#This Row],[Percent Salary Hike]]&lt;=15,"13-15%",IF(Table_1[[#This Row],[Percent Salary Hike]]&lt;=18,"16-18%",IF(Table_1[[#This Row],[Percent Salary Hike]]&lt;=21,"19-21%","22%+"))))</f>
        <v>10-12%</v>
      </c>
      <c r="AV698" t="str">
        <f>IF(Table_1[[#This Row],[Years At Company]]&lt;=2,"0-2 Years",IF(Table_1[[#This Row],[Years At Company]]&lt;=5,"3-5 Years",IF(Table_1[[#This Row],[Years At Company]]&lt;=8,"6-8 Years",IF(Table_1[[#This Row],[Years At Company]]&lt;=11,"9-11 Years","12+ Years"))))</f>
        <v>9-11 Years</v>
      </c>
    </row>
    <row r="699" spans="1:48"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c r="AS699" s="13" t="str">
        <f>IF(Data!Q699&lt;=25,"18-25",IF(Data!Q699&lt;=35,"26-35",IF(Data!Q699&lt;=45,"36-45","46+")))</f>
        <v>26-35</v>
      </c>
      <c r="AT699" s="13" t="str">
        <f t="shared" si="10"/>
        <v>Early Career</v>
      </c>
      <c r="AU699" t="str">
        <f>IF(Table_1[[#This Row],[Percent Salary Hike]]&lt;=12,"10-12%",IF(Table_1[[#This Row],[Percent Salary Hike]]&lt;=15,"13-15%",IF(Table_1[[#This Row],[Percent Salary Hike]]&lt;=18,"16-18%",IF(Table_1[[#This Row],[Percent Salary Hike]]&lt;=21,"19-21%","22%+"))))</f>
        <v>13-15%</v>
      </c>
      <c r="AV699" t="str">
        <f>IF(Table_1[[#This Row],[Years At Company]]&lt;=2,"0-2 Years",IF(Table_1[[#This Row],[Years At Company]]&lt;=5,"3-5 Years",IF(Table_1[[#This Row],[Years At Company]]&lt;=8,"6-8 Years",IF(Table_1[[#This Row],[Years At Company]]&lt;=11,"9-11 Years","12+ Years"))))</f>
        <v>3-5 Years</v>
      </c>
    </row>
    <row r="700" spans="1:48"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c r="AS700" s="13" t="str">
        <f>IF(Data!Q700&lt;=25,"18-25",IF(Data!Q700&lt;=35,"26-35",IF(Data!Q700&lt;=45,"36-45","46+")))</f>
        <v>26-35</v>
      </c>
      <c r="AT700" s="13" t="str">
        <f t="shared" si="10"/>
        <v>Early Career</v>
      </c>
      <c r="AU700" t="str">
        <f>IF(Table_1[[#This Row],[Percent Salary Hike]]&lt;=12,"10-12%",IF(Table_1[[#This Row],[Percent Salary Hike]]&lt;=15,"13-15%",IF(Table_1[[#This Row],[Percent Salary Hike]]&lt;=18,"16-18%",IF(Table_1[[#This Row],[Percent Salary Hike]]&lt;=21,"19-21%","22%+"))))</f>
        <v>16-18%</v>
      </c>
      <c r="AV700" t="str">
        <f>IF(Table_1[[#This Row],[Years At Company]]&lt;=2,"0-2 Years",IF(Table_1[[#This Row],[Years At Company]]&lt;=5,"3-5 Years",IF(Table_1[[#This Row],[Years At Company]]&lt;=8,"6-8 Years",IF(Table_1[[#This Row],[Years At Company]]&lt;=11,"9-11 Years","12+ Years"))))</f>
        <v>3-5 Years</v>
      </c>
    </row>
    <row r="701" spans="1:48"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c r="AS701" s="13" t="str">
        <f>IF(Data!Q701&lt;=25,"18-25",IF(Data!Q701&lt;=35,"26-35",IF(Data!Q701&lt;=45,"36-45","46+")))</f>
        <v>46+</v>
      </c>
      <c r="AT701" s="13" t="str">
        <f t="shared" si="10"/>
        <v>Senior</v>
      </c>
      <c r="AU701" t="str">
        <f>IF(Table_1[[#This Row],[Percent Salary Hike]]&lt;=12,"10-12%",IF(Table_1[[#This Row],[Percent Salary Hike]]&lt;=15,"13-15%",IF(Table_1[[#This Row],[Percent Salary Hike]]&lt;=18,"16-18%",IF(Table_1[[#This Row],[Percent Salary Hike]]&lt;=21,"19-21%","22%+"))))</f>
        <v>13-15%</v>
      </c>
      <c r="AV701" t="str">
        <f>IF(Table_1[[#This Row],[Years At Company]]&lt;=2,"0-2 Years",IF(Table_1[[#This Row],[Years At Company]]&lt;=5,"3-5 Years",IF(Table_1[[#This Row],[Years At Company]]&lt;=8,"6-8 Years",IF(Table_1[[#This Row],[Years At Company]]&lt;=11,"9-11 Years","12+ Years"))))</f>
        <v>9-11 Years</v>
      </c>
    </row>
    <row r="702" spans="1:48"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c r="AS702" s="13" t="str">
        <f>IF(Data!Q702&lt;=25,"18-25",IF(Data!Q702&lt;=35,"26-35",IF(Data!Q702&lt;=45,"36-45","46+")))</f>
        <v>46+</v>
      </c>
      <c r="AT702" s="13" t="str">
        <f t="shared" si="10"/>
        <v>Senior</v>
      </c>
      <c r="AU702" t="str">
        <f>IF(Table_1[[#This Row],[Percent Salary Hike]]&lt;=12,"10-12%",IF(Table_1[[#This Row],[Percent Salary Hike]]&lt;=15,"13-15%",IF(Table_1[[#This Row],[Percent Salary Hike]]&lt;=18,"16-18%",IF(Table_1[[#This Row],[Percent Salary Hike]]&lt;=21,"19-21%","22%+"))))</f>
        <v>22%+</v>
      </c>
      <c r="AV702" t="str">
        <f>IF(Table_1[[#This Row],[Years At Company]]&lt;=2,"0-2 Years",IF(Table_1[[#This Row],[Years At Company]]&lt;=5,"3-5 Years",IF(Table_1[[#This Row],[Years At Company]]&lt;=8,"6-8 Years",IF(Table_1[[#This Row],[Years At Company]]&lt;=11,"9-11 Years","12+ Years"))))</f>
        <v>0-2 Years</v>
      </c>
    </row>
    <row r="703" spans="1:48"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c r="AS703" s="13" t="str">
        <f>IF(Data!Q703&lt;=25,"18-25",IF(Data!Q703&lt;=35,"26-35",IF(Data!Q703&lt;=45,"36-45","46+")))</f>
        <v>46+</v>
      </c>
      <c r="AT703" s="13" t="str">
        <f t="shared" si="10"/>
        <v>Senior</v>
      </c>
      <c r="AU703" t="str">
        <f>IF(Table_1[[#This Row],[Percent Salary Hike]]&lt;=12,"10-12%",IF(Table_1[[#This Row],[Percent Salary Hike]]&lt;=15,"13-15%",IF(Table_1[[#This Row],[Percent Salary Hike]]&lt;=18,"16-18%",IF(Table_1[[#This Row],[Percent Salary Hike]]&lt;=21,"19-21%","22%+"))))</f>
        <v>13-15%</v>
      </c>
      <c r="AV703" t="str">
        <f>IF(Table_1[[#This Row],[Years At Company]]&lt;=2,"0-2 Years",IF(Table_1[[#This Row],[Years At Company]]&lt;=5,"3-5 Years",IF(Table_1[[#This Row],[Years At Company]]&lt;=8,"6-8 Years",IF(Table_1[[#This Row],[Years At Company]]&lt;=11,"9-11 Years","12+ Years"))))</f>
        <v>12+ Years</v>
      </c>
    </row>
    <row r="704" spans="1:48"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c r="AS704" s="13" t="str">
        <f>IF(Data!Q704&lt;=25,"18-25",IF(Data!Q704&lt;=35,"26-35",IF(Data!Q704&lt;=45,"36-45","46+")))</f>
        <v>26-35</v>
      </c>
      <c r="AT704" s="13" t="str">
        <f t="shared" si="10"/>
        <v>Early Career</v>
      </c>
      <c r="AU704" t="str">
        <f>IF(Table_1[[#This Row],[Percent Salary Hike]]&lt;=12,"10-12%",IF(Table_1[[#This Row],[Percent Salary Hike]]&lt;=15,"13-15%",IF(Table_1[[#This Row],[Percent Salary Hike]]&lt;=18,"16-18%",IF(Table_1[[#This Row],[Percent Salary Hike]]&lt;=21,"19-21%","22%+"))))</f>
        <v>10-12%</v>
      </c>
      <c r="AV704" t="str">
        <f>IF(Table_1[[#This Row],[Years At Company]]&lt;=2,"0-2 Years",IF(Table_1[[#This Row],[Years At Company]]&lt;=5,"3-5 Years",IF(Table_1[[#This Row],[Years At Company]]&lt;=8,"6-8 Years",IF(Table_1[[#This Row],[Years At Company]]&lt;=11,"9-11 Years","12+ Years"))))</f>
        <v>6-8 Years</v>
      </c>
    </row>
    <row r="705" spans="1:48"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c r="AS705" s="13" t="str">
        <f>IF(Data!Q705&lt;=25,"18-25",IF(Data!Q705&lt;=35,"26-35",IF(Data!Q705&lt;=45,"36-45","46+")))</f>
        <v>36-45</v>
      </c>
      <c r="AT705" s="13" t="str">
        <f t="shared" si="10"/>
        <v>Mid Career</v>
      </c>
      <c r="AU705" t="str">
        <f>IF(Table_1[[#This Row],[Percent Salary Hike]]&lt;=12,"10-12%",IF(Table_1[[#This Row],[Percent Salary Hike]]&lt;=15,"13-15%",IF(Table_1[[#This Row],[Percent Salary Hike]]&lt;=18,"16-18%",IF(Table_1[[#This Row],[Percent Salary Hike]]&lt;=21,"19-21%","22%+"))))</f>
        <v>13-15%</v>
      </c>
      <c r="AV705" t="str">
        <f>IF(Table_1[[#This Row],[Years At Company]]&lt;=2,"0-2 Years",IF(Table_1[[#This Row],[Years At Company]]&lt;=5,"3-5 Years",IF(Table_1[[#This Row],[Years At Company]]&lt;=8,"6-8 Years",IF(Table_1[[#This Row],[Years At Company]]&lt;=11,"9-11 Years","12+ Years"))))</f>
        <v>3-5 Years</v>
      </c>
    </row>
    <row r="706" spans="1:48"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c r="AS706" s="13" t="str">
        <f>IF(Data!Q706&lt;=25,"18-25",IF(Data!Q706&lt;=35,"26-35",IF(Data!Q706&lt;=45,"36-45","46+")))</f>
        <v>26-35</v>
      </c>
      <c r="AT706" s="13" t="str">
        <f t="shared" ref="AT706:AT769" si="11">IF(AS706="18-25","Young",IF(AS706="26-35","Early Career",IF(AS706="36-45","Mid Career","Senior")))</f>
        <v>Early Career</v>
      </c>
      <c r="AU706" t="str">
        <f>IF(Table_1[[#This Row],[Percent Salary Hike]]&lt;=12,"10-12%",IF(Table_1[[#This Row],[Percent Salary Hike]]&lt;=15,"13-15%",IF(Table_1[[#This Row],[Percent Salary Hike]]&lt;=18,"16-18%",IF(Table_1[[#This Row],[Percent Salary Hike]]&lt;=21,"19-21%","22%+"))))</f>
        <v>13-15%</v>
      </c>
      <c r="AV706" t="str">
        <f>IF(Table_1[[#This Row],[Years At Company]]&lt;=2,"0-2 Years",IF(Table_1[[#This Row],[Years At Company]]&lt;=5,"3-5 Years",IF(Table_1[[#This Row],[Years At Company]]&lt;=8,"6-8 Years",IF(Table_1[[#This Row],[Years At Company]]&lt;=11,"9-11 Years","12+ Years"))))</f>
        <v>9-11 Years</v>
      </c>
    </row>
    <row r="707" spans="1:48"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c r="AS707" s="13" t="str">
        <f>IF(Data!Q707&lt;=25,"18-25",IF(Data!Q707&lt;=35,"26-35",IF(Data!Q707&lt;=45,"36-45","46+")))</f>
        <v>36-45</v>
      </c>
      <c r="AT707" s="13" t="str">
        <f t="shared" si="11"/>
        <v>Mid Career</v>
      </c>
      <c r="AU707" t="str">
        <f>IF(Table_1[[#This Row],[Percent Salary Hike]]&lt;=12,"10-12%",IF(Table_1[[#This Row],[Percent Salary Hike]]&lt;=15,"13-15%",IF(Table_1[[#This Row],[Percent Salary Hike]]&lt;=18,"16-18%",IF(Table_1[[#This Row],[Percent Salary Hike]]&lt;=21,"19-21%","22%+"))))</f>
        <v>16-18%</v>
      </c>
      <c r="AV707" t="str">
        <f>IF(Table_1[[#This Row],[Years At Company]]&lt;=2,"0-2 Years",IF(Table_1[[#This Row],[Years At Company]]&lt;=5,"3-5 Years",IF(Table_1[[#This Row],[Years At Company]]&lt;=8,"6-8 Years",IF(Table_1[[#This Row],[Years At Company]]&lt;=11,"9-11 Years","12+ Years"))))</f>
        <v>6-8 Years</v>
      </c>
    </row>
    <row r="708" spans="1:48"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c r="AS708" s="13" t="str">
        <f>IF(Data!Q708&lt;=25,"18-25",IF(Data!Q708&lt;=35,"26-35",IF(Data!Q708&lt;=45,"36-45","46+")))</f>
        <v>36-45</v>
      </c>
      <c r="AT708" s="13" t="str">
        <f t="shared" si="11"/>
        <v>Mid Career</v>
      </c>
      <c r="AU708" t="str">
        <f>IF(Table_1[[#This Row],[Percent Salary Hike]]&lt;=12,"10-12%",IF(Table_1[[#This Row],[Percent Salary Hike]]&lt;=15,"13-15%",IF(Table_1[[#This Row],[Percent Salary Hike]]&lt;=18,"16-18%",IF(Table_1[[#This Row],[Percent Salary Hike]]&lt;=21,"19-21%","22%+"))))</f>
        <v>16-18%</v>
      </c>
      <c r="AV708" t="str">
        <f>IF(Table_1[[#This Row],[Years At Company]]&lt;=2,"0-2 Years",IF(Table_1[[#This Row],[Years At Company]]&lt;=5,"3-5 Years",IF(Table_1[[#This Row],[Years At Company]]&lt;=8,"6-8 Years",IF(Table_1[[#This Row],[Years At Company]]&lt;=11,"9-11 Years","12+ Years"))))</f>
        <v>0-2 Years</v>
      </c>
    </row>
    <row r="709" spans="1:48"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c r="AS709" s="13" t="str">
        <f>IF(Data!Q709&lt;=25,"18-25",IF(Data!Q709&lt;=35,"26-35",IF(Data!Q709&lt;=45,"36-45","46+")))</f>
        <v>46+</v>
      </c>
      <c r="AT709" s="13" t="str">
        <f t="shared" si="11"/>
        <v>Senior</v>
      </c>
      <c r="AU709" t="str">
        <f>IF(Table_1[[#This Row],[Percent Salary Hike]]&lt;=12,"10-12%",IF(Table_1[[#This Row],[Percent Salary Hike]]&lt;=15,"13-15%",IF(Table_1[[#This Row],[Percent Salary Hike]]&lt;=18,"16-18%",IF(Table_1[[#This Row],[Percent Salary Hike]]&lt;=21,"19-21%","22%+"))))</f>
        <v>19-21%</v>
      </c>
      <c r="AV709" t="str">
        <f>IF(Table_1[[#This Row],[Years At Company]]&lt;=2,"0-2 Years",IF(Table_1[[#This Row],[Years At Company]]&lt;=5,"3-5 Years",IF(Table_1[[#This Row],[Years At Company]]&lt;=8,"6-8 Years",IF(Table_1[[#This Row],[Years At Company]]&lt;=11,"9-11 Years","12+ Years"))))</f>
        <v>12+ Years</v>
      </c>
    </row>
    <row r="710" spans="1:48"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c r="AS710" s="13" t="str">
        <f>IF(Data!Q710&lt;=25,"18-25",IF(Data!Q710&lt;=35,"26-35",IF(Data!Q710&lt;=45,"36-45","46+")))</f>
        <v>36-45</v>
      </c>
      <c r="AT710" s="13" t="str">
        <f t="shared" si="11"/>
        <v>Mid Career</v>
      </c>
      <c r="AU710" t="str">
        <f>IF(Table_1[[#This Row],[Percent Salary Hike]]&lt;=12,"10-12%",IF(Table_1[[#This Row],[Percent Salary Hike]]&lt;=15,"13-15%",IF(Table_1[[#This Row],[Percent Salary Hike]]&lt;=18,"16-18%",IF(Table_1[[#This Row],[Percent Salary Hike]]&lt;=21,"19-21%","22%+"))))</f>
        <v>13-15%</v>
      </c>
      <c r="AV710" t="str">
        <f>IF(Table_1[[#This Row],[Years At Company]]&lt;=2,"0-2 Years",IF(Table_1[[#This Row],[Years At Company]]&lt;=5,"3-5 Years",IF(Table_1[[#This Row],[Years At Company]]&lt;=8,"6-8 Years",IF(Table_1[[#This Row],[Years At Company]]&lt;=11,"9-11 Years","12+ Years"))))</f>
        <v>6-8 Years</v>
      </c>
    </row>
    <row r="711" spans="1:48"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c r="AS711" s="13" t="str">
        <f>IF(Data!Q711&lt;=25,"18-25",IF(Data!Q711&lt;=35,"26-35",IF(Data!Q711&lt;=45,"36-45","46+")))</f>
        <v>26-35</v>
      </c>
      <c r="AT711" s="13" t="str">
        <f t="shared" si="11"/>
        <v>Early Career</v>
      </c>
      <c r="AU711" t="str">
        <f>IF(Table_1[[#This Row],[Percent Salary Hike]]&lt;=12,"10-12%",IF(Table_1[[#This Row],[Percent Salary Hike]]&lt;=15,"13-15%",IF(Table_1[[#This Row],[Percent Salary Hike]]&lt;=18,"16-18%",IF(Table_1[[#This Row],[Percent Salary Hike]]&lt;=21,"19-21%","22%+"))))</f>
        <v>22%+</v>
      </c>
      <c r="AV711" t="str">
        <f>IF(Table_1[[#This Row],[Years At Company]]&lt;=2,"0-2 Years",IF(Table_1[[#This Row],[Years At Company]]&lt;=5,"3-5 Years",IF(Table_1[[#This Row],[Years At Company]]&lt;=8,"6-8 Years",IF(Table_1[[#This Row],[Years At Company]]&lt;=11,"9-11 Years","12+ Years"))))</f>
        <v>3-5 Years</v>
      </c>
    </row>
    <row r="712" spans="1:48"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c r="AS712" s="13" t="str">
        <f>IF(Data!Q712&lt;=25,"18-25",IF(Data!Q712&lt;=35,"26-35",IF(Data!Q712&lt;=45,"36-45","46+")))</f>
        <v>26-35</v>
      </c>
      <c r="AT712" s="13" t="str">
        <f t="shared" si="11"/>
        <v>Early Career</v>
      </c>
      <c r="AU712" t="str">
        <f>IF(Table_1[[#This Row],[Percent Salary Hike]]&lt;=12,"10-12%",IF(Table_1[[#This Row],[Percent Salary Hike]]&lt;=15,"13-15%",IF(Table_1[[#This Row],[Percent Salary Hike]]&lt;=18,"16-18%",IF(Table_1[[#This Row],[Percent Salary Hike]]&lt;=21,"19-21%","22%+"))))</f>
        <v>10-12%</v>
      </c>
      <c r="AV712" t="str">
        <f>IF(Table_1[[#This Row],[Years At Company]]&lt;=2,"0-2 Years",IF(Table_1[[#This Row],[Years At Company]]&lt;=5,"3-5 Years",IF(Table_1[[#This Row],[Years At Company]]&lt;=8,"6-8 Years",IF(Table_1[[#This Row],[Years At Company]]&lt;=11,"9-11 Years","12+ Years"))))</f>
        <v>9-11 Years</v>
      </c>
    </row>
    <row r="713" spans="1:48"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c r="AS713" s="13" t="str">
        <f>IF(Data!Q713&lt;=25,"18-25",IF(Data!Q713&lt;=35,"26-35",IF(Data!Q713&lt;=45,"36-45","46+")))</f>
        <v>26-35</v>
      </c>
      <c r="AT713" s="13" t="str">
        <f t="shared" si="11"/>
        <v>Early Career</v>
      </c>
      <c r="AU713" t="str">
        <f>IF(Table_1[[#This Row],[Percent Salary Hike]]&lt;=12,"10-12%",IF(Table_1[[#This Row],[Percent Salary Hike]]&lt;=15,"13-15%",IF(Table_1[[#This Row],[Percent Salary Hike]]&lt;=18,"16-18%",IF(Table_1[[#This Row],[Percent Salary Hike]]&lt;=21,"19-21%","22%+"))))</f>
        <v>19-21%</v>
      </c>
      <c r="AV713" t="str">
        <f>IF(Table_1[[#This Row],[Years At Company]]&lt;=2,"0-2 Years",IF(Table_1[[#This Row],[Years At Company]]&lt;=5,"3-5 Years",IF(Table_1[[#This Row],[Years At Company]]&lt;=8,"6-8 Years",IF(Table_1[[#This Row],[Years At Company]]&lt;=11,"9-11 Years","12+ Years"))))</f>
        <v>0-2 Years</v>
      </c>
    </row>
    <row r="714" spans="1:48"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c r="AS714" s="13" t="str">
        <f>IF(Data!Q714&lt;=25,"18-25",IF(Data!Q714&lt;=35,"26-35",IF(Data!Q714&lt;=45,"36-45","46+")))</f>
        <v>26-35</v>
      </c>
      <c r="AT714" s="13" t="str">
        <f t="shared" si="11"/>
        <v>Early Career</v>
      </c>
      <c r="AU714" t="str">
        <f>IF(Table_1[[#This Row],[Percent Salary Hike]]&lt;=12,"10-12%",IF(Table_1[[#This Row],[Percent Salary Hike]]&lt;=15,"13-15%",IF(Table_1[[#This Row],[Percent Salary Hike]]&lt;=18,"16-18%",IF(Table_1[[#This Row],[Percent Salary Hike]]&lt;=21,"19-21%","22%+"))))</f>
        <v>16-18%</v>
      </c>
      <c r="AV714" t="str">
        <f>IF(Table_1[[#This Row],[Years At Company]]&lt;=2,"0-2 Years",IF(Table_1[[#This Row],[Years At Company]]&lt;=5,"3-5 Years",IF(Table_1[[#This Row],[Years At Company]]&lt;=8,"6-8 Years",IF(Table_1[[#This Row],[Years At Company]]&lt;=11,"9-11 Years","12+ Years"))))</f>
        <v>3-5 Years</v>
      </c>
    </row>
    <row r="715" spans="1:48"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c r="AS715" s="13" t="str">
        <f>IF(Data!Q715&lt;=25,"18-25",IF(Data!Q715&lt;=35,"26-35",IF(Data!Q715&lt;=45,"36-45","46+")))</f>
        <v>36-45</v>
      </c>
      <c r="AT715" s="13" t="str">
        <f t="shared" si="11"/>
        <v>Mid Career</v>
      </c>
      <c r="AU715" t="str">
        <f>IF(Table_1[[#This Row],[Percent Salary Hike]]&lt;=12,"10-12%",IF(Table_1[[#This Row],[Percent Salary Hike]]&lt;=15,"13-15%",IF(Table_1[[#This Row],[Percent Salary Hike]]&lt;=18,"16-18%",IF(Table_1[[#This Row],[Percent Salary Hike]]&lt;=21,"19-21%","22%+"))))</f>
        <v>13-15%</v>
      </c>
      <c r="AV715" t="str">
        <f>IF(Table_1[[#This Row],[Years At Company]]&lt;=2,"0-2 Years",IF(Table_1[[#This Row],[Years At Company]]&lt;=5,"3-5 Years",IF(Table_1[[#This Row],[Years At Company]]&lt;=8,"6-8 Years",IF(Table_1[[#This Row],[Years At Company]]&lt;=11,"9-11 Years","12+ Years"))))</f>
        <v>3-5 Years</v>
      </c>
    </row>
    <row r="716" spans="1:48"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c r="AS716" s="13" t="str">
        <f>IF(Data!Q716&lt;=25,"18-25",IF(Data!Q716&lt;=35,"26-35",IF(Data!Q716&lt;=45,"36-45","46+")))</f>
        <v>46+</v>
      </c>
      <c r="AT716" s="13" t="str">
        <f t="shared" si="11"/>
        <v>Senior</v>
      </c>
      <c r="AU716" t="str">
        <f>IF(Table_1[[#This Row],[Percent Salary Hike]]&lt;=12,"10-12%",IF(Table_1[[#This Row],[Percent Salary Hike]]&lt;=15,"13-15%",IF(Table_1[[#This Row],[Percent Salary Hike]]&lt;=18,"16-18%",IF(Table_1[[#This Row],[Percent Salary Hike]]&lt;=21,"19-21%","22%+"))))</f>
        <v>22%+</v>
      </c>
      <c r="AV716" t="str">
        <f>IF(Table_1[[#This Row],[Years At Company]]&lt;=2,"0-2 Years",IF(Table_1[[#This Row],[Years At Company]]&lt;=5,"3-5 Years",IF(Table_1[[#This Row],[Years At Company]]&lt;=8,"6-8 Years",IF(Table_1[[#This Row],[Years At Company]]&lt;=11,"9-11 Years","12+ Years"))))</f>
        <v>3-5 Years</v>
      </c>
    </row>
    <row r="717" spans="1:48"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c r="AS717" s="13" t="str">
        <f>IF(Data!Q717&lt;=25,"18-25",IF(Data!Q717&lt;=35,"26-35",IF(Data!Q717&lt;=45,"36-45","46+")))</f>
        <v>26-35</v>
      </c>
      <c r="AT717" s="13" t="str">
        <f t="shared" si="11"/>
        <v>Early Career</v>
      </c>
      <c r="AU717" t="str">
        <f>IF(Table_1[[#This Row],[Percent Salary Hike]]&lt;=12,"10-12%",IF(Table_1[[#This Row],[Percent Salary Hike]]&lt;=15,"13-15%",IF(Table_1[[#This Row],[Percent Salary Hike]]&lt;=18,"16-18%",IF(Table_1[[#This Row],[Percent Salary Hike]]&lt;=21,"19-21%","22%+"))))</f>
        <v>13-15%</v>
      </c>
      <c r="AV717" t="str">
        <f>IF(Table_1[[#This Row],[Years At Company]]&lt;=2,"0-2 Years",IF(Table_1[[#This Row],[Years At Company]]&lt;=5,"3-5 Years",IF(Table_1[[#This Row],[Years At Company]]&lt;=8,"6-8 Years",IF(Table_1[[#This Row],[Years At Company]]&lt;=11,"9-11 Years","12+ Years"))))</f>
        <v>6-8 Years</v>
      </c>
    </row>
    <row r="718" spans="1:48"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c r="AS718" s="13" t="str">
        <f>IF(Data!Q718&lt;=25,"18-25",IF(Data!Q718&lt;=35,"26-35",IF(Data!Q718&lt;=45,"36-45","46+")))</f>
        <v>36-45</v>
      </c>
      <c r="AT718" s="13" t="str">
        <f t="shared" si="11"/>
        <v>Mid Career</v>
      </c>
      <c r="AU718" t="str">
        <f>IF(Table_1[[#This Row],[Percent Salary Hike]]&lt;=12,"10-12%",IF(Table_1[[#This Row],[Percent Salary Hike]]&lt;=15,"13-15%",IF(Table_1[[#This Row],[Percent Salary Hike]]&lt;=18,"16-18%",IF(Table_1[[#This Row],[Percent Salary Hike]]&lt;=21,"19-21%","22%+"))))</f>
        <v>16-18%</v>
      </c>
      <c r="AV718" t="str">
        <f>IF(Table_1[[#This Row],[Years At Company]]&lt;=2,"0-2 Years",IF(Table_1[[#This Row],[Years At Company]]&lt;=5,"3-5 Years",IF(Table_1[[#This Row],[Years At Company]]&lt;=8,"6-8 Years",IF(Table_1[[#This Row],[Years At Company]]&lt;=11,"9-11 Years","12+ Years"))))</f>
        <v>12+ Years</v>
      </c>
    </row>
    <row r="719" spans="1:48"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c r="AS719" s="13" t="str">
        <f>IF(Data!Q719&lt;=25,"18-25",IF(Data!Q719&lt;=35,"26-35",IF(Data!Q719&lt;=45,"36-45","46+")))</f>
        <v>26-35</v>
      </c>
      <c r="AT719" s="13" t="str">
        <f t="shared" si="11"/>
        <v>Early Career</v>
      </c>
      <c r="AU719" t="str">
        <f>IF(Table_1[[#This Row],[Percent Salary Hike]]&lt;=12,"10-12%",IF(Table_1[[#This Row],[Percent Salary Hike]]&lt;=15,"13-15%",IF(Table_1[[#This Row],[Percent Salary Hike]]&lt;=18,"16-18%",IF(Table_1[[#This Row],[Percent Salary Hike]]&lt;=21,"19-21%","22%+"))))</f>
        <v>13-15%</v>
      </c>
      <c r="AV719" t="str">
        <f>IF(Table_1[[#This Row],[Years At Company]]&lt;=2,"0-2 Years",IF(Table_1[[#This Row],[Years At Company]]&lt;=5,"3-5 Years",IF(Table_1[[#This Row],[Years At Company]]&lt;=8,"6-8 Years",IF(Table_1[[#This Row],[Years At Company]]&lt;=11,"9-11 Years","12+ Years"))))</f>
        <v>0-2 Years</v>
      </c>
    </row>
    <row r="720" spans="1:48"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c r="AS720" s="13" t="str">
        <f>IF(Data!Q720&lt;=25,"18-25",IF(Data!Q720&lt;=35,"26-35",IF(Data!Q720&lt;=45,"36-45","46+")))</f>
        <v>36-45</v>
      </c>
      <c r="AT720" s="13" t="str">
        <f t="shared" si="11"/>
        <v>Mid Career</v>
      </c>
      <c r="AU720" t="str">
        <f>IF(Table_1[[#This Row],[Percent Salary Hike]]&lt;=12,"10-12%",IF(Table_1[[#This Row],[Percent Salary Hike]]&lt;=15,"13-15%",IF(Table_1[[#This Row],[Percent Salary Hike]]&lt;=18,"16-18%",IF(Table_1[[#This Row],[Percent Salary Hike]]&lt;=21,"19-21%","22%+"))))</f>
        <v>13-15%</v>
      </c>
      <c r="AV720" t="str">
        <f>IF(Table_1[[#This Row],[Years At Company]]&lt;=2,"0-2 Years",IF(Table_1[[#This Row],[Years At Company]]&lt;=5,"3-5 Years",IF(Table_1[[#This Row],[Years At Company]]&lt;=8,"6-8 Years",IF(Table_1[[#This Row],[Years At Company]]&lt;=11,"9-11 Years","12+ Years"))))</f>
        <v>9-11 Years</v>
      </c>
    </row>
    <row r="721" spans="1:48"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c r="AS721" s="13" t="str">
        <f>IF(Data!Q721&lt;=25,"18-25",IF(Data!Q721&lt;=35,"26-35",IF(Data!Q721&lt;=45,"36-45","46+")))</f>
        <v>46+</v>
      </c>
      <c r="AT721" s="13" t="str">
        <f t="shared" si="11"/>
        <v>Senior</v>
      </c>
      <c r="AU721" t="str">
        <f>IF(Table_1[[#This Row],[Percent Salary Hike]]&lt;=12,"10-12%",IF(Table_1[[#This Row],[Percent Salary Hike]]&lt;=15,"13-15%",IF(Table_1[[#This Row],[Percent Salary Hike]]&lt;=18,"16-18%",IF(Table_1[[#This Row],[Percent Salary Hike]]&lt;=21,"19-21%","22%+"))))</f>
        <v>16-18%</v>
      </c>
      <c r="AV721" t="str">
        <f>IF(Table_1[[#This Row],[Years At Company]]&lt;=2,"0-2 Years",IF(Table_1[[#This Row],[Years At Company]]&lt;=5,"3-5 Years",IF(Table_1[[#This Row],[Years At Company]]&lt;=8,"6-8 Years",IF(Table_1[[#This Row],[Years At Company]]&lt;=11,"9-11 Years","12+ Years"))))</f>
        <v>9-11 Years</v>
      </c>
    </row>
    <row r="722" spans="1:48"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c r="AS722" s="13" t="str">
        <f>IF(Data!Q722&lt;=25,"18-25",IF(Data!Q722&lt;=35,"26-35",IF(Data!Q722&lt;=45,"36-45","46+")))</f>
        <v>26-35</v>
      </c>
      <c r="AT722" s="13" t="str">
        <f t="shared" si="11"/>
        <v>Early Career</v>
      </c>
      <c r="AU722" t="str">
        <f>IF(Table_1[[#This Row],[Percent Salary Hike]]&lt;=12,"10-12%",IF(Table_1[[#This Row],[Percent Salary Hike]]&lt;=15,"13-15%",IF(Table_1[[#This Row],[Percent Salary Hike]]&lt;=18,"16-18%",IF(Table_1[[#This Row],[Percent Salary Hike]]&lt;=21,"19-21%","22%+"))))</f>
        <v>10-12%</v>
      </c>
      <c r="AV722" t="str">
        <f>IF(Table_1[[#This Row],[Years At Company]]&lt;=2,"0-2 Years",IF(Table_1[[#This Row],[Years At Company]]&lt;=5,"3-5 Years",IF(Table_1[[#This Row],[Years At Company]]&lt;=8,"6-8 Years",IF(Table_1[[#This Row],[Years At Company]]&lt;=11,"9-11 Years","12+ Years"))))</f>
        <v>3-5 Years</v>
      </c>
    </row>
    <row r="723" spans="1:48"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c r="AS723" s="13" t="str">
        <f>IF(Data!Q723&lt;=25,"18-25",IF(Data!Q723&lt;=35,"26-35",IF(Data!Q723&lt;=45,"36-45","46+")))</f>
        <v>46+</v>
      </c>
      <c r="AT723" s="13" t="str">
        <f t="shared" si="11"/>
        <v>Senior</v>
      </c>
      <c r="AU723" t="str">
        <f>IF(Table_1[[#This Row],[Percent Salary Hike]]&lt;=12,"10-12%",IF(Table_1[[#This Row],[Percent Salary Hike]]&lt;=15,"13-15%",IF(Table_1[[#This Row],[Percent Salary Hike]]&lt;=18,"16-18%",IF(Table_1[[#This Row],[Percent Salary Hike]]&lt;=21,"19-21%","22%+"))))</f>
        <v>16-18%</v>
      </c>
      <c r="AV723" t="str">
        <f>IF(Table_1[[#This Row],[Years At Company]]&lt;=2,"0-2 Years",IF(Table_1[[#This Row],[Years At Company]]&lt;=5,"3-5 Years",IF(Table_1[[#This Row],[Years At Company]]&lt;=8,"6-8 Years",IF(Table_1[[#This Row],[Years At Company]]&lt;=11,"9-11 Years","12+ Years"))))</f>
        <v>12+ Years</v>
      </c>
    </row>
    <row r="724" spans="1:48"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c r="AS724" s="13" t="str">
        <f>IF(Data!Q724&lt;=25,"18-25",IF(Data!Q724&lt;=35,"26-35",IF(Data!Q724&lt;=45,"36-45","46+")))</f>
        <v>36-45</v>
      </c>
      <c r="AT724" s="13" t="str">
        <f t="shared" si="11"/>
        <v>Mid Career</v>
      </c>
      <c r="AU724" t="str">
        <f>IF(Table_1[[#This Row],[Percent Salary Hike]]&lt;=12,"10-12%",IF(Table_1[[#This Row],[Percent Salary Hike]]&lt;=15,"13-15%",IF(Table_1[[#This Row],[Percent Salary Hike]]&lt;=18,"16-18%",IF(Table_1[[#This Row],[Percent Salary Hike]]&lt;=21,"19-21%","22%+"))))</f>
        <v>16-18%</v>
      </c>
      <c r="AV724" t="str">
        <f>IF(Table_1[[#This Row],[Years At Company]]&lt;=2,"0-2 Years",IF(Table_1[[#This Row],[Years At Company]]&lt;=5,"3-5 Years",IF(Table_1[[#This Row],[Years At Company]]&lt;=8,"6-8 Years",IF(Table_1[[#This Row],[Years At Company]]&lt;=11,"9-11 Years","12+ Years"))))</f>
        <v>0-2 Years</v>
      </c>
    </row>
    <row r="725" spans="1:48"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c r="AS725" s="13" t="str">
        <f>IF(Data!Q725&lt;=25,"18-25",IF(Data!Q725&lt;=35,"26-35",IF(Data!Q725&lt;=45,"36-45","46+")))</f>
        <v>46+</v>
      </c>
      <c r="AT725" s="13" t="str">
        <f t="shared" si="11"/>
        <v>Senior</v>
      </c>
      <c r="AU725" t="str">
        <f>IF(Table_1[[#This Row],[Percent Salary Hike]]&lt;=12,"10-12%",IF(Table_1[[#This Row],[Percent Salary Hike]]&lt;=15,"13-15%",IF(Table_1[[#This Row],[Percent Salary Hike]]&lt;=18,"16-18%",IF(Table_1[[#This Row],[Percent Salary Hike]]&lt;=21,"19-21%","22%+"))))</f>
        <v>13-15%</v>
      </c>
      <c r="AV725" t="str">
        <f>IF(Table_1[[#This Row],[Years At Company]]&lt;=2,"0-2 Years",IF(Table_1[[#This Row],[Years At Company]]&lt;=5,"3-5 Years",IF(Table_1[[#This Row],[Years At Company]]&lt;=8,"6-8 Years",IF(Table_1[[#This Row],[Years At Company]]&lt;=11,"9-11 Years","12+ Years"))))</f>
        <v>6-8 Years</v>
      </c>
    </row>
    <row r="726" spans="1:48"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c r="AS726" s="13" t="str">
        <f>IF(Data!Q726&lt;=25,"18-25",IF(Data!Q726&lt;=35,"26-35",IF(Data!Q726&lt;=45,"36-45","46+")))</f>
        <v>18-25</v>
      </c>
      <c r="AT726" s="13" t="str">
        <f t="shared" si="11"/>
        <v>Young</v>
      </c>
      <c r="AU726" t="str">
        <f>IF(Table_1[[#This Row],[Percent Salary Hike]]&lt;=12,"10-12%",IF(Table_1[[#This Row],[Percent Salary Hike]]&lt;=15,"13-15%",IF(Table_1[[#This Row],[Percent Salary Hike]]&lt;=18,"16-18%",IF(Table_1[[#This Row],[Percent Salary Hike]]&lt;=21,"19-21%","22%+"))))</f>
        <v>13-15%</v>
      </c>
      <c r="AV726" t="str">
        <f>IF(Table_1[[#This Row],[Years At Company]]&lt;=2,"0-2 Years",IF(Table_1[[#This Row],[Years At Company]]&lt;=5,"3-5 Years",IF(Table_1[[#This Row],[Years At Company]]&lt;=8,"6-8 Years",IF(Table_1[[#This Row],[Years At Company]]&lt;=11,"9-11 Years","12+ Years"))))</f>
        <v>3-5 Years</v>
      </c>
    </row>
    <row r="727" spans="1:48"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c r="AS727" s="13" t="str">
        <f>IF(Data!Q727&lt;=25,"18-25",IF(Data!Q727&lt;=35,"26-35",IF(Data!Q727&lt;=45,"36-45","46+")))</f>
        <v>26-35</v>
      </c>
      <c r="AT727" s="13" t="str">
        <f t="shared" si="11"/>
        <v>Early Career</v>
      </c>
      <c r="AU727" t="str">
        <f>IF(Table_1[[#This Row],[Percent Salary Hike]]&lt;=12,"10-12%",IF(Table_1[[#This Row],[Percent Salary Hike]]&lt;=15,"13-15%",IF(Table_1[[#This Row],[Percent Salary Hike]]&lt;=18,"16-18%",IF(Table_1[[#This Row],[Percent Salary Hike]]&lt;=21,"19-21%","22%+"))))</f>
        <v>22%+</v>
      </c>
      <c r="AV727" t="str">
        <f>IF(Table_1[[#This Row],[Years At Company]]&lt;=2,"0-2 Years",IF(Table_1[[#This Row],[Years At Company]]&lt;=5,"3-5 Years",IF(Table_1[[#This Row],[Years At Company]]&lt;=8,"6-8 Years",IF(Table_1[[#This Row],[Years At Company]]&lt;=11,"9-11 Years","12+ Years"))))</f>
        <v>3-5 Years</v>
      </c>
    </row>
    <row r="728" spans="1:48"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c r="AS728" s="13" t="str">
        <f>IF(Data!Q728&lt;=25,"18-25",IF(Data!Q728&lt;=35,"26-35",IF(Data!Q728&lt;=45,"36-45","46+")))</f>
        <v>26-35</v>
      </c>
      <c r="AT728" s="13" t="str">
        <f t="shared" si="11"/>
        <v>Early Career</v>
      </c>
      <c r="AU728" t="str">
        <f>IF(Table_1[[#This Row],[Percent Salary Hike]]&lt;=12,"10-12%",IF(Table_1[[#This Row],[Percent Salary Hike]]&lt;=15,"13-15%",IF(Table_1[[#This Row],[Percent Salary Hike]]&lt;=18,"16-18%",IF(Table_1[[#This Row],[Percent Salary Hike]]&lt;=21,"19-21%","22%+"))))</f>
        <v>10-12%</v>
      </c>
      <c r="AV728" t="str">
        <f>IF(Table_1[[#This Row],[Years At Company]]&lt;=2,"0-2 Years",IF(Table_1[[#This Row],[Years At Company]]&lt;=5,"3-5 Years",IF(Table_1[[#This Row],[Years At Company]]&lt;=8,"6-8 Years",IF(Table_1[[#This Row],[Years At Company]]&lt;=11,"9-11 Years","12+ Years"))))</f>
        <v>3-5 Years</v>
      </c>
    </row>
    <row r="729" spans="1:48"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c r="AS729" s="13" t="str">
        <f>IF(Data!Q729&lt;=25,"18-25",IF(Data!Q729&lt;=35,"26-35",IF(Data!Q729&lt;=45,"36-45","46+")))</f>
        <v>18-25</v>
      </c>
      <c r="AT729" s="13" t="str">
        <f t="shared" si="11"/>
        <v>Young</v>
      </c>
      <c r="AU729" t="str">
        <f>IF(Table_1[[#This Row],[Percent Salary Hike]]&lt;=12,"10-12%",IF(Table_1[[#This Row],[Percent Salary Hike]]&lt;=15,"13-15%",IF(Table_1[[#This Row],[Percent Salary Hike]]&lt;=18,"16-18%",IF(Table_1[[#This Row],[Percent Salary Hike]]&lt;=21,"19-21%","22%+"))))</f>
        <v>13-15%</v>
      </c>
      <c r="AV729" t="str">
        <f>IF(Table_1[[#This Row],[Years At Company]]&lt;=2,"0-2 Years",IF(Table_1[[#This Row],[Years At Company]]&lt;=5,"3-5 Years",IF(Table_1[[#This Row],[Years At Company]]&lt;=8,"6-8 Years",IF(Table_1[[#This Row],[Years At Company]]&lt;=11,"9-11 Years","12+ Years"))))</f>
        <v>0-2 Years</v>
      </c>
    </row>
    <row r="730" spans="1:48"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c r="AS730" s="13" t="str">
        <f>IF(Data!Q730&lt;=25,"18-25",IF(Data!Q730&lt;=35,"26-35",IF(Data!Q730&lt;=45,"36-45","46+")))</f>
        <v>46+</v>
      </c>
      <c r="AT730" s="13" t="str">
        <f t="shared" si="11"/>
        <v>Senior</v>
      </c>
      <c r="AU730" t="str">
        <f>IF(Table_1[[#This Row],[Percent Salary Hike]]&lt;=12,"10-12%",IF(Table_1[[#This Row],[Percent Salary Hike]]&lt;=15,"13-15%",IF(Table_1[[#This Row],[Percent Salary Hike]]&lt;=18,"16-18%",IF(Table_1[[#This Row],[Percent Salary Hike]]&lt;=21,"19-21%","22%+"))))</f>
        <v>10-12%</v>
      </c>
      <c r="AV730" t="str">
        <f>IF(Table_1[[#This Row],[Years At Company]]&lt;=2,"0-2 Years",IF(Table_1[[#This Row],[Years At Company]]&lt;=5,"3-5 Years",IF(Table_1[[#This Row],[Years At Company]]&lt;=8,"6-8 Years",IF(Table_1[[#This Row],[Years At Company]]&lt;=11,"9-11 Years","12+ Years"))))</f>
        <v>9-11 Years</v>
      </c>
    </row>
    <row r="731" spans="1:48"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c r="AS731" s="13" t="str">
        <f>IF(Data!Q731&lt;=25,"18-25",IF(Data!Q731&lt;=35,"26-35",IF(Data!Q731&lt;=45,"36-45","46+")))</f>
        <v>26-35</v>
      </c>
      <c r="AT731" s="13" t="str">
        <f t="shared" si="11"/>
        <v>Early Career</v>
      </c>
      <c r="AU731" t="str">
        <f>IF(Table_1[[#This Row],[Percent Salary Hike]]&lt;=12,"10-12%",IF(Table_1[[#This Row],[Percent Salary Hike]]&lt;=15,"13-15%",IF(Table_1[[#This Row],[Percent Salary Hike]]&lt;=18,"16-18%",IF(Table_1[[#This Row],[Percent Salary Hike]]&lt;=21,"19-21%","22%+"))))</f>
        <v>10-12%</v>
      </c>
      <c r="AV731" t="str">
        <f>IF(Table_1[[#This Row],[Years At Company]]&lt;=2,"0-2 Years",IF(Table_1[[#This Row],[Years At Company]]&lt;=5,"3-5 Years",IF(Table_1[[#This Row],[Years At Company]]&lt;=8,"6-8 Years",IF(Table_1[[#This Row],[Years At Company]]&lt;=11,"9-11 Years","12+ Years"))))</f>
        <v>12+ Years</v>
      </c>
    </row>
    <row r="732" spans="1:48"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c r="AS732" s="13" t="str">
        <f>IF(Data!Q732&lt;=25,"18-25",IF(Data!Q732&lt;=35,"26-35",IF(Data!Q732&lt;=45,"36-45","46+")))</f>
        <v>26-35</v>
      </c>
      <c r="AT732" s="13" t="str">
        <f t="shared" si="11"/>
        <v>Early Career</v>
      </c>
      <c r="AU732" t="str">
        <f>IF(Table_1[[#This Row],[Percent Salary Hike]]&lt;=12,"10-12%",IF(Table_1[[#This Row],[Percent Salary Hike]]&lt;=15,"13-15%",IF(Table_1[[#This Row],[Percent Salary Hike]]&lt;=18,"16-18%",IF(Table_1[[#This Row],[Percent Salary Hike]]&lt;=21,"19-21%","22%+"))))</f>
        <v>10-12%</v>
      </c>
      <c r="AV732" t="str">
        <f>IF(Table_1[[#This Row],[Years At Company]]&lt;=2,"0-2 Years",IF(Table_1[[#This Row],[Years At Company]]&lt;=5,"3-5 Years",IF(Table_1[[#This Row],[Years At Company]]&lt;=8,"6-8 Years",IF(Table_1[[#This Row],[Years At Company]]&lt;=11,"9-11 Years","12+ Years"))))</f>
        <v>6-8 Years</v>
      </c>
    </row>
    <row r="733" spans="1:48"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c r="AS733" s="13" t="str">
        <f>IF(Data!Q733&lt;=25,"18-25",IF(Data!Q733&lt;=35,"26-35",IF(Data!Q733&lt;=45,"36-45","46+")))</f>
        <v>18-25</v>
      </c>
      <c r="AT733" s="13" t="str">
        <f t="shared" si="11"/>
        <v>Young</v>
      </c>
      <c r="AU733" t="str">
        <f>IF(Table_1[[#This Row],[Percent Salary Hike]]&lt;=12,"10-12%",IF(Table_1[[#This Row],[Percent Salary Hike]]&lt;=15,"13-15%",IF(Table_1[[#This Row],[Percent Salary Hike]]&lt;=18,"16-18%",IF(Table_1[[#This Row],[Percent Salary Hike]]&lt;=21,"19-21%","22%+"))))</f>
        <v>13-15%</v>
      </c>
      <c r="AV733" t="str">
        <f>IF(Table_1[[#This Row],[Years At Company]]&lt;=2,"0-2 Years",IF(Table_1[[#This Row],[Years At Company]]&lt;=5,"3-5 Years",IF(Table_1[[#This Row],[Years At Company]]&lt;=8,"6-8 Years",IF(Table_1[[#This Row],[Years At Company]]&lt;=11,"9-11 Years","12+ Years"))))</f>
        <v>0-2 Years</v>
      </c>
    </row>
    <row r="734" spans="1:48"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c r="AS734" s="13" t="str">
        <f>IF(Data!Q734&lt;=25,"18-25",IF(Data!Q734&lt;=35,"26-35",IF(Data!Q734&lt;=45,"36-45","46+")))</f>
        <v>26-35</v>
      </c>
      <c r="AT734" s="13" t="str">
        <f t="shared" si="11"/>
        <v>Early Career</v>
      </c>
      <c r="AU734" t="str">
        <f>IF(Table_1[[#This Row],[Percent Salary Hike]]&lt;=12,"10-12%",IF(Table_1[[#This Row],[Percent Salary Hike]]&lt;=15,"13-15%",IF(Table_1[[#This Row],[Percent Salary Hike]]&lt;=18,"16-18%",IF(Table_1[[#This Row],[Percent Salary Hike]]&lt;=21,"19-21%","22%+"))))</f>
        <v>16-18%</v>
      </c>
      <c r="AV734" t="str">
        <f>IF(Table_1[[#This Row],[Years At Company]]&lt;=2,"0-2 Years",IF(Table_1[[#This Row],[Years At Company]]&lt;=5,"3-5 Years",IF(Table_1[[#This Row],[Years At Company]]&lt;=8,"6-8 Years",IF(Table_1[[#This Row],[Years At Company]]&lt;=11,"9-11 Years","12+ Years"))))</f>
        <v>3-5 Years</v>
      </c>
    </row>
    <row r="735" spans="1:48"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c r="AS735" s="13" t="str">
        <f>IF(Data!Q735&lt;=25,"18-25",IF(Data!Q735&lt;=35,"26-35",IF(Data!Q735&lt;=45,"36-45","46+")))</f>
        <v>26-35</v>
      </c>
      <c r="AT735" s="13" t="str">
        <f t="shared" si="11"/>
        <v>Early Career</v>
      </c>
      <c r="AU735" t="str">
        <f>IF(Table_1[[#This Row],[Percent Salary Hike]]&lt;=12,"10-12%",IF(Table_1[[#This Row],[Percent Salary Hike]]&lt;=15,"13-15%",IF(Table_1[[#This Row],[Percent Salary Hike]]&lt;=18,"16-18%",IF(Table_1[[#This Row],[Percent Salary Hike]]&lt;=21,"19-21%","22%+"))))</f>
        <v>10-12%</v>
      </c>
      <c r="AV735" t="str">
        <f>IF(Table_1[[#This Row],[Years At Company]]&lt;=2,"0-2 Years",IF(Table_1[[#This Row],[Years At Company]]&lt;=5,"3-5 Years",IF(Table_1[[#This Row],[Years At Company]]&lt;=8,"6-8 Years",IF(Table_1[[#This Row],[Years At Company]]&lt;=11,"9-11 Years","12+ Years"))))</f>
        <v>6-8 Years</v>
      </c>
    </row>
    <row r="736" spans="1:48"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c r="AS736" s="13" t="str">
        <f>IF(Data!Q736&lt;=25,"18-25",IF(Data!Q736&lt;=35,"26-35",IF(Data!Q736&lt;=45,"36-45","46+")))</f>
        <v>18-25</v>
      </c>
      <c r="AT736" s="13" t="str">
        <f t="shared" si="11"/>
        <v>Young</v>
      </c>
      <c r="AU736" t="str">
        <f>IF(Table_1[[#This Row],[Percent Salary Hike]]&lt;=12,"10-12%",IF(Table_1[[#This Row],[Percent Salary Hike]]&lt;=15,"13-15%",IF(Table_1[[#This Row],[Percent Salary Hike]]&lt;=18,"16-18%",IF(Table_1[[#This Row],[Percent Salary Hike]]&lt;=21,"19-21%","22%+"))))</f>
        <v>13-15%</v>
      </c>
      <c r="AV736" t="str">
        <f>IF(Table_1[[#This Row],[Years At Company]]&lt;=2,"0-2 Years",IF(Table_1[[#This Row],[Years At Company]]&lt;=5,"3-5 Years",IF(Table_1[[#This Row],[Years At Company]]&lt;=8,"6-8 Years",IF(Table_1[[#This Row],[Years At Company]]&lt;=11,"9-11 Years","12+ Years"))))</f>
        <v>3-5 Years</v>
      </c>
    </row>
    <row r="737" spans="1:48"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c r="AS737" s="13" t="str">
        <f>IF(Data!Q737&lt;=25,"18-25",IF(Data!Q737&lt;=35,"26-35",IF(Data!Q737&lt;=45,"36-45","46+")))</f>
        <v>46+</v>
      </c>
      <c r="AT737" s="13" t="str">
        <f t="shared" si="11"/>
        <v>Senior</v>
      </c>
      <c r="AU737" t="str">
        <f>IF(Table_1[[#This Row],[Percent Salary Hike]]&lt;=12,"10-12%",IF(Table_1[[#This Row],[Percent Salary Hike]]&lt;=15,"13-15%",IF(Table_1[[#This Row],[Percent Salary Hike]]&lt;=18,"16-18%",IF(Table_1[[#This Row],[Percent Salary Hike]]&lt;=21,"19-21%","22%+"))))</f>
        <v>13-15%</v>
      </c>
      <c r="AV737" t="str">
        <f>IF(Table_1[[#This Row],[Years At Company]]&lt;=2,"0-2 Years",IF(Table_1[[#This Row],[Years At Company]]&lt;=5,"3-5 Years",IF(Table_1[[#This Row],[Years At Company]]&lt;=8,"6-8 Years",IF(Table_1[[#This Row],[Years At Company]]&lt;=11,"9-11 Years","12+ Years"))))</f>
        <v>0-2 Years</v>
      </c>
    </row>
    <row r="738" spans="1:48"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c r="AS738" s="13" t="str">
        <f>IF(Data!Q738&lt;=25,"18-25",IF(Data!Q738&lt;=35,"26-35",IF(Data!Q738&lt;=45,"36-45","46+")))</f>
        <v>46+</v>
      </c>
      <c r="AT738" s="13" t="str">
        <f t="shared" si="11"/>
        <v>Senior</v>
      </c>
      <c r="AU738" t="str">
        <f>IF(Table_1[[#This Row],[Percent Salary Hike]]&lt;=12,"10-12%",IF(Table_1[[#This Row],[Percent Salary Hike]]&lt;=15,"13-15%",IF(Table_1[[#This Row],[Percent Salary Hike]]&lt;=18,"16-18%",IF(Table_1[[#This Row],[Percent Salary Hike]]&lt;=21,"19-21%","22%+"))))</f>
        <v>13-15%</v>
      </c>
      <c r="AV738" t="str">
        <f>IF(Table_1[[#This Row],[Years At Company]]&lt;=2,"0-2 Years",IF(Table_1[[#This Row],[Years At Company]]&lt;=5,"3-5 Years",IF(Table_1[[#This Row],[Years At Company]]&lt;=8,"6-8 Years",IF(Table_1[[#This Row],[Years At Company]]&lt;=11,"9-11 Years","12+ Years"))))</f>
        <v>12+ Years</v>
      </c>
    </row>
    <row r="739" spans="1:48"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c r="AS739" s="13" t="str">
        <f>IF(Data!Q739&lt;=25,"18-25",IF(Data!Q739&lt;=35,"26-35",IF(Data!Q739&lt;=45,"36-45","46+")))</f>
        <v>36-45</v>
      </c>
      <c r="AT739" s="13" t="str">
        <f t="shared" si="11"/>
        <v>Mid Career</v>
      </c>
      <c r="AU739" t="str">
        <f>IF(Table_1[[#This Row],[Percent Salary Hike]]&lt;=12,"10-12%",IF(Table_1[[#This Row],[Percent Salary Hike]]&lt;=15,"13-15%",IF(Table_1[[#This Row],[Percent Salary Hike]]&lt;=18,"16-18%",IF(Table_1[[#This Row],[Percent Salary Hike]]&lt;=21,"19-21%","22%+"))))</f>
        <v>13-15%</v>
      </c>
      <c r="AV739" t="str">
        <f>IF(Table_1[[#This Row],[Years At Company]]&lt;=2,"0-2 Years",IF(Table_1[[#This Row],[Years At Company]]&lt;=5,"3-5 Years",IF(Table_1[[#This Row],[Years At Company]]&lt;=8,"6-8 Years",IF(Table_1[[#This Row],[Years At Company]]&lt;=11,"9-11 Years","12+ Years"))))</f>
        <v>0-2 Years</v>
      </c>
    </row>
    <row r="740" spans="1:48"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c r="AS740" s="13" t="str">
        <f>IF(Data!Q740&lt;=25,"18-25",IF(Data!Q740&lt;=35,"26-35",IF(Data!Q740&lt;=45,"36-45","46+")))</f>
        <v>36-45</v>
      </c>
      <c r="AT740" s="13" t="str">
        <f t="shared" si="11"/>
        <v>Mid Career</v>
      </c>
      <c r="AU740" t="str">
        <f>IF(Table_1[[#This Row],[Percent Salary Hike]]&lt;=12,"10-12%",IF(Table_1[[#This Row],[Percent Salary Hike]]&lt;=15,"13-15%",IF(Table_1[[#This Row],[Percent Salary Hike]]&lt;=18,"16-18%",IF(Table_1[[#This Row],[Percent Salary Hike]]&lt;=21,"19-21%","22%+"))))</f>
        <v>16-18%</v>
      </c>
      <c r="AV740" t="str">
        <f>IF(Table_1[[#This Row],[Years At Company]]&lt;=2,"0-2 Years",IF(Table_1[[#This Row],[Years At Company]]&lt;=5,"3-5 Years",IF(Table_1[[#This Row],[Years At Company]]&lt;=8,"6-8 Years",IF(Table_1[[#This Row],[Years At Company]]&lt;=11,"9-11 Years","12+ Years"))))</f>
        <v>12+ Years</v>
      </c>
    </row>
    <row r="741" spans="1:48"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c r="AS741" s="13" t="str">
        <f>IF(Data!Q741&lt;=25,"18-25",IF(Data!Q741&lt;=35,"26-35",IF(Data!Q741&lt;=45,"36-45","46+")))</f>
        <v>26-35</v>
      </c>
      <c r="AT741" s="13" t="str">
        <f t="shared" si="11"/>
        <v>Early Career</v>
      </c>
      <c r="AU741" t="str">
        <f>IF(Table_1[[#This Row],[Percent Salary Hike]]&lt;=12,"10-12%",IF(Table_1[[#This Row],[Percent Salary Hike]]&lt;=15,"13-15%",IF(Table_1[[#This Row],[Percent Salary Hike]]&lt;=18,"16-18%",IF(Table_1[[#This Row],[Percent Salary Hike]]&lt;=21,"19-21%","22%+"))))</f>
        <v>16-18%</v>
      </c>
      <c r="AV741" t="str">
        <f>IF(Table_1[[#This Row],[Years At Company]]&lt;=2,"0-2 Years",IF(Table_1[[#This Row],[Years At Company]]&lt;=5,"3-5 Years",IF(Table_1[[#This Row],[Years At Company]]&lt;=8,"6-8 Years",IF(Table_1[[#This Row],[Years At Company]]&lt;=11,"9-11 Years","12+ Years"))))</f>
        <v>3-5 Years</v>
      </c>
    </row>
    <row r="742" spans="1:48"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c r="AS742" s="13" t="str">
        <f>IF(Data!Q742&lt;=25,"18-25",IF(Data!Q742&lt;=35,"26-35",IF(Data!Q742&lt;=45,"36-45","46+")))</f>
        <v>26-35</v>
      </c>
      <c r="AT742" s="13" t="str">
        <f t="shared" si="11"/>
        <v>Early Career</v>
      </c>
      <c r="AU742" t="str">
        <f>IF(Table_1[[#This Row],[Percent Salary Hike]]&lt;=12,"10-12%",IF(Table_1[[#This Row],[Percent Salary Hike]]&lt;=15,"13-15%",IF(Table_1[[#This Row],[Percent Salary Hike]]&lt;=18,"16-18%",IF(Table_1[[#This Row],[Percent Salary Hike]]&lt;=21,"19-21%","22%+"))))</f>
        <v>19-21%</v>
      </c>
      <c r="AV742" t="str">
        <f>IF(Table_1[[#This Row],[Years At Company]]&lt;=2,"0-2 Years",IF(Table_1[[#This Row],[Years At Company]]&lt;=5,"3-5 Years",IF(Table_1[[#This Row],[Years At Company]]&lt;=8,"6-8 Years",IF(Table_1[[#This Row],[Years At Company]]&lt;=11,"9-11 Years","12+ Years"))))</f>
        <v>3-5 Years</v>
      </c>
    </row>
    <row r="743" spans="1:48"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c r="AS743" s="13" t="str">
        <f>IF(Data!Q743&lt;=25,"18-25",IF(Data!Q743&lt;=35,"26-35",IF(Data!Q743&lt;=45,"36-45","46+")))</f>
        <v>36-45</v>
      </c>
      <c r="AT743" s="13" t="str">
        <f t="shared" si="11"/>
        <v>Mid Career</v>
      </c>
      <c r="AU743" t="str">
        <f>IF(Table_1[[#This Row],[Percent Salary Hike]]&lt;=12,"10-12%",IF(Table_1[[#This Row],[Percent Salary Hike]]&lt;=15,"13-15%",IF(Table_1[[#This Row],[Percent Salary Hike]]&lt;=18,"16-18%",IF(Table_1[[#This Row],[Percent Salary Hike]]&lt;=21,"19-21%","22%+"))))</f>
        <v>13-15%</v>
      </c>
      <c r="AV743" t="str">
        <f>IF(Table_1[[#This Row],[Years At Company]]&lt;=2,"0-2 Years",IF(Table_1[[#This Row],[Years At Company]]&lt;=5,"3-5 Years",IF(Table_1[[#This Row],[Years At Company]]&lt;=8,"6-8 Years",IF(Table_1[[#This Row],[Years At Company]]&lt;=11,"9-11 Years","12+ Years"))))</f>
        <v>0-2 Years</v>
      </c>
    </row>
    <row r="744" spans="1:48"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c r="AS744" s="13" t="str">
        <f>IF(Data!Q744&lt;=25,"18-25",IF(Data!Q744&lt;=35,"26-35",IF(Data!Q744&lt;=45,"36-45","46+")))</f>
        <v>46+</v>
      </c>
      <c r="AT744" s="13" t="str">
        <f t="shared" si="11"/>
        <v>Senior</v>
      </c>
      <c r="AU744" t="str">
        <f>IF(Table_1[[#This Row],[Percent Salary Hike]]&lt;=12,"10-12%",IF(Table_1[[#This Row],[Percent Salary Hike]]&lt;=15,"13-15%",IF(Table_1[[#This Row],[Percent Salary Hike]]&lt;=18,"16-18%",IF(Table_1[[#This Row],[Percent Salary Hike]]&lt;=21,"19-21%","22%+"))))</f>
        <v>16-18%</v>
      </c>
      <c r="AV744" t="str">
        <f>IF(Table_1[[#This Row],[Years At Company]]&lt;=2,"0-2 Years",IF(Table_1[[#This Row],[Years At Company]]&lt;=5,"3-5 Years",IF(Table_1[[#This Row],[Years At Company]]&lt;=8,"6-8 Years",IF(Table_1[[#This Row],[Years At Company]]&lt;=11,"9-11 Years","12+ Years"))))</f>
        <v>0-2 Years</v>
      </c>
    </row>
    <row r="745" spans="1:48"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c r="AS745" s="13" t="str">
        <f>IF(Data!Q745&lt;=25,"18-25",IF(Data!Q745&lt;=35,"26-35",IF(Data!Q745&lt;=45,"36-45","46+")))</f>
        <v>46+</v>
      </c>
      <c r="AT745" s="13" t="str">
        <f t="shared" si="11"/>
        <v>Senior</v>
      </c>
      <c r="AU745" t="str">
        <f>IF(Table_1[[#This Row],[Percent Salary Hike]]&lt;=12,"10-12%",IF(Table_1[[#This Row],[Percent Salary Hike]]&lt;=15,"13-15%",IF(Table_1[[#This Row],[Percent Salary Hike]]&lt;=18,"16-18%",IF(Table_1[[#This Row],[Percent Salary Hike]]&lt;=21,"19-21%","22%+"))))</f>
        <v>13-15%</v>
      </c>
      <c r="AV745" t="str">
        <f>IF(Table_1[[#This Row],[Years At Company]]&lt;=2,"0-2 Years",IF(Table_1[[#This Row],[Years At Company]]&lt;=5,"3-5 Years",IF(Table_1[[#This Row],[Years At Company]]&lt;=8,"6-8 Years",IF(Table_1[[#This Row],[Years At Company]]&lt;=11,"9-11 Years","12+ Years"))))</f>
        <v>3-5 Years</v>
      </c>
    </row>
    <row r="746" spans="1:48"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c r="AS746" s="13" t="str">
        <f>IF(Data!Q746&lt;=25,"18-25",IF(Data!Q746&lt;=35,"26-35",IF(Data!Q746&lt;=45,"36-45","46+")))</f>
        <v>36-45</v>
      </c>
      <c r="AT746" s="13" t="str">
        <f t="shared" si="11"/>
        <v>Mid Career</v>
      </c>
      <c r="AU746" t="str">
        <f>IF(Table_1[[#This Row],[Percent Salary Hike]]&lt;=12,"10-12%",IF(Table_1[[#This Row],[Percent Salary Hike]]&lt;=15,"13-15%",IF(Table_1[[#This Row],[Percent Salary Hike]]&lt;=18,"16-18%",IF(Table_1[[#This Row],[Percent Salary Hike]]&lt;=21,"19-21%","22%+"))))</f>
        <v>13-15%</v>
      </c>
      <c r="AV746" t="str">
        <f>IF(Table_1[[#This Row],[Years At Company]]&lt;=2,"0-2 Years",IF(Table_1[[#This Row],[Years At Company]]&lt;=5,"3-5 Years",IF(Table_1[[#This Row],[Years At Company]]&lt;=8,"6-8 Years",IF(Table_1[[#This Row],[Years At Company]]&lt;=11,"9-11 Years","12+ Years"))))</f>
        <v>0-2 Years</v>
      </c>
    </row>
    <row r="747" spans="1:48"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c r="AS747" s="13" t="str">
        <f>IF(Data!Q747&lt;=25,"18-25",IF(Data!Q747&lt;=35,"26-35",IF(Data!Q747&lt;=45,"36-45","46+")))</f>
        <v>46+</v>
      </c>
      <c r="AT747" s="13" t="str">
        <f t="shared" si="11"/>
        <v>Senior</v>
      </c>
      <c r="AU747" t="str">
        <f>IF(Table_1[[#This Row],[Percent Salary Hike]]&lt;=12,"10-12%",IF(Table_1[[#This Row],[Percent Salary Hike]]&lt;=15,"13-15%",IF(Table_1[[#This Row],[Percent Salary Hike]]&lt;=18,"16-18%",IF(Table_1[[#This Row],[Percent Salary Hike]]&lt;=21,"19-21%","22%+"))))</f>
        <v>13-15%</v>
      </c>
      <c r="AV747" t="str">
        <f>IF(Table_1[[#This Row],[Years At Company]]&lt;=2,"0-2 Years",IF(Table_1[[#This Row],[Years At Company]]&lt;=5,"3-5 Years",IF(Table_1[[#This Row],[Years At Company]]&lt;=8,"6-8 Years",IF(Table_1[[#This Row],[Years At Company]]&lt;=11,"9-11 Years","12+ Years"))))</f>
        <v>6-8 Years</v>
      </c>
    </row>
    <row r="748" spans="1:48"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c r="AS748" s="13" t="str">
        <f>IF(Data!Q748&lt;=25,"18-25",IF(Data!Q748&lt;=35,"26-35",IF(Data!Q748&lt;=45,"36-45","46+")))</f>
        <v>36-45</v>
      </c>
      <c r="AT748" s="13" t="str">
        <f t="shared" si="11"/>
        <v>Mid Career</v>
      </c>
      <c r="AU748" t="str">
        <f>IF(Table_1[[#This Row],[Percent Salary Hike]]&lt;=12,"10-12%",IF(Table_1[[#This Row],[Percent Salary Hike]]&lt;=15,"13-15%",IF(Table_1[[#This Row],[Percent Salary Hike]]&lt;=18,"16-18%",IF(Table_1[[#This Row],[Percent Salary Hike]]&lt;=21,"19-21%","22%+"))))</f>
        <v>22%+</v>
      </c>
      <c r="AV748" t="str">
        <f>IF(Table_1[[#This Row],[Years At Company]]&lt;=2,"0-2 Years",IF(Table_1[[#This Row],[Years At Company]]&lt;=5,"3-5 Years",IF(Table_1[[#This Row],[Years At Company]]&lt;=8,"6-8 Years",IF(Table_1[[#This Row],[Years At Company]]&lt;=11,"9-11 Years","12+ Years"))))</f>
        <v>12+ Years</v>
      </c>
    </row>
    <row r="749" spans="1:48"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c r="AS749" s="13" t="str">
        <f>IF(Data!Q749&lt;=25,"18-25",IF(Data!Q749&lt;=35,"26-35",IF(Data!Q749&lt;=45,"36-45","46+")))</f>
        <v>36-45</v>
      </c>
      <c r="AT749" s="13" t="str">
        <f t="shared" si="11"/>
        <v>Mid Career</v>
      </c>
      <c r="AU749" t="str">
        <f>IF(Table_1[[#This Row],[Percent Salary Hike]]&lt;=12,"10-12%",IF(Table_1[[#This Row],[Percent Salary Hike]]&lt;=15,"13-15%",IF(Table_1[[#This Row],[Percent Salary Hike]]&lt;=18,"16-18%",IF(Table_1[[#This Row],[Percent Salary Hike]]&lt;=21,"19-21%","22%+"))))</f>
        <v>10-12%</v>
      </c>
      <c r="AV749" t="str">
        <f>IF(Table_1[[#This Row],[Years At Company]]&lt;=2,"0-2 Years",IF(Table_1[[#This Row],[Years At Company]]&lt;=5,"3-5 Years",IF(Table_1[[#This Row],[Years At Company]]&lt;=8,"6-8 Years",IF(Table_1[[#This Row],[Years At Company]]&lt;=11,"9-11 Years","12+ Years"))))</f>
        <v>0-2 Years</v>
      </c>
    </row>
    <row r="750" spans="1:48"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c r="AS750" s="13" t="str">
        <f>IF(Data!Q750&lt;=25,"18-25",IF(Data!Q750&lt;=35,"26-35",IF(Data!Q750&lt;=45,"36-45","46+")))</f>
        <v>26-35</v>
      </c>
      <c r="AT750" s="13" t="str">
        <f t="shared" si="11"/>
        <v>Early Career</v>
      </c>
      <c r="AU750" t="str">
        <f>IF(Table_1[[#This Row],[Percent Salary Hike]]&lt;=12,"10-12%",IF(Table_1[[#This Row],[Percent Salary Hike]]&lt;=15,"13-15%",IF(Table_1[[#This Row],[Percent Salary Hike]]&lt;=18,"16-18%",IF(Table_1[[#This Row],[Percent Salary Hike]]&lt;=21,"19-21%","22%+"))))</f>
        <v>16-18%</v>
      </c>
      <c r="AV750" t="str">
        <f>IF(Table_1[[#This Row],[Years At Company]]&lt;=2,"0-2 Years",IF(Table_1[[#This Row],[Years At Company]]&lt;=5,"3-5 Years",IF(Table_1[[#This Row],[Years At Company]]&lt;=8,"6-8 Years",IF(Table_1[[#This Row],[Years At Company]]&lt;=11,"9-11 Years","12+ Years"))))</f>
        <v>0-2 Years</v>
      </c>
    </row>
    <row r="751" spans="1:48"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c r="AS751" s="13" t="str">
        <f>IF(Data!Q751&lt;=25,"18-25",IF(Data!Q751&lt;=35,"26-35",IF(Data!Q751&lt;=45,"36-45","46+")))</f>
        <v>46+</v>
      </c>
      <c r="AT751" s="13" t="str">
        <f t="shared" si="11"/>
        <v>Senior</v>
      </c>
      <c r="AU751" t="str">
        <f>IF(Table_1[[#This Row],[Percent Salary Hike]]&lt;=12,"10-12%",IF(Table_1[[#This Row],[Percent Salary Hike]]&lt;=15,"13-15%",IF(Table_1[[#This Row],[Percent Salary Hike]]&lt;=18,"16-18%",IF(Table_1[[#This Row],[Percent Salary Hike]]&lt;=21,"19-21%","22%+"))))</f>
        <v>13-15%</v>
      </c>
      <c r="AV751" t="str">
        <f>IF(Table_1[[#This Row],[Years At Company]]&lt;=2,"0-2 Years",IF(Table_1[[#This Row],[Years At Company]]&lt;=5,"3-5 Years",IF(Table_1[[#This Row],[Years At Company]]&lt;=8,"6-8 Years",IF(Table_1[[#This Row],[Years At Company]]&lt;=11,"9-11 Years","12+ Years"))))</f>
        <v>12+ Years</v>
      </c>
    </row>
    <row r="752" spans="1:48"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c r="AS752" s="13" t="str">
        <f>IF(Data!Q752&lt;=25,"18-25",IF(Data!Q752&lt;=35,"26-35",IF(Data!Q752&lt;=45,"36-45","46+")))</f>
        <v>36-45</v>
      </c>
      <c r="AT752" s="13" t="str">
        <f t="shared" si="11"/>
        <v>Mid Career</v>
      </c>
      <c r="AU752" t="str">
        <f>IF(Table_1[[#This Row],[Percent Salary Hike]]&lt;=12,"10-12%",IF(Table_1[[#This Row],[Percent Salary Hike]]&lt;=15,"13-15%",IF(Table_1[[#This Row],[Percent Salary Hike]]&lt;=18,"16-18%",IF(Table_1[[#This Row],[Percent Salary Hike]]&lt;=21,"19-21%","22%+"))))</f>
        <v>16-18%</v>
      </c>
      <c r="AV752" t="str">
        <f>IF(Table_1[[#This Row],[Years At Company]]&lt;=2,"0-2 Years",IF(Table_1[[#This Row],[Years At Company]]&lt;=5,"3-5 Years",IF(Table_1[[#This Row],[Years At Company]]&lt;=8,"6-8 Years",IF(Table_1[[#This Row],[Years At Company]]&lt;=11,"9-11 Years","12+ Years"))))</f>
        <v>12+ Years</v>
      </c>
    </row>
    <row r="753" spans="1:48"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c r="AS753" s="13" t="str">
        <f>IF(Data!Q753&lt;=25,"18-25",IF(Data!Q753&lt;=35,"26-35",IF(Data!Q753&lt;=45,"36-45","46+")))</f>
        <v>46+</v>
      </c>
      <c r="AT753" s="13" t="str">
        <f t="shared" si="11"/>
        <v>Senior</v>
      </c>
      <c r="AU753" t="str">
        <f>IF(Table_1[[#This Row],[Percent Salary Hike]]&lt;=12,"10-12%",IF(Table_1[[#This Row],[Percent Salary Hike]]&lt;=15,"13-15%",IF(Table_1[[#This Row],[Percent Salary Hike]]&lt;=18,"16-18%",IF(Table_1[[#This Row],[Percent Salary Hike]]&lt;=21,"19-21%","22%+"))))</f>
        <v>10-12%</v>
      </c>
      <c r="AV753" t="str">
        <f>IF(Table_1[[#This Row],[Years At Company]]&lt;=2,"0-2 Years",IF(Table_1[[#This Row],[Years At Company]]&lt;=5,"3-5 Years",IF(Table_1[[#This Row],[Years At Company]]&lt;=8,"6-8 Years",IF(Table_1[[#This Row],[Years At Company]]&lt;=11,"9-11 Years","12+ Years"))))</f>
        <v>12+ Years</v>
      </c>
    </row>
    <row r="754" spans="1:48"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c r="AS754" s="13" t="str">
        <f>IF(Data!Q754&lt;=25,"18-25",IF(Data!Q754&lt;=35,"26-35",IF(Data!Q754&lt;=45,"36-45","46+")))</f>
        <v>36-45</v>
      </c>
      <c r="AT754" s="13" t="str">
        <f t="shared" si="11"/>
        <v>Mid Career</v>
      </c>
      <c r="AU754" t="str">
        <f>IF(Table_1[[#This Row],[Percent Salary Hike]]&lt;=12,"10-12%",IF(Table_1[[#This Row],[Percent Salary Hike]]&lt;=15,"13-15%",IF(Table_1[[#This Row],[Percent Salary Hike]]&lt;=18,"16-18%",IF(Table_1[[#This Row],[Percent Salary Hike]]&lt;=21,"19-21%","22%+"))))</f>
        <v>16-18%</v>
      </c>
      <c r="AV754" t="str">
        <f>IF(Table_1[[#This Row],[Years At Company]]&lt;=2,"0-2 Years",IF(Table_1[[#This Row],[Years At Company]]&lt;=5,"3-5 Years",IF(Table_1[[#This Row],[Years At Company]]&lt;=8,"6-8 Years",IF(Table_1[[#This Row],[Years At Company]]&lt;=11,"9-11 Years","12+ Years"))))</f>
        <v>12+ Years</v>
      </c>
    </row>
    <row r="755" spans="1:48"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c r="AS755" s="13" t="str">
        <f>IF(Data!Q755&lt;=25,"18-25",IF(Data!Q755&lt;=35,"26-35",IF(Data!Q755&lt;=45,"36-45","46+")))</f>
        <v>36-45</v>
      </c>
      <c r="AT755" s="13" t="str">
        <f t="shared" si="11"/>
        <v>Mid Career</v>
      </c>
      <c r="AU755" t="str">
        <f>IF(Table_1[[#This Row],[Percent Salary Hike]]&lt;=12,"10-12%",IF(Table_1[[#This Row],[Percent Salary Hike]]&lt;=15,"13-15%",IF(Table_1[[#This Row],[Percent Salary Hike]]&lt;=18,"16-18%",IF(Table_1[[#This Row],[Percent Salary Hike]]&lt;=21,"19-21%","22%+"))))</f>
        <v>13-15%</v>
      </c>
      <c r="AV755" t="str">
        <f>IF(Table_1[[#This Row],[Years At Company]]&lt;=2,"0-2 Years",IF(Table_1[[#This Row],[Years At Company]]&lt;=5,"3-5 Years",IF(Table_1[[#This Row],[Years At Company]]&lt;=8,"6-8 Years",IF(Table_1[[#This Row],[Years At Company]]&lt;=11,"9-11 Years","12+ Years"))))</f>
        <v>12+ Years</v>
      </c>
    </row>
    <row r="756" spans="1:48"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c r="AS756" s="13" t="str">
        <f>IF(Data!Q756&lt;=25,"18-25",IF(Data!Q756&lt;=35,"26-35",IF(Data!Q756&lt;=45,"36-45","46+")))</f>
        <v>26-35</v>
      </c>
      <c r="AT756" s="13" t="str">
        <f t="shared" si="11"/>
        <v>Early Career</v>
      </c>
      <c r="AU756" t="str">
        <f>IF(Table_1[[#This Row],[Percent Salary Hike]]&lt;=12,"10-12%",IF(Table_1[[#This Row],[Percent Salary Hike]]&lt;=15,"13-15%",IF(Table_1[[#This Row],[Percent Salary Hike]]&lt;=18,"16-18%",IF(Table_1[[#This Row],[Percent Salary Hike]]&lt;=21,"19-21%","22%+"))))</f>
        <v>19-21%</v>
      </c>
      <c r="AV756" t="str">
        <f>IF(Table_1[[#This Row],[Years At Company]]&lt;=2,"0-2 Years",IF(Table_1[[#This Row],[Years At Company]]&lt;=5,"3-5 Years",IF(Table_1[[#This Row],[Years At Company]]&lt;=8,"6-8 Years",IF(Table_1[[#This Row],[Years At Company]]&lt;=11,"9-11 Years","12+ Years"))))</f>
        <v>0-2 Years</v>
      </c>
    </row>
    <row r="757" spans="1:48"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c r="AS757" s="13" t="str">
        <f>IF(Data!Q757&lt;=25,"18-25",IF(Data!Q757&lt;=35,"26-35",IF(Data!Q757&lt;=45,"36-45","46+")))</f>
        <v>36-45</v>
      </c>
      <c r="AT757" s="13" t="str">
        <f t="shared" si="11"/>
        <v>Mid Career</v>
      </c>
      <c r="AU757" t="str">
        <f>IF(Table_1[[#This Row],[Percent Salary Hike]]&lt;=12,"10-12%",IF(Table_1[[#This Row],[Percent Salary Hike]]&lt;=15,"13-15%",IF(Table_1[[#This Row],[Percent Salary Hike]]&lt;=18,"16-18%",IF(Table_1[[#This Row],[Percent Salary Hike]]&lt;=21,"19-21%","22%+"))))</f>
        <v>13-15%</v>
      </c>
      <c r="AV757" t="str">
        <f>IF(Table_1[[#This Row],[Years At Company]]&lt;=2,"0-2 Years",IF(Table_1[[#This Row],[Years At Company]]&lt;=5,"3-5 Years",IF(Table_1[[#This Row],[Years At Company]]&lt;=8,"6-8 Years",IF(Table_1[[#This Row],[Years At Company]]&lt;=11,"9-11 Years","12+ Years"))))</f>
        <v>9-11 Years</v>
      </c>
    </row>
    <row r="758" spans="1:48"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c r="AS758" s="13" t="str">
        <f>IF(Data!Q758&lt;=25,"18-25",IF(Data!Q758&lt;=35,"26-35",IF(Data!Q758&lt;=45,"36-45","46+")))</f>
        <v>26-35</v>
      </c>
      <c r="AT758" s="13" t="str">
        <f t="shared" si="11"/>
        <v>Early Career</v>
      </c>
      <c r="AU758" t="str">
        <f>IF(Table_1[[#This Row],[Percent Salary Hike]]&lt;=12,"10-12%",IF(Table_1[[#This Row],[Percent Salary Hike]]&lt;=15,"13-15%",IF(Table_1[[#This Row],[Percent Salary Hike]]&lt;=18,"16-18%",IF(Table_1[[#This Row],[Percent Salary Hike]]&lt;=21,"19-21%","22%+"))))</f>
        <v>10-12%</v>
      </c>
      <c r="AV758" t="str">
        <f>IF(Table_1[[#This Row],[Years At Company]]&lt;=2,"0-2 Years",IF(Table_1[[#This Row],[Years At Company]]&lt;=5,"3-5 Years",IF(Table_1[[#This Row],[Years At Company]]&lt;=8,"6-8 Years",IF(Table_1[[#This Row],[Years At Company]]&lt;=11,"9-11 Years","12+ Years"))))</f>
        <v>6-8 Years</v>
      </c>
    </row>
    <row r="759" spans="1:48"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c r="AS759" s="13" t="str">
        <f>IF(Data!Q759&lt;=25,"18-25",IF(Data!Q759&lt;=35,"26-35",IF(Data!Q759&lt;=45,"36-45","46+")))</f>
        <v>26-35</v>
      </c>
      <c r="AT759" s="13" t="str">
        <f t="shared" si="11"/>
        <v>Early Career</v>
      </c>
      <c r="AU759" t="str">
        <f>IF(Table_1[[#This Row],[Percent Salary Hike]]&lt;=12,"10-12%",IF(Table_1[[#This Row],[Percent Salary Hike]]&lt;=15,"13-15%",IF(Table_1[[#This Row],[Percent Salary Hike]]&lt;=18,"16-18%",IF(Table_1[[#This Row],[Percent Salary Hike]]&lt;=21,"19-21%","22%+"))))</f>
        <v>10-12%</v>
      </c>
      <c r="AV759" t="str">
        <f>IF(Table_1[[#This Row],[Years At Company]]&lt;=2,"0-2 Years",IF(Table_1[[#This Row],[Years At Company]]&lt;=5,"3-5 Years",IF(Table_1[[#This Row],[Years At Company]]&lt;=8,"6-8 Years",IF(Table_1[[#This Row],[Years At Company]]&lt;=11,"9-11 Years","12+ Years"))))</f>
        <v>12+ Years</v>
      </c>
    </row>
    <row r="760" spans="1:48"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c r="AS760" s="13" t="str">
        <f>IF(Data!Q760&lt;=25,"18-25",IF(Data!Q760&lt;=35,"26-35",IF(Data!Q760&lt;=45,"36-45","46+")))</f>
        <v>46+</v>
      </c>
      <c r="AT760" s="13" t="str">
        <f t="shared" si="11"/>
        <v>Senior</v>
      </c>
      <c r="AU760" t="str">
        <f>IF(Table_1[[#This Row],[Percent Salary Hike]]&lt;=12,"10-12%",IF(Table_1[[#This Row],[Percent Salary Hike]]&lt;=15,"13-15%",IF(Table_1[[#This Row],[Percent Salary Hike]]&lt;=18,"16-18%",IF(Table_1[[#This Row],[Percent Salary Hike]]&lt;=21,"19-21%","22%+"))))</f>
        <v>13-15%</v>
      </c>
      <c r="AV760" t="str">
        <f>IF(Table_1[[#This Row],[Years At Company]]&lt;=2,"0-2 Years",IF(Table_1[[#This Row],[Years At Company]]&lt;=5,"3-5 Years",IF(Table_1[[#This Row],[Years At Company]]&lt;=8,"6-8 Years",IF(Table_1[[#This Row],[Years At Company]]&lt;=11,"9-11 Years","12+ Years"))))</f>
        <v>6-8 Years</v>
      </c>
    </row>
    <row r="761" spans="1:48"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c r="AS761" s="13" t="str">
        <f>IF(Data!Q761&lt;=25,"18-25",IF(Data!Q761&lt;=35,"26-35",IF(Data!Q761&lt;=45,"36-45","46+")))</f>
        <v>36-45</v>
      </c>
      <c r="AT761" s="13" t="str">
        <f t="shared" si="11"/>
        <v>Mid Career</v>
      </c>
      <c r="AU761" t="str">
        <f>IF(Table_1[[#This Row],[Percent Salary Hike]]&lt;=12,"10-12%",IF(Table_1[[#This Row],[Percent Salary Hike]]&lt;=15,"13-15%",IF(Table_1[[#This Row],[Percent Salary Hike]]&lt;=18,"16-18%",IF(Table_1[[#This Row],[Percent Salary Hike]]&lt;=21,"19-21%","22%+"))))</f>
        <v>16-18%</v>
      </c>
      <c r="AV761" t="str">
        <f>IF(Table_1[[#This Row],[Years At Company]]&lt;=2,"0-2 Years",IF(Table_1[[#This Row],[Years At Company]]&lt;=5,"3-5 Years",IF(Table_1[[#This Row],[Years At Company]]&lt;=8,"6-8 Years",IF(Table_1[[#This Row],[Years At Company]]&lt;=11,"9-11 Years","12+ Years"))))</f>
        <v>6-8 Years</v>
      </c>
    </row>
    <row r="762" spans="1:48"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c r="AS762" s="13" t="str">
        <f>IF(Data!Q762&lt;=25,"18-25",IF(Data!Q762&lt;=35,"26-35",IF(Data!Q762&lt;=45,"36-45","46+")))</f>
        <v>46+</v>
      </c>
      <c r="AT762" s="13" t="str">
        <f t="shared" si="11"/>
        <v>Senior</v>
      </c>
      <c r="AU762" t="str">
        <f>IF(Table_1[[#This Row],[Percent Salary Hike]]&lt;=12,"10-12%",IF(Table_1[[#This Row],[Percent Salary Hike]]&lt;=15,"13-15%",IF(Table_1[[#This Row],[Percent Salary Hike]]&lt;=18,"16-18%",IF(Table_1[[#This Row],[Percent Salary Hike]]&lt;=21,"19-21%","22%+"))))</f>
        <v>10-12%</v>
      </c>
      <c r="AV762" t="str">
        <f>IF(Table_1[[#This Row],[Years At Company]]&lt;=2,"0-2 Years",IF(Table_1[[#This Row],[Years At Company]]&lt;=5,"3-5 Years",IF(Table_1[[#This Row],[Years At Company]]&lt;=8,"6-8 Years",IF(Table_1[[#This Row],[Years At Company]]&lt;=11,"9-11 Years","12+ Years"))))</f>
        <v>12+ Years</v>
      </c>
    </row>
    <row r="763" spans="1:48"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c r="AS763" s="13" t="str">
        <f>IF(Data!Q763&lt;=25,"18-25",IF(Data!Q763&lt;=35,"26-35",IF(Data!Q763&lt;=45,"36-45","46+")))</f>
        <v>36-45</v>
      </c>
      <c r="AT763" s="13" t="str">
        <f t="shared" si="11"/>
        <v>Mid Career</v>
      </c>
      <c r="AU763" t="str">
        <f>IF(Table_1[[#This Row],[Percent Salary Hike]]&lt;=12,"10-12%",IF(Table_1[[#This Row],[Percent Salary Hike]]&lt;=15,"13-15%",IF(Table_1[[#This Row],[Percent Salary Hike]]&lt;=18,"16-18%",IF(Table_1[[#This Row],[Percent Salary Hike]]&lt;=21,"19-21%","22%+"))))</f>
        <v>13-15%</v>
      </c>
      <c r="AV763" t="str">
        <f>IF(Table_1[[#This Row],[Years At Company]]&lt;=2,"0-2 Years",IF(Table_1[[#This Row],[Years At Company]]&lt;=5,"3-5 Years",IF(Table_1[[#This Row],[Years At Company]]&lt;=8,"6-8 Years",IF(Table_1[[#This Row],[Years At Company]]&lt;=11,"9-11 Years","12+ Years"))))</f>
        <v>0-2 Years</v>
      </c>
    </row>
    <row r="764" spans="1:48"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c r="AS764" s="13" t="str">
        <f>IF(Data!Q764&lt;=25,"18-25",IF(Data!Q764&lt;=35,"26-35",IF(Data!Q764&lt;=45,"36-45","46+")))</f>
        <v>26-35</v>
      </c>
      <c r="AT764" s="13" t="str">
        <f t="shared" si="11"/>
        <v>Early Career</v>
      </c>
      <c r="AU764" t="str">
        <f>IF(Table_1[[#This Row],[Percent Salary Hike]]&lt;=12,"10-12%",IF(Table_1[[#This Row],[Percent Salary Hike]]&lt;=15,"13-15%",IF(Table_1[[#This Row],[Percent Salary Hike]]&lt;=18,"16-18%",IF(Table_1[[#This Row],[Percent Salary Hike]]&lt;=21,"19-21%","22%+"))))</f>
        <v>13-15%</v>
      </c>
      <c r="AV764" t="str">
        <f>IF(Table_1[[#This Row],[Years At Company]]&lt;=2,"0-2 Years",IF(Table_1[[#This Row],[Years At Company]]&lt;=5,"3-5 Years",IF(Table_1[[#This Row],[Years At Company]]&lt;=8,"6-8 Years",IF(Table_1[[#This Row],[Years At Company]]&lt;=11,"9-11 Years","12+ Years"))))</f>
        <v>3-5 Years</v>
      </c>
    </row>
    <row r="765" spans="1:48"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c r="AS765" s="13" t="str">
        <f>IF(Data!Q765&lt;=25,"18-25",IF(Data!Q765&lt;=35,"26-35",IF(Data!Q765&lt;=45,"36-45","46+")))</f>
        <v>26-35</v>
      </c>
      <c r="AT765" s="13" t="str">
        <f t="shared" si="11"/>
        <v>Early Career</v>
      </c>
      <c r="AU765" t="str">
        <f>IF(Table_1[[#This Row],[Percent Salary Hike]]&lt;=12,"10-12%",IF(Table_1[[#This Row],[Percent Salary Hike]]&lt;=15,"13-15%",IF(Table_1[[#This Row],[Percent Salary Hike]]&lt;=18,"16-18%",IF(Table_1[[#This Row],[Percent Salary Hike]]&lt;=21,"19-21%","22%+"))))</f>
        <v>19-21%</v>
      </c>
      <c r="AV765" t="str">
        <f>IF(Table_1[[#This Row],[Years At Company]]&lt;=2,"0-2 Years",IF(Table_1[[#This Row],[Years At Company]]&lt;=5,"3-5 Years",IF(Table_1[[#This Row],[Years At Company]]&lt;=8,"6-8 Years",IF(Table_1[[#This Row],[Years At Company]]&lt;=11,"9-11 Years","12+ Years"))))</f>
        <v>0-2 Years</v>
      </c>
    </row>
    <row r="766" spans="1:48"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c r="AS766" s="13" t="str">
        <f>IF(Data!Q766&lt;=25,"18-25",IF(Data!Q766&lt;=35,"26-35",IF(Data!Q766&lt;=45,"36-45","46+")))</f>
        <v>26-35</v>
      </c>
      <c r="AT766" s="13" t="str">
        <f t="shared" si="11"/>
        <v>Early Career</v>
      </c>
      <c r="AU766" t="str">
        <f>IF(Table_1[[#This Row],[Percent Salary Hike]]&lt;=12,"10-12%",IF(Table_1[[#This Row],[Percent Salary Hike]]&lt;=15,"13-15%",IF(Table_1[[#This Row],[Percent Salary Hike]]&lt;=18,"16-18%",IF(Table_1[[#This Row],[Percent Salary Hike]]&lt;=21,"19-21%","22%+"))))</f>
        <v>22%+</v>
      </c>
      <c r="AV766" t="str">
        <f>IF(Table_1[[#This Row],[Years At Company]]&lt;=2,"0-2 Years",IF(Table_1[[#This Row],[Years At Company]]&lt;=5,"3-5 Years",IF(Table_1[[#This Row],[Years At Company]]&lt;=8,"6-8 Years",IF(Table_1[[#This Row],[Years At Company]]&lt;=11,"9-11 Years","12+ Years"))))</f>
        <v>0-2 Years</v>
      </c>
    </row>
    <row r="767" spans="1:48"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c r="AS767" s="13" t="str">
        <f>IF(Data!Q767&lt;=25,"18-25",IF(Data!Q767&lt;=35,"26-35",IF(Data!Q767&lt;=45,"36-45","46+")))</f>
        <v>36-45</v>
      </c>
      <c r="AT767" s="13" t="str">
        <f t="shared" si="11"/>
        <v>Mid Career</v>
      </c>
      <c r="AU767" t="str">
        <f>IF(Table_1[[#This Row],[Percent Salary Hike]]&lt;=12,"10-12%",IF(Table_1[[#This Row],[Percent Salary Hike]]&lt;=15,"13-15%",IF(Table_1[[#This Row],[Percent Salary Hike]]&lt;=18,"16-18%",IF(Table_1[[#This Row],[Percent Salary Hike]]&lt;=21,"19-21%","22%+"))))</f>
        <v>16-18%</v>
      </c>
      <c r="AV767" t="str">
        <f>IF(Table_1[[#This Row],[Years At Company]]&lt;=2,"0-2 Years",IF(Table_1[[#This Row],[Years At Company]]&lt;=5,"3-5 Years",IF(Table_1[[#This Row],[Years At Company]]&lt;=8,"6-8 Years",IF(Table_1[[#This Row],[Years At Company]]&lt;=11,"9-11 Years","12+ Years"))))</f>
        <v>0-2 Years</v>
      </c>
    </row>
    <row r="768" spans="1:48"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c r="AS768" s="13" t="str">
        <f>IF(Data!Q768&lt;=25,"18-25",IF(Data!Q768&lt;=35,"26-35",IF(Data!Q768&lt;=45,"36-45","46+")))</f>
        <v>46+</v>
      </c>
      <c r="AT768" s="13" t="str">
        <f t="shared" si="11"/>
        <v>Senior</v>
      </c>
      <c r="AU768" t="str">
        <f>IF(Table_1[[#This Row],[Percent Salary Hike]]&lt;=12,"10-12%",IF(Table_1[[#This Row],[Percent Salary Hike]]&lt;=15,"13-15%",IF(Table_1[[#This Row],[Percent Salary Hike]]&lt;=18,"16-18%",IF(Table_1[[#This Row],[Percent Salary Hike]]&lt;=21,"19-21%","22%+"))))</f>
        <v>10-12%</v>
      </c>
      <c r="AV768" t="str">
        <f>IF(Table_1[[#This Row],[Years At Company]]&lt;=2,"0-2 Years",IF(Table_1[[#This Row],[Years At Company]]&lt;=5,"3-5 Years",IF(Table_1[[#This Row],[Years At Company]]&lt;=8,"6-8 Years",IF(Table_1[[#This Row],[Years At Company]]&lt;=11,"9-11 Years","12+ Years"))))</f>
        <v>6-8 Years</v>
      </c>
    </row>
    <row r="769" spans="1:48"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c r="AS769" s="13" t="str">
        <f>IF(Data!Q769&lt;=25,"18-25",IF(Data!Q769&lt;=35,"26-35",IF(Data!Q769&lt;=45,"36-45","46+")))</f>
        <v>36-45</v>
      </c>
      <c r="AT769" s="13" t="str">
        <f t="shared" si="11"/>
        <v>Mid Career</v>
      </c>
      <c r="AU769" t="str">
        <f>IF(Table_1[[#This Row],[Percent Salary Hike]]&lt;=12,"10-12%",IF(Table_1[[#This Row],[Percent Salary Hike]]&lt;=15,"13-15%",IF(Table_1[[#This Row],[Percent Salary Hike]]&lt;=18,"16-18%",IF(Table_1[[#This Row],[Percent Salary Hike]]&lt;=21,"19-21%","22%+"))))</f>
        <v>13-15%</v>
      </c>
      <c r="AV769" t="str">
        <f>IF(Table_1[[#This Row],[Years At Company]]&lt;=2,"0-2 Years",IF(Table_1[[#This Row],[Years At Company]]&lt;=5,"3-5 Years",IF(Table_1[[#This Row],[Years At Company]]&lt;=8,"6-8 Years",IF(Table_1[[#This Row],[Years At Company]]&lt;=11,"9-11 Years","12+ Years"))))</f>
        <v>3-5 Years</v>
      </c>
    </row>
    <row r="770" spans="1:48"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c r="AS770" s="13" t="str">
        <f>IF(Data!Q770&lt;=25,"18-25",IF(Data!Q770&lt;=35,"26-35",IF(Data!Q770&lt;=45,"36-45","46+")))</f>
        <v>36-45</v>
      </c>
      <c r="AT770" s="13" t="str">
        <f t="shared" ref="AT770:AT833" si="12">IF(AS770="18-25","Young",IF(AS770="26-35","Early Career",IF(AS770="36-45","Mid Career","Senior")))</f>
        <v>Mid Career</v>
      </c>
      <c r="AU770" t="str">
        <f>IF(Table_1[[#This Row],[Percent Salary Hike]]&lt;=12,"10-12%",IF(Table_1[[#This Row],[Percent Salary Hike]]&lt;=15,"13-15%",IF(Table_1[[#This Row],[Percent Salary Hike]]&lt;=18,"16-18%",IF(Table_1[[#This Row],[Percent Salary Hike]]&lt;=21,"19-21%","22%+"))))</f>
        <v>13-15%</v>
      </c>
      <c r="AV770" t="str">
        <f>IF(Table_1[[#This Row],[Years At Company]]&lt;=2,"0-2 Years",IF(Table_1[[#This Row],[Years At Company]]&lt;=5,"3-5 Years",IF(Table_1[[#This Row],[Years At Company]]&lt;=8,"6-8 Years",IF(Table_1[[#This Row],[Years At Company]]&lt;=11,"9-11 Years","12+ Years"))))</f>
        <v>6-8 Years</v>
      </c>
    </row>
    <row r="771" spans="1:48"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c r="AS771" s="13" t="str">
        <f>IF(Data!Q771&lt;=25,"18-25",IF(Data!Q771&lt;=35,"26-35",IF(Data!Q771&lt;=45,"36-45","46+")))</f>
        <v>26-35</v>
      </c>
      <c r="AT771" s="13" t="str">
        <f t="shared" si="12"/>
        <v>Early Career</v>
      </c>
      <c r="AU771" t="str">
        <f>IF(Table_1[[#This Row],[Percent Salary Hike]]&lt;=12,"10-12%",IF(Table_1[[#This Row],[Percent Salary Hike]]&lt;=15,"13-15%",IF(Table_1[[#This Row],[Percent Salary Hike]]&lt;=18,"16-18%",IF(Table_1[[#This Row],[Percent Salary Hike]]&lt;=21,"19-21%","22%+"))))</f>
        <v>13-15%</v>
      </c>
      <c r="AV771" t="str">
        <f>IF(Table_1[[#This Row],[Years At Company]]&lt;=2,"0-2 Years",IF(Table_1[[#This Row],[Years At Company]]&lt;=5,"3-5 Years",IF(Table_1[[#This Row],[Years At Company]]&lt;=8,"6-8 Years",IF(Table_1[[#This Row],[Years At Company]]&lt;=11,"9-11 Years","12+ Years"))))</f>
        <v>3-5 Years</v>
      </c>
    </row>
    <row r="772" spans="1:48"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c r="AS772" s="13" t="str">
        <f>IF(Data!Q772&lt;=25,"18-25",IF(Data!Q772&lt;=35,"26-35",IF(Data!Q772&lt;=45,"36-45","46+")))</f>
        <v>46+</v>
      </c>
      <c r="AT772" s="13" t="str">
        <f t="shared" si="12"/>
        <v>Senior</v>
      </c>
      <c r="AU772" t="str">
        <f>IF(Table_1[[#This Row],[Percent Salary Hike]]&lt;=12,"10-12%",IF(Table_1[[#This Row],[Percent Salary Hike]]&lt;=15,"13-15%",IF(Table_1[[#This Row],[Percent Salary Hike]]&lt;=18,"16-18%",IF(Table_1[[#This Row],[Percent Salary Hike]]&lt;=21,"19-21%","22%+"))))</f>
        <v>16-18%</v>
      </c>
      <c r="AV772" t="str">
        <f>IF(Table_1[[#This Row],[Years At Company]]&lt;=2,"0-2 Years",IF(Table_1[[#This Row],[Years At Company]]&lt;=5,"3-5 Years",IF(Table_1[[#This Row],[Years At Company]]&lt;=8,"6-8 Years",IF(Table_1[[#This Row],[Years At Company]]&lt;=11,"9-11 Years","12+ Years"))))</f>
        <v>0-2 Years</v>
      </c>
    </row>
    <row r="773" spans="1:48"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c r="AS773" s="13" t="str">
        <f>IF(Data!Q773&lt;=25,"18-25",IF(Data!Q773&lt;=35,"26-35",IF(Data!Q773&lt;=45,"36-45","46+")))</f>
        <v>46+</v>
      </c>
      <c r="AT773" s="13" t="str">
        <f t="shared" si="12"/>
        <v>Senior</v>
      </c>
      <c r="AU773" t="str">
        <f>IF(Table_1[[#This Row],[Percent Salary Hike]]&lt;=12,"10-12%",IF(Table_1[[#This Row],[Percent Salary Hike]]&lt;=15,"13-15%",IF(Table_1[[#This Row],[Percent Salary Hike]]&lt;=18,"16-18%",IF(Table_1[[#This Row],[Percent Salary Hike]]&lt;=21,"19-21%","22%+"))))</f>
        <v>10-12%</v>
      </c>
      <c r="AV773" t="str">
        <f>IF(Table_1[[#This Row],[Years At Company]]&lt;=2,"0-2 Years",IF(Table_1[[#This Row],[Years At Company]]&lt;=5,"3-5 Years",IF(Table_1[[#This Row],[Years At Company]]&lt;=8,"6-8 Years",IF(Table_1[[#This Row],[Years At Company]]&lt;=11,"9-11 Years","12+ Years"))))</f>
        <v>9-11 Years</v>
      </c>
    </row>
    <row r="774" spans="1:48"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c r="AS774" s="13" t="str">
        <f>IF(Data!Q774&lt;=25,"18-25",IF(Data!Q774&lt;=35,"26-35",IF(Data!Q774&lt;=45,"36-45","46+")))</f>
        <v>46+</v>
      </c>
      <c r="AT774" s="13" t="str">
        <f t="shared" si="12"/>
        <v>Senior</v>
      </c>
      <c r="AU774" t="str">
        <f>IF(Table_1[[#This Row],[Percent Salary Hike]]&lt;=12,"10-12%",IF(Table_1[[#This Row],[Percent Salary Hike]]&lt;=15,"13-15%",IF(Table_1[[#This Row],[Percent Salary Hike]]&lt;=18,"16-18%",IF(Table_1[[#This Row],[Percent Salary Hike]]&lt;=21,"19-21%","22%+"))))</f>
        <v>19-21%</v>
      </c>
      <c r="AV774" t="str">
        <f>IF(Table_1[[#This Row],[Years At Company]]&lt;=2,"0-2 Years",IF(Table_1[[#This Row],[Years At Company]]&lt;=5,"3-5 Years",IF(Table_1[[#This Row],[Years At Company]]&lt;=8,"6-8 Years",IF(Table_1[[#This Row],[Years At Company]]&lt;=11,"9-11 Years","12+ Years"))))</f>
        <v>3-5 Years</v>
      </c>
    </row>
    <row r="775" spans="1:48"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c r="AS775" s="13" t="str">
        <f>IF(Data!Q775&lt;=25,"18-25",IF(Data!Q775&lt;=35,"26-35",IF(Data!Q775&lt;=45,"36-45","46+")))</f>
        <v>36-45</v>
      </c>
      <c r="AT775" s="13" t="str">
        <f t="shared" si="12"/>
        <v>Mid Career</v>
      </c>
      <c r="AU775" t="str">
        <f>IF(Table_1[[#This Row],[Percent Salary Hike]]&lt;=12,"10-12%",IF(Table_1[[#This Row],[Percent Salary Hike]]&lt;=15,"13-15%",IF(Table_1[[#This Row],[Percent Salary Hike]]&lt;=18,"16-18%",IF(Table_1[[#This Row],[Percent Salary Hike]]&lt;=21,"19-21%","22%+"))))</f>
        <v>10-12%</v>
      </c>
      <c r="AV775" t="str">
        <f>IF(Table_1[[#This Row],[Years At Company]]&lt;=2,"0-2 Years",IF(Table_1[[#This Row],[Years At Company]]&lt;=5,"3-5 Years",IF(Table_1[[#This Row],[Years At Company]]&lt;=8,"6-8 Years",IF(Table_1[[#This Row],[Years At Company]]&lt;=11,"9-11 Years","12+ Years"))))</f>
        <v>12+ Years</v>
      </c>
    </row>
    <row r="776" spans="1:48"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c r="AS776" s="13" t="str">
        <f>IF(Data!Q776&lt;=25,"18-25",IF(Data!Q776&lt;=35,"26-35",IF(Data!Q776&lt;=45,"36-45","46+")))</f>
        <v>46+</v>
      </c>
      <c r="AT776" s="13" t="str">
        <f t="shared" si="12"/>
        <v>Senior</v>
      </c>
      <c r="AU776" t="str">
        <f>IF(Table_1[[#This Row],[Percent Salary Hike]]&lt;=12,"10-12%",IF(Table_1[[#This Row],[Percent Salary Hike]]&lt;=15,"13-15%",IF(Table_1[[#This Row],[Percent Salary Hike]]&lt;=18,"16-18%",IF(Table_1[[#This Row],[Percent Salary Hike]]&lt;=21,"19-21%","22%+"))))</f>
        <v>13-15%</v>
      </c>
      <c r="AV776" t="str">
        <f>IF(Table_1[[#This Row],[Years At Company]]&lt;=2,"0-2 Years",IF(Table_1[[#This Row],[Years At Company]]&lt;=5,"3-5 Years",IF(Table_1[[#This Row],[Years At Company]]&lt;=8,"6-8 Years",IF(Table_1[[#This Row],[Years At Company]]&lt;=11,"9-11 Years","12+ Years"))))</f>
        <v>9-11 Years</v>
      </c>
    </row>
    <row r="777" spans="1:48"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c r="AS777" s="13" t="str">
        <f>IF(Data!Q777&lt;=25,"18-25",IF(Data!Q777&lt;=35,"26-35",IF(Data!Q777&lt;=45,"36-45","46+")))</f>
        <v>36-45</v>
      </c>
      <c r="AT777" s="13" t="str">
        <f t="shared" si="12"/>
        <v>Mid Career</v>
      </c>
      <c r="AU777" t="str">
        <f>IF(Table_1[[#This Row],[Percent Salary Hike]]&lt;=12,"10-12%",IF(Table_1[[#This Row],[Percent Salary Hike]]&lt;=15,"13-15%",IF(Table_1[[#This Row],[Percent Salary Hike]]&lt;=18,"16-18%",IF(Table_1[[#This Row],[Percent Salary Hike]]&lt;=21,"19-21%","22%+"))))</f>
        <v>13-15%</v>
      </c>
      <c r="AV777" t="str">
        <f>IF(Table_1[[#This Row],[Years At Company]]&lt;=2,"0-2 Years",IF(Table_1[[#This Row],[Years At Company]]&lt;=5,"3-5 Years",IF(Table_1[[#This Row],[Years At Company]]&lt;=8,"6-8 Years",IF(Table_1[[#This Row],[Years At Company]]&lt;=11,"9-11 Years","12+ Years"))))</f>
        <v>0-2 Years</v>
      </c>
    </row>
    <row r="778" spans="1:48"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c r="AS778" s="13" t="str">
        <f>IF(Data!Q778&lt;=25,"18-25",IF(Data!Q778&lt;=35,"26-35",IF(Data!Q778&lt;=45,"36-45","46+")))</f>
        <v>18-25</v>
      </c>
      <c r="AT778" s="13" t="str">
        <f t="shared" si="12"/>
        <v>Young</v>
      </c>
      <c r="AU778" t="str">
        <f>IF(Table_1[[#This Row],[Percent Salary Hike]]&lt;=12,"10-12%",IF(Table_1[[#This Row],[Percent Salary Hike]]&lt;=15,"13-15%",IF(Table_1[[#This Row],[Percent Salary Hike]]&lt;=18,"16-18%",IF(Table_1[[#This Row],[Percent Salary Hike]]&lt;=21,"19-21%","22%+"))))</f>
        <v>13-15%</v>
      </c>
      <c r="AV778" t="str">
        <f>IF(Table_1[[#This Row],[Years At Company]]&lt;=2,"0-2 Years",IF(Table_1[[#This Row],[Years At Company]]&lt;=5,"3-5 Years",IF(Table_1[[#This Row],[Years At Company]]&lt;=8,"6-8 Years",IF(Table_1[[#This Row],[Years At Company]]&lt;=11,"9-11 Years","12+ Years"))))</f>
        <v>0-2 Years</v>
      </c>
    </row>
    <row r="779" spans="1:48"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c r="AS779" s="13" t="str">
        <f>IF(Data!Q779&lt;=25,"18-25",IF(Data!Q779&lt;=35,"26-35",IF(Data!Q779&lt;=45,"36-45","46+")))</f>
        <v>18-25</v>
      </c>
      <c r="AT779" s="13" t="str">
        <f t="shared" si="12"/>
        <v>Young</v>
      </c>
      <c r="AU779" t="str">
        <f>IF(Table_1[[#This Row],[Percent Salary Hike]]&lt;=12,"10-12%",IF(Table_1[[#This Row],[Percent Salary Hike]]&lt;=15,"13-15%",IF(Table_1[[#This Row],[Percent Salary Hike]]&lt;=18,"16-18%",IF(Table_1[[#This Row],[Percent Salary Hike]]&lt;=21,"19-21%","22%+"))))</f>
        <v>13-15%</v>
      </c>
      <c r="AV779" t="str">
        <f>IF(Table_1[[#This Row],[Years At Company]]&lt;=2,"0-2 Years",IF(Table_1[[#This Row],[Years At Company]]&lt;=5,"3-5 Years",IF(Table_1[[#This Row],[Years At Company]]&lt;=8,"6-8 Years",IF(Table_1[[#This Row],[Years At Company]]&lt;=11,"9-11 Years","12+ Years"))))</f>
        <v>0-2 Years</v>
      </c>
    </row>
    <row r="780" spans="1:48"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c r="AS780" s="13" t="str">
        <f>IF(Data!Q780&lt;=25,"18-25",IF(Data!Q780&lt;=35,"26-35",IF(Data!Q780&lt;=45,"36-45","46+")))</f>
        <v>46+</v>
      </c>
      <c r="AT780" s="13" t="str">
        <f t="shared" si="12"/>
        <v>Senior</v>
      </c>
      <c r="AU780" t="str">
        <f>IF(Table_1[[#This Row],[Percent Salary Hike]]&lt;=12,"10-12%",IF(Table_1[[#This Row],[Percent Salary Hike]]&lt;=15,"13-15%",IF(Table_1[[#This Row],[Percent Salary Hike]]&lt;=18,"16-18%",IF(Table_1[[#This Row],[Percent Salary Hike]]&lt;=21,"19-21%","22%+"))))</f>
        <v>22%+</v>
      </c>
      <c r="AV780" t="str">
        <f>IF(Table_1[[#This Row],[Years At Company]]&lt;=2,"0-2 Years",IF(Table_1[[#This Row],[Years At Company]]&lt;=5,"3-5 Years",IF(Table_1[[#This Row],[Years At Company]]&lt;=8,"6-8 Years",IF(Table_1[[#This Row],[Years At Company]]&lt;=11,"9-11 Years","12+ Years"))))</f>
        <v>12+ Years</v>
      </c>
    </row>
    <row r="781" spans="1:48"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c r="AS781" s="13" t="str">
        <f>IF(Data!Q781&lt;=25,"18-25",IF(Data!Q781&lt;=35,"26-35",IF(Data!Q781&lt;=45,"36-45","46+")))</f>
        <v>46+</v>
      </c>
      <c r="AT781" s="13" t="str">
        <f t="shared" si="12"/>
        <v>Senior</v>
      </c>
      <c r="AU781" t="str">
        <f>IF(Table_1[[#This Row],[Percent Salary Hike]]&lt;=12,"10-12%",IF(Table_1[[#This Row],[Percent Salary Hike]]&lt;=15,"13-15%",IF(Table_1[[#This Row],[Percent Salary Hike]]&lt;=18,"16-18%",IF(Table_1[[#This Row],[Percent Salary Hike]]&lt;=21,"19-21%","22%+"))))</f>
        <v>10-12%</v>
      </c>
      <c r="AV781" t="str">
        <f>IF(Table_1[[#This Row],[Years At Company]]&lt;=2,"0-2 Years",IF(Table_1[[#This Row],[Years At Company]]&lt;=5,"3-5 Years",IF(Table_1[[#This Row],[Years At Company]]&lt;=8,"6-8 Years",IF(Table_1[[#This Row],[Years At Company]]&lt;=11,"9-11 Years","12+ Years"))))</f>
        <v>9-11 Years</v>
      </c>
    </row>
    <row r="782" spans="1:48"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c r="AS782" s="13" t="str">
        <f>IF(Data!Q782&lt;=25,"18-25",IF(Data!Q782&lt;=35,"26-35",IF(Data!Q782&lt;=45,"36-45","46+")))</f>
        <v>26-35</v>
      </c>
      <c r="AT782" s="13" t="str">
        <f t="shared" si="12"/>
        <v>Early Career</v>
      </c>
      <c r="AU782" t="str">
        <f>IF(Table_1[[#This Row],[Percent Salary Hike]]&lt;=12,"10-12%",IF(Table_1[[#This Row],[Percent Salary Hike]]&lt;=15,"13-15%",IF(Table_1[[#This Row],[Percent Salary Hike]]&lt;=18,"16-18%",IF(Table_1[[#This Row],[Percent Salary Hike]]&lt;=21,"19-21%","22%+"))))</f>
        <v>10-12%</v>
      </c>
      <c r="AV782" t="str">
        <f>IF(Table_1[[#This Row],[Years At Company]]&lt;=2,"0-2 Years",IF(Table_1[[#This Row],[Years At Company]]&lt;=5,"3-5 Years",IF(Table_1[[#This Row],[Years At Company]]&lt;=8,"6-8 Years",IF(Table_1[[#This Row],[Years At Company]]&lt;=11,"9-11 Years","12+ Years"))))</f>
        <v>9-11 Years</v>
      </c>
    </row>
    <row r="783" spans="1:48"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c r="AS783" s="13" t="str">
        <f>IF(Data!Q783&lt;=25,"18-25",IF(Data!Q783&lt;=35,"26-35",IF(Data!Q783&lt;=45,"36-45","46+")))</f>
        <v>26-35</v>
      </c>
      <c r="AT783" s="13" t="str">
        <f t="shared" si="12"/>
        <v>Early Career</v>
      </c>
      <c r="AU783" t="str">
        <f>IF(Table_1[[#This Row],[Percent Salary Hike]]&lt;=12,"10-12%",IF(Table_1[[#This Row],[Percent Salary Hike]]&lt;=15,"13-15%",IF(Table_1[[#This Row],[Percent Salary Hike]]&lt;=18,"16-18%",IF(Table_1[[#This Row],[Percent Salary Hike]]&lt;=21,"19-21%","22%+"))))</f>
        <v>16-18%</v>
      </c>
      <c r="AV783" t="str">
        <f>IF(Table_1[[#This Row],[Years At Company]]&lt;=2,"0-2 Years",IF(Table_1[[#This Row],[Years At Company]]&lt;=5,"3-5 Years",IF(Table_1[[#This Row],[Years At Company]]&lt;=8,"6-8 Years",IF(Table_1[[#This Row],[Years At Company]]&lt;=11,"9-11 Years","12+ Years"))))</f>
        <v>3-5 Years</v>
      </c>
    </row>
    <row r="784" spans="1:48"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c r="AS784" s="13" t="str">
        <f>IF(Data!Q784&lt;=25,"18-25",IF(Data!Q784&lt;=35,"26-35",IF(Data!Q784&lt;=45,"36-45","46+")))</f>
        <v>26-35</v>
      </c>
      <c r="AT784" s="13" t="str">
        <f t="shared" si="12"/>
        <v>Early Career</v>
      </c>
      <c r="AU784" t="str">
        <f>IF(Table_1[[#This Row],[Percent Salary Hike]]&lt;=12,"10-12%",IF(Table_1[[#This Row],[Percent Salary Hike]]&lt;=15,"13-15%",IF(Table_1[[#This Row],[Percent Salary Hike]]&lt;=18,"16-18%",IF(Table_1[[#This Row],[Percent Salary Hike]]&lt;=21,"19-21%","22%+"))))</f>
        <v>13-15%</v>
      </c>
      <c r="AV784" t="str">
        <f>IF(Table_1[[#This Row],[Years At Company]]&lt;=2,"0-2 Years",IF(Table_1[[#This Row],[Years At Company]]&lt;=5,"3-5 Years",IF(Table_1[[#This Row],[Years At Company]]&lt;=8,"6-8 Years",IF(Table_1[[#This Row],[Years At Company]]&lt;=11,"9-11 Years","12+ Years"))))</f>
        <v>6-8 Years</v>
      </c>
    </row>
    <row r="785" spans="1:48"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c r="AS785" s="13" t="str">
        <f>IF(Data!Q785&lt;=25,"18-25",IF(Data!Q785&lt;=35,"26-35",IF(Data!Q785&lt;=45,"36-45","46+")))</f>
        <v>36-45</v>
      </c>
      <c r="AT785" s="13" t="str">
        <f t="shared" si="12"/>
        <v>Mid Career</v>
      </c>
      <c r="AU785" t="str">
        <f>IF(Table_1[[#This Row],[Percent Salary Hike]]&lt;=12,"10-12%",IF(Table_1[[#This Row],[Percent Salary Hike]]&lt;=15,"13-15%",IF(Table_1[[#This Row],[Percent Salary Hike]]&lt;=18,"16-18%",IF(Table_1[[#This Row],[Percent Salary Hike]]&lt;=21,"19-21%","22%+"))))</f>
        <v>13-15%</v>
      </c>
      <c r="AV785" t="str">
        <f>IF(Table_1[[#This Row],[Years At Company]]&lt;=2,"0-2 Years",IF(Table_1[[#This Row],[Years At Company]]&lt;=5,"3-5 Years",IF(Table_1[[#This Row],[Years At Company]]&lt;=8,"6-8 Years",IF(Table_1[[#This Row],[Years At Company]]&lt;=11,"9-11 Years","12+ Years"))))</f>
        <v>9-11 Years</v>
      </c>
    </row>
    <row r="786" spans="1:48"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c r="AS786" s="13" t="str">
        <f>IF(Data!Q786&lt;=25,"18-25",IF(Data!Q786&lt;=35,"26-35",IF(Data!Q786&lt;=45,"36-45","46+")))</f>
        <v>36-45</v>
      </c>
      <c r="AT786" s="13" t="str">
        <f t="shared" si="12"/>
        <v>Mid Career</v>
      </c>
      <c r="AU786" t="str">
        <f>IF(Table_1[[#This Row],[Percent Salary Hike]]&lt;=12,"10-12%",IF(Table_1[[#This Row],[Percent Salary Hike]]&lt;=15,"13-15%",IF(Table_1[[#This Row],[Percent Salary Hike]]&lt;=18,"16-18%",IF(Table_1[[#This Row],[Percent Salary Hike]]&lt;=21,"19-21%","22%+"))))</f>
        <v>16-18%</v>
      </c>
      <c r="AV786" t="str">
        <f>IF(Table_1[[#This Row],[Years At Company]]&lt;=2,"0-2 Years",IF(Table_1[[#This Row],[Years At Company]]&lt;=5,"3-5 Years",IF(Table_1[[#This Row],[Years At Company]]&lt;=8,"6-8 Years",IF(Table_1[[#This Row],[Years At Company]]&lt;=11,"9-11 Years","12+ Years"))))</f>
        <v>12+ Years</v>
      </c>
    </row>
    <row r="787" spans="1:48"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c r="AS787" s="13" t="str">
        <f>IF(Data!Q787&lt;=25,"18-25",IF(Data!Q787&lt;=35,"26-35",IF(Data!Q787&lt;=45,"36-45","46+")))</f>
        <v>36-45</v>
      </c>
      <c r="AT787" s="13" t="str">
        <f t="shared" si="12"/>
        <v>Mid Career</v>
      </c>
      <c r="AU787" t="str">
        <f>IF(Table_1[[#This Row],[Percent Salary Hike]]&lt;=12,"10-12%",IF(Table_1[[#This Row],[Percent Salary Hike]]&lt;=15,"13-15%",IF(Table_1[[#This Row],[Percent Salary Hike]]&lt;=18,"16-18%",IF(Table_1[[#This Row],[Percent Salary Hike]]&lt;=21,"19-21%","22%+"))))</f>
        <v>19-21%</v>
      </c>
      <c r="AV787" t="str">
        <f>IF(Table_1[[#This Row],[Years At Company]]&lt;=2,"0-2 Years",IF(Table_1[[#This Row],[Years At Company]]&lt;=5,"3-5 Years",IF(Table_1[[#This Row],[Years At Company]]&lt;=8,"6-8 Years",IF(Table_1[[#This Row],[Years At Company]]&lt;=11,"9-11 Years","12+ Years"))))</f>
        <v>9-11 Years</v>
      </c>
    </row>
    <row r="788" spans="1:48"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c r="AS788" s="13" t="str">
        <f>IF(Data!Q788&lt;=25,"18-25",IF(Data!Q788&lt;=35,"26-35",IF(Data!Q788&lt;=45,"36-45","46+")))</f>
        <v>26-35</v>
      </c>
      <c r="AT788" s="13" t="str">
        <f t="shared" si="12"/>
        <v>Early Career</v>
      </c>
      <c r="AU788" t="str">
        <f>IF(Table_1[[#This Row],[Percent Salary Hike]]&lt;=12,"10-12%",IF(Table_1[[#This Row],[Percent Salary Hike]]&lt;=15,"13-15%",IF(Table_1[[#This Row],[Percent Salary Hike]]&lt;=18,"16-18%",IF(Table_1[[#This Row],[Percent Salary Hike]]&lt;=21,"19-21%","22%+"))))</f>
        <v>19-21%</v>
      </c>
      <c r="AV788" t="str">
        <f>IF(Table_1[[#This Row],[Years At Company]]&lt;=2,"0-2 Years",IF(Table_1[[#This Row],[Years At Company]]&lt;=5,"3-5 Years",IF(Table_1[[#This Row],[Years At Company]]&lt;=8,"6-8 Years",IF(Table_1[[#This Row],[Years At Company]]&lt;=11,"9-11 Years","12+ Years"))))</f>
        <v>3-5 Years</v>
      </c>
    </row>
    <row r="789" spans="1:48"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c r="AS789" s="13" t="str">
        <f>IF(Data!Q789&lt;=25,"18-25",IF(Data!Q789&lt;=35,"26-35",IF(Data!Q789&lt;=45,"36-45","46+")))</f>
        <v>46+</v>
      </c>
      <c r="AT789" s="13" t="str">
        <f t="shared" si="12"/>
        <v>Senior</v>
      </c>
      <c r="AU789" t="str">
        <f>IF(Table_1[[#This Row],[Percent Salary Hike]]&lt;=12,"10-12%",IF(Table_1[[#This Row],[Percent Salary Hike]]&lt;=15,"13-15%",IF(Table_1[[#This Row],[Percent Salary Hike]]&lt;=18,"16-18%",IF(Table_1[[#This Row],[Percent Salary Hike]]&lt;=21,"19-21%","22%+"))))</f>
        <v>16-18%</v>
      </c>
      <c r="AV789" t="str">
        <f>IF(Table_1[[#This Row],[Years At Company]]&lt;=2,"0-2 Years",IF(Table_1[[#This Row],[Years At Company]]&lt;=5,"3-5 Years",IF(Table_1[[#This Row],[Years At Company]]&lt;=8,"6-8 Years",IF(Table_1[[#This Row],[Years At Company]]&lt;=11,"9-11 Years","12+ Years"))))</f>
        <v>3-5 Years</v>
      </c>
    </row>
    <row r="790" spans="1:48"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c r="AS790" s="13" t="str">
        <f>IF(Data!Q790&lt;=25,"18-25",IF(Data!Q790&lt;=35,"26-35",IF(Data!Q790&lt;=45,"36-45","46+")))</f>
        <v>26-35</v>
      </c>
      <c r="AT790" s="13" t="str">
        <f t="shared" si="12"/>
        <v>Early Career</v>
      </c>
      <c r="AU790" t="str">
        <f>IF(Table_1[[#This Row],[Percent Salary Hike]]&lt;=12,"10-12%",IF(Table_1[[#This Row],[Percent Salary Hike]]&lt;=15,"13-15%",IF(Table_1[[#This Row],[Percent Salary Hike]]&lt;=18,"16-18%",IF(Table_1[[#This Row],[Percent Salary Hike]]&lt;=21,"19-21%","22%+"))))</f>
        <v>13-15%</v>
      </c>
      <c r="AV790" t="str">
        <f>IF(Table_1[[#This Row],[Years At Company]]&lt;=2,"0-2 Years",IF(Table_1[[#This Row],[Years At Company]]&lt;=5,"3-5 Years",IF(Table_1[[#This Row],[Years At Company]]&lt;=8,"6-8 Years",IF(Table_1[[#This Row],[Years At Company]]&lt;=11,"9-11 Years","12+ Years"))))</f>
        <v>6-8 Years</v>
      </c>
    </row>
    <row r="791" spans="1:48"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c r="AS791" s="13" t="str">
        <f>IF(Data!Q791&lt;=25,"18-25",IF(Data!Q791&lt;=35,"26-35",IF(Data!Q791&lt;=45,"36-45","46+")))</f>
        <v>36-45</v>
      </c>
      <c r="AT791" s="13" t="str">
        <f t="shared" si="12"/>
        <v>Mid Career</v>
      </c>
      <c r="AU791" t="str">
        <f>IF(Table_1[[#This Row],[Percent Salary Hike]]&lt;=12,"10-12%",IF(Table_1[[#This Row],[Percent Salary Hike]]&lt;=15,"13-15%",IF(Table_1[[#This Row],[Percent Salary Hike]]&lt;=18,"16-18%",IF(Table_1[[#This Row],[Percent Salary Hike]]&lt;=21,"19-21%","22%+"))))</f>
        <v>13-15%</v>
      </c>
      <c r="AV791" t="str">
        <f>IF(Table_1[[#This Row],[Years At Company]]&lt;=2,"0-2 Years",IF(Table_1[[#This Row],[Years At Company]]&lt;=5,"3-5 Years",IF(Table_1[[#This Row],[Years At Company]]&lt;=8,"6-8 Years",IF(Table_1[[#This Row],[Years At Company]]&lt;=11,"9-11 Years","12+ Years"))))</f>
        <v>12+ Years</v>
      </c>
    </row>
    <row r="792" spans="1:48"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c r="AS792" s="13" t="str">
        <f>IF(Data!Q792&lt;=25,"18-25",IF(Data!Q792&lt;=35,"26-35",IF(Data!Q792&lt;=45,"36-45","46+")))</f>
        <v>26-35</v>
      </c>
      <c r="AT792" s="13" t="str">
        <f t="shared" si="12"/>
        <v>Early Career</v>
      </c>
      <c r="AU792" t="str">
        <f>IF(Table_1[[#This Row],[Percent Salary Hike]]&lt;=12,"10-12%",IF(Table_1[[#This Row],[Percent Salary Hike]]&lt;=15,"13-15%",IF(Table_1[[#This Row],[Percent Salary Hike]]&lt;=18,"16-18%",IF(Table_1[[#This Row],[Percent Salary Hike]]&lt;=21,"19-21%","22%+"))))</f>
        <v>13-15%</v>
      </c>
      <c r="AV792" t="str">
        <f>IF(Table_1[[#This Row],[Years At Company]]&lt;=2,"0-2 Years",IF(Table_1[[#This Row],[Years At Company]]&lt;=5,"3-5 Years",IF(Table_1[[#This Row],[Years At Company]]&lt;=8,"6-8 Years",IF(Table_1[[#This Row],[Years At Company]]&lt;=11,"9-11 Years","12+ Years"))))</f>
        <v>3-5 Years</v>
      </c>
    </row>
    <row r="793" spans="1:48"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c r="AS793" s="13" t="str">
        <f>IF(Data!Q793&lt;=25,"18-25",IF(Data!Q793&lt;=35,"26-35",IF(Data!Q793&lt;=45,"36-45","46+")))</f>
        <v>26-35</v>
      </c>
      <c r="AT793" s="13" t="str">
        <f t="shared" si="12"/>
        <v>Early Career</v>
      </c>
      <c r="AU793" t="str">
        <f>IF(Table_1[[#This Row],[Percent Salary Hike]]&lt;=12,"10-12%",IF(Table_1[[#This Row],[Percent Salary Hike]]&lt;=15,"13-15%",IF(Table_1[[#This Row],[Percent Salary Hike]]&lt;=18,"16-18%",IF(Table_1[[#This Row],[Percent Salary Hike]]&lt;=21,"19-21%","22%+"))))</f>
        <v>22%+</v>
      </c>
      <c r="AV793" t="str">
        <f>IF(Table_1[[#This Row],[Years At Company]]&lt;=2,"0-2 Years",IF(Table_1[[#This Row],[Years At Company]]&lt;=5,"3-5 Years",IF(Table_1[[#This Row],[Years At Company]]&lt;=8,"6-8 Years",IF(Table_1[[#This Row],[Years At Company]]&lt;=11,"9-11 Years","12+ Years"))))</f>
        <v>6-8 Years</v>
      </c>
    </row>
    <row r="794" spans="1:48"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c r="AS794" s="13" t="str">
        <f>IF(Data!Q794&lt;=25,"18-25",IF(Data!Q794&lt;=35,"26-35",IF(Data!Q794&lt;=45,"36-45","46+")))</f>
        <v>26-35</v>
      </c>
      <c r="AT794" s="13" t="str">
        <f t="shared" si="12"/>
        <v>Early Career</v>
      </c>
      <c r="AU794" t="str">
        <f>IF(Table_1[[#This Row],[Percent Salary Hike]]&lt;=12,"10-12%",IF(Table_1[[#This Row],[Percent Salary Hike]]&lt;=15,"13-15%",IF(Table_1[[#This Row],[Percent Salary Hike]]&lt;=18,"16-18%",IF(Table_1[[#This Row],[Percent Salary Hike]]&lt;=21,"19-21%","22%+"))))</f>
        <v>22%+</v>
      </c>
      <c r="AV794" t="str">
        <f>IF(Table_1[[#This Row],[Years At Company]]&lt;=2,"0-2 Years",IF(Table_1[[#This Row],[Years At Company]]&lt;=5,"3-5 Years",IF(Table_1[[#This Row],[Years At Company]]&lt;=8,"6-8 Years",IF(Table_1[[#This Row],[Years At Company]]&lt;=11,"9-11 Years","12+ Years"))))</f>
        <v>12+ Years</v>
      </c>
    </row>
    <row r="795" spans="1:48"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c r="AS795" s="13" t="str">
        <f>IF(Data!Q795&lt;=25,"18-25",IF(Data!Q795&lt;=35,"26-35",IF(Data!Q795&lt;=45,"36-45","46+")))</f>
        <v>26-35</v>
      </c>
      <c r="AT795" s="13" t="str">
        <f t="shared" si="12"/>
        <v>Early Career</v>
      </c>
      <c r="AU795" t="str">
        <f>IF(Table_1[[#This Row],[Percent Salary Hike]]&lt;=12,"10-12%",IF(Table_1[[#This Row],[Percent Salary Hike]]&lt;=15,"13-15%",IF(Table_1[[#This Row],[Percent Salary Hike]]&lt;=18,"16-18%",IF(Table_1[[#This Row],[Percent Salary Hike]]&lt;=21,"19-21%","22%+"))))</f>
        <v>16-18%</v>
      </c>
      <c r="AV795" t="str">
        <f>IF(Table_1[[#This Row],[Years At Company]]&lt;=2,"0-2 Years",IF(Table_1[[#This Row],[Years At Company]]&lt;=5,"3-5 Years",IF(Table_1[[#This Row],[Years At Company]]&lt;=8,"6-8 Years",IF(Table_1[[#This Row],[Years At Company]]&lt;=11,"9-11 Years","12+ Years"))))</f>
        <v>3-5 Years</v>
      </c>
    </row>
    <row r="796" spans="1:48"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c r="AS796" s="13" t="str">
        <f>IF(Data!Q796&lt;=25,"18-25",IF(Data!Q796&lt;=35,"26-35",IF(Data!Q796&lt;=45,"36-45","46+")))</f>
        <v>26-35</v>
      </c>
      <c r="AT796" s="13" t="str">
        <f t="shared" si="12"/>
        <v>Early Career</v>
      </c>
      <c r="AU796" t="str">
        <f>IF(Table_1[[#This Row],[Percent Salary Hike]]&lt;=12,"10-12%",IF(Table_1[[#This Row],[Percent Salary Hike]]&lt;=15,"13-15%",IF(Table_1[[#This Row],[Percent Salary Hike]]&lt;=18,"16-18%",IF(Table_1[[#This Row],[Percent Salary Hike]]&lt;=21,"19-21%","22%+"))))</f>
        <v>16-18%</v>
      </c>
      <c r="AV796" t="str">
        <f>IF(Table_1[[#This Row],[Years At Company]]&lt;=2,"0-2 Years",IF(Table_1[[#This Row],[Years At Company]]&lt;=5,"3-5 Years",IF(Table_1[[#This Row],[Years At Company]]&lt;=8,"6-8 Years",IF(Table_1[[#This Row],[Years At Company]]&lt;=11,"9-11 Years","12+ Years"))))</f>
        <v>6-8 Years</v>
      </c>
    </row>
    <row r="797" spans="1:48"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c r="AS797" s="13" t="str">
        <f>IF(Data!Q797&lt;=25,"18-25",IF(Data!Q797&lt;=35,"26-35",IF(Data!Q797&lt;=45,"36-45","46+")))</f>
        <v>36-45</v>
      </c>
      <c r="AT797" s="13" t="str">
        <f t="shared" si="12"/>
        <v>Mid Career</v>
      </c>
      <c r="AU797" t="str">
        <f>IF(Table_1[[#This Row],[Percent Salary Hike]]&lt;=12,"10-12%",IF(Table_1[[#This Row],[Percent Salary Hike]]&lt;=15,"13-15%",IF(Table_1[[#This Row],[Percent Salary Hike]]&lt;=18,"16-18%",IF(Table_1[[#This Row],[Percent Salary Hike]]&lt;=21,"19-21%","22%+"))))</f>
        <v>13-15%</v>
      </c>
      <c r="AV797" t="str">
        <f>IF(Table_1[[#This Row],[Years At Company]]&lt;=2,"0-2 Years",IF(Table_1[[#This Row],[Years At Company]]&lt;=5,"3-5 Years",IF(Table_1[[#This Row],[Years At Company]]&lt;=8,"6-8 Years",IF(Table_1[[#This Row],[Years At Company]]&lt;=11,"9-11 Years","12+ Years"))))</f>
        <v>0-2 Years</v>
      </c>
    </row>
    <row r="798" spans="1:48"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c r="AS798" s="13" t="str">
        <f>IF(Data!Q798&lt;=25,"18-25",IF(Data!Q798&lt;=35,"26-35",IF(Data!Q798&lt;=45,"36-45","46+")))</f>
        <v>18-25</v>
      </c>
      <c r="AT798" s="13" t="str">
        <f t="shared" si="12"/>
        <v>Young</v>
      </c>
      <c r="AU798" t="str">
        <f>IF(Table_1[[#This Row],[Percent Salary Hike]]&lt;=12,"10-12%",IF(Table_1[[#This Row],[Percent Salary Hike]]&lt;=15,"13-15%",IF(Table_1[[#This Row],[Percent Salary Hike]]&lt;=18,"16-18%",IF(Table_1[[#This Row],[Percent Salary Hike]]&lt;=21,"19-21%","22%+"))))</f>
        <v>13-15%</v>
      </c>
      <c r="AV798" t="str">
        <f>IF(Table_1[[#This Row],[Years At Company]]&lt;=2,"0-2 Years",IF(Table_1[[#This Row],[Years At Company]]&lt;=5,"3-5 Years",IF(Table_1[[#This Row],[Years At Company]]&lt;=8,"6-8 Years",IF(Table_1[[#This Row],[Years At Company]]&lt;=11,"9-11 Years","12+ Years"))))</f>
        <v>6-8 Years</v>
      </c>
    </row>
    <row r="799" spans="1:48"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c r="AS799" s="13" t="str">
        <f>IF(Data!Q799&lt;=25,"18-25",IF(Data!Q799&lt;=35,"26-35",IF(Data!Q799&lt;=45,"36-45","46+")))</f>
        <v>26-35</v>
      </c>
      <c r="AT799" s="13" t="str">
        <f t="shared" si="12"/>
        <v>Early Career</v>
      </c>
      <c r="AU799" t="str">
        <f>IF(Table_1[[#This Row],[Percent Salary Hike]]&lt;=12,"10-12%",IF(Table_1[[#This Row],[Percent Salary Hike]]&lt;=15,"13-15%",IF(Table_1[[#This Row],[Percent Salary Hike]]&lt;=18,"16-18%",IF(Table_1[[#This Row],[Percent Salary Hike]]&lt;=21,"19-21%","22%+"))))</f>
        <v>19-21%</v>
      </c>
      <c r="AV799" t="str">
        <f>IF(Table_1[[#This Row],[Years At Company]]&lt;=2,"0-2 Years",IF(Table_1[[#This Row],[Years At Company]]&lt;=5,"3-5 Years",IF(Table_1[[#This Row],[Years At Company]]&lt;=8,"6-8 Years",IF(Table_1[[#This Row],[Years At Company]]&lt;=11,"9-11 Years","12+ Years"))))</f>
        <v>0-2 Years</v>
      </c>
    </row>
    <row r="800" spans="1:48"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c r="AS800" s="13" t="str">
        <f>IF(Data!Q800&lt;=25,"18-25",IF(Data!Q800&lt;=35,"26-35",IF(Data!Q800&lt;=45,"36-45","46+")))</f>
        <v>26-35</v>
      </c>
      <c r="AT800" s="13" t="str">
        <f t="shared" si="12"/>
        <v>Early Career</v>
      </c>
      <c r="AU800" t="str">
        <f>IF(Table_1[[#This Row],[Percent Salary Hike]]&lt;=12,"10-12%",IF(Table_1[[#This Row],[Percent Salary Hike]]&lt;=15,"13-15%",IF(Table_1[[#This Row],[Percent Salary Hike]]&lt;=18,"16-18%",IF(Table_1[[#This Row],[Percent Salary Hike]]&lt;=21,"19-21%","22%+"))))</f>
        <v>19-21%</v>
      </c>
      <c r="AV800" t="str">
        <f>IF(Table_1[[#This Row],[Years At Company]]&lt;=2,"0-2 Years",IF(Table_1[[#This Row],[Years At Company]]&lt;=5,"3-5 Years",IF(Table_1[[#This Row],[Years At Company]]&lt;=8,"6-8 Years",IF(Table_1[[#This Row],[Years At Company]]&lt;=11,"9-11 Years","12+ Years"))))</f>
        <v>0-2 Years</v>
      </c>
    </row>
    <row r="801" spans="1:48"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c r="AS801" s="13" t="str">
        <f>IF(Data!Q801&lt;=25,"18-25",IF(Data!Q801&lt;=35,"26-35",IF(Data!Q801&lt;=45,"36-45","46+")))</f>
        <v>36-45</v>
      </c>
      <c r="AT801" s="13" t="str">
        <f t="shared" si="12"/>
        <v>Mid Career</v>
      </c>
      <c r="AU801" t="str">
        <f>IF(Table_1[[#This Row],[Percent Salary Hike]]&lt;=12,"10-12%",IF(Table_1[[#This Row],[Percent Salary Hike]]&lt;=15,"13-15%",IF(Table_1[[#This Row],[Percent Salary Hike]]&lt;=18,"16-18%",IF(Table_1[[#This Row],[Percent Salary Hike]]&lt;=21,"19-21%","22%+"))))</f>
        <v>16-18%</v>
      </c>
      <c r="AV801" t="str">
        <f>IF(Table_1[[#This Row],[Years At Company]]&lt;=2,"0-2 Years",IF(Table_1[[#This Row],[Years At Company]]&lt;=5,"3-5 Years",IF(Table_1[[#This Row],[Years At Company]]&lt;=8,"6-8 Years",IF(Table_1[[#This Row],[Years At Company]]&lt;=11,"9-11 Years","12+ Years"))))</f>
        <v>12+ Years</v>
      </c>
    </row>
    <row r="802" spans="1:48"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c r="AS802" s="13" t="str">
        <f>IF(Data!Q802&lt;=25,"18-25",IF(Data!Q802&lt;=35,"26-35",IF(Data!Q802&lt;=45,"36-45","46+")))</f>
        <v>26-35</v>
      </c>
      <c r="AT802" s="13" t="str">
        <f t="shared" si="12"/>
        <v>Early Career</v>
      </c>
      <c r="AU802" t="str">
        <f>IF(Table_1[[#This Row],[Percent Salary Hike]]&lt;=12,"10-12%",IF(Table_1[[#This Row],[Percent Salary Hike]]&lt;=15,"13-15%",IF(Table_1[[#This Row],[Percent Salary Hike]]&lt;=18,"16-18%",IF(Table_1[[#This Row],[Percent Salary Hike]]&lt;=21,"19-21%","22%+"))))</f>
        <v>13-15%</v>
      </c>
      <c r="AV802" t="str">
        <f>IF(Table_1[[#This Row],[Years At Company]]&lt;=2,"0-2 Years",IF(Table_1[[#This Row],[Years At Company]]&lt;=5,"3-5 Years",IF(Table_1[[#This Row],[Years At Company]]&lt;=8,"6-8 Years",IF(Table_1[[#This Row],[Years At Company]]&lt;=11,"9-11 Years","12+ Years"))))</f>
        <v>0-2 Years</v>
      </c>
    </row>
    <row r="803" spans="1:48"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c r="AS803" s="13" t="str">
        <f>IF(Data!Q803&lt;=25,"18-25",IF(Data!Q803&lt;=35,"26-35",IF(Data!Q803&lt;=45,"36-45","46+")))</f>
        <v>46+</v>
      </c>
      <c r="AT803" s="13" t="str">
        <f t="shared" si="12"/>
        <v>Senior</v>
      </c>
      <c r="AU803" t="str">
        <f>IF(Table_1[[#This Row],[Percent Salary Hike]]&lt;=12,"10-12%",IF(Table_1[[#This Row],[Percent Salary Hike]]&lt;=15,"13-15%",IF(Table_1[[#This Row],[Percent Salary Hike]]&lt;=18,"16-18%",IF(Table_1[[#This Row],[Percent Salary Hike]]&lt;=21,"19-21%","22%+"))))</f>
        <v>13-15%</v>
      </c>
      <c r="AV803" t="str">
        <f>IF(Table_1[[#This Row],[Years At Company]]&lt;=2,"0-2 Years",IF(Table_1[[#This Row],[Years At Company]]&lt;=5,"3-5 Years",IF(Table_1[[#This Row],[Years At Company]]&lt;=8,"6-8 Years",IF(Table_1[[#This Row],[Years At Company]]&lt;=11,"9-11 Years","12+ Years"))))</f>
        <v>0-2 Years</v>
      </c>
    </row>
    <row r="804" spans="1:48"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c r="AS804" s="13" t="str">
        <f>IF(Data!Q804&lt;=25,"18-25",IF(Data!Q804&lt;=35,"26-35",IF(Data!Q804&lt;=45,"36-45","46+")))</f>
        <v>26-35</v>
      </c>
      <c r="AT804" s="13" t="str">
        <f t="shared" si="12"/>
        <v>Early Career</v>
      </c>
      <c r="AU804" t="str">
        <f>IF(Table_1[[#This Row],[Percent Salary Hike]]&lt;=12,"10-12%",IF(Table_1[[#This Row],[Percent Salary Hike]]&lt;=15,"13-15%",IF(Table_1[[#This Row],[Percent Salary Hike]]&lt;=18,"16-18%",IF(Table_1[[#This Row],[Percent Salary Hike]]&lt;=21,"19-21%","22%+"))))</f>
        <v>16-18%</v>
      </c>
      <c r="AV804" t="str">
        <f>IF(Table_1[[#This Row],[Years At Company]]&lt;=2,"0-2 Years",IF(Table_1[[#This Row],[Years At Company]]&lt;=5,"3-5 Years",IF(Table_1[[#This Row],[Years At Company]]&lt;=8,"6-8 Years",IF(Table_1[[#This Row],[Years At Company]]&lt;=11,"9-11 Years","12+ Years"))))</f>
        <v>3-5 Years</v>
      </c>
    </row>
    <row r="805" spans="1:48"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c r="AS805" s="13" t="str">
        <f>IF(Data!Q805&lt;=25,"18-25",IF(Data!Q805&lt;=35,"26-35",IF(Data!Q805&lt;=45,"36-45","46+")))</f>
        <v>26-35</v>
      </c>
      <c r="AT805" s="13" t="str">
        <f t="shared" si="12"/>
        <v>Early Career</v>
      </c>
      <c r="AU805" t="str">
        <f>IF(Table_1[[#This Row],[Percent Salary Hike]]&lt;=12,"10-12%",IF(Table_1[[#This Row],[Percent Salary Hike]]&lt;=15,"13-15%",IF(Table_1[[#This Row],[Percent Salary Hike]]&lt;=18,"16-18%",IF(Table_1[[#This Row],[Percent Salary Hike]]&lt;=21,"19-21%","22%+"))))</f>
        <v>16-18%</v>
      </c>
      <c r="AV805" t="str">
        <f>IF(Table_1[[#This Row],[Years At Company]]&lt;=2,"0-2 Years",IF(Table_1[[#This Row],[Years At Company]]&lt;=5,"3-5 Years",IF(Table_1[[#This Row],[Years At Company]]&lt;=8,"6-8 Years",IF(Table_1[[#This Row],[Years At Company]]&lt;=11,"9-11 Years","12+ Years"))))</f>
        <v>0-2 Years</v>
      </c>
    </row>
    <row r="806" spans="1:48"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c r="AS806" s="13" t="str">
        <f>IF(Data!Q806&lt;=25,"18-25",IF(Data!Q806&lt;=35,"26-35",IF(Data!Q806&lt;=45,"36-45","46+")))</f>
        <v>46+</v>
      </c>
      <c r="AT806" s="13" t="str">
        <f t="shared" si="12"/>
        <v>Senior</v>
      </c>
      <c r="AU806" t="str">
        <f>IF(Table_1[[#This Row],[Percent Salary Hike]]&lt;=12,"10-12%",IF(Table_1[[#This Row],[Percent Salary Hike]]&lt;=15,"13-15%",IF(Table_1[[#This Row],[Percent Salary Hike]]&lt;=18,"16-18%",IF(Table_1[[#This Row],[Percent Salary Hike]]&lt;=21,"19-21%","22%+"))))</f>
        <v>22%+</v>
      </c>
      <c r="AV806" t="str">
        <f>IF(Table_1[[#This Row],[Years At Company]]&lt;=2,"0-2 Years",IF(Table_1[[#This Row],[Years At Company]]&lt;=5,"3-5 Years",IF(Table_1[[#This Row],[Years At Company]]&lt;=8,"6-8 Years",IF(Table_1[[#This Row],[Years At Company]]&lt;=11,"9-11 Years","12+ Years"))))</f>
        <v>3-5 Years</v>
      </c>
    </row>
    <row r="807" spans="1:48"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c r="AS807" s="13" t="str">
        <f>IF(Data!Q807&lt;=25,"18-25",IF(Data!Q807&lt;=35,"26-35",IF(Data!Q807&lt;=45,"36-45","46+")))</f>
        <v>36-45</v>
      </c>
      <c r="AT807" s="13" t="str">
        <f t="shared" si="12"/>
        <v>Mid Career</v>
      </c>
      <c r="AU807" t="str">
        <f>IF(Table_1[[#This Row],[Percent Salary Hike]]&lt;=12,"10-12%",IF(Table_1[[#This Row],[Percent Salary Hike]]&lt;=15,"13-15%",IF(Table_1[[#This Row],[Percent Salary Hike]]&lt;=18,"16-18%",IF(Table_1[[#This Row],[Percent Salary Hike]]&lt;=21,"19-21%","22%+"))))</f>
        <v>13-15%</v>
      </c>
      <c r="AV807" t="str">
        <f>IF(Table_1[[#This Row],[Years At Company]]&lt;=2,"0-2 Years",IF(Table_1[[#This Row],[Years At Company]]&lt;=5,"3-5 Years",IF(Table_1[[#This Row],[Years At Company]]&lt;=8,"6-8 Years",IF(Table_1[[#This Row],[Years At Company]]&lt;=11,"9-11 Years","12+ Years"))))</f>
        <v>12+ Years</v>
      </c>
    </row>
    <row r="808" spans="1:48"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c r="AS808" s="13" t="str">
        <f>IF(Data!Q808&lt;=25,"18-25",IF(Data!Q808&lt;=35,"26-35",IF(Data!Q808&lt;=45,"36-45","46+")))</f>
        <v>46+</v>
      </c>
      <c r="AT808" s="13" t="str">
        <f t="shared" si="12"/>
        <v>Senior</v>
      </c>
      <c r="AU808" t="str">
        <f>IF(Table_1[[#This Row],[Percent Salary Hike]]&lt;=12,"10-12%",IF(Table_1[[#This Row],[Percent Salary Hike]]&lt;=15,"13-15%",IF(Table_1[[#This Row],[Percent Salary Hike]]&lt;=18,"16-18%",IF(Table_1[[#This Row],[Percent Salary Hike]]&lt;=21,"19-21%","22%+"))))</f>
        <v>19-21%</v>
      </c>
      <c r="AV808" t="str">
        <f>IF(Table_1[[#This Row],[Years At Company]]&lt;=2,"0-2 Years",IF(Table_1[[#This Row],[Years At Company]]&lt;=5,"3-5 Years",IF(Table_1[[#This Row],[Years At Company]]&lt;=8,"6-8 Years",IF(Table_1[[#This Row],[Years At Company]]&lt;=11,"9-11 Years","12+ Years"))))</f>
        <v>6-8 Years</v>
      </c>
    </row>
    <row r="809" spans="1:48"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c r="AS809" s="13" t="str">
        <f>IF(Data!Q809&lt;=25,"18-25",IF(Data!Q809&lt;=35,"26-35",IF(Data!Q809&lt;=45,"36-45","46+")))</f>
        <v>36-45</v>
      </c>
      <c r="AT809" s="13" t="str">
        <f t="shared" si="12"/>
        <v>Mid Career</v>
      </c>
      <c r="AU809" t="str">
        <f>IF(Table_1[[#This Row],[Percent Salary Hike]]&lt;=12,"10-12%",IF(Table_1[[#This Row],[Percent Salary Hike]]&lt;=15,"13-15%",IF(Table_1[[#This Row],[Percent Salary Hike]]&lt;=18,"16-18%",IF(Table_1[[#This Row],[Percent Salary Hike]]&lt;=21,"19-21%","22%+"))))</f>
        <v>13-15%</v>
      </c>
      <c r="AV809" t="str">
        <f>IF(Table_1[[#This Row],[Years At Company]]&lt;=2,"0-2 Years",IF(Table_1[[#This Row],[Years At Company]]&lt;=5,"3-5 Years",IF(Table_1[[#This Row],[Years At Company]]&lt;=8,"6-8 Years",IF(Table_1[[#This Row],[Years At Company]]&lt;=11,"9-11 Years","12+ Years"))))</f>
        <v>6-8 Years</v>
      </c>
    </row>
    <row r="810" spans="1:48"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c r="AS810" s="13" t="str">
        <f>IF(Data!Q810&lt;=25,"18-25",IF(Data!Q810&lt;=35,"26-35",IF(Data!Q810&lt;=45,"36-45","46+")))</f>
        <v>26-35</v>
      </c>
      <c r="AT810" s="13" t="str">
        <f t="shared" si="12"/>
        <v>Early Career</v>
      </c>
      <c r="AU810" t="str">
        <f>IF(Table_1[[#This Row],[Percent Salary Hike]]&lt;=12,"10-12%",IF(Table_1[[#This Row],[Percent Salary Hike]]&lt;=15,"13-15%",IF(Table_1[[#This Row],[Percent Salary Hike]]&lt;=18,"16-18%",IF(Table_1[[#This Row],[Percent Salary Hike]]&lt;=21,"19-21%","22%+"))))</f>
        <v>22%+</v>
      </c>
      <c r="AV810" t="str">
        <f>IF(Table_1[[#This Row],[Years At Company]]&lt;=2,"0-2 Years",IF(Table_1[[#This Row],[Years At Company]]&lt;=5,"3-5 Years",IF(Table_1[[#This Row],[Years At Company]]&lt;=8,"6-8 Years",IF(Table_1[[#This Row],[Years At Company]]&lt;=11,"9-11 Years","12+ Years"))))</f>
        <v>6-8 Years</v>
      </c>
    </row>
    <row r="811" spans="1:48"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c r="AS811" s="13" t="str">
        <f>IF(Data!Q811&lt;=25,"18-25",IF(Data!Q811&lt;=35,"26-35",IF(Data!Q811&lt;=45,"36-45","46+")))</f>
        <v>26-35</v>
      </c>
      <c r="AT811" s="13" t="str">
        <f t="shared" si="12"/>
        <v>Early Career</v>
      </c>
      <c r="AU811" t="str">
        <f>IF(Table_1[[#This Row],[Percent Salary Hike]]&lt;=12,"10-12%",IF(Table_1[[#This Row],[Percent Salary Hike]]&lt;=15,"13-15%",IF(Table_1[[#This Row],[Percent Salary Hike]]&lt;=18,"16-18%",IF(Table_1[[#This Row],[Percent Salary Hike]]&lt;=21,"19-21%","22%+"))))</f>
        <v>16-18%</v>
      </c>
      <c r="AV811" t="str">
        <f>IF(Table_1[[#This Row],[Years At Company]]&lt;=2,"0-2 Years",IF(Table_1[[#This Row],[Years At Company]]&lt;=5,"3-5 Years",IF(Table_1[[#This Row],[Years At Company]]&lt;=8,"6-8 Years",IF(Table_1[[#This Row],[Years At Company]]&lt;=11,"9-11 Years","12+ Years"))))</f>
        <v>9-11 Years</v>
      </c>
    </row>
    <row r="812" spans="1:48"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c r="AS812" s="13" t="str">
        <f>IF(Data!Q812&lt;=25,"18-25",IF(Data!Q812&lt;=35,"26-35",IF(Data!Q812&lt;=45,"36-45","46+")))</f>
        <v>46+</v>
      </c>
      <c r="AT812" s="13" t="str">
        <f t="shared" si="12"/>
        <v>Senior</v>
      </c>
      <c r="AU812" t="str">
        <f>IF(Table_1[[#This Row],[Percent Salary Hike]]&lt;=12,"10-12%",IF(Table_1[[#This Row],[Percent Salary Hike]]&lt;=15,"13-15%",IF(Table_1[[#This Row],[Percent Salary Hike]]&lt;=18,"16-18%",IF(Table_1[[#This Row],[Percent Salary Hike]]&lt;=21,"19-21%","22%+"))))</f>
        <v>10-12%</v>
      </c>
      <c r="AV812" t="str">
        <f>IF(Table_1[[#This Row],[Years At Company]]&lt;=2,"0-2 Years",IF(Table_1[[#This Row],[Years At Company]]&lt;=5,"3-5 Years",IF(Table_1[[#This Row],[Years At Company]]&lt;=8,"6-8 Years",IF(Table_1[[#This Row],[Years At Company]]&lt;=11,"9-11 Years","12+ Years"))))</f>
        <v>12+ Years</v>
      </c>
    </row>
    <row r="813" spans="1:48"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c r="AS813" s="13" t="str">
        <f>IF(Data!Q813&lt;=25,"18-25",IF(Data!Q813&lt;=35,"26-35",IF(Data!Q813&lt;=45,"36-45","46+")))</f>
        <v>36-45</v>
      </c>
      <c r="AT813" s="13" t="str">
        <f t="shared" si="12"/>
        <v>Mid Career</v>
      </c>
      <c r="AU813" t="str">
        <f>IF(Table_1[[#This Row],[Percent Salary Hike]]&lt;=12,"10-12%",IF(Table_1[[#This Row],[Percent Salary Hike]]&lt;=15,"13-15%",IF(Table_1[[#This Row],[Percent Salary Hike]]&lt;=18,"16-18%",IF(Table_1[[#This Row],[Percent Salary Hike]]&lt;=21,"19-21%","22%+"))))</f>
        <v>16-18%</v>
      </c>
      <c r="AV813" t="str">
        <f>IF(Table_1[[#This Row],[Years At Company]]&lt;=2,"0-2 Years",IF(Table_1[[#This Row],[Years At Company]]&lt;=5,"3-5 Years",IF(Table_1[[#This Row],[Years At Company]]&lt;=8,"6-8 Years",IF(Table_1[[#This Row],[Years At Company]]&lt;=11,"9-11 Years","12+ Years"))))</f>
        <v>0-2 Years</v>
      </c>
    </row>
    <row r="814" spans="1:48"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c r="AS814" s="13" t="str">
        <f>IF(Data!Q814&lt;=25,"18-25",IF(Data!Q814&lt;=35,"26-35",IF(Data!Q814&lt;=45,"36-45","46+")))</f>
        <v>36-45</v>
      </c>
      <c r="AT814" s="13" t="str">
        <f t="shared" si="12"/>
        <v>Mid Career</v>
      </c>
      <c r="AU814" t="str">
        <f>IF(Table_1[[#This Row],[Percent Salary Hike]]&lt;=12,"10-12%",IF(Table_1[[#This Row],[Percent Salary Hike]]&lt;=15,"13-15%",IF(Table_1[[#This Row],[Percent Salary Hike]]&lt;=18,"16-18%",IF(Table_1[[#This Row],[Percent Salary Hike]]&lt;=21,"19-21%","22%+"))))</f>
        <v>10-12%</v>
      </c>
      <c r="AV814" t="str">
        <f>IF(Table_1[[#This Row],[Years At Company]]&lt;=2,"0-2 Years",IF(Table_1[[#This Row],[Years At Company]]&lt;=5,"3-5 Years",IF(Table_1[[#This Row],[Years At Company]]&lt;=8,"6-8 Years",IF(Table_1[[#This Row],[Years At Company]]&lt;=11,"9-11 Years","12+ Years"))))</f>
        <v>6-8 Years</v>
      </c>
    </row>
    <row r="815" spans="1:48"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c r="AS815" s="13" t="str">
        <f>IF(Data!Q815&lt;=25,"18-25",IF(Data!Q815&lt;=35,"26-35",IF(Data!Q815&lt;=45,"36-45","46+")))</f>
        <v>36-45</v>
      </c>
      <c r="AT815" s="13" t="str">
        <f t="shared" si="12"/>
        <v>Mid Career</v>
      </c>
      <c r="AU815" t="str">
        <f>IF(Table_1[[#This Row],[Percent Salary Hike]]&lt;=12,"10-12%",IF(Table_1[[#This Row],[Percent Salary Hike]]&lt;=15,"13-15%",IF(Table_1[[#This Row],[Percent Salary Hike]]&lt;=18,"16-18%",IF(Table_1[[#This Row],[Percent Salary Hike]]&lt;=21,"19-21%","22%+"))))</f>
        <v>10-12%</v>
      </c>
      <c r="AV815" t="str">
        <f>IF(Table_1[[#This Row],[Years At Company]]&lt;=2,"0-2 Years",IF(Table_1[[#This Row],[Years At Company]]&lt;=5,"3-5 Years",IF(Table_1[[#This Row],[Years At Company]]&lt;=8,"6-8 Years",IF(Table_1[[#This Row],[Years At Company]]&lt;=11,"9-11 Years","12+ Years"))))</f>
        <v>12+ Years</v>
      </c>
    </row>
    <row r="816" spans="1:48"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c r="AS816" s="13" t="str">
        <f>IF(Data!Q816&lt;=25,"18-25",IF(Data!Q816&lt;=35,"26-35",IF(Data!Q816&lt;=45,"36-45","46+")))</f>
        <v>36-45</v>
      </c>
      <c r="AT816" s="13" t="str">
        <f t="shared" si="12"/>
        <v>Mid Career</v>
      </c>
      <c r="AU816" t="str">
        <f>IF(Table_1[[#This Row],[Percent Salary Hike]]&lt;=12,"10-12%",IF(Table_1[[#This Row],[Percent Salary Hike]]&lt;=15,"13-15%",IF(Table_1[[#This Row],[Percent Salary Hike]]&lt;=18,"16-18%",IF(Table_1[[#This Row],[Percent Salary Hike]]&lt;=21,"19-21%","22%+"))))</f>
        <v>13-15%</v>
      </c>
      <c r="AV816" t="str">
        <f>IF(Table_1[[#This Row],[Years At Company]]&lt;=2,"0-2 Years",IF(Table_1[[#This Row],[Years At Company]]&lt;=5,"3-5 Years",IF(Table_1[[#This Row],[Years At Company]]&lt;=8,"6-8 Years",IF(Table_1[[#This Row],[Years At Company]]&lt;=11,"9-11 Years","12+ Years"))))</f>
        <v>12+ Years</v>
      </c>
    </row>
    <row r="817" spans="1:48"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c r="AS817" s="13" t="str">
        <f>IF(Data!Q817&lt;=25,"18-25",IF(Data!Q817&lt;=35,"26-35",IF(Data!Q817&lt;=45,"36-45","46+")))</f>
        <v>18-25</v>
      </c>
      <c r="AT817" s="13" t="str">
        <f t="shared" si="12"/>
        <v>Young</v>
      </c>
      <c r="AU817" t="str">
        <f>IF(Table_1[[#This Row],[Percent Salary Hike]]&lt;=12,"10-12%",IF(Table_1[[#This Row],[Percent Salary Hike]]&lt;=15,"13-15%",IF(Table_1[[#This Row],[Percent Salary Hike]]&lt;=18,"16-18%",IF(Table_1[[#This Row],[Percent Salary Hike]]&lt;=21,"19-21%","22%+"))))</f>
        <v>10-12%</v>
      </c>
      <c r="AV817" t="str">
        <f>IF(Table_1[[#This Row],[Years At Company]]&lt;=2,"0-2 Years",IF(Table_1[[#This Row],[Years At Company]]&lt;=5,"3-5 Years",IF(Table_1[[#This Row],[Years At Company]]&lt;=8,"6-8 Years",IF(Table_1[[#This Row],[Years At Company]]&lt;=11,"9-11 Years","12+ Years"))))</f>
        <v>0-2 Years</v>
      </c>
    </row>
    <row r="818" spans="1:48"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c r="AS818" s="13" t="str">
        <f>IF(Data!Q818&lt;=25,"18-25",IF(Data!Q818&lt;=35,"26-35",IF(Data!Q818&lt;=45,"36-45","46+")))</f>
        <v>36-45</v>
      </c>
      <c r="AT818" s="13" t="str">
        <f t="shared" si="12"/>
        <v>Mid Career</v>
      </c>
      <c r="AU818" t="str">
        <f>IF(Table_1[[#This Row],[Percent Salary Hike]]&lt;=12,"10-12%",IF(Table_1[[#This Row],[Percent Salary Hike]]&lt;=15,"13-15%",IF(Table_1[[#This Row],[Percent Salary Hike]]&lt;=18,"16-18%",IF(Table_1[[#This Row],[Percent Salary Hike]]&lt;=21,"19-21%","22%+"))))</f>
        <v>13-15%</v>
      </c>
      <c r="AV818" t="str">
        <f>IF(Table_1[[#This Row],[Years At Company]]&lt;=2,"0-2 Years",IF(Table_1[[#This Row],[Years At Company]]&lt;=5,"3-5 Years",IF(Table_1[[#This Row],[Years At Company]]&lt;=8,"6-8 Years",IF(Table_1[[#This Row],[Years At Company]]&lt;=11,"9-11 Years","12+ Years"))))</f>
        <v>3-5 Years</v>
      </c>
    </row>
    <row r="819" spans="1:48"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c r="AS819" s="13" t="str">
        <f>IF(Data!Q819&lt;=25,"18-25",IF(Data!Q819&lt;=35,"26-35",IF(Data!Q819&lt;=45,"36-45","46+")))</f>
        <v>36-45</v>
      </c>
      <c r="AT819" s="13" t="str">
        <f t="shared" si="12"/>
        <v>Mid Career</v>
      </c>
      <c r="AU819" t="str">
        <f>IF(Table_1[[#This Row],[Percent Salary Hike]]&lt;=12,"10-12%",IF(Table_1[[#This Row],[Percent Salary Hike]]&lt;=15,"13-15%",IF(Table_1[[#This Row],[Percent Salary Hike]]&lt;=18,"16-18%",IF(Table_1[[#This Row],[Percent Salary Hike]]&lt;=21,"19-21%","22%+"))))</f>
        <v>19-21%</v>
      </c>
      <c r="AV819" t="str">
        <f>IF(Table_1[[#This Row],[Years At Company]]&lt;=2,"0-2 Years",IF(Table_1[[#This Row],[Years At Company]]&lt;=5,"3-5 Years",IF(Table_1[[#This Row],[Years At Company]]&lt;=8,"6-8 Years",IF(Table_1[[#This Row],[Years At Company]]&lt;=11,"9-11 Years","12+ Years"))))</f>
        <v>9-11 Years</v>
      </c>
    </row>
    <row r="820" spans="1:48"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c r="AS820" s="13" t="str">
        <f>IF(Data!Q820&lt;=25,"18-25",IF(Data!Q820&lt;=35,"26-35",IF(Data!Q820&lt;=45,"36-45","46+")))</f>
        <v>26-35</v>
      </c>
      <c r="AT820" s="13" t="str">
        <f t="shared" si="12"/>
        <v>Early Career</v>
      </c>
      <c r="AU820" t="str">
        <f>IF(Table_1[[#This Row],[Percent Salary Hike]]&lt;=12,"10-12%",IF(Table_1[[#This Row],[Percent Salary Hike]]&lt;=15,"13-15%",IF(Table_1[[#This Row],[Percent Salary Hike]]&lt;=18,"16-18%",IF(Table_1[[#This Row],[Percent Salary Hike]]&lt;=21,"19-21%","22%+"))))</f>
        <v>10-12%</v>
      </c>
      <c r="AV820" t="str">
        <f>IF(Table_1[[#This Row],[Years At Company]]&lt;=2,"0-2 Years",IF(Table_1[[#This Row],[Years At Company]]&lt;=5,"3-5 Years",IF(Table_1[[#This Row],[Years At Company]]&lt;=8,"6-8 Years",IF(Table_1[[#This Row],[Years At Company]]&lt;=11,"9-11 Years","12+ Years"))))</f>
        <v>0-2 Years</v>
      </c>
    </row>
    <row r="821" spans="1:48"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c r="AS821" s="13" t="str">
        <f>IF(Data!Q821&lt;=25,"18-25",IF(Data!Q821&lt;=35,"26-35",IF(Data!Q821&lt;=45,"36-45","46+")))</f>
        <v>26-35</v>
      </c>
      <c r="AT821" s="13" t="str">
        <f t="shared" si="12"/>
        <v>Early Career</v>
      </c>
      <c r="AU821" t="str">
        <f>IF(Table_1[[#This Row],[Percent Salary Hike]]&lt;=12,"10-12%",IF(Table_1[[#This Row],[Percent Salary Hike]]&lt;=15,"13-15%",IF(Table_1[[#This Row],[Percent Salary Hike]]&lt;=18,"16-18%",IF(Table_1[[#This Row],[Percent Salary Hike]]&lt;=21,"19-21%","22%+"))))</f>
        <v>16-18%</v>
      </c>
      <c r="AV821" t="str">
        <f>IF(Table_1[[#This Row],[Years At Company]]&lt;=2,"0-2 Years",IF(Table_1[[#This Row],[Years At Company]]&lt;=5,"3-5 Years",IF(Table_1[[#This Row],[Years At Company]]&lt;=8,"6-8 Years",IF(Table_1[[#This Row],[Years At Company]]&lt;=11,"9-11 Years","12+ Years"))))</f>
        <v>3-5 Years</v>
      </c>
    </row>
    <row r="822" spans="1:48"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c r="AS822" s="13" t="str">
        <f>IF(Data!Q822&lt;=25,"18-25",IF(Data!Q822&lt;=35,"26-35",IF(Data!Q822&lt;=45,"36-45","46+")))</f>
        <v>26-35</v>
      </c>
      <c r="AT822" s="13" t="str">
        <f t="shared" si="12"/>
        <v>Early Career</v>
      </c>
      <c r="AU822" t="str">
        <f>IF(Table_1[[#This Row],[Percent Salary Hike]]&lt;=12,"10-12%",IF(Table_1[[#This Row],[Percent Salary Hike]]&lt;=15,"13-15%",IF(Table_1[[#This Row],[Percent Salary Hike]]&lt;=18,"16-18%",IF(Table_1[[#This Row],[Percent Salary Hike]]&lt;=21,"19-21%","22%+"))))</f>
        <v>10-12%</v>
      </c>
      <c r="AV822" t="str">
        <f>IF(Table_1[[#This Row],[Years At Company]]&lt;=2,"0-2 Years",IF(Table_1[[#This Row],[Years At Company]]&lt;=5,"3-5 Years",IF(Table_1[[#This Row],[Years At Company]]&lt;=8,"6-8 Years",IF(Table_1[[#This Row],[Years At Company]]&lt;=11,"9-11 Years","12+ Years"))))</f>
        <v>3-5 Years</v>
      </c>
    </row>
    <row r="823" spans="1:48"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c r="AS823" s="13" t="str">
        <f>IF(Data!Q823&lt;=25,"18-25",IF(Data!Q823&lt;=35,"26-35",IF(Data!Q823&lt;=45,"36-45","46+")))</f>
        <v>46+</v>
      </c>
      <c r="AT823" s="13" t="str">
        <f t="shared" si="12"/>
        <v>Senior</v>
      </c>
      <c r="AU823" t="str">
        <f>IF(Table_1[[#This Row],[Percent Salary Hike]]&lt;=12,"10-12%",IF(Table_1[[#This Row],[Percent Salary Hike]]&lt;=15,"13-15%",IF(Table_1[[#This Row],[Percent Salary Hike]]&lt;=18,"16-18%",IF(Table_1[[#This Row],[Percent Salary Hike]]&lt;=21,"19-21%","22%+"))))</f>
        <v>16-18%</v>
      </c>
      <c r="AV823" t="str">
        <f>IF(Table_1[[#This Row],[Years At Company]]&lt;=2,"0-2 Years",IF(Table_1[[#This Row],[Years At Company]]&lt;=5,"3-5 Years",IF(Table_1[[#This Row],[Years At Company]]&lt;=8,"6-8 Years",IF(Table_1[[#This Row],[Years At Company]]&lt;=11,"9-11 Years","12+ Years"))))</f>
        <v>9-11 Years</v>
      </c>
    </row>
    <row r="824" spans="1:48"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c r="AS824" s="13" t="str">
        <f>IF(Data!Q824&lt;=25,"18-25",IF(Data!Q824&lt;=35,"26-35",IF(Data!Q824&lt;=45,"36-45","46+")))</f>
        <v>26-35</v>
      </c>
      <c r="AT824" s="13" t="str">
        <f t="shared" si="12"/>
        <v>Early Career</v>
      </c>
      <c r="AU824" t="str">
        <f>IF(Table_1[[#This Row],[Percent Salary Hike]]&lt;=12,"10-12%",IF(Table_1[[#This Row],[Percent Salary Hike]]&lt;=15,"13-15%",IF(Table_1[[#This Row],[Percent Salary Hike]]&lt;=18,"16-18%",IF(Table_1[[#This Row],[Percent Salary Hike]]&lt;=21,"19-21%","22%+"))))</f>
        <v>10-12%</v>
      </c>
      <c r="AV824" t="str">
        <f>IF(Table_1[[#This Row],[Years At Company]]&lt;=2,"0-2 Years",IF(Table_1[[#This Row],[Years At Company]]&lt;=5,"3-5 Years",IF(Table_1[[#This Row],[Years At Company]]&lt;=8,"6-8 Years",IF(Table_1[[#This Row],[Years At Company]]&lt;=11,"9-11 Years","12+ Years"))))</f>
        <v>3-5 Years</v>
      </c>
    </row>
    <row r="825" spans="1:48"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c r="AS825" s="13" t="str">
        <f>IF(Data!Q825&lt;=25,"18-25",IF(Data!Q825&lt;=35,"26-35",IF(Data!Q825&lt;=45,"36-45","46+")))</f>
        <v>26-35</v>
      </c>
      <c r="AT825" s="13" t="str">
        <f t="shared" si="12"/>
        <v>Early Career</v>
      </c>
      <c r="AU825" t="str">
        <f>IF(Table_1[[#This Row],[Percent Salary Hike]]&lt;=12,"10-12%",IF(Table_1[[#This Row],[Percent Salary Hike]]&lt;=15,"13-15%",IF(Table_1[[#This Row],[Percent Salary Hike]]&lt;=18,"16-18%",IF(Table_1[[#This Row],[Percent Salary Hike]]&lt;=21,"19-21%","22%+"))))</f>
        <v>13-15%</v>
      </c>
      <c r="AV825" t="str">
        <f>IF(Table_1[[#This Row],[Years At Company]]&lt;=2,"0-2 Years",IF(Table_1[[#This Row],[Years At Company]]&lt;=5,"3-5 Years",IF(Table_1[[#This Row],[Years At Company]]&lt;=8,"6-8 Years",IF(Table_1[[#This Row],[Years At Company]]&lt;=11,"9-11 Years","12+ Years"))))</f>
        <v>6-8 Years</v>
      </c>
    </row>
    <row r="826" spans="1:48"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c r="AS826" s="13" t="str">
        <f>IF(Data!Q826&lt;=25,"18-25",IF(Data!Q826&lt;=35,"26-35",IF(Data!Q826&lt;=45,"36-45","46+")))</f>
        <v>36-45</v>
      </c>
      <c r="AT826" s="13" t="str">
        <f t="shared" si="12"/>
        <v>Mid Career</v>
      </c>
      <c r="AU826" t="str">
        <f>IF(Table_1[[#This Row],[Percent Salary Hike]]&lt;=12,"10-12%",IF(Table_1[[#This Row],[Percent Salary Hike]]&lt;=15,"13-15%",IF(Table_1[[#This Row],[Percent Salary Hike]]&lt;=18,"16-18%",IF(Table_1[[#This Row],[Percent Salary Hike]]&lt;=21,"19-21%","22%+"))))</f>
        <v>19-21%</v>
      </c>
      <c r="AV826" t="str">
        <f>IF(Table_1[[#This Row],[Years At Company]]&lt;=2,"0-2 Years",IF(Table_1[[#This Row],[Years At Company]]&lt;=5,"3-5 Years",IF(Table_1[[#This Row],[Years At Company]]&lt;=8,"6-8 Years",IF(Table_1[[#This Row],[Years At Company]]&lt;=11,"9-11 Years","12+ Years"))))</f>
        <v>0-2 Years</v>
      </c>
    </row>
    <row r="827" spans="1:48"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c r="AS827" s="13" t="str">
        <f>IF(Data!Q827&lt;=25,"18-25",IF(Data!Q827&lt;=35,"26-35",IF(Data!Q827&lt;=45,"36-45","46+")))</f>
        <v>26-35</v>
      </c>
      <c r="AT827" s="13" t="str">
        <f t="shared" si="12"/>
        <v>Early Career</v>
      </c>
      <c r="AU827" t="str">
        <f>IF(Table_1[[#This Row],[Percent Salary Hike]]&lt;=12,"10-12%",IF(Table_1[[#This Row],[Percent Salary Hike]]&lt;=15,"13-15%",IF(Table_1[[#This Row],[Percent Salary Hike]]&lt;=18,"16-18%",IF(Table_1[[#This Row],[Percent Salary Hike]]&lt;=21,"19-21%","22%+"))))</f>
        <v>13-15%</v>
      </c>
      <c r="AV827" t="str">
        <f>IF(Table_1[[#This Row],[Years At Company]]&lt;=2,"0-2 Years",IF(Table_1[[#This Row],[Years At Company]]&lt;=5,"3-5 Years",IF(Table_1[[#This Row],[Years At Company]]&lt;=8,"6-8 Years",IF(Table_1[[#This Row],[Years At Company]]&lt;=11,"9-11 Years","12+ Years"))))</f>
        <v>9-11 Years</v>
      </c>
    </row>
    <row r="828" spans="1:48"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c r="AS828" s="13" t="str">
        <f>IF(Data!Q828&lt;=25,"18-25",IF(Data!Q828&lt;=35,"26-35",IF(Data!Q828&lt;=45,"36-45","46+")))</f>
        <v>36-45</v>
      </c>
      <c r="AT828" s="13" t="str">
        <f t="shared" si="12"/>
        <v>Mid Career</v>
      </c>
      <c r="AU828" t="str">
        <f>IF(Table_1[[#This Row],[Percent Salary Hike]]&lt;=12,"10-12%",IF(Table_1[[#This Row],[Percent Salary Hike]]&lt;=15,"13-15%",IF(Table_1[[#This Row],[Percent Salary Hike]]&lt;=18,"16-18%",IF(Table_1[[#This Row],[Percent Salary Hike]]&lt;=21,"19-21%","22%+"))))</f>
        <v>13-15%</v>
      </c>
      <c r="AV828" t="str">
        <f>IF(Table_1[[#This Row],[Years At Company]]&lt;=2,"0-2 Years",IF(Table_1[[#This Row],[Years At Company]]&lt;=5,"3-5 Years",IF(Table_1[[#This Row],[Years At Company]]&lt;=8,"6-8 Years",IF(Table_1[[#This Row],[Years At Company]]&lt;=11,"9-11 Years","12+ Years"))))</f>
        <v>6-8 Years</v>
      </c>
    </row>
    <row r="829" spans="1:48"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c r="AS829" s="13" t="str">
        <f>IF(Data!Q829&lt;=25,"18-25",IF(Data!Q829&lt;=35,"26-35",IF(Data!Q829&lt;=45,"36-45","46+")))</f>
        <v>26-35</v>
      </c>
      <c r="AT829" s="13" t="str">
        <f t="shared" si="12"/>
        <v>Early Career</v>
      </c>
      <c r="AU829" t="str">
        <f>IF(Table_1[[#This Row],[Percent Salary Hike]]&lt;=12,"10-12%",IF(Table_1[[#This Row],[Percent Salary Hike]]&lt;=15,"13-15%",IF(Table_1[[#This Row],[Percent Salary Hike]]&lt;=18,"16-18%",IF(Table_1[[#This Row],[Percent Salary Hike]]&lt;=21,"19-21%","22%+"))))</f>
        <v>13-15%</v>
      </c>
      <c r="AV829" t="str">
        <f>IF(Table_1[[#This Row],[Years At Company]]&lt;=2,"0-2 Years",IF(Table_1[[#This Row],[Years At Company]]&lt;=5,"3-5 Years",IF(Table_1[[#This Row],[Years At Company]]&lt;=8,"6-8 Years",IF(Table_1[[#This Row],[Years At Company]]&lt;=11,"9-11 Years","12+ Years"))))</f>
        <v>3-5 Years</v>
      </c>
    </row>
    <row r="830" spans="1:48"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c r="AS830" s="13" t="str">
        <f>IF(Data!Q830&lt;=25,"18-25",IF(Data!Q830&lt;=35,"26-35",IF(Data!Q830&lt;=45,"36-45","46+")))</f>
        <v>18-25</v>
      </c>
      <c r="AT830" s="13" t="str">
        <f t="shared" si="12"/>
        <v>Young</v>
      </c>
      <c r="AU830" t="str">
        <f>IF(Table_1[[#This Row],[Percent Salary Hike]]&lt;=12,"10-12%",IF(Table_1[[#This Row],[Percent Salary Hike]]&lt;=15,"13-15%",IF(Table_1[[#This Row],[Percent Salary Hike]]&lt;=18,"16-18%",IF(Table_1[[#This Row],[Percent Salary Hike]]&lt;=21,"19-21%","22%+"))))</f>
        <v>10-12%</v>
      </c>
      <c r="AV830" t="str">
        <f>IF(Table_1[[#This Row],[Years At Company]]&lt;=2,"0-2 Years",IF(Table_1[[#This Row],[Years At Company]]&lt;=5,"3-5 Years",IF(Table_1[[#This Row],[Years At Company]]&lt;=8,"6-8 Years",IF(Table_1[[#This Row],[Years At Company]]&lt;=11,"9-11 Years","12+ Years"))))</f>
        <v>0-2 Years</v>
      </c>
    </row>
    <row r="831" spans="1:48"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c r="AS831" s="13" t="str">
        <f>IF(Data!Q831&lt;=25,"18-25",IF(Data!Q831&lt;=35,"26-35",IF(Data!Q831&lt;=45,"36-45","46+")))</f>
        <v>26-35</v>
      </c>
      <c r="AT831" s="13" t="str">
        <f t="shared" si="12"/>
        <v>Early Career</v>
      </c>
      <c r="AU831" t="str">
        <f>IF(Table_1[[#This Row],[Percent Salary Hike]]&lt;=12,"10-12%",IF(Table_1[[#This Row],[Percent Salary Hike]]&lt;=15,"13-15%",IF(Table_1[[#This Row],[Percent Salary Hike]]&lt;=18,"16-18%",IF(Table_1[[#This Row],[Percent Salary Hike]]&lt;=21,"19-21%","22%+"))))</f>
        <v>16-18%</v>
      </c>
      <c r="AV831" t="str">
        <f>IF(Table_1[[#This Row],[Years At Company]]&lt;=2,"0-2 Years",IF(Table_1[[#This Row],[Years At Company]]&lt;=5,"3-5 Years",IF(Table_1[[#This Row],[Years At Company]]&lt;=8,"6-8 Years",IF(Table_1[[#This Row],[Years At Company]]&lt;=11,"9-11 Years","12+ Years"))))</f>
        <v>3-5 Years</v>
      </c>
    </row>
    <row r="832" spans="1:48"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c r="AS832" s="13" t="str">
        <f>IF(Data!Q832&lt;=25,"18-25",IF(Data!Q832&lt;=35,"26-35",IF(Data!Q832&lt;=45,"36-45","46+")))</f>
        <v>36-45</v>
      </c>
      <c r="AT832" s="13" t="str">
        <f t="shared" si="12"/>
        <v>Mid Career</v>
      </c>
      <c r="AU832" t="str">
        <f>IF(Table_1[[#This Row],[Percent Salary Hike]]&lt;=12,"10-12%",IF(Table_1[[#This Row],[Percent Salary Hike]]&lt;=15,"13-15%",IF(Table_1[[#This Row],[Percent Salary Hike]]&lt;=18,"16-18%",IF(Table_1[[#This Row],[Percent Salary Hike]]&lt;=21,"19-21%","22%+"))))</f>
        <v>10-12%</v>
      </c>
      <c r="AV832" t="str">
        <f>IF(Table_1[[#This Row],[Years At Company]]&lt;=2,"0-2 Years",IF(Table_1[[#This Row],[Years At Company]]&lt;=5,"3-5 Years",IF(Table_1[[#This Row],[Years At Company]]&lt;=8,"6-8 Years",IF(Table_1[[#This Row],[Years At Company]]&lt;=11,"9-11 Years","12+ Years"))))</f>
        <v>0-2 Years</v>
      </c>
    </row>
    <row r="833" spans="1:48"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c r="AS833" s="13" t="str">
        <f>IF(Data!Q833&lt;=25,"18-25",IF(Data!Q833&lt;=35,"26-35",IF(Data!Q833&lt;=45,"36-45","46+")))</f>
        <v>26-35</v>
      </c>
      <c r="AT833" s="13" t="str">
        <f t="shared" si="12"/>
        <v>Early Career</v>
      </c>
      <c r="AU833" t="str">
        <f>IF(Table_1[[#This Row],[Percent Salary Hike]]&lt;=12,"10-12%",IF(Table_1[[#This Row],[Percent Salary Hike]]&lt;=15,"13-15%",IF(Table_1[[#This Row],[Percent Salary Hike]]&lt;=18,"16-18%",IF(Table_1[[#This Row],[Percent Salary Hike]]&lt;=21,"19-21%","22%+"))))</f>
        <v>10-12%</v>
      </c>
      <c r="AV833" t="str">
        <f>IF(Table_1[[#This Row],[Years At Company]]&lt;=2,"0-2 Years",IF(Table_1[[#This Row],[Years At Company]]&lt;=5,"3-5 Years",IF(Table_1[[#This Row],[Years At Company]]&lt;=8,"6-8 Years",IF(Table_1[[#This Row],[Years At Company]]&lt;=11,"9-11 Years","12+ Years"))))</f>
        <v>0-2 Years</v>
      </c>
    </row>
    <row r="834" spans="1:48"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c r="AS834" s="13" t="str">
        <f>IF(Data!Q834&lt;=25,"18-25",IF(Data!Q834&lt;=35,"26-35",IF(Data!Q834&lt;=45,"36-45","46+")))</f>
        <v>36-45</v>
      </c>
      <c r="AT834" s="13" t="str">
        <f t="shared" ref="AT834:AT897" si="13">IF(AS834="18-25","Young",IF(AS834="26-35","Early Career",IF(AS834="36-45","Mid Career","Senior")))</f>
        <v>Mid Career</v>
      </c>
      <c r="AU834" t="str">
        <f>IF(Table_1[[#This Row],[Percent Salary Hike]]&lt;=12,"10-12%",IF(Table_1[[#This Row],[Percent Salary Hike]]&lt;=15,"13-15%",IF(Table_1[[#This Row],[Percent Salary Hike]]&lt;=18,"16-18%",IF(Table_1[[#This Row],[Percent Salary Hike]]&lt;=21,"19-21%","22%+"))))</f>
        <v>13-15%</v>
      </c>
      <c r="AV834" t="str">
        <f>IF(Table_1[[#This Row],[Years At Company]]&lt;=2,"0-2 Years",IF(Table_1[[#This Row],[Years At Company]]&lt;=5,"3-5 Years",IF(Table_1[[#This Row],[Years At Company]]&lt;=8,"6-8 Years",IF(Table_1[[#This Row],[Years At Company]]&lt;=11,"9-11 Years","12+ Years"))))</f>
        <v>6-8 Years</v>
      </c>
    </row>
    <row r="835" spans="1:48"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c r="AS835" s="13" t="str">
        <f>IF(Data!Q835&lt;=25,"18-25",IF(Data!Q835&lt;=35,"26-35",IF(Data!Q835&lt;=45,"36-45","46+")))</f>
        <v>26-35</v>
      </c>
      <c r="AT835" s="13" t="str">
        <f t="shared" si="13"/>
        <v>Early Career</v>
      </c>
      <c r="AU835" t="str">
        <f>IF(Table_1[[#This Row],[Percent Salary Hike]]&lt;=12,"10-12%",IF(Table_1[[#This Row],[Percent Salary Hike]]&lt;=15,"13-15%",IF(Table_1[[#This Row],[Percent Salary Hike]]&lt;=18,"16-18%",IF(Table_1[[#This Row],[Percent Salary Hike]]&lt;=21,"19-21%","22%+"))))</f>
        <v>13-15%</v>
      </c>
      <c r="AV835" t="str">
        <f>IF(Table_1[[#This Row],[Years At Company]]&lt;=2,"0-2 Years",IF(Table_1[[#This Row],[Years At Company]]&lt;=5,"3-5 Years",IF(Table_1[[#This Row],[Years At Company]]&lt;=8,"6-8 Years",IF(Table_1[[#This Row],[Years At Company]]&lt;=11,"9-11 Years","12+ Years"))))</f>
        <v>3-5 Years</v>
      </c>
    </row>
    <row r="836" spans="1:48"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c r="AS836" s="13" t="str">
        <f>IF(Data!Q836&lt;=25,"18-25",IF(Data!Q836&lt;=35,"26-35",IF(Data!Q836&lt;=45,"36-45","46+")))</f>
        <v>26-35</v>
      </c>
      <c r="AT836" s="13" t="str">
        <f t="shared" si="13"/>
        <v>Early Career</v>
      </c>
      <c r="AU836" t="str">
        <f>IF(Table_1[[#This Row],[Percent Salary Hike]]&lt;=12,"10-12%",IF(Table_1[[#This Row],[Percent Salary Hike]]&lt;=15,"13-15%",IF(Table_1[[#This Row],[Percent Salary Hike]]&lt;=18,"16-18%",IF(Table_1[[#This Row],[Percent Salary Hike]]&lt;=21,"19-21%","22%+"))))</f>
        <v>19-21%</v>
      </c>
      <c r="AV836" t="str">
        <f>IF(Table_1[[#This Row],[Years At Company]]&lt;=2,"0-2 Years",IF(Table_1[[#This Row],[Years At Company]]&lt;=5,"3-5 Years",IF(Table_1[[#This Row],[Years At Company]]&lt;=8,"6-8 Years",IF(Table_1[[#This Row],[Years At Company]]&lt;=11,"9-11 Years","12+ Years"))))</f>
        <v>6-8 Years</v>
      </c>
    </row>
    <row r="837" spans="1:48"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c r="AS837" s="13" t="str">
        <f>IF(Data!Q837&lt;=25,"18-25",IF(Data!Q837&lt;=35,"26-35",IF(Data!Q837&lt;=45,"36-45","46+")))</f>
        <v>26-35</v>
      </c>
      <c r="AT837" s="13" t="str">
        <f t="shared" si="13"/>
        <v>Early Career</v>
      </c>
      <c r="AU837" t="str">
        <f>IF(Table_1[[#This Row],[Percent Salary Hike]]&lt;=12,"10-12%",IF(Table_1[[#This Row],[Percent Salary Hike]]&lt;=15,"13-15%",IF(Table_1[[#This Row],[Percent Salary Hike]]&lt;=18,"16-18%",IF(Table_1[[#This Row],[Percent Salary Hike]]&lt;=21,"19-21%","22%+"))))</f>
        <v>16-18%</v>
      </c>
      <c r="AV837" t="str">
        <f>IF(Table_1[[#This Row],[Years At Company]]&lt;=2,"0-2 Years",IF(Table_1[[#This Row],[Years At Company]]&lt;=5,"3-5 Years",IF(Table_1[[#This Row],[Years At Company]]&lt;=8,"6-8 Years",IF(Table_1[[#This Row],[Years At Company]]&lt;=11,"9-11 Years","12+ Years"))))</f>
        <v>3-5 Years</v>
      </c>
    </row>
    <row r="838" spans="1:48"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c r="AS838" s="13" t="str">
        <f>IF(Data!Q838&lt;=25,"18-25",IF(Data!Q838&lt;=35,"26-35",IF(Data!Q838&lt;=45,"36-45","46+")))</f>
        <v>26-35</v>
      </c>
      <c r="AT838" s="13" t="str">
        <f t="shared" si="13"/>
        <v>Early Career</v>
      </c>
      <c r="AU838" t="str">
        <f>IF(Table_1[[#This Row],[Percent Salary Hike]]&lt;=12,"10-12%",IF(Table_1[[#This Row],[Percent Salary Hike]]&lt;=15,"13-15%",IF(Table_1[[#This Row],[Percent Salary Hike]]&lt;=18,"16-18%",IF(Table_1[[#This Row],[Percent Salary Hike]]&lt;=21,"19-21%","22%+"))))</f>
        <v>13-15%</v>
      </c>
      <c r="AV838" t="str">
        <f>IF(Table_1[[#This Row],[Years At Company]]&lt;=2,"0-2 Years",IF(Table_1[[#This Row],[Years At Company]]&lt;=5,"3-5 Years",IF(Table_1[[#This Row],[Years At Company]]&lt;=8,"6-8 Years",IF(Table_1[[#This Row],[Years At Company]]&lt;=11,"9-11 Years","12+ Years"))))</f>
        <v>9-11 Years</v>
      </c>
    </row>
    <row r="839" spans="1:48"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c r="AS839" s="13" t="str">
        <f>IF(Data!Q839&lt;=25,"18-25",IF(Data!Q839&lt;=35,"26-35",IF(Data!Q839&lt;=45,"36-45","46+")))</f>
        <v>36-45</v>
      </c>
      <c r="AT839" s="13" t="str">
        <f t="shared" si="13"/>
        <v>Mid Career</v>
      </c>
      <c r="AU839" t="str">
        <f>IF(Table_1[[#This Row],[Percent Salary Hike]]&lt;=12,"10-12%",IF(Table_1[[#This Row],[Percent Salary Hike]]&lt;=15,"13-15%",IF(Table_1[[#This Row],[Percent Salary Hike]]&lt;=18,"16-18%",IF(Table_1[[#This Row],[Percent Salary Hike]]&lt;=21,"19-21%","22%+"))))</f>
        <v>16-18%</v>
      </c>
      <c r="AV839" t="str">
        <f>IF(Table_1[[#This Row],[Years At Company]]&lt;=2,"0-2 Years",IF(Table_1[[#This Row],[Years At Company]]&lt;=5,"3-5 Years",IF(Table_1[[#This Row],[Years At Company]]&lt;=8,"6-8 Years",IF(Table_1[[#This Row],[Years At Company]]&lt;=11,"9-11 Years","12+ Years"))))</f>
        <v>12+ Years</v>
      </c>
    </row>
    <row r="840" spans="1:48"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c r="AS840" s="13" t="str">
        <f>IF(Data!Q840&lt;=25,"18-25",IF(Data!Q840&lt;=35,"26-35",IF(Data!Q840&lt;=45,"36-45","46+")))</f>
        <v>36-45</v>
      </c>
      <c r="AT840" s="13" t="str">
        <f t="shared" si="13"/>
        <v>Mid Career</v>
      </c>
      <c r="AU840" t="str">
        <f>IF(Table_1[[#This Row],[Percent Salary Hike]]&lt;=12,"10-12%",IF(Table_1[[#This Row],[Percent Salary Hike]]&lt;=15,"13-15%",IF(Table_1[[#This Row],[Percent Salary Hike]]&lt;=18,"16-18%",IF(Table_1[[#This Row],[Percent Salary Hike]]&lt;=21,"19-21%","22%+"))))</f>
        <v>10-12%</v>
      </c>
      <c r="AV840" t="str">
        <f>IF(Table_1[[#This Row],[Years At Company]]&lt;=2,"0-2 Years",IF(Table_1[[#This Row],[Years At Company]]&lt;=5,"3-5 Years",IF(Table_1[[#This Row],[Years At Company]]&lt;=8,"6-8 Years",IF(Table_1[[#This Row],[Years At Company]]&lt;=11,"9-11 Years","12+ Years"))))</f>
        <v>12+ Years</v>
      </c>
    </row>
    <row r="841" spans="1:48"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c r="AS841" s="13" t="str">
        <f>IF(Data!Q841&lt;=25,"18-25",IF(Data!Q841&lt;=35,"26-35",IF(Data!Q841&lt;=45,"36-45","46+")))</f>
        <v>36-45</v>
      </c>
      <c r="AT841" s="13" t="str">
        <f t="shared" si="13"/>
        <v>Mid Career</v>
      </c>
      <c r="AU841" t="str">
        <f>IF(Table_1[[#This Row],[Percent Salary Hike]]&lt;=12,"10-12%",IF(Table_1[[#This Row],[Percent Salary Hike]]&lt;=15,"13-15%",IF(Table_1[[#This Row],[Percent Salary Hike]]&lt;=18,"16-18%",IF(Table_1[[#This Row],[Percent Salary Hike]]&lt;=21,"19-21%","22%+"))))</f>
        <v>13-15%</v>
      </c>
      <c r="AV841" t="str">
        <f>IF(Table_1[[#This Row],[Years At Company]]&lt;=2,"0-2 Years",IF(Table_1[[#This Row],[Years At Company]]&lt;=5,"3-5 Years",IF(Table_1[[#This Row],[Years At Company]]&lt;=8,"6-8 Years",IF(Table_1[[#This Row],[Years At Company]]&lt;=11,"9-11 Years","12+ Years"))))</f>
        <v>6-8 Years</v>
      </c>
    </row>
    <row r="842" spans="1:48"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c r="AS842" s="13" t="str">
        <f>IF(Data!Q842&lt;=25,"18-25",IF(Data!Q842&lt;=35,"26-35",IF(Data!Q842&lt;=45,"36-45","46+")))</f>
        <v>26-35</v>
      </c>
      <c r="AT842" s="13" t="str">
        <f t="shared" si="13"/>
        <v>Early Career</v>
      </c>
      <c r="AU842" t="str">
        <f>IF(Table_1[[#This Row],[Percent Salary Hike]]&lt;=12,"10-12%",IF(Table_1[[#This Row],[Percent Salary Hike]]&lt;=15,"13-15%",IF(Table_1[[#This Row],[Percent Salary Hike]]&lt;=18,"16-18%",IF(Table_1[[#This Row],[Percent Salary Hike]]&lt;=21,"19-21%","22%+"))))</f>
        <v>10-12%</v>
      </c>
      <c r="AV842" t="str">
        <f>IF(Table_1[[#This Row],[Years At Company]]&lt;=2,"0-2 Years",IF(Table_1[[#This Row],[Years At Company]]&lt;=5,"3-5 Years",IF(Table_1[[#This Row],[Years At Company]]&lt;=8,"6-8 Years",IF(Table_1[[#This Row],[Years At Company]]&lt;=11,"9-11 Years","12+ Years"))))</f>
        <v>6-8 Years</v>
      </c>
    </row>
    <row r="843" spans="1:48"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c r="AS843" s="13" t="str">
        <f>IF(Data!Q843&lt;=25,"18-25",IF(Data!Q843&lt;=35,"26-35",IF(Data!Q843&lt;=45,"36-45","46+")))</f>
        <v>18-25</v>
      </c>
      <c r="AT843" s="13" t="str">
        <f t="shared" si="13"/>
        <v>Young</v>
      </c>
      <c r="AU843" t="str">
        <f>IF(Table_1[[#This Row],[Percent Salary Hike]]&lt;=12,"10-12%",IF(Table_1[[#This Row],[Percent Salary Hike]]&lt;=15,"13-15%",IF(Table_1[[#This Row],[Percent Salary Hike]]&lt;=18,"16-18%",IF(Table_1[[#This Row],[Percent Salary Hike]]&lt;=21,"19-21%","22%+"))))</f>
        <v>22%+</v>
      </c>
      <c r="AV843" t="str">
        <f>IF(Table_1[[#This Row],[Years At Company]]&lt;=2,"0-2 Years",IF(Table_1[[#This Row],[Years At Company]]&lt;=5,"3-5 Years",IF(Table_1[[#This Row],[Years At Company]]&lt;=8,"6-8 Years",IF(Table_1[[#This Row],[Years At Company]]&lt;=11,"9-11 Years","12+ Years"))))</f>
        <v>3-5 Years</v>
      </c>
    </row>
    <row r="844" spans="1:48"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c r="AS844" s="13" t="str">
        <f>IF(Data!Q844&lt;=25,"18-25",IF(Data!Q844&lt;=35,"26-35",IF(Data!Q844&lt;=45,"36-45","46+")))</f>
        <v>26-35</v>
      </c>
      <c r="AT844" s="13" t="str">
        <f t="shared" si="13"/>
        <v>Early Career</v>
      </c>
      <c r="AU844" t="str">
        <f>IF(Table_1[[#This Row],[Percent Salary Hike]]&lt;=12,"10-12%",IF(Table_1[[#This Row],[Percent Salary Hike]]&lt;=15,"13-15%",IF(Table_1[[#This Row],[Percent Salary Hike]]&lt;=18,"16-18%",IF(Table_1[[#This Row],[Percent Salary Hike]]&lt;=21,"19-21%","22%+"))))</f>
        <v>10-12%</v>
      </c>
      <c r="AV844" t="str">
        <f>IF(Table_1[[#This Row],[Years At Company]]&lt;=2,"0-2 Years",IF(Table_1[[#This Row],[Years At Company]]&lt;=5,"3-5 Years",IF(Table_1[[#This Row],[Years At Company]]&lt;=8,"6-8 Years",IF(Table_1[[#This Row],[Years At Company]]&lt;=11,"9-11 Years","12+ Years"))))</f>
        <v>0-2 Years</v>
      </c>
    </row>
    <row r="845" spans="1:48"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c r="AS845" s="13" t="str">
        <f>IF(Data!Q845&lt;=25,"18-25",IF(Data!Q845&lt;=35,"26-35",IF(Data!Q845&lt;=45,"36-45","46+")))</f>
        <v>26-35</v>
      </c>
      <c r="AT845" s="13" t="str">
        <f t="shared" si="13"/>
        <v>Early Career</v>
      </c>
      <c r="AU845" t="str">
        <f>IF(Table_1[[#This Row],[Percent Salary Hike]]&lt;=12,"10-12%",IF(Table_1[[#This Row],[Percent Salary Hike]]&lt;=15,"13-15%",IF(Table_1[[#This Row],[Percent Salary Hike]]&lt;=18,"16-18%",IF(Table_1[[#This Row],[Percent Salary Hike]]&lt;=21,"19-21%","22%+"))))</f>
        <v>22%+</v>
      </c>
      <c r="AV845" t="str">
        <f>IF(Table_1[[#This Row],[Years At Company]]&lt;=2,"0-2 Years",IF(Table_1[[#This Row],[Years At Company]]&lt;=5,"3-5 Years",IF(Table_1[[#This Row],[Years At Company]]&lt;=8,"6-8 Years",IF(Table_1[[#This Row],[Years At Company]]&lt;=11,"9-11 Years","12+ Years"))))</f>
        <v>6-8 Years</v>
      </c>
    </row>
    <row r="846" spans="1:48"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c r="AS846" s="13" t="str">
        <f>IF(Data!Q846&lt;=25,"18-25",IF(Data!Q846&lt;=35,"26-35",IF(Data!Q846&lt;=45,"36-45","46+")))</f>
        <v>26-35</v>
      </c>
      <c r="AT846" s="13" t="str">
        <f t="shared" si="13"/>
        <v>Early Career</v>
      </c>
      <c r="AU846" t="str">
        <f>IF(Table_1[[#This Row],[Percent Salary Hike]]&lt;=12,"10-12%",IF(Table_1[[#This Row],[Percent Salary Hike]]&lt;=15,"13-15%",IF(Table_1[[#This Row],[Percent Salary Hike]]&lt;=18,"16-18%",IF(Table_1[[#This Row],[Percent Salary Hike]]&lt;=21,"19-21%","22%+"))))</f>
        <v>16-18%</v>
      </c>
      <c r="AV846" t="str">
        <f>IF(Table_1[[#This Row],[Years At Company]]&lt;=2,"0-2 Years",IF(Table_1[[#This Row],[Years At Company]]&lt;=5,"3-5 Years",IF(Table_1[[#This Row],[Years At Company]]&lt;=8,"6-8 Years",IF(Table_1[[#This Row],[Years At Company]]&lt;=11,"9-11 Years","12+ Years"))))</f>
        <v>9-11 Years</v>
      </c>
    </row>
    <row r="847" spans="1:48"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c r="AS847" s="13" t="str">
        <f>IF(Data!Q847&lt;=25,"18-25",IF(Data!Q847&lt;=35,"26-35",IF(Data!Q847&lt;=45,"36-45","46+")))</f>
        <v>36-45</v>
      </c>
      <c r="AT847" s="13" t="str">
        <f t="shared" si="13"/>
        <v>Mid Career</v>
      </c>
      <c r="AU847" t="str">
        <f>IF(Table_1[[#This Row],[Percent Salary Hike]]&lt;=12,"10-12%",IF(Table_1[[#This Row],[Percent Salary Hike]]&lt;=15,"13-15%",IF(Table_1[[#This Row],[Percent Salary Hike]]&lt;=18,"16-18%",IF(Table_1[[#This Row],[Percent Salary Hike]]&lt;=21,"19-21%","22%+"))))</f>
        <v>13-15%</v>
      </c>
      <c r="AV847" t="str">
        <f>IF(Table_1[[#This Row],[Years At Company]]&lt;=2,"0-2 Years",IF(Table_1[[#This Row],[Years At Company]]&lt;=5,"3-5 Years",IF(Table_1[[#This Row],[Years At Company]]&lt;=8,"6-8 Years",IF(Table_1[[#This Row],[Years At Company]]&lt;=11,"9-11 Years","12+ Years"))))</f>
        <v>0-2 Years</v>
      </c>
    </row>
    <row r="848" spans="1:48"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c r="AS848" s="13" t="str">
        <f>IF(Data!Q848&lt;=25,"18-25",IF(Data!Q848&lt;=35,"26-35",IF(Data!Q848&lt;=45,"36-45","46+")))</f>
        <v>26-35</v>
      </c>
      <c r="AT848" s="13" t="str">
        <f t="shared" si="13"/>
        <v>Early Career</v>
      </c>
      <c r="AU848" t="str">
        <f>IF(Table_1[[#This Row],[Percent Salary Hike]]&lt;=12,"10-12%",IF(Table_1[[#This Row],[Percent Salary Hike]]&lt;=15,"13-15%",IF(Table_1[[#This Row],[Percent Salary Hike]]&lt;=18,"16-18%",IF(Table_1[[#This Row],[Percent Salary Hike]]&lt;=21,"19-21%","22%+"))))</f>
        <v>16-18%</v>
      </c>
      <c r="AV848" t="str">
        <f>IF(Table_1[[#This Row],[Years At Company]]&lt;=2,"0-2 Years",IF(Table_1[[#This Row],[Years At Company]]&lt;=5,"3-5 Years",IF(Table_1[[#This Row],[Years At Company]]&lt;=8,"6-8 Years",IF(Table_1[[#This Row],[Years At Company]]&lt;=11,"9-11 Years","12+ Years"))))</f>
        <v>6-8 Years</v>
      </c>
    </row>
    <row r="849" spans="1:48"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c r="AS849" s="13" t="str">
        <f>IF(Data!Q849&lt;=25,"18-25",IF(Data!Q849&lt;=35,"26-35",IF(Data!Q849&lt;=45,"36-45","46+")))</f>
        <v>26-35</v>
      </c>
      <c r="AT849" s="13" t="str">
        <f t="shared" si="13"/>
        <v>Early Career</v>
      </c>
      <c r="AU849" t="str">
        <f>IF(Table_1[[#This Row],[Percent Salary Hike]]&lt;=12,"10-12%",IF(Table_1[[#This Row],[Percent Salary Hike]]&lt;=15,"13-15%",IF(Table_1[[#This Row],[Percent Salary Hike]]&lt;=18,"16-18%",IF(Table_1[[#This Row],[Percent Salary Hike]]&lt;=21,"19-21%","22%+"))))</f>
        <v>19-21%</v>
      </c>
      <c r="AV849" t="str">
        <f>IF(Table_1[[#This Row],[Years At Company]]&lt;=2,"0-2 Years",IF(Table_1[[#This Row],[Years At Company]]&lt;=5,"3-5 Years",IF(Table_1[[#This Row],[Years At Company]]&lt;=8,"6-8 Years",IF(Table_1[[#This Row],[Years At Company]]&lt;=11,"9-11 Years","12+ Years"))))</f>
        <v>12+ Years</v>
      </c>
    </row>
    <row r="850" spans="1:48"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c r="AS850" s="13" t="str">
        <f>IF(Data!Q850&lt;=25,"18-25",IF(Data!Q850&lt;=35,"26-35",IF(Data!Q850&lt;=45,"36-45","46+")))</f>
        <v>26-35</v>
      </c>
      <c r="AT850" s="13" t="str">
        <f t="shared" si="13"/>
        <v>Early Career</v>
      </c>
      <c r="AU850" t="str">
        <f>IF(Table_1[[#This Row],[Percent Salary Hike]]&lt;=12,"10-12%",IF(Table_1[[#This Row],[Percent Salary Hike]]&lt;=15,"13-15%",IF(Table_1[[#This Row],[Percent Salary Hike]]&lt;=18,"16-18%",IF(Table_1[[#This Row],[Percent Salary Hike]]&lt;=21,"19-21%","22%+"))))</f>
        <v>13-15%</v>
      </c>
      <c r="AV850" t="str">
        <f>IF(Table_1[[#This Row],[Years At Company]]&lt;=2,"0-2 Years",IF(Table_1[[#This Row],[Years At Company]]&lt;=5,"3-5 Years",IF(Table_1[[#This Row],[Years At Company]]&lt;=8,"6-8 Years",IF(Table_1[[#This Row],[Years At Company]]&lt;=11,"9-11 Years","12+ Years"))))</f>
        <v>0-2 Years</v>
      </c>
    </row>
    <row r="851" spans="1:48"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c r="AS851" s="13" t="str">
        <f>IF(Data!Q851&lt;=25,"18-25",IF(Data!Q851&lt;=35,"26-35",IF(Data!Q851&lt;=45,"36-45","46+")))</f>
        <v>36-45</v>
      </c>
      <c r="AT851" s="13" t="str">
        <f t="shared" si="13"/>
        <v>Mid Career</v>
      </c>
      <c r="AU851" t="str">
        <f>IF(Table_1[[#This Row],[Percent Salary Hike]]&lt;=12,"10-12%",IF(Table_1[[#This Row],[Percent Salary Hike]]&lt;=15,"13-15%",IF(Table_1[[#This Row],[Percent Salary Hike]]&lt;=18,"16-18%",IF(Table_1[[#This Row],[Percent Salary Hike]]&lt;=21,"19-21%","22%+"))))</f>
        <v>13-15%</v>
      </c>
      <c r="AV851" t="str">
        <f>IF(Table_1[[#This Row],[Years At Company]]&lt;=2,"0-2 Years",IF(Table_1[[#This Row],[Years At Company]]&lt;=5,"3-5 Years",IF(Table_1[[#This Row],[Years At Company]]&lt;=8,"6-8 Years",IF(Table_1[[#This Row],[Years At Company]]&lt;=11,"9-11 Years","12+ Years"))))</f>
        <v>3-5 Years</v>
      </c>
    </row>
    <row r="852" spans="1:48"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c r="AS852" s="13" t="str">
        <f>IF(Data!Q852&lt;=25,"18-25",IF(Data!Q852&lt;=35,"26-35",IF(Data!Q852&lt;=45,"36-45","46+")))</f>
        <v>26-35</v>
      </c>
      <c r="AT852" s="13" t="str">
        <f t="shared" si="13"/>
        <v>Early Career</v>
      </c>
      <c r="AU852" t="str">
        <f>IF(Table_1[[#This Row],[Percent Salary Hike]]&lt;=12,"10-12%",IF(Table_1[[#This Row],[Percent Salary Hike]]&lt;=15,"13-15%",IF(Table_1[[#This Row],[Percent Salary Hike]]&lt;=18,"16-18%",IF(Table_1[[#This Row],[Percent Salary Hike]]&lt;=21,"19-21%","22%+"))))</f>
        <v>10-12%</v>
      </c>
      <c r="AV852" t="str">
        <f>IF(Table_1[[#This Row],[Years At Company]]&lt;=2,"0-2 Years",IF(Table_1[[#This Row],[Years At Company]]&lt;=5,"3-5 Years",IF(Table_1[[#This Row],[Years At Company]]&lt;=8,"6-8 Years",IF(Table_1[[#This Row],[Years At Company]]&lt;=11,"9-11 Years","12+ Years"))))</f>
        <v>0-2 Years</v>
      </c>
    </row>
    <row r="853" spans="1:48"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c r="AS853" s="13" t="str">
        <f>IF(Data!Q853&lt;=25,"18-25",IF(Data!Q853&lt;=35,"26-35",IF(Data!Q853&lt;=45,"36-45","46+")))</f>
        <v>46+</v>
      </c>
      <c r="AT853" s="13" t="str">
        <f t="shared" si="13"/>
        <v>Senior</v>
      </c>
      <c r="AU853" t="str">
        <f>IF(Table_1[[#This Row],[Percent Salary Hike]]&lt;=12,"10-12%",IF(Table_1[[#This Row],[Percent Salary Hike]]&lt;=15,"13-15%",IF(Table_1[[#This Row],[Percent Salary Hike]]&lt;=18,"16-18%",IF(Table_1[[#This Row],[Percent Salary Hike]]&lt;=21,"19-21%","22%+"))))</f>
        <v>13-15%</v>
      </c>
      <c r="AV853" t="str">
        <f>IF(Table_1[[#This Row],[Years At Company]]&lt;=2,"0-2 Years",IF(Table_1[[#This Row],[Years At Company]]&lt;=5,"3-5 Years",IF(Table_1[[#This Row],[Years At Company]]&lt;=8,"6-8 Years",IF(Table_1[[#This Row],[Years At Company]]&lt;=11,"9-11 Years","12+ Years"))))</f>
        <v>3-5 Years</v>
      </c>
    </row>
    <row r="854" spans="1:48"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c r="AS854" s="13" t="str">
        <f>IF(Data!Q854&lt;=25,"18-25",IF(Data!Q854&lt;=35,"26-35",IF(Data!Q854&lt;=45,"36-45","46+")))</f>
        <v>26-35</v>
      </c>
      <c r="AT854" s="13" t="str">
        <f t="shared" si="13"/>
        <v>Early Career</v>
      </c>
      <c r="AU854" t="str">
        <f>IF(Table_1[[#This Row],[Percent Salary Hike]]&lt;=12,"10-12%",IF(Table_1[[#This Row],[Percent Salary Hike]]&lt;=15,"13-15%",IF(Table_1[[#This Row],[Percent Salary Hike]]&lt;=18,"16-18%",IF(Table_1[[#This Row],[Percent Salary Hike]]&lt;=21,"19-21%","22%+"))))</f>
        <v>13-15%</v>
      </c>
      <c r="AV854" t="str">
        <f>IF(Table_1[[#This Row],[Years At Company]]&lt;=2,"0-2 Years",IF(Table_1[[#This Row],[Years At Company]]&lt;=5,"3-5 Years",IF(Table_1[[#This Row],[Years At Company]]&lt;=8,"6-8 Years",IF(Table_1[[#This Row],[Years At Company]]&lt;=11,"9-11 Years","12+ Years"))))</f>
        <v>9-11 Years</v>
      </c>
    </row>
    <row r="855" spans="1:48"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c r="AS855" s="13" t="str">
        <f>IF(Data!Q855&lt;=25,"18-25",IF(Data!Q855&lt;=35,"26-35",IF(Data!Q855&lt;=45,"36-45","46+")))</f>
        <v>18-25</v>
      </c>
      <c r="AT855" s="13" t="str">
        <f t="shared" si="13"/>
        <v>Young</v>
      </c>
      <c r="AU855" t="str">
        <f>IF(Table_1[[#This Row],[Percent Salary Hike]]&lt;=12,"10-12%",IF(Table_1[[#This Row],[Percent Salary Hike]]&lt;=15,"13-15%",IF(Table_1[[#This Row],[Percent Salary Hike]]&lt;=18,"16-18%",IF(Table_1[[#This Row],[Percent Salary Hike]]&lt;=21,"19-21%","22%+"))))</f>
        <v>22%+</v>
      </c>
      <c r="AV855" t="str">
        <f>IF(Table_1[[#This Row],[Years At Company]]&lt;=2,"0-2 Years",IF(Table_1[[#This Row],[Years At Company]]&lt;=5,"3-5 Years",IF(Table_1[[#This Row],[Years At Company]]&lt;=8,"6-8 Years",IF(Table_1[[#This Row],[Years At Company]]&lt;=11,"9-11 Years","12+ Years"))))</f>
        <v>0-2 Years</v>
      </c>
    </row>
    <row r="856" spans="1:48"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c r="AS856" s="13" t="str">
        <f>IF(Data!Q856&lt;=25,"18-25",IF(Data!Q856&lt;=35,"26-35",IF(Data!Q856&lt;=45,"36-45","46+")))</f>
        <v>36-45</v>
      </c>
      <c r="AT856" s="13" t="str">
        <f t="shared" si="13"/>
        <v>Mid Career</v>
      </c>
      <c r="AU856" t="str">
        <f>IF(Table_1[[#This Row],[Percent Salary Hike]]&lt;=12,"10-12%",IF(Table_1[[#This Row],[Percent Salary Hike]]&lt;=15,"13-15%",IF(Table_1[[#This Row],[Percent Salary Hike]]&lt;=18,"16-18%",IF(Table_1[[#This Row],[Percent Salary Hike]]&lt;=21,"19-21%","22%+"))))</f>
        <v>19-21%</v>
      </c>
      <c r="AV856" t="str">
        <f>IF(Table_1[[#This Row],[Years At Company]]&lt;=2,"0-2 Years",IF(Table_1[[#This Row],[Years At Company]]&lt;=5,"3-5 Years",IF(Table_1[[#This Row],[Years At Company]]&lt;=8,"6-8 Years",IF(Table_1[[#This Row],[Years At Company]]&lt;=11,"9-11 Years","12+ Years"))))</f>
        <v>3-5 Years</v>
      </c>
    </row>
    <row r="857" spans="1:48"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c r="AS857" s="13" t="str">
        <f>IF(Data!Q857&lt;=25,"18-25",IF(Data!Q857&lt;=35,"26-35",IF(Data!Q857&lt;=45,"36-45","46+")))</f>
        <v>36-45</v>
      </c>
      <c r="AT857" s="13" t="str">
        <f t="shared" si="13"/>
        <v>Mid Career</v>
      </c>
      <c r="AU857" t="str">
        <f>IF(Table_1[[#This Row],[Percent Salary Hike]]&lt;=12,"10-12%",IF(Table_1[[#This Row],[Percent Salary Hike]]&lt;=15,"13-15%",IF(Table_1[[#This Row],[Percent Salary Hike]]&lt;=18,"16-18%",IF(Table_1[[#This Row],[Percent Salary Hike]]&lt;=21,"19-21%","22%+"))))</f>
        <v>13-15%</v>
      </c>
      <c r="AV857" t="str">
        <f>IF(Table_1[[#This Row],[Years At Company]]&lt;=2,"0-2 Years",IF(Table_1[[#This Row],[Years At Company]]&lt;=5,"3-5 Years",IF(Table_1[[#This Row],[Years At Company]]&lt;=8,"6-8 Years",IF(Table_1[[#This Row],[Years At Company]]&lt;=11,"9-11 Years","12+ Years"))))</f>
        <v>12+ Years</v>
      </c>
    </row>
    <row r="858" spans="1:48"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c r="AS858" s="13" t="str">
        <f>IF(Data!Q858&lt;=25,"18-25",IF(Data!Q858&lt;=35,"26-35",IF(Data!Q858&lt;=45,"36-45","46+")))</f>
        <v>18-25</v>
      </c>
      <c r="AT858" s="13" t="str">
        <f t="shared" si="13"/>
        <v>Young</v>
      </c>
      <c r="AU858" t="str">
        <f>IF(Table_1[[#This Row],[Percent Salary Hike]]&lt;=12,"10-12%",IF(Table_1[[#This Row],[Percent Salary Hike]]&lt;=15,"13-15%",IF(Table_1[[#This Row],[Percent Salary Hike]]&lt;=18,"16-18%",IF(Table_1[[#This Row],[Percent Salary Hike]]&lt;=21,"19-21%","22%+"))))</f>
        <v>10-12%</v>
      </c>
      <c r="AV858" t="str">
        <f>IF(Table_1[[#This Row],[Years At Company]]&lt;=2,"0-2 Years",IF(Table_1[[#This Row],[Years At Company]]&lt;=5,"3-5 Years",IF(Table_1[[#This Row],[Years At Company]]&lt;=8,"6-8 Years",IF(Table_1[[#This Row],[Years At Company]]&lt;=11,"9-11 Years","12+ Years"))))</f>
        <v>0-2 Years</v>
      </c>
    </row>
    <row r="859" spans="1:48"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c r="AS859" s="13" t="str">
        <f>IF(Data!Q859&lt;=25,"18-25",IF(Data!Q859&lt;=35,"26-35",IF(Data!Q859&lt;=45,"36-45","46+")))</f>
        <v>36-45</v>
      </c>
      <c r="AT859" s="13" t="str">
        <f t="shared" si="13"/>
        <v>Mid Career</v>
      </c>
      <c r="AU859" t="str">
        <f>IF(Table_1[[#This Row],[Percent Salary Hike]]&lt;=12,"10-12%",IF(Table_1[[#This Row],[Percent Salary Hike]]&lt;=15,"13-15%",IF(Table_1[[#This Row],[Percent Salary Hike]]&lt;=18,"16-18%",IF(Table_1[[#This Row],[Percent Salary Hike]]&lt;=21,"19-21%","22%+"))))</f>
        <v>10-12%</v>
      </c>
      <c r="AV859" t="str">
        <f>IF(Table_1[[#This Row],[Years At Company]]&lt;=2,"0-2 Years",IF(Table_1[[#This Row],[Years At Company]]&lt;=5,"3-5 Years",IF(Table_1[[#This Row],[Years At Company]]&lt;=8,"6-8 Years",IF(Table_1[[#This Row],[Years At Company]]&lt;=11,"9-11 Years","12+ Years"))))</f>
        <v>6-8 Years</v>
      </c>
    </row>
    <row r="860" spans="1:48"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c r="AS860" s="13" t="str">
        <f>IF(Data!Q860&lt;=25,"18-25",IF(Data!Q860&lt;=35,"26-35",IF(Data!Q860&lt;=45,"36-45","46+")))</f>
        <v>46+</v>
      </c>
      <c r="AT860" s="13" t="str">
        <f t="shared" si="13"/>
        <v>Senior</v>
      </c>
      <c r="AU860" t="str">
        <f>IF(Table_1[[#This Row],[Percent Salary Hike]]&lt;=12,"10-12%",IF(Table_1[[#This Row],[Percent Salary Hike]]&lt;=15,"13-15%",IF(Table_1[[#This Row],[Percent Salary Hike]]&lt;=18,"16-18%",IF(Table_1[[#This Row],[Percent Salary Hike]]&lt;=21,"19-21%","22%+"))))</f>
        <v>16-18%</v>
      </c>
      <c r="AV860" t="str">
        <f>IF(Table_1[[#This Row],[Years At Company]]&lt;=2,"0-2 Years",IF(Table_1[[#This Row],[Years At Company]]&lt;=5,"3-5 Years",IF(Table_1[[#This Row],[Years At Company]]&lt;=8,"6-8 Years",IF(Table_1[[#This Row],[Years At Company]]&lt;=11,"9-11 Years","12+ Years"))))</f>
        <v>6-8 Years</v>
      </c>
    </row>
    <row r="861" spans="1:48"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c r="AS861" s="13" t="str">
        <f>IF(Data!Q861&lt;=25,"18-25",IF(Data!Q861&lt;=35,"26-35",IF(Data!Q861&lt;=45,"36-45","46+")))</f>
        <v>26-35</v>
      </c>
      <c r="AT861" s="13" t="str">
        <f t="shared" si="13"/>
        <v>Early Career</v>
      </c>
      <c r="AU861" t="str">
        <f>IF(Table_1[[#This Row],[Percent Salary Hike]]&lt;=12,"10-12%",IF(Table_1[[#This Row],[Percent Salary Hike]]&lt;=15,"13-15%",IF(Table_1[[#This Row],[Percent Salary Hike]]&lt;=18,"16-18%",IF(Table_1[[#This Row],[Percent Salary Hike]]&lt;=21,"19-21%","22%+"))))</f>
        <v>16-18%</v>
      </c>
      <c r="AV861" t="str">
        <f>IF(Table_1[[#This Row],[Years At Company]]&lt;=2,"0-2 Years",IF(Table_1[[#This Row],[Years At Company]]&lt;=5,"3-5 Years",IF(Table_1[[#This Row],[Years At Company]]&lt;=8,"6-8 Years",IF(Table_1[[#This Row],[Years At Company]]&lt;=11,"9-11 Years","12+ Years"))))</f>
        <v>3-5 Years</v>
      </c>
    </row>
    <row r="862" spans="1:48"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c r="AS862" s="13" t="str">
        <f>IF(Data!Q862&lt;=25,"18-25",IF(Data!Q862&lt;=35,"26-35",IF(Data!Q862&lt;=45,"36-45","46+")))</f>
        <v>18-25</v>
      </c>
      <c r="AT862" s="13" t="str">
        <f t="shared" si="13"/>
        <v>Young</v>
      </c>
      <c r="AU862" t="str">
        <f>IF(Table_1[[#This Row],[Percent Salary Hike]]&lt;=12,"10-12%",IF(Table_1[[#This Row],[Percent Salary Hike]]&lt;=15,"13-15%",IF(Table_1[[#This Row],[Percent Salary Hike]]&lt;=18,"16-18%",IF(Table_1[[#This Row],[Percent Salary Hike]]&lt;=21,"19-21%","22%+"))))</f>
        <v>10-12%</v>
      </c>
      <c r="AV862" t="str">
        <f>IF(Table_1[[#This Row],[Years At Company]]&lt;=2,"0-2 Years",IF(Table_1[[#This Row],[Years At Company]]&lt;=5,"3-5 Years",IF(Table_1[[#This Row],[Years At Company]]&lt;=8,"6-8 Years",IF(Table_1[[#This Row],[Years At Company]]&lt;=11,"9-11 Years","12+ Years"))))</f>
        <v>0-2 Years</v>
      </c>
    </row>
    <row r="863" spans="1:48"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c r="AS863" s="13" t="str">
        <f>IF(Data!Q863&lt;=25,"18-25",IF(Data!Q863&lt;=35,"26-35",IF(Data!Q863&lt;=45,"36-45","46+")))</f>
        <v>46+</v>
      </c>
      <c r="AT863" s="13" t="str">
        <f t="shared" si="13"/>
        <v>Senior</v>
      </c>
      <c r="AU863" t="str">
        <f>IF(Table_1[[#This Row],[Percent Salary Hike]]&lt;=12,"10-12%",IF(Table_1[[#This Row],[Percent Salary Hike]]&lt;=15,"13-15%",IF(Table_1[[#This Row],[Percent Salary Hike]]&lt;=18,"16-18%",IF(Table_1[[#This Row],[Percent Salary Hike]]&lt;=21,"19-21%","22%+"))))</f>
        <v>22%+</v>
      </c>
      <c r="AV863" t="str">
        <f>IF(Table_1[[#This Row],[Years At Company]]&lt;=2,"0-2 Years",IF(Table_1[[#This Row],[Years At Company]]&lt;=5,"3-5 Years",IF(Table_1[[#This Row],[Years At Company]]&lt;=8,"6-8 Years",IF(Table_1[[#This Row],[Years At Company]]&lt;=11,"9-11 Years","12+ Years"))))</f>
        <v>12+ Years</v>
      </c>
    </row>
    <row r="864" spans="1:48"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c r="AS864" s="13" t="str">
        <f>IF(Data!Q864&lt;=25,"18-25",IF(Data!Q864&lt;=35,"26-35",IF(Data!Q864&lt;=45,"36-45","46+")))</f>
        <v>36-45</v>
      </c>
      <c r="AT864" s="13" t="str">
        <f t="shared" si="13"/>
        <v>Mid Career</v>
      </c>
      <c r="AU864" t="str">
        <f>IF(Table_1[[#This Row],[Percent Salary Hike]]&lt;=12,"10-12%",IF(Table_1[[#This Row],[Percent Salary Hike]]&lt;=15,"13-15%",IF(Table_1[[#This Row],[Percent Salary Hike]]&lt;=18,"16-18%",IF(Table_1[[#This Row],[Percent Salary Hike]]&lt;=21,"19-21%","22%+"))))</f>
        <v>13-15%</v>
      </c>
      <c r="AV864" t="str">
        <f>IF(Table_1[[#This Row],[Years At Company]]&lt;=2,"0-2 Years",IF(Table_1[[#This Row],[Years At Company]]&lt;=5,"3-5 Years",IF(Table_1[[#This Row],[Years At Company]]&lt;=8,"6-8 Years",IF(Table_1[[#This Row],[Years At Company]]&lt;=11,"9-11 Years","12+ Years"))))</f>
        <v>0-2 Years</v>
      </c>
    </row>
    <row r="865" spans="1:48"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c r="AS865" s="13" t="str">
        <f>IF(Data!Q865&lt;=25,"18-25",IF(Data!Q865&lt;=35,"26-35",IF(Data!Q865&lt;=45,"36-45","46+")))</f>
        <v>26-35</v>
      </c>
      <c r="AT865" s="13" t="str">
        <f t="shared" si="13"/>
        <v>Early Career</v>
      </c>
      <c r="AU865" t="str">
        <f>IF(Table_1[[#This Row],[Percent Salary Hike]]&lt;=12,"10-12%",IF(Table_1[[#This Row],[Percent Salary Hike]]&lt;=15,"13-15%",IF(Table_1[[#This Row],[Percent Salary Hike]]&lt;=18,"16-18%",IF(Table_1[[#This Row],[Percent Salary Hike]]&lt;=21,"19-21%","22%+"))))</f>
        <v>13-15%</v>
      </c>
      <c r="AV865" t="str">
        <f>IF(Table_1[[#This Row],[Years At Company]]&lt;=2,"0-2 Years",IF(Table_1[[#This Row],[Years At Company]]&lt;=5,"3-5 Years",IF(Table_1[[#This Row],[Years At Company]]&lt;=8,"6-8 Years",IF(Table_1[[#This Row],[Years At Company]]&lt;=11,"9-11 Years","12+ Years"))))</f>
        <v>3-5 Years</v>
      </c>
    </row>
    <row r="866" spans="1:48"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c r="AS866" s="13" t="str">
        <f>IF(Data!Q866&lt;=25,"18-25",IF(Data!Q866&lt;=35,"26-35",IF(Data!Q866&lt;=45,"36-45","46+")))</f>
        <v>36-45</v>
      </c>
      <c r="AT866" s="13" t="str">
        <f t="shared" si="13"/>
        <v>Mid Career</v>
      </c>
      <c r="AU866" t="str">
        <f>IF(Table_1[[#This Row],[Percent Salary Hike]]&lt;=12,"10-12%",IF(Table_1[[#This Row],[Percent Salary Hike]]&lt;=15,"13-15%",IF(Table_1[[#This Row],[Percent Salary Hike]]&lt;=18,"16-18%",IF(Table_1[[#This Row],[Percent Salary Hike]]&lt;=21,"19-21%","22%+"))))</f>
        <v>16-18%</v>
      </c>
      <c r="AV866" t="str">
        <f>IF(Table_1[[#This Row],[Years At Company]]&lt;=2,"0-2 Years",IF(Table_1[[#This Row],[Years At Company]]&lt;=5,"3-5 Years",IF(Table_1[[#This Row],[Years At Company]]&lt;=8,"6-8 Years",IF(Table_1[[#This Row],[Years At Company]]&lt;=11,"9-11 Years","12+ Years"))))</f>
        <v>0-2 Years</v>
      </c>
    </row>
    <row r="867" spans="1:48"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c r="AS867" s="13" t="str">
        <f>IF(Data!Q867&lt;=25,"18-25",IF(Data!Q867&lt;=35,"26-35",IF(Data!Q867&lt;=45,"36-45","46+")))</f>
        <v>26-35</v>
      </c>
      <c r="AT867" s="13" t="str">
        <f t="shared" si="13"/>
        <v>Early Career</v>
      </c>
      <c r="AU867" t="str">
        <f>IF(Table_1[[#This Row],[Percent Salary Hike]]&lt;=12,"10-12%",IF(Table_1[[#This Row],[Percent Salary Hike]]&lt;=15,"13-15%",IF(Table_1[[#This Row],[Percent Salary Hike]]&lt;=18,"16-18%",IF(Table_1[[#This Row],[Percent Salary Hike]]&lt;=21,"19-21%","22%+"))))</f>
        <v>19-21%</v>
      </c>
      <c r="AV867" t="str">
        <f>IF(Table_1[[#This Row],[Years At Company]]&lt;=2,"0-2 Years",IF(Table_1[[#This Row],[Years At Company]]&lt;=5,"3-5 Years",IF(Table_1[[#This Row],[Years At Company]]&lt;=8,"6-8 Years",IF(Table_1[[#This Row],[Years At Company]]&lt;=11,"9-11 Years","12+ Years"))))</f>
        <v>3-5 Years</v>
      </c>
    </row>
    <row r="868" spans="1:48"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c r="AS868" s="13" t="str">
        <f>IF(Data!Q868&lt;=25,"18-25",IF(Data!Q868&lt;=35,"26-35",IF(Data!Q868&lt;=45,"36-45","46+")))</f>
        <v>36-45</v>
      </c>
      <c r="AT868" s="13" t="str">
        <f t="shared" si="13"/>
        <v>Mid Career</v>
      </c>
      <c r="AU868" t="str">
        <f>IF(Table_1[[#This Row],[Percent Salary Hike]]&lt;=12,"10-12%",IF(Table_1[[#This Row],[Percent Salary Hike]]&lt;=15,"13-15%",IF(Table_1[[#This Row],[Percent Salary Hike]]&lt;=18,"16-18%",IF(Table_1[[#This Row],[Percent Salary Hike]]&lt;=21,"19-21%","22%+"))))</f>
        <v>10-12%</v>
      </c>
      <c r="AV868" t="str">
        <f>IF(Table_1[[#This Row],[Years At Company]]&lt;=2,"0-2 Years",IF(Table_1[[#This Row],[Years At Company]]&lt;=5,"3-5 Years",IF(Table_1[[#This Row],[Years At Company]]&lt;=8,"6-8 Years",IF(Table_1[[#This Row],[Years At Company]]&lt;=11,"9-11 Years","12+ Years"))))</f>
        <v>0-2 Years</v>
      </c>
    </row>
    <row r="869" spans="1:48"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c r="AS869" s="13" t="str">
        <f>IF(Data!Q869&lt;=25,"18-25",IF(Data!Q869&lt;=35,"26-35",IF(Data!Q869&lt;=45,"36-45","46+")))</f>
        <v>46+</v>
      </c>
      <c r="AT869" s="13" t="str">
        <f t="shared" si="13"/>
        <v>Senior</v>
      </c>
      <c r="AU869" t="str">
        <f>IF(Table_1[[#This Row],[Percent Salary Hike]]&lt;=12,"10-12%",IF(Table_1[[#This Row],[Percent Salary Hike]]&lt;=15,"13-15%",IF(Table_1[[#This Row],[Percent Salary Hike]]&lt;=18,"16-18%",IF(Table_1[[#This Row],[Percent Salary Hike]]&lt;=21,"19-21%","22%+"))))</f>
        <v>22%+</v>
      </c>
      <c r="AV869" t="str">
        <f>IF(Table_1[[#This Row],[Years At Company]]&lt;=2,"0-2 Years",IF(Table_1[[#This Row],[Years At Company]]&lt;=5,"3-5 Years",IF(Table_1[[#This Row],[Years At Company]]&lt;=8,"6-8 Years",IF(Table_1[[#This Row],[Years At Company]]&lt;=11,"9-11 Years","12+ Years"))))</f>
        <v>0-2 Years</v>
      </c>
    </row>
    <row r="870" spans="1:48"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c r="AS870" s="13" t="str">
        <f>IF(Data!Q870&lt;=25,"18-25",IF(Data!Q870&lt;=35,"26-35",IF(Data!Q870&lt;=45,"36-45","46+")))</f>
        <v>26-35</v>
      </c>
      <c r="AT870" s="13" t="str">
        <f t="shared" si="13"/>
        <v>Early Career</v>
      </c>
      <c r="AU870" t="str">
        <f>IF(Table_1[[#This Row],[Percent Salary Hike]]&lt;=12,"10-12%",IF(Table_1[[#This Row],[Percent Salary Hike]]&lt;=15,"13-15%",IF(Table_1[[#This Row],[Percent Salary Hike]]&lt;=18,"16-18%",IF(Table_1[[#This Row],[Percent Salary Hike]]&lt;=21,"19-21%","22%+"))))</f>
        <v>10-12%</v>
      </c>
      <c r="AV870" t="str">
        <f>IF(Table_1[[#This Row],[Years At Company]]&lt;=2,"0-2 Years",IF(Table_1[[#This Row],[Years At Company]]&lt;=5,"3-5 Years",IF(Table_1[[#This Row],[Years At Company]]&lt;=8,"6-8 Years",IF(Table_1[[#This Row],[Years At Company]]&lt;=11,"9-11 Years","12+ Years"))))</f>
        <v>6-8 Years</v>
      </c>
    </row>
    <row r="871" spans="1:48"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c r="AS871" s="13" t="str">
        <f>IF(Data!Q871&lt;=25,"18-25",IF(Data!Q871&lt;=35,"26-35",IF(Data!Q871&lt;=45,"36-45","46+")))</f>
        <v>46+</v>
      </c>
      <c r="AT871" s="13" t="str">
        <f t="shared" si="13"/>
        <v>Senior</v>
      </c>
      <c r="AU871" t="str">
        <f>IF(Table_1[[#This Row],[Percent Salary Hike]]&lt;=12,"10-12%",IF(Table_1[[#This Row],[Percent Salary Hike]]&lt;=15,"13-15%",IF(Table_1[[#This Row],[Percent Salary Hike]]&lt;=18,"16-18%",IF(Table_1[[#This Row],[Percent Salary Hike]]&lt;=21,"19-21%","22%+"))))</f>
        <v>10-12%</v>
      </c>
      <c r="AV871" t="str">
        <f>IF(Table_1[[#This Row],[Years At Company]]&lt;=2,"0-2 Years",IF(Table_1[[#This Row],[Years At Company]]&lt;=5,"3-5 Years",IF(Table_1[[#This Row],[Years At Company]]&lt;=8,"6-8 Years",IF(Table_1[[#This Row],[Years At Company]]&lt;=11,"9-11 Years","12+ Years"))))</f>
        <v>3-5 Years</v>
      </c>
    </row>
    <row r="872" spans="1:48"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c r="AS872" s="13" t="str">
        <f>IF(Data!Q872&lt;=25,"18-25",IF(Data!Q872&lt;=35,"26-35",IF(Data!Q872&lt;=45,"36-45","46+")))</f>
        <v>26-35</v>
      </c>
      <c r="AT872" s="13" t="str">
        <f t="shared" si="13"/>
        <v>Early Career</v>
      </c>
      <c r="AU872" t="str">
        <f>IF(Table_1[[#This Row],[Percent Salary Hike]]&lt;=12,"10-12%",IF(Table_1[[#This Row],[Percent Salary Hike]]&lt;=15,"13-15%",IF(Table_1[[#This Row],[Percent Salary Hike]]&lt;=18,"16-18%",IF(Table_1[[#This Row],[Percent Salary Hike]]&lt;=21,"19-21%","22%+"))))</f>
        <v>13-15%</v>
      </c>
      <c r="AV872" t="str">
        <f>IF(Table_1[[#This Row],[Years At Company]]&lt;=2,"0-2 Years",IF(Table_1[[#This Row],[Years At Company]]&lt;=5,"3-5 Years",IF(Table_1[[#This Row],[Years At Company]]&lt;=8,"6-8 Years",IF(Table_1[[#This Row],[Years At Company]]&lt;=11,"9-11 Years","12+ Years"))))</f>
        <v>6-8 Years</v>
      </c>
    </row>
    <row r="873" spans="1:48"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c r="AS873" s="13" t="str">
        <f>IF(Data!Q873&lt;=25,"18-25",IF(Data!Q873&lt;=35,"26-35",IF(Data!Q873&lt;=45,"36-45","46+")))</f>
        <v>18-25</v>
      </c>
      <c r="AT873" s="13" t="str">
        <f t="shared" si="13"/>
        <v>Young</v>
      </c>
      <c r="AU873" t="str">
        <f>IF(Table_1[[#This Row],[Percent Salary Hike]]&lt;=12,"10-12%",IF(Table_1[[#This Row],[Percent Salary Hike]]&lt;=15,"13-15%",IF(Table_1[[#This Row],[Percent Salary Hike]]&lt;=18,"16-18%",IF(Table_1[[#This Row],[Percent Salary Hike]]&lt;=21,"19-21%","22%+"))))</f>
        <v>13-15%</v>
      </c>
      <c r="AV873" t="str">
        <f>IF(Table_1[[#This Row],[Years At Company]]&lt;=2,"0-2 Years",IF(Table_1[[#This Row],[Years At Company]]&lt;=5,"3-5 Years",IF(Table_1[[#This Row],[Years At Company]]&lt;=8,"6-8 Years",IF(Table_1[[#This Row],[Years At Company]]&lt;=11,"9-11 Years","12+ Years"))))</f>
        <v>0-2 Years</v>
      </c>
    </row>
    <row r="874" spans="1:48"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c r="AS874" s="13" t="str">
        <f>IF(Data!Q874&lt;=25,"18-25",IF(Data!Q874&lt;=35,"26-35",IF(Data!Q874&lt;=45,"36-45","46+")))</f>
        <v>26-35</v>
      </c>
      <c r="AT874" s="13" t="str">
        <f t="shared" si="13"/>
        <v>Early Career</v>
      </c>
      <c r="AU874" t="str">
        <f>IF(Table_1[[#This Row],[Percent Salary Hike]]&lt;=12,"10-12%",IF(Table_1[[#This Row],[Percent Salary Hike]]&lt;=15,"13-15%",IF(Table_1[[#This Row],[Percent Salary Hike]]&lt;=18,"16-18%",IF(Table_1[[#This Row],[Percent Salary Hike]]&lt;=21,"19-21%","22%+"))))</f>
        <v>10-12%</v>
      </c>
      <c r="AV874" t="str">
        <f>IF(Table_1[[#This Row],[Years At Company]]&lt;=2,"0-2 Years",IF(Table_1[[#This Row],[Years At Company]]&lt;=5,"3-5 Years",IF(Table_1[[#This Row],[Years At Company]]&lt;=8,"6-8 Years",IF(Table_1[[#This Row],[Years At Company]]&lt;=11,"9-11 Years","12+ Years"))))</f>
        <v>9-11 Years</v>
      </c>
    </row>
    <row r="875" spans="1:48"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c r="AS875" s="13" t="str">
        <f>IF(Data!Q875&lt;=25,"18-25",IF(Data!Q875&lt;=35,"26-35",IF(Data!Q875&lt;=45,"36-45","46+")))</f>
        <v>36-45</v>
      </c>
      <c r="AT875" s="13" t="str">
        <f t="shared" si="13"/>
        <v>Mid Career</v>
      </c>
      <c r="AU875" t="str">
        <f>IF(Table_1[[#This Row],[Percent Salary Hike]]&lt;=12,"10-12%",IF(Table_1[[#This Row],[Percent Salary Hike]]&lt;=15,"13-15%",IF(Table_1[[#This Row],[Percent Salary Hike]]&lt;=18,"16-18%",IF(Table_1[[#This Row],[Percent Salary Hike]]&lt;=21,"19-21%","22%+"))))</f>
        <v>13-15%</v>
      </c>
      <c r="AV875" t="str">
        <f>IF(Table_1[[#This Row],[Years At Company]]&lt;=2,"0-2 Years",IF(Table_1[[#This Row],[Years At Company]]&lt;=5,"3-5 Years",IF(Table_1[[#This Row],[Years At Company]]&lt;=8,"6-8 Years",IF(Table_1[[#This Row],[Years At Company]]&lt;=11,"9-11 Years","12+ Years"))))</f>
        <v>6-8 Years</v>
      </c>
    </row>
    <row r="876" spans="1:48"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c r="AS876" s="13" t="str">
        <f>IF(Data!Q876&lt;=25,"18-25",IF(Data!Q876&lt;=35,"26-35",IF(Data!Q876&lt;=45,"36-45","46+")))</f>
        <v>26-35</v>
      </c>
      <c r="AT876" s="13" t="str">
        <f t="shared" si="13"/>
        <v>Early Career</v>
      </c>
      <c r="AU876" t="str">
        <f>IF(Table_1[[#This Row],[Percent Salary Hike]]&lt;=12,"10-12%",IF(Table_1[[#This Row],[Percent Salary Hike]]&lt;=15,"13-15%",IF(Table_1[[#This Row],[Percent Salary Hike]]&lt;=18,"16-18%",IF(Table_1[[#This Row],[Percent Salary Hike]]&lt;=21,"19-21%","22%+"))))</f>
        <v>13-15%</v>
      </c>
      <c r="AV876" t="str">
        <f>IF(Table_1[[#This Row],[Years At Company]]&lt;=2,"0-2 Years",IF(Table_1[[#This Row],[Years At Company]]&lt;=5,"3-5 Years",IF(Table_1[[#This Row],[Years At Company]]&lt;=8,"6-8 Years",IF(Table_1[[#This Row],[Years At Company]]&lt;=11,"9-11 Years","12+ Years"))))</f>
        <v>9-11 Years</v>
      </c>
    </row>
    <row r="877" spans="1:48"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c r="AS877" s="13" t="str">
        <f>IF(Data!Q877&lt;=25,"18-25",IF(Data!Q877&lt;=35,"26-35",IF(Data!Q877&lt;=45,"36-45","46+")))</f>
        <v>36-45</v>
      </c>
      <c r="AT877" s="13" t="str">
        <f t="shared" si="13"/>
        <v>Mid Career</v>
      </c>
      <c r="AU877" t="str">
        <f>IF(Table_1[[#This Row],[Percent Salary Hike]]&lt;=12,"10-12%",IF(Table_1[[#This Row],[Percent Salary Hike]]&lt;=15,"13-15%",IF(Table_1[[#This Row],[Percent Salary Hike]]&lt;=18,"16-18%",IF(Table_1[[#This Row],[Percent Salary Hike]]&lt;=21,"19-21%","22%+"))))</f>
        <v>22%+</v>
      </c>
      <c r="AV877" t="str">
        <f>IF(Table_1[[#This Row],[Years At Company]]&lt;=2,"0-2 Years",IF(Table_1[[#This Row],[Years At Company]]&lt;=5,"3-5 Years",IF(Table_1[[#This Row],[Years At Company]]&lt;=8,"6-8 Years",IF(Table_1[[#This Row],[Years At Company]]&lt;=11,"9-11 Years","12+ Years"))))</f>
        <v>12+ Years</v>
      </c>
    </row>
    <row r="878" spans="1:48"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c r="AS878" s="13" t="str">
        <f>IF(Data!Q878&lt;=25,"18-25",IF(Data!Q878&lt;=35,"26-35",IF(Data!Q878&lt;=45,"36-45","46+")))</f>
        <v>18-25</v>
      </c>
      <c r="AT878" s="13" t="str">
        <f t="shared" si="13"/>
        <v>Young</v>
      </c>
      <c r="AU878" t="str">
        <f>IF(Table_1[[#This Row],[Percent Salary Hike]]&lt;=12,"10-12%",IF(Table_1[[#This Row],[Percent Salary Hike]]&lt;=15,"13-15%",IF(Table_1[[#This Row],[Percent Salary Hike]]&lt;=18,"16-18%",IF(Table_1[[#This Row],[Percent Salary Hike]]&lt;=21,"19-21%","22%+"))))</f>
        <v>16-18%</v>
      </c>
      <c r="AV878" t="str">
        <f>IF(Table_1[[#This Row],[Years At Company]]&lt;=2,"0-2 Years",IF(Table_1[[#This Row],[Years At Company]]&lt;=5,"3-5 Years",IF(Table_1[[#This Row],[Years At Company]]&lt;=8,"6-8 Years",IF(Table_1[[#This Row],[Years At Company]]&lt;=11,"9-11 Years","12+ Years"))))</f>
        <v>0-2 Years</v>
      </c>
    </row>
    <row r="879" spans="1:48"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c r="AS879" s="13" t="str">
        <f>IF(Data!Q879&lt;=25,"18-25",IF(Data!Q879&lt;=35,"26-35",IF(Data!Q879&lt;=45,"36-45","46+")))</f>
        <v>46+</v>
      </c>
      <c r="AT879" s="13" t="str">
        <f t="shared" si="13"/>
        <v>Senior</v>
      </c>
      <c r="AU879" t="str">
        <f>IF(Table_1[[#This Row],[Percent Salary Hike]]&lt;=12,"10-12%",IF(Table_1[[#This Row],[Percent Salary Hike]]&lt;=15,"13-15%",IF(Table_1[[#This Row],[Percent Salary Hike]]&lt;=18,"16-18%",IF(Table_1[[#This Row],[Percent Salary Hike]]&lt;=21,"19-21%","22%+"))))</f>
        <v>10-12%</v>
      </c>
      <c r="AV879" t="str">
        <f>IF(Table_1[[#This Row],[Years At Company]]&lt;=2,"0-2 Years",IF(Table_1[[#This Row],[Years At Company]]&lt;=5,"3-5 Years",IF(Table_1[[#This Row],[Years At Company]]&lt;=8,"6-8 Years",IF(Table_1[[#This Row],[Years At Company]]&lt;=11,"9-11 Years","12+ Years"))))</f>
        <v>6-8 Years</v>
      </c>
    </row>
    <row r="880" spans="1:48"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c r="AS880" s="13" t="str">
        <f>IF(Data!Q880&lt;=25,"18-25",IF(Data!Q880&lt;=35,"26-35",IF(Data!Q880&lt;=45,"36-45","46+")))</f>
        <v>36-45</v>
      </c>
      <c r="AT880" s="13" t="str">
        <f t="shared" si="13"/>
        <v>Mid Career</v>
      </c>
      <c r="AU880" t="str">
        <f>IF(Table_1[[#This Row],[Percent Salary Hike]]&lt;=12,"10-12%",IF(Table_1[[#This Row],[Percent Salary Hike]]&lt;=15,"13-15%",IF(Table_1[[#This Row],[Percent Salary Hike]]&lt;=18,"16-18%",IF(Table_1[[#This Row],[Percent Salary Hike]]&lt;=21,"19-21%","22%+"))))</f>
        <v>16-18%</v>
      </c>
      <c r="AV880" t="str">
        <f>IF(Table_1[[#This Row],[Years At Company]]&lt;=2,"0-2 Years",IF(Table_1[[#This Row],[Years At Company]]&lt;=5,"3-5 Years",IF(Table_1[[#This Row],[Years At Company]]&lt;=8,"6-8 Years",IF(Table_1[[#This Row],[Years At Company]]&lt;=11,"9-11 Years","12+ Years"))))</f>
        <v>3-5 Years</v>
      </c>
    </row>
    <row r="881" spans="1:48"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c r="AS881" s="13" t="str">
        <f>IF(Data!Q881&lt;=25,"18-25",IF(Data!Q881&lt;=35,"26-35",IF(Data!Q881&lt;=45,"36-45","46+")))</f>
        <v>46+</v>
      </c>
      <c r="AT881" s="13" t="str">
        <f t="shared" si="13"/>
        <v>Senior</v>
      </c>
      <c r="AU881" t="str">
        <f>IF(Table_1[[#This Row],[Percent Salary Hike]]&lt;=12,"10-12%",IF(Table_1[[#This Row],[Percent Salary Hike]]&lt;=15,"13-15%",IF(Table_1[[#This Row],[Percent Salary Hike]]&lt;=18,"16-18%",IF(Table_1[[#This Row],[Percent Salary Hike]]&lt;=21,"19-21%","22%+"))))</f>
        <v>16-18%</v>
      </c>
      <c r="AV881" t="str">
        <f>IF(Table_1[[#This Row],[Years At Company]]&lt;=2,"0-2 Years",IF(Table_1[[#This Row],[Years At Company]]&lt;=5,"3-5 Years",IF(Table_1[[#This Row],[Years At Company]]&lt;=8,"6-8 Years",IF(Table_1[[#This Row],[Years At Company]]&lt;=11,"9-11 Years","12+ Years"))))</f>
        <v>9-11 Years</v>
      </c>
    </row>
    <row r="882" spans="1:48"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c r="AS882" s="13" t="str">
        <f>IF(Data!Q882&lt;=25,"18-25",IF(Data!Q882&lt;=35,"26-35",IF(Data!Q882&lt;=45,"36-45","46+")))</f>
        <v>26-35</v>
      </c>
      <c r="AT882" s="13" t="str">
        <f t="shared" si="13"/>
        <v>Early Career</v>
      </c>
      <c r="AU882" t="str">
        <f>IF(Table_1[[#This Row],[Percent Salary Hike]]&lt;=12,"10-12%",IF(Table_1[[#This Row],[Percent Salary Hike]]&lt;=15,"13-15%",IF(Table_1[[#This Row],[Percent Salary Hike]]&lt;=18,"16-18%",IF(Table_1[[#This Row],[Percent Salary Hike]]&lt;=21,"19-21%","22%+"))))</f>
        <v>19-21%</v>
      </c>
      <c r="AV882" t="str">
        <f>IF(Table_1[[#This Row],[Years At Company]]&lt;=2,"0-2 Years",IF(Table_1[[#This Row],[Years At Company]]&lt;=5,"3-5 Years",IF(Table_1[[#This Row],[Years At Company]]&lt;=8,"6-8 Years",IF(Table_1[[#This Row],[Years At Company]]&lt;=11,"9-11 Years","12+ Years"))))</f>
        <v>0-2 Years</v>
      </c>
    </row>
    <row r="883" spans="1:48"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c r="AS883" s="13" t="str">
        <f>IF(Data!Q883&lt;=25,"18-25",IF(Data!Q883&lt;=35,"26-35",IF(Data!Q883&lt;=45,"36-45","46+")))</f>
        <v>26-35</v>
      </c>
      <c r="AT883" s="13" t="str">
        <f t="shared" si="13"/>
        <v>Early Career</v>
      </c>
      <c r="AU883" t="str">
        <f>IF(Table_1[[#This Row],[Percent Salary Hike]]&lt;=12,"10-12%",IF(Table_1[[#This Row],[Percent Salary Hike]]&lt;=15,"13-15%",IF(Table_1[[#This Row],[Percent Salary Hike]]&lt;=18,"16-18%",IF(Table_1[[#This Row],[Percent Salary Hike]]&lt;=21,"19-21%","22%+"))))</f>
        <v>13-15%</v>
      </c>
      <c r="AV883" t="str">
        <f>IF(Table_1[[#This Row],[Years At Company]]&lt;=2,"0-2 Years",IF(Table_1[[#This Row],[Years At Company]]&lt;=5,"3-5 Years",IF(Table_1[[#This Row],[Years At Company]]&lt;=8,"6-8 Years",IF(Table_1[[#This Row],[Years At Company]]&lt;=11,"9-11 Years","12+ Years"))))</f>
        <v>6-8 Years</v>
      </c>
    </row>
    <row r="884" spans="1:48"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c r="AS884" s="13" t="str">
        <f>IF(Data!Q884&lt;=25,"18-25",IF(Data!Q884&lt;=35,"26-35",IF(Data!Q884&lt;=45,"36-45","46+")))</f>
        <v>36-45</v>
      </c>
      <c r="AT884" s="13" t="str">
        <f t="shared" si="13"/>
        <v>Mid Career</v>
      </c>
      <c r="AU884" t="str">
        <f>IF(Table_1[[#This Row],[Percent Salary Hike]]&lt;=12,"10-12%",IF(Table_1[[#This Row],[Percent Salary Hike]]&lt;=15,"13-15%",IF(Table_1[[#This Row],[Percent Salary Hike]]&lt;=18,"16-18%",IF(Table_1[[#This Row],[Percent Salary Hike]]&lt;=21,"19-21%","22%+"))))</f>
        <v>19-21%</v>
      </c>
      <c r="AV884" t="str">
        <f>IF(Table_1[[#This Row],[Years At Company]]&lt;=2,"0-2 Years",IF(Table_1[[#This Row],[Years At Company]]&lt;=5,"3-5 Years",IF(Table_1[[#This Row],[Years At Company]]&lt;=8,"6-8 Years",IF(Table_1[[#This Row],[Years At Company]]&lt;=11,"9-11 Years","12+ Years"))))</f>
        <v>6-8 Years</v>
      </c>
    </row>
    <row r="885" spans="1:48"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c r="AS885" s="13" t="str">
        <f>IF(Data!Q885&lt;=25,"18-25",IF(Data!Q885&lt;=35,"26-35",IF(Data!Q885&lt;=45,"36-45","46+")))</f>
        <v>26-35</v>
      </c>
      <c r="AT885" s="13" t="str">
        <f t="shared" si="13"/>
        <v>Early Career</v>
      </c>
      <c r="AU885" t="str">
        <f>IF(Table_1[[#This Row],[Percent Salary Hike]]&lt;=12,"10-12%",IF(Table_1[[#This Row],[Percent Salary Hike]]&lt;=15,"13-15%",IF(Table_1[[#This Row],[Percent Salary Hike]]&lt;=18,"16-18%",IF(Table_1[[#This Row],[Percent Salary Hike]]&lt;=21,"19-21%","22%+"))))</f>
        <v>13-15%</v>
      </c>
      <c r="AV885" t="str">
        <f>IF(Table_1[[#This Row],[Years At Company]]&lt;=2,"0-2 Years",IF(Table_1[[#This Row],[Years At Company]]&lt;=5,"3-5 Years",IF(Table_1[[#This Row],[Years At Company]]&lt;=8,"6-8 Years",IF(Table_1[[#This Row],[Years At Company]]&lt;=11,"9-11 Years","12+ Years"))))</f>
        <v>12+ Years</v>
      </c>
    </row>
    <row r="886" spans="1:48"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c r="AS886" s="13" t="str">
        <f>IF(Data!Q886&lt;=25,"18-25",IF(Data!Q886&lt;=35,"26-35",IF(Data!Q886&lt;=45,"36-45","46+")))</f>
        <v>36-45</v>
      </c>
      <c r="AT886" s="13" t="str">
        <f t="shared" si="13"/>
        <v>Mid Career</v>
      </c>
      <c r="AU886" t="str">
        <f>IF(Table_1[[#This Row],[Percent Salary Hike]]&lt;=12,"10-12%",IF(Table_1[[#This Row],[Percent Salary Hike]]&lt;=15,"13-15%",IF(Table_1[[#This Row],[Percent Salary Hike]]&lt;=18,"16-18%",IF(Table_1[[#This Row],[Percent Salary Hike]]&lt;=21,"19-21%","22%+"))))</f>
        <v>10-12%</v>
      </c>
      <c r="AV886" t="str">
        <f>IF(Table_1[[#This Row],[Years At Company]]&lt;=2,"0-2 Years",IF(Table_1[[#This Row],[Years At Company]]&lt;=5,"3-5 Years",IF(Table_1[[#This Row],[Years At Company]]&lt;=8,"6-8 Years",IF(Table_1[[#This Row],[Years At Company]]&lt;=11,"9-11 Years","12+ Years"))))</f>
        <v>3-5 Years</v>
      </c>
    </row>
    <row r="887" spans="1:48"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c r="AS887" s="13" t="str">
        <f>IF(Data!Q887&lt;=25,"18-25",IF(Data!Q887&lt;=35,"26-35",IF(Data!Q887&lt;=45,"36-45","46+")))</f>
        <v>18-25</v>
      </c>
      <c r="AT887" s="13" t="str">
        <f t="shared" si="13"/>
        <v>Young</v>
      </c>
      <c r="AU887" t="str">
        <f>IF(Table_1[[#This Row],[Percent Salary Hike]]&lt;=12,"10-12%",IF(Table_1[[#This Row],[Percent Salary Hike]]&lt;=15,"13-15%",IF(Table_1[[#This Row],[Percent Salary Hike]]&lt;=18,"16-18%",IF(Table_1[[#This Row],[Percent Salary Hike]]&lt;=21,"19-21%","22%+"))))</f>
        <v>13-15%</v>
      </c>
      <c r="AV887" t="str">
        <f>IF(Table_1[[#This Row],[Years At Company]]&lt;=2,"0-2 Years",IF(Table_1[[#This Row],[Years At Company]]&lt;=5,"3-5 Years",IF(Table_1[[#This Row],[Years At Company]]&lt;=8,"6-8 Years",IF(Table_1[[#This Row],[Years At Company]]&lt;=11,"9-11 Years","12+ Years"))))</f>
        <v>3-5 Years</v>
      </c>
    </row>
    <row r="888" spans="1:48"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c r="AS888" s="13" t="str">
        <f>IF(Data!Q888&lt;=25,"18-25",IF(Data!Q888&lt;=35,"26-35",IF(Data!Q888&lt;=45,"36-45","46+")))</f>
        <v>26-35</v>
      </c>
      <c r="AT888" s="13" t="str">
        <f t="shared" si="13"/>
        <v>Early Career</v>
      </c>
      <c r="AU888" t="str">
        <f>IF(Table_1[[#This Row],[Percent Salary Hike]]&lt;=12,"10-12%",IF(Table_1[[#This Row],[Percent Salary Hike]]&lt;=15,"13-15%",IF(Table_1[[#This Row],[Percent Salary Hike]]&lt;=18,"16-18%",IF(Table_1[[#This Row],[Percent Salary Hike]]&lt;=21,"19-21%","22%+"))))</f>
        <v>19-21%</v>
      </c>
      <c r="AV888" t="str">
        <f>IF(Table_1[[#This Row],[Years At Company]]&lt;=2,"0-2 Years",IF(Table_1[[#This Row],[Years At Company]]&lt;=5,"3-5 Years",IF(Table_1[[#This Row],[Years At Company]]&lt;=8,"6-8 Years",IF(Table_1[[#This Row],[Years At Company]]&lt;=11,"9-11 Years","12+ Years"))))</f>
        <v>9-11 Years</v>
      </c>
    </row>
    <row r="889" spans="1:48"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c r="AS889" s="13" t="str">
        <f>IF(Data!Q889&lt;=25,"18-25",IF(Data!Q889&lt;=35,"26-35",IF(Data!Q889&lt;=45,"36-45","46+")))</f>
        <v>36-45</v>
      </c>
      <c r="AT889" s="13" t="str">
        <f t="shared" si="13"/>
        <v>Mid Career</v>
      </c>
      <c r="AU889" t="str">
        <f>IF(Table_1[[#This Row],[Percent Salary Hike]]&lt;=12,"10-12%",IF(Table_1[[#This Row],[Percent Salary Hike]]&lt;=15,"13-15%",IF(Table_1[[#This Row],[Percent Salary Hike]]&lt;=18,"16-18%",IF(Table_1[[#This Row],[Percent Salary Hike]]&lt;=21,"19-21%","22%+"))))</f>
        <v>16-18%</v>
      </c>
      <c r="AV889" t="str">
        <f>IF(Table_1[[#This Row],[Years At Company]]&lt;=2,"0-2 Years",IF(Table_1[[#This Row],[Years At Company]]&lt;=5,"3-5 Years",IF(Table_1[[#This Row],[Years At Company]]&lt;=8,"6-8 Years",IF(Table_1[[#This Row],[Years At Company]]&lt;=11,"9-11 Years","12+ Years"))))</f>
        <v>0-2 Years</v>
      </c>
    </row>
    <row r="890" spans="1:48"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c r="AS890" s="13" t="str">
        <f>IF(Data!Q890&lt;=25,"18-25",IF(Data!Q890&lt;=35,"26-35",IF(Data!Q890&lt;=45,"36-45","46+")))</f>
        <v>26-35</v>
      </c>
      <c r="AT890" s="13" t="str">
        <f t="shared" si="13"/>
        <v>Early Career</v>
      </c>
      <c r="AU890" t="str">
        <f>IF(Table_1[[#This Row],[Percent Salary Hike]]&lt;=12,"10-12%",IF(Table_1[[#This Row],[Percent Salary Hike]]&lt;=15,"13-15%",IF(Table_1[[#This Row],[Percent Salary Hike]]&lt;=18,"16-18%",IF(Table_1[[#This Row],[Percent Salary Hike]]&lt;=21,"19-21%","22%+"))))</f>
        <v>10-12%</v>
      </c>
      <c r="AV890" t="str">
        <f>IF(Table_1[[#This Row],[Years At Company]]&lt;=2,"0-2 Years",IF(Table_1[[#This Row],[Years At Company]]&lt;=5,"3-5 Years",IF(Table_1[[#This Row],[Years At Company]]&lt;=8,"6-8 Years",IF(Table_1[[#This Row],[Years At Company]]&lt;=11,"9-11 Years","12+ Years"))))</f>
        <v>12+ Years</v>
      </c>
    </row>
    <row r="891" spans="1:48"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c r="AS891" s="13" t="str">
        <f>IF(Data!Q891&lt;=25,"18-25",IF(Data!Q891&lt;=35,"26-35",IF(Data!Q891&lt;=45,"36-45","46+")))</f>
        <v>26-35</v>
      </c>
      <c r="AT891" s="13" t="str">
        <f t="shared" si="13"/>
        <v>Early Career</v>
      </c>
      <c r="AU891" t="str">
        <f>IF(Table_1[[#This Row],[Percent Salary Hike]]&lt;=12,"10-12%",IF(Table_1[[#This Row],[Percent Salary Hike]]&lt;=15,"13-15%",IF(Table_1[[#This Row],[Percent Salary Hike]]&lt;=18,"16-18%",IF(Table_1[[#This Row],[Percent Salary Hike]]&lt;=21,"19-21%","22%+"))))</f>
        <v>13-15%</v>
      </c>
      <c r="AV891" t="str">
        <f>IF(Table_1[[#This Row],[Years At Company]]&lt;=2,"0-2 Years",IF(Table_1[[#This Row],[Years At Company]]&lt;=5,"3-5 Years",IF(Table_1[[#This Row],[Years At Company]]&lt;=8,"6-8 Years",IF(Table_1[[#This Row],[Years At Company]]&lt;=11,"9-11 Years","12+ Years"))))</f>
        <v>9-11 Years</v>
      </c>
    </row>
    <row r="892" spans="1:48"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c r="AS892" s="13" t="str">
        <f>IF(Data!Q892&lt;=25,"18-25",IF(Data!Q892&lt;=35,"26-35",IF(Data!Q892&lt;=45,"36-45","46+")))</f>
        <v>46+</v>
      </c>
      <c r="AT892" s="13" t="str">
        <f t="shared" si="13"/>
        <v>Senior</v>
      </c>
      <c r="AU892" t="str">
        <f>IF(Table_1[[#This Row],[Percent Salary Hike]]&lt;=12,"10-12%",IF(Table_1[[#This Row],[Percent Salary Hike]]&lt;=15,"13-15%",IF(Table_1[[#This Row],[Percent Salary Hike]]&lt;=18,"16-18%",IF(Table_1[[#This Row],[Percent Salary Hike]]&lt;=21,"19-21%","22%+"))))</f>
        <v>16-18%</v>
      </c>
      <c r="AV892" t="str">
        <f>IF(Table_1[[#This Row],[Years At Company]]&lt;=2,"0-2 Years",IF(Table_1[[#This Row],[Years At Company]]&lt;=5,"3-5 Years",IF(Table_1[[#This Row],[Years At Company]]&lt;=8,"6-8 Years",IF(Table_1[[#This Row],[Years At Company]]&lt;=11,"9-11 Years","12+ Years"))))</f>
        <v>3-5 Years</v>
      </c>
    </row>
    <row r="893" spans="1:48"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c r="AS893" s="13" t="str">
        <f>IF(Data!Q893&lt;=25,"18-25",IF(Data!Q893&lt;=35,"26-35",IF(Data!Q893&lt;=45,"36-45","46+")))</f>
        <v>36-45</v>
      </c>
      <c r="AT893" s="13" t="str">
        <f t="shared" si="13"/>
        <v>Mid Career</v>
      </c>
      <c r="AU893" t="str">
        <f>IF(Table_1[[#This Row],[Percent Salary Hike]]&lt;=12,"10-12%",IF(Table_1[[#This Row],[Percent Salary Hike]]&lt;=15,"13-15%",IF(Table_1[[#This Row],[Percent Salary Hike]]&lt;=18,"16-18%",IF(Table_1[[#This Row],[Percent Salary Hike]]&lt;=21,"19-21%","22%+"))))</f>
        <v>13-15%</v>
      </c>
      <c r="AV893" t="str">
        <f>IF(Table_1[[#This Row],[Years At Company]]&lt;=2,"0-2 Years",IF(Table_1[[#This Row],[Years At Company]]&lt;=5,"3-5 Years",IF(Table_1[[#This Row],[Years At Company]]&lt;=8,"6-8 Years",IF(Table_1[[#This Row],[Years At Company]]&lt;=11,"9-11 Years","12+ Years"))))</f>
        <v>9-11 Years</v>
      </c>
    </row>
    <row r="894" spans="1:48"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c r="AS894" s="13" t="str">
        <f>IF(Data!Q894&lt;=25,"18-25",IF(Data!Q894&lt;=35,"26-35",IF(Data!Q894&lt;=45,"36-45","46+")))</f>
        <v>18-25</v>
      </c>
      <c r="AT894" s="13" t="str">
        <f t="shared" si="13"/>
        <v>Young</v>
      </c>
      <c r="AU894" t="str">
        <f>IF(Table_1[[#This Row],[Percent Salary Hike]]&lt;=12,"10-12%",IF(Table_1[[#This Row],[Percent Salary Hike]]&lt;=15,"13-15%",IF(Table_1[[#This Row],[Percent Salary Hike]]&lt;=18,"16-18%",IF(Table_1[[#This Row],[Percent Salary Hike]]&lt;=21,"19-21%","22%+"))))</f>
        <v>22%+</v>
      </c>
      <c r="AV894" t="str">
        <f>IF(Table_1[[#This Row],[Years At Company]]&lt;=2,"0-2 Years",IF(Table_1[[#This Row],[Years At Company]]&lt;=5,"3-5 Years",IF(Table_1[[#This Row],[Years At Company]]&lt;=8,"6-8 Years",IF(Table_1[[#This Row],[Years At Company]]&lt;=11,"9-11 Years","12+ Years"))))</f>
        <v>0-2 Years</v>
      </c>
    </row>
    <row r="895" spans="1:48"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c r="AS895" s="13" t="str">
        <f>IF(Data!Q895&lt;=25,"18-25",IF(Data!Q895&lt;=35,"26-35",IF(Data!Q895&lt;=45,"36-45","46+")))</f>
        <v>26-35</v>
      </c>
      <c r="AT895" s="13" t="str">
        <f t="shared" si="13"/>
        <v>Early Career</v>
      </c>
      <c r="AU895" t="str">
        <f>IF(Table_1[[#This Row],[Percent Salary Hike]]&lt;=12,"10-12%",IF(Table_1[[#This Row],[Percent Salary Hike]]&lt;=15,"13-15%",IF(Table_1[[#This Row],[Percent Salary Hike]]&lt;=18,"16-18%",IF(Table_1[[#This Row],[Percent Salary Hike]]&lt;=21,"19-21%","22%+"))))</f>
        <v>13-15%</v>
      </c>
      <c r="AV895" t="str">
        <f>IF(Table_1[[#This Row],[Years At Company]]&lt;=2,"0-2 Years",IF(Table_1[[#This Row],[Years At Company]]&lt;=5,"3-5 Years",IF(Table_1[[#This Row],[Years At Company]]&lt;=8,"6-8 Years",IF(Table_1[[#This Row],[Years At Company]]&lt;=11,"9-11 Years","12+ Years"))))</f>
        <v>3-5 Years</v>
      </c>
    </row>
    <row r="896" spans="1:48"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c r="AS896" s="13" t="str">
        <f>IF(Data!Q896&lt;=25,"18-25",IF(Data!Q896&lt;=35,"26-35",IF(Data!Q896&lt;=45,"36-45","46+")))</f>
        <v>46+</v>
      </c>
      <c r="AT896" s="13" t="str">
        <f t="shared" si="13"/>
        <v>Senior</v>
      </c>
      <c r="AU896" t="str">
        <f>IF(Table_1[[#This Row],[Percent Salary Hike]]&lt;=12,"10-12%",IF(Table_1[[#This Row],[Percent Salary Hike]]&lt;=15,"13-15%",IF(Table_1[[#This Row],[Percent Salary Hike]]&lt;=18,"16-18%",IF(Table_1[[#This Row],[Percent Salary Hike]]&lt;=21,"19-21%","22%+"))))</f>
        <v>13-15%</v>
      </c>
      <c r="AV896" t="str">
        <f>IF(Table_1[[#This Row],[Years At Company]]&lt;=2,"0-2 Years",IF(Table_1[[#This Row],[Years At Company]]&lt;=5,"3-5 Years",IF(Table_1[[#This Row],[Years At Company]]&lt;=8,"6-8 Years",IF(Table_1[[#This Row],[Years At Company]]&lt;=11,"9-11 Years","12+ Years"))))</f>
        <v>9-11 Years</v>
      </c>
    </row>
    <row r="897" spans="1:48"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c r="AS897" s="13" t="str">
        <f>IF(Data!Q897&lt;=25,"18-25",IF(Data!Q897&lt;=35,"26-35",IF(Data!Q897&lt;=45,"36-45","46+")))</f>
        <v>26-35</v>
      </c>
      <c r="AT897" s="13" t="str">
        <f t="shared" si="13"/>
        <v>Early Career</v>
      </c>
      <c r="AU897" t="str">
        <f>IF(Table_1[[#This Row],[Percent Salary Hike]]&lt;=12,"10-12%",IF(Table_1[[#This Row],[Percent Salary Hike]]&lt;=15,"13-15%",IF(Table_1[[#This Row],[Percent Salary Hike]]&lt;=18,"16-18%",IF(Table_1[[#This Row],[Percent Salary Hike]]&lt;=21,"19-21%","22%+"))))</f>
        <v>10-12%</v>
      </c>
      <c r="AV897" t="str">
        <f>IF(Table_1[[#This Row],[Years At Company]]&lt;=2,"0-2 Years",IF(Table_1[[#This Row],[Years At Company]]&lt;=5,"3-5 Years",IF(Table_1[[#This Row],[Years At Company]]&lt;=8,"6-8 Years",IF(Table_1[[#This Row],[Years At Company]]&lt;=11,"9-11 Years","12+ Years"))))</f>
        <v>6-8 Years</v>
      </c>
    </row>
    <row r="898" spans="1:48"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c r="AS898" s="13" t="str">
        <f>IF(Data!Q898&lt;=25,"18-25",IF(Data!Q898&lt;=35,"26-35",IF(Data!Q898&lt;=45,"36-45","46+")))</f>
        <v>26-35</v>
      </c>
      <c r="AT898" s="13" t="str">
        <f t="shared" ref="AT898:AT961" si="14">IF(AS898="18-25","Young",IF(AS898="26-35","Early Career",IF(AS898="36-45","Mid Career","Senior")))</f>
        <v>Early Career</v>
      </c>
      <c r="AU898" t="str">
        <f>IF(Table_1[[#This Row],[Percent Salary Hike]]&lt;=12,"10-12%",IF(Table_1[[#This Row],[Percent Salary Hike]]&lt;=15,"13-15%",IF(Table_1[[#This Row],[Percent Salary Hike]]&lt;=18,"16-18%",IF(Table_1[[#This Row],[Percent Salary Hike]]&lt;=21,"19-21%","22%+"))))</f>
        <v>19-21%</v>
      </c>
      <c r="AV898" t="str">
        <f>IF(Table_1[[#This Row],[Years At Company]]&lt;=2,"0-2 Years",IF(Table_1[[#This Row],[Years At Company]]&lt;=5,"3-5 Years",IF(Table_1[[#This Row],[Years At Company]]&lt;=8,"6-8 Years",IF(Table_1[[#This Row],[Years At Company]]&lt;=11,"9-11 Years","12+ Years"))))</f>
        <v>9-11 Years</v>
      </c>
    </row>
    <row r="899" spans="1:48"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c r="AS899" s="13" t="str">
        <f>IF(Data!Q899&lt;=25,"18-25",IF(Data!Q899&lt;=35,"26-35",IF(Data!Q899&lt;=45,"36-45","46+")))</f>
        <v>46+</v>
      </c>
      <c r="AT899" s="13" t="str">
        <f t="shared" si="14"/>
        <v>Senior</v>
      </c>
      <c r="AU899" t="str">
        <f>IF(Table_1[[#This Row],[Percent Salary Hike]]&lt;=12,"10-12%",IF(Table_1[[#This Row],[Percent Salary Hike]]&lt;=15,"13-15%",IF(Table_1[[#This Row],[Percent Salary Hike]]&lt;=18,"16-18%",IF(Table_1[[#This Row],[Percent Salary Hike]]&lt;=21,"19-21%","22%+"))))</f>
        <v>16-18%</v>
      </c>
      <c r="AV899" t="str">
        <f>IF(Table_1[[#This Row],[Years At Company]]&lt;=2,"0-2 Years",IF(Table_1[[#This Row],[Years At Company]]&lt;=5,"3-5 Years",IF(Table_1[[#This Row],[Years At Company]]&lt;=8,"6-8 Years",IF(Table_1[[#This Row],[Years At Company]]&lt;=11,"9-11 Years","12+ Years"))))</f>
        <v>6-8 Years</v>
      </c>
    </row>
    <row r="900" spans="1:48"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c r="AS900" s="13" t="str">
        <f>IF(Data!Q900&lt;=25,"18-25",IF(Data!Q900&lt;=35,"26-35",IF(Data!Q900&lt;=45,"36-45","46+")))</f>
        <v>36-45</v>
      </c>
      <c r="AT900" s="13" t="str">
        <f t="shared" si="14"/>
        <v>Mid Career</v>
      </c>
      <c r="AU900" t="str">
        <f>IF(Table_1[[#This Row],[Percent Salary Hike]]&lt;=12,"10-12%",IF(Table_1[[#This Row],[Percent Salary Hike]]&lt;=15,"13-15%",IF(Table_1[[#This Row],[Percent Salary Hike]]&lt;=18,"16-18%",IF(Table_1[[#This Row],[Percent Salary Hike]]&lt;=21,"19-21%","22%+"))))</f>
        <v>13-15%</v>
      </c>
      <c r="AV900" t="str">
        <f>IF(Table_1[[#This Row],[Years At Company]]&lt;=2,"0-2 Years",IF(Table_1[[#This Row],[Years At Company]]&lt;=5,"3-5 Years",IF(Table_1[[#This Row],[Years At Company]]&lt;=8,"6-8 Years",IF(Table_1[[#This Row],[Years At Company]]&lt;=11,"9-11 Years","12+ Years"))))</f>
        <v>6-8 Years</v>
      </c>
    </row>
    <row r="901" spans="1:48"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c r="AS901" s="13" t="str">
        <f>IF(Data!Q901&lt;=25,"18-25",IF(Data!Q901&lt;=35,"26-35",IF(Data!Q901&lt;=45,"36-45","46+")))</f>
        <v>46+</v>
      </c>
      <c r="AT901" s="13" t="str">
        <f t="shared" si="14"/>
        <v>Senior</v>
      </c>
      <c r="AU901" t="str">
        <f>IF(Table_1[[#This Row],[Percent Salary Hike]]&lt;=12,"10-12%",IF(Table_1[[#This Row],[Percent Salary Hike]]&lt;=15,"13-15%",IF(Table_1[[#This Row],[Percent Salary Hike]]&lt;=18,"16-18%",IF(Table_1[[#This Row],[Percent Salary Hike]]&lt;=21,"19-21%","22%+"))))</f>
        <v>13-15%</v>
      </c>
      <c r="AV901" t="str">
        <f>IF(Table_1[[#This Row],[Years At Company]]&lt;=2,"0-2 Years",IF(Table_1[[#This Row],[Years At Company]]&lt;=5,"3-5 Years",IF(Table_1[[#This Row],[Years At Company]]&lt;=8,"6-8 Years",IF(Table_1[[#This Row],[Years At Company]]&lt;=11,"9-11 Years","12+ Years"))))</f>
        <v>0-2 Years</v>
      </c>
    </row>
    <row r="902" spans="1:48"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c r="AS902" s="13" t="str">
        <f>IF(Data!Q902&lt;=25,"18-25",IF(Data!Q902&lt;=35,"26-35",IF(Data!Q902&lt;=45,"36-45","46+")))</f>
        <v>36-45</v>
      </c>
      <c r="AT902" s="13" t="str">
        <f t="shared" si="14"/>
        <v>Mid Career</v>
      </c>
      <c r="AU902" t="str">
        <f>IF(Table_1[[#This Row],[Percent Salary Hike]]&lt;=12,"10-12%",IF(Table_1[[#This Row],[Percent Salary Hike]]&lt;=15,"13-15%",IF(Table_1[[#This Row],[Percent Salary Hike]]&lt;=18,"16-18%",IF(Table_1[[#This Row],[Percent Salary Hike]]&lt;=21,"19-21%","22%+"))))</f>
        <v>10-12%</v>
      </c>
      <c r="AV902" t="str">
        <f>IF(Table_1[[#This Row],[Years At Company]]&lt;=2,"0-2 Years",IF(Table_1[[#This Row],[Years At Company]]&lt;=5,"3-5 Years",IF(Table_1[[#This Row],[Years At Company]]&lt;=8,"6-8 Years",IF(Table_1[[#This Row],[Years At Company]]&lt;=11,"9-11 Years","12+ Years"))))</f>
        <v>9-11 Years</v>
      </c>
    </row>
    <row r="903" spans="1:48"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c r="AS903" s="13" t="str">
        <f>IF(Data!Q903&lt;=25,"18-25",IF(Data!Q903&lt;=35,"26-35",IF(Data!Q903&lt;=45,"36-45","46+")))</f>
        <v>46+</v>
      </c>
      <c r="AT903" s="13" t="str">
        <f t="shared" si="14"/>
        <v>Senior</v>
      </c>
      <c r="AU903" t="str">
        <f>IF(Table_1[[#This Row],[Percent Salary Hike]]&lt;=12,"10-12%",IF(Table_1[[#This Row],[Percent Salary Hike]]&lt;=15,"13-15%",IF(Table_1[[#This Row],[Percent Salary Hike]]&lt;=18,"16-18%",IF(Table_1[[#This Row],[Percent Salary Hike]]&lt;=21,"19-21%","22%+"))))</f>
        <v>10-12%</v>
      </c>
      <c r="AV903" t="str">
        <f>IF(Table_1[[#This Row],[Years At Company]]&lt;=2,"0-2 Years",IF(Table_1[[#This Row],[Years At Company]]&lt;=5,"3-5 Years",IF(Table_1[[#This Row],[Years At Company]]&lt;=8,"6-8 Years",IF(Table_1[[#This Row],[Years At Company]]&lt;=11,"9-11 Years","12+ Years"))))</f>
        <v>0-2 Years</v>
      </c>
    </row>
    <row r="904" spans="1:48"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c r="AS904" s="13" t="str">
        <f>IF(Data!Q904&lt;=25,"18-25",IF(Data!Q904&lt;=35,"26-35",IF(Data!Q904&lt;=45,"36-45","46+")))</f>
        <v>26-35</v>
      </c>
      <c r="AT904" s="13" t="str">
        <f t="shared" si="14"/>
        <v>Early Career</v>
      </c>
      <c r="AU904" t="str">
        <f>IF(Table_1[[#This Row],[Percent Salary Hike]]&lt;=12,"10-12%",IF(Table_1[[#This Row],[Percent Salary Hike]]&lt;=15,"13-15%",IF(Table_1[[#This Row],[Percent Salary Hike]]&lt;=18,"16-18%",IF(Table_1[[#This Row],[Percent Salary Hike]]&lt;=21,"19-21%","22%+"))))</f>
        <v>10-12%</v>
      </c>
      <c r="AV904" t="str">
        <f>IF(Table_1[[#This Row],[Years At Company]]&lt;=2,"0-2 Years",IF(Table_1[[#This Row],[Years At Company]]&lt;=5,"3-5 Years",IF(Table_1[[#This Row],[Years At Company]]&lt;=8,"6-8 Years",IF(Table_1[[#This Row],[Years At Company]]&lt;=11,"9-11 Years","12+ Years"))))</f>
        <v>3-5 Years</v>
      </c>
    </row>
    <row r="905" spans="1:48"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c r="AS905" s="13" t="str">
        <f>IF(Data!Q905&lt;=25,"18-25",IF(Data!Q905&lt;=35,"26-35",IF(Data!Q905&lt;=45,"36-45","46+")))</f>
        <v>26-35</v>
      </c>
      <c r="AT905" s="13" t="str">
        <f t="shared" si="14"/>
        <v>Early Career</v>
      </c>
      <c r="AU905" t="str">
        <f>IF(Table_1[[#This Row],[Percent Salary Hike]]&lt;=12,"10-12%",IF(Table_1[[#This Row],[Percent Salary Hike]]&lt;=15,"13-15%",IF(Table_1[[#This Row],[Percent Salary Hike]]&lt;=18,"16-18%",IF(Table_1[[#This Row],[Percent Salary Hike]]&lt;=21,"19-21%","22%+"))))</f>
        <v>10-12%</v>
      </c>
      <c r="AV905" t="str">
        <f>IF(Table_1[[#This Row],[Years At Company]]&lt;=2,"0-2 Years",IF(Table_1[[#This Row],[Years At Company]]&lt;=5,"3-5 Years",IF(Table_1[[#This Row],[Years At Company]]&lt;=8,"6-8 Years",IF(Table_1[[#This Row],[Years At Company]]&lt;=11,"9-11 Years","12+ Years"))))</f>
        <v>6-8 Years</v>
      </c>
    </row>
    <row r="906" spans="1:48"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c r="AS906" s="13" t="str">
        <f>IF(Data!Q906&lt;=25,"18-25",IF(Data!Q906&lt;=35,"26-35",IF(Data!Q906&lt;=45,"36-45","46+")))</f>
        <v>46+</v>
      </c>
      <c r="AT906" s="13" t="str">
        <f t="shared" si="14"/>
        <v>Senior</v>
      </c>
      <c r="AU906" t="str">
        <f>IF(Table_1[[#This Row],[Percent Salary Hike]]&lt;=12,"10-12%",IF(Table_1[[#This Row],[Percent Salary Hike]]&lt;=15,"13-15%",IF(Table_1[[#This Row],[Percent Salary Hike]]&lt;=18,"16-18%",IF(Table_1[[#This Row],[Percent Salary Hike]]&lt;=21,"19-21%","22%+"))))</f>
        <v>10-12%</v>
      </c>
      <c r="AV906" t="str">
        <f>IF(Table_1[[#This Row],[Years At Company]]&lt;=2,"0-2 Years",IF(Table_1[[#This Row],[Years At Company]]&lt;=5,"3-5 Years",IF(Table_1[[#This Row],[Years At Company]]&lt;=8,"6-8 Years",IF(Table_1[[#This Row],[Years At Company]]&lt;=11,"9-11 Years","12+ Years"))))</f>
        <v>0-2 Years</v>
      </c>
    </row>
    <row r="907" spans="1:48"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c r="AS907" s="13" t="str">
        <f>IF(Data!Q907&lt;=25,"18-25",IF(Data!Q907&lt;=35,"26-35",IF(Data!Q907&lt;=45,"36-45","46+")))</f>
        <v>26-35</v>
      </c>
      <c r="AT907" s="13" t="str">
        <f t="shared" si="14"/>
        <v>Early Career</v>
      </c>
      <c r="AU907" t="str">
        <f>IF(Table_1[[#This Row],[Percent Salary Hike]]&lt;=12,"10-12%",IF(Table_1[[#This Row],[Percent Salary Hike]]&lt;=15,"13-15%",IF(Table_1[[#This Row],[Percent Salary Hike]]&lt;=18,"16-18%",IF(Table_1[[#This Row],[Percent Salary Hike]]&lt;=21,"19-21%","22%+"))))</f>
        <v>13-15%</v>
      </c>
      <c r="AV907" t="str">
        <f>IF(Table_1[[#This Row],[Years At Company]]&lt;=2,"0-2 Years",IF(Table_1[[#This Row],[Years At Company]]&lt;=5,"3-5 Years",IF(Table_1[[#This Row],[Years At Company]]&lt;=8,"6-8 Years",IF(Table_1[[#This Row],[Years At Company]]&lt;=11,"9-11 Years","12+ Years"))))</f>
        <v>6-8 Years</v>
      </c>
    </row>
    <row r="908" spans="1:48"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c r="AS908" s="13" t="str">
        <f>IF(Data!Q908&lt;=25,"18-25",IF(Data!Q908&lt;=35,"26-35",IF(Data!Q908&lt;=45,"36-45","46+")))</f>
        <v>26-35</v>
      </c>
      <c r="AT908" s="13" t="str">
        <f t="shared" si="14"/>
        <v>Early Career</v>
      </c>
      <c r="AU908" t="str">
        <f>IF(Table_1[[#This Row],[Percent Salary Hike]]&lt;=12,"10-12%",IF(Table_1[[#This Row],[Percent Salary Hike]]&lt;=15,"13-15%",IF(Table_1[[#This Row],[Percent Salary Hike]]&lt;=18,"16-18%",IF(Table_1[[#This Row],[Percent Salary Hike]]&lt;=21,"19-21%","22%+"))))</f>
        <v>16-18%</v>
      </c>
      <c r="AV908" t="str">
        <f>IF(Table_1[[#This Row],[Years At Company]]&lt;=2,"0-2 Years",IF(Table_1[[#This Row],[Years At Company]]&lt;=5,"3-5 Years",IF(Table_1[[#This Row],[Years At Company]]&lt;=8,"6-8 Years",IF(Table_1[[#This Row],[Years At Company]]&lt;=11,"9-11 Years","12+ Years"))))</f>
        <v>0-2 Years</v>
      </c>
    </row>
    <row r="909" spans="1:48"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c r="AS909" s="13" t="str">
        <f>IF(Data!Q909&lt;=25,"18-25",IF(Data!Q909&lt;=35,"26-35",IF(Data!Q909&lt;=45,"36-45","46+")))</f>
        <v>36-45</v>
      </c>
      <c r="AT909" s="13" t="str">
        <f t="shared" si="14"/>
        <v>Mid Career</v>
      </c>
      <c r="AU909" t="str">
        <f>IF(Table_1[[#This Row],[Percent Salary Hike]]&lt;=12,"10-12%",IF(Table_1[[#This Row],[Percent Salary Hike]]&lt;=15,"13-15%",IF(Table_1[[#This Row],[Percent Salary Hike]]&lt;=18,"16-18%",IF(Table_1[[#This Row],[Percent Salary Hike]]&lt;=21,"19-21%","22%+"))))</f>
        <v>10-12%</v>
      </c>
      <c r="AV909" t="str">
        <f>IF(Table_1[[#This Row],[Years At Company]]&lt;=2,"0-2 Years",IF(Table_1[[#This Row],[Years At Company]]&lt;=5,"3-5 Years",IF(Table_1[[#This Row],[Years At Company]]&lt;=8,"6-8 Years",IF(Table_1[[#This Row],[Years At Company]]&lt;=11,"9-11 Years","12+ Years"))))</f>
        <v>12+ Years</v>
      </c>
    </row>
    <row r="910" spans="1:48"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c r="AS910" s="13" t="str">
        <f>IF(Data!Q910&lt;=25,"18-25",IF(Data!Q910&lt;=35,"26-35",IF(Data!Q910&lt;=45,"36-45","46+")))</f>
        <v>26-35</v>
      </c>
      <c r="AT910" s="13" t="str">
        <f t="shared" si="14"/>
        <v>Early Career</v>
      </c>
      <c r="AU910" t="str">
        <f>IF(Table_1[[#This Row],[Percent Salary Hike]]&lt;=12,"10-12%",IF(Table_1[[#This Row],[Percent Salary Hike]]&lt;=15,"13-15%",IF(Table_1[[#This Row],[Percent Salary Hike]]&lt;=18,"16-18%",IF(Table_1[[#This Row],[Percent Salary Hike]]&lt;=21,"19-21%","22%+"))))</f>
        <v>13-15%</v>
      </c>
      <c r="AV910" t="str">
        <f>IF(Table_1[[#This Row],[Years At Company]]&lt;=2,"0-2 Years",IF(Table_1[[#This Row],[Years At Company]]&lt;=5,"3-5 Years",IF(Table_1[[#This Row],[Years At Company]]&lt;=8,"6-8 Years",IF(Table_1[[#This Row],[Years At Company]]&lt;=11,"9-11 Years","12+ Years"))))</f>
        <v>9-11 Years</v>
      </c>
    </row>
    <row r="911" spans="1:48"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c r="AS911" s="13" t="str">
        <f>IF(Data!Q911&lt;=25,"18-25",IF(Data!Q911&lt;=35,"26-35",IF(Data!Q911&lt;=45,"36-45","46+")))</f>
        <v>18-25</v>
      </c>
      <c r="AT911" s="13" t="str">
        <f t="shared" si="14"/>
        <v>Young</v>
      </c>
      <c r="AU911" t="str">
        <f>IF(Table_1[[#This Row],[Percent Salary Hike]]&lt;=12,"10-12%",IF(Table_1[[#This Row],[Percent Salary Hike]]&lt;=15,"13-15%",IF(Table_1[[#This Row],[Percent Salary Hike]]&lt;=18,"16-18%",IF(Table_1[[#This Row],[Percent Salary Hike]]&lt;=21,"19-21%","22%+"))))</f>
        <v>10-12%</v>
      </c>
      <c r="AV911" t="str">
        <f>IF(Table_1[[#This Row],[Years At Company]]&lt;=2,"0-2 Years",IF(Table_1[[#This Row],[Years At Company]]&lt;=5,"3-5 Years",IF(Table_1[[#This Row],[Years At Company]]&lt;=8,"6-8 Years",IF(Table_1[[#This Row],[Years At Company]]&lt;=11,"9-11 Years","12+ Years"))))</f>
        <v>0-2 Years</v>
      </c>
    </row>
    <row r="912" spans="1:48"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c r="AS912" s="13" t="str">
        <f>IF(Data!Q912&lt;=25,"18-25",IF(Data!Q912&lt;=35,"26-35",IF(Data!Q912&lt;=45,"36-45","46+")))</f>
        <v>18-25</v>
      </c>
      <c r="AT912" s="13" t="str">
        <f t="shared" si="14"/>
        <v>Young</v>
      </c>
      <c r="AU912" t="str">
        <f>IF(Table_1[[#This Row],[Percent Salary Hike]]&lt;=12,"10-12%",IF(Table_1[[#This Row],[Percent Salary Hike]]&lt;=15,"13-15%",IF(Table_1[[#This Row],[Percent Salary Hike]]&lt;=18,"16-18%",IF(Table_1[[#This Row],[Percent Salary Hike]]&lt;=21,"19-21%","22%+"))))</f>
        <v>22%+</v>
      </c>
      <c r="AV912" t="str">
        <f>IF(Table_1[[#This Row],[Years At Company]]&lt;=2,"0-2 Years",IF(Table_1[[#This Row],[Years At Company]]&lt;=5,"3-5 Years",IF(Table_1[[#This Row],[Years At Company]]&lt;=8,"6-8 Years",IF(Table_1[[#This Row],[Years At Company]]&lt;=11,"9-11 Years","12+ Years"))))</f>
        <v>0-2 Years</v>
      </c>
    </row>
    <row r="913" spans="1:48"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c r="AS913" s="13" t="str">
        <f>IF(Data!Q913&lt;=25,"18-25",IF(Data!Q913&lt;=35,"26-35",IF(Data!Q913&lt;=45,"36-45","46+")))</f>
        <v>18-25</v>
      </c>
      <c r="AT913" s="13" t="str">
        <f t="shared" si="14"/>
        <v>Young</v>
      </c>
      <c r="AU913" t="str">
        <f>IF(Table_1[[#This Row],[Percent Salary Hike]]&lt;=12,"10-12%",IF(Table_1[[#This Row],[Percent Salary Hike]]&lt;=15,"13-15%",IF(Table_1[[#This Row],[Percent Salary Hike]]&lt;=18,"16-18%",IF(Table_1[[#This Row],[Percent Salary Hike]]&lt;=21,"19-21%","22%+"))))</f>
        <v>13-15%</v>
      </c>
      <c r="AV913" t="str">
        <f>IF(Table_1[[#This Row],[Years At Company]]&lt;=2,"0-2 Years",IF(Table_1[[#This Row],[Years At Company]]&lt;=5,"3-5 Years",IF(Table_1[[#This Row],[Years At Company]]&lt;=8,"6-8 Years",IF(Table_1[[#This Row],[Years At Company]]&lt;=11,"9-11 Years","12+ Years"))))</f>
        <v>0-2 Years</v>
      </c>
    </row>
    <row r="914" spans="1:48"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c r="AS914" s="13" t="str">
        <f>IF(Data!Q914&lt;=25,"18-25",IF(Data!Q914&lt;=35,"26-35",IF(Data!Q914&lt;=45,"36-45","46+")))</f>
        <v>26-35</v>
      </c>
      <c r="AT914" s="13" t="str">
        <f t="shared" si="14"/>
        <v>Early Career</v>
      </c>
      <c r="AU914" t="str">
        <f>IF(Table_1[[#This Row],[Percent Salary Hike]]&lt;=12,"10-12%",IF(Table_1[[#This Row],[Percent Salary Hike]]&lt;=15,"13-15%",IF(Table_1[[#This Row],[Percent Salary Hike]]&lt;=18,"16-18%",IF(Table_1[[#This Row],[Percent Salary Hike]]&lt;=21,"19-21%","22%+"))))</f>
        <v>19-21%</v>
      </c>
      <c r="AV914" t="str">
        <f>IF(Table_1[[#This Row],[Years At Company]]&lt;=2,"0-2 Years",IF(Table_1[[#This Row],[Years At Company]]&lt;=5,"3-5 Years",IF(Table_1[[#This Row],[Years At Company]]&lt;=8,"6-8 Years",IF(Table_1[[#This Row],[Years At Company]]&lt;=11,"9-11 Years","12+ Years"))))</f>
        <v>6-8 Years</v>
      </c>
    </row>
    <row r="915" spans="1:48"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c r="AS915" s="13" t="str">
        <f>IF(Data!Q915&lt;=25,"18-25",IF(Data!Q915&lt;=35,"26-35",IF(Data!Q915&lt;=45,"36-45","46+")))</f>
        <v>36-45</v>
      </c>
      <c r="AT915" s="13" t="str">
        <f t="shared" si="14"/>
        <v>Mid Career</v>
      </c>
      <c r="AU915" t="str">
        <f>IF(Table_1[[#This Row],[Percent Salary Hike]]&lt;=12,"10-12%",IF(Table_1[[#This Row],[Percent Salary Hike]]&lt;=15,"13-15%",IF(Table_1[[#This Row],[Percent Salary Hike]]&lt;=18,"16-18%",IF(Table_1[[#This Row],[Percent Salary Hike]]&lt;=21,"19-21%","22%+"))))</f>
        <v>16-18%</v>
      </c>
      <c r="AV915" t="str">
        <f>IF(Table_1[[#This Row],[Years At Company]]&lt;=2,"0-2 Years",IF(Table_1[[#This Row],[Years At Company]]&lt;=5,"3-5 Years",IF(Table_1[[#This Row],[Years At Company]]&lt;=8,"6-8 Years",IF(Table_1[[#This Row],[Years At Company]]&lt;=11,"9-11 Years","12+ Years"))))</f>
        <v>12+ Years</v>
      </c>
    </row>
    <row r="916" spans="1:48"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c r="AS916" s="13" t="str">
        <f>IF(Data!Q916&lt;=25,"18-25",IF(Data!Q916&lt;=35,"26-35",IF(Data!Q916&lt;=45,"36-45","46+")))</f>
        <v>46+</v>
      </c>
      <c r="AT916" s="13" t="str">
        <f t="shared" si="14"/>
        <v>Senior</v>
      </c>
      <c r="AU916" t="str">
        <f>IF(Table_1[[#This Row],[Percent Salary Hike]]&lt;=12,"10-12%",IF(Table_1[[#This Row],[Percent Salary Hike]]&lt;=15,"13-15%",IF(Table_1[[#This Row],[Percent Salary Hike]]&lt;=18,"16-18%",IF(Table_1[[#This Row],[Percent Salary Hike]]&lt;=21,"19-21%","22%+"))))</f>
        <v>13-15%</v>
      </c>
      <c r="AV916" t="str">
        <f>IF(Table_1[[#This Row],[Years At Company]]&lt;=2,"0-2 Years",IF(Table_1[[#This Row],[Years At Company]]&lt;=5,"3-5 Years",IF(Table_1[[#This Row],[Years At Company]]&lt;=8,"6-8 Years",IF(Table_1[[#This Row],[Years At Company]]&lt;=11,"9-11 Years","12+ Years"))))</f>
        <v>12+ Years</v>
      </c>
    </row>
    <row r="917" spans="1:48"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c r="AS917" s="13" t="str">
        <f>IF(Data!Q917&lt;=25,"18-25",IF(Data!Q917&lt;=35,"26-35",IF(Data!Q917&lt;=45,"36-45","46+")))</f>
        <v>18-25</v>
      </c>
      <c r="AT917" s="13" t="str">
        <f t="shared" si="14"/>
        <v>Young</v>
      </c>
      <c r="AU917" t="str">
        <f>IF(Table_1[[#This Row],[Percent Salary Hike]]&lt;=12,"10-12%",IF(Table_1[[#This Row],[Percent Salary Hike]]&lt;=15,"13-15%",IF(Table_1[[#This Row],[Percent Salary Hike]]&lt;=18,"16-18%",IF(Table_1[[#This Row],[Percent Salary Hike]]&lt;=21,"19-21%","22%+"))))</f>
        <v>19-21%</v>
      </c>
      <c r="AV917" t="str">
        <f>IF(Table_1[[#This Row],[Years At Company]]&lt;=2,"0-2 Years",IF(Table_1[[#This Row],[Years At Company]]&lt;=5,"3-5 Years",IF(Table_1[[#This Row],[Years At Company]]&lt;=8,"6-8 Years",IF(Table_1[[#This Row],[Years At Company]]&lt;=11,"9-11 Years","12+ Years"))))</f>
        <v>0-2 Years</v>
      </c>
    </row>
    <row r="918" spans="1:48"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c r="AS918" s="13" t="str">
        <f>IF(Data!Q918&lt;=25,"18-25",IF(Data!Q918&lt;=35,"26-35",IF(Data!Q918&lt;=45,"36-45","46+")))</f>
        <v>46+</v>
      </c>
      <c r="AT918" s="13" t="str">
        <f t="shared" si="14"/>
        <v>Senior</v>
      </c>
      <c r="AU918" t="str">
        <f>IF(Table_1[[#This Row],[Percent Salary Hike]]&lt;=12,"10-12%",IF(Table_1[[#This Row],[Percent Salary Hike]]&lt;=15,"13-15%",IF(Table_1[[#This Row],[Percent Salary Hike]]&lt;=18,"16-18%",IF(Table_1[[#This Row],[Percent Salary Hike]]&lt;=21,"19-21%","22%+"))))</f>
        <v>13-15%</v>
      </c>
      <c r="AV918" t="str">
        <f>IF(Table_1[[#This Row],[Years At Company]]&lt;=2,"0-2 Years",IF(Table_1[[#This Row],[Years At Company]]&lt;=5,"3-5 Years",IF(Table_1[[#This Row],[Years At Company]]&lt;=8,"6-8 Years",IF(Table_1[[#This Row],[Years At Company]]&lt;=11,"9-11 Years","12+ Years"))))</f>
        <v>9-11 Years</v>
      </c>
    </row>
    <row r="919" spans="1:48"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c r="AS919" s="13" t="str">
        <f>IF(Data!Q919&lt;=25,"18-25",IF(Data!Q919&lt;=35,"26-35",IF(Data!Q919&lt;=45,"36-45","46+")))</f>
        <v>26-35</v>
      </c>
      <c r="AT919" s="13" t="str">
        <f t="shared" si="14"/>
        <v>Early Career</v>
      </c>
      <c r="AU919" t="str">
        <f>IF(Table_1[[#This Row],[Percent Salary Hike]]&lt;=12,"10-12%",IF(Table_1[[#This Row],[Percent Salary Hike]]&lt;=15,"13-15%",IF(Table_1[[#This Row],[Percent Salary Hike]]&lt;=18,"16-18%",IF(Table_1[[#This Row],[Percent Salary Hike]]&lt;=21,"19-21%","22%+"))))</f>
        <v>10-12%</v>
      </c>
      <c r="AV919" t="str">
        <f>IF(Table_1[[#This Row],[Years At Company]]&lt;=2,"0-2 Years",IF(Table_1[[#This Row],[Years At Company]]&lt;=5,"3-5 Years",IF(Table_1[[#This Row],[Years At Company]]&lt;=8,"6-8 Years",IF(Table_1[[#This Row],[Years At Company]]&lt;=11,"9-11 Years","12+ Years"))))</f>
        <v>3-5 Years</v>
      </c>
    </row>
    <row r="920" spans="1:48"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c r="AS920" s="13" t="str">
        <f>IF(Data!Q920&lt;=25,"18-25",IF(Data!Q920&lt;=35,"26-35",IF(Data!Q920&lt;=45,"36-45","46+")))</f>
        <v>46+</v>
      </c>
      <c r="AT920" s="13" t="str">
        <f t="shared" si="14"/>
        <v>Senior</v>
      </c>
      <c r="AU920" t="str">
        <f>IF(Table_1[[#This Row],[Percent Salary Hike]]&lt;=12,"10-12%",IF(Table_1[[#This Row],[Percent Salary Hike]]&lt;=15,"13-15%",IF(Table_1[[#This Row],[Percent Salary Hike]]&lt;=18,"16-18%",IF(Table_1[[#This Row],[Percent Salary Hike]]&lt;=21,"19-21%","22%+"))))</f>
        <v>22%+</v>
      </c>
      <c r="AV920" t="str">
        <f>IF(Table_1[[#This Row],[Years At Company]]&lt;=2,"0-2 Years",IF(Table_1[[#This Row],[Years At Company]]&lt;=5,"3-5 Years",IF(Table_1[[#This Row],[Years At Company]]&lt;=8,"6-8 Years",IF(Table_1[[#This Row],[Years At Company]]&lt;=11,"9-11 Years","12+ Years"))))</f>
        <v>12+ Years</v>
      </c>
    </row>
    <row r="921" spans="1:48"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c r="AS921" s="13" t="str">
        <f>IF(Data!Q921&lt;=25,"18-25",IF(Data!Q921&lt;=35,"26-35",IF(Data!Q921&lt;=45,"36-45","46+")))</f>
        <v>46+</v>
      </c>
      <c r="AT921" s="13" t="str">
        <f t="shared" si="14"/>
        <v>Senior</v>
      </c>
      <c r="AU921" t="str">
        <f>IF(Table_1[[#This Row],[Percent Salary Hike]]&lt;=12,"10-12%",IF(Table_1[[#This Row],[Percent Salary Hike]]&lt;=15,"13-15%",IF(Table_1[[#This Row],[Percent Salary Hike]]&lt;=18,"16-18%",IF(Table_1[[#This Row],[Percent Salary Hike]]&lt;=21,"19-21%","22%+"))))</f>
        <v>10-12%</v>
      </c>
      <c r="AV921" t="str">
        <f>IF(Table_1[[#This Row],[Years At Company]]&lt;=2,"0-2 Years",IF(Table_1[[#This Row],[Years At Company]]&lt;=5,"3-5 Years",IF(Table_1[[#This Row],[Years At Company]]&lt;=8,"6-8 Years",IF(Table_1[[#This Row],[Years At Company]]&lt;=11,"9-11 Years","12+ Years"))))</f>
        <v>9-11 Years</v>
      </c>
    </row>
    <row r="922" spans="1:48"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c r="AS922" s="13" t="str">
        <f>IF(Data!Q922&lt;=25,"18-25",IF(Data!Q922&lt;=35,"26-35",IF(Data!Q922&lt;=45,"36-45","46+")))</f>
        <v>26-35</v>
      </c>
      <c r="AT922" s="13" t="str">
        <f t="shared" si="14"/>
        <v>Early Career</v>
      </c>
      <c r="AU922" t="str">
        <f>IF(Table_1[[#This Row],[Percent Salary Hike]]&lt;=12,"10-12%",IF(Table_1[[#This Row],[Percent Salary Hike]]&lt;=15,"13-15%",IF(Table_1[[#This Row],[Percent Salary Hike]]&lt;=18,"16-18%",IF(Table_1[[#This Row],[Percent Salary Hike]]&lt;=21,"19-21%","22%+"))))</f>
        <v>13-15%</v>
      </c>
      <c r="AV922" t="str">
        <f>IF(Table_1[[#This Row],[Years At Company]]&lt;=2,"0-2 Years",IF(Table_1[[#This Row],[Years At Company]]&lt;=5,"3-5 Years",IF(Table_1[[#This Row],[Years At Company]]&lt;=8,"6-8 Years",IF(Table_1[[#This Row],[Years At Company]]&lt;=11,"9-11 Years","12+ Years"))))</f>
        <v>9-11 Years</v>
      </c>
    </row>
    <row r="923" spans="1:48"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c r="AS923" s="13" t="str">
        <f>IF(Data!Q923&lt;=25,"18-25",IF(Data!Q923&lt;=35,"26-35",IF(Data!Q923&lt;=45,"36-45","46+")))</f>
        <v>26-35</v>
      </c>
      <c r="AT923" s="13" t="str">
        <f t="shared" si="14"/>
        <v>Early Career</v>
      </c>
      <c r="AU923" t="str">
        <f>IF(Table_1[[#This Row],[Percent Salary Hike]]&lt;=12,"10-12%",IF(Table_1[[#This Row],[Percent Salary Hike]]&lt;=15,"13-15%",IF(Table_1[[#This Row],[Percent Salary Hike]]&lt;=18,"16-18%",IF(Table_1[[#This Row],[Percent Salary Hike]]&lt;=21,"19-21%","22%+"))))</f>
        <v>10-12%</v>
      </c>
      <c r="AV923" t="str">
        <f>IF(Table_1[[#This Row],[Years At Company]]&lt;=2,"0-2 Years",IF(Table_1[[#This Row],[Years At Company]]&lt;=5,"3-5 Years",IF(Table_1[[#This Row],[Years At Company]]&lt;=8,"6-8 Years",IF(Table_1[[#This Row],[Years At Company]]&lt;=11,"9-11 Years","12+ Years"))))</f>
        <v>3-5 Years</v>
      </c>
    </row>
    <row r="924" spans="1:48"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c r="AS924" s="13" t="str">
        <f>IF(Data!Q924&lt;=25,"18-25",IF(Data!Q924&lt;=35,"26-35",IF(Data!Q924&lt;=45,"36-45","46+")))</f>
        <v>36-45</v>
      </c>
      <c r="AT924" s="13" t="str">
        <f t="shared" si="14"/>
        <v>Mid Career</v>
      </c>
      <c r="AU924" t="str">
        <f>IF(Table_1[[#This Row],[Percent Salary Hike]]&lt;=12,"10-12%",IF(Table_1[[#This Row],[Percent Salary Hike]]&lt;=15,"13-15%",IF(Table_1[[#This Row],[Percent Salary Hike]]&lt;=18,"16-18%",IF(Table_1[[#This Row],[Percent Salary Hike]]&lt;=21,"19-21%","22%+"))))</f>
        <v>13-15%</v>
      </c>
      <c r="AV924" t="str">
        <f>IF(Table_1[[#This Row],[Years At Company]]&lt;=2,"0-2 Years",IF(Table_1[[#This Row],[Years At Company]]&lt;=5,"3-5 Years",IF(Table_1[[#This Row],[Years At Company]]&lt;=8,"6-8 Years",IF(Table_1[[#This Row],[Years At Company]]&lt;=11,"9-11 Years","12+ Years"))))</f>
        <v>12+ Years</v>
      </c>
    </row>
    <row r="925" spans="1:48"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c r="AS925" s="13" t="str">
        <f>IF(Data!Q925&lt;=25,"18-25",IF(Data!Q925&lt;=35,"26-35",IF(Data!Q925&lt;=45,"36-45","46+")))</f>
        <v>26-35</v>
      </c>
      <c r="AT925" s="13" t="str">
        <f t="shared" si="14"/>
        <v>Early Career</v>
      </c>
      <c r="AU925" t="str">
        <f>IF(Table_1[[#This Row],[Percent Salary Hike]]&lt;=12,"10-12%",IF(Table_1[[#This Row],[Percent Salary Hike]]&lt;=15,"13-15%",IF(Table_1[[#This Row],[Percent Salary Hike]]&lt;=18,"16-18%",IF(Table_1[[#This Row],[Percent Salary Hike]]&lt;=21,"19-21%","22%+"))))</f>
        <v>10-12%</v>
      </c>
      <c r="AV925" t="str">
        <f>IF(Table_1[[#This Row],[Years At Company]]&lt;=2,"0-2 Years",IF(Table_1[[#This Row],[Years At Company]]&lt;=5,"3-5 Years",IF(Table_1[[#This Row],[Years At Company]]&lt;=8,"6-8 Years",IF(Table_1[[#This Row],[Years At Company]]&lt;=11,"9-11 Years","12+ Years"))))</f>
        <v>9-11 Years</v>
      </c>
    </row>
    <row r="926" spans="1:48"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c r="AS926" s="13" t="str">
        <f>IF(Data!Q926&lt;=25,"18-25",IF(Data!Q926&lt;=35,"26-35",IF(Data!Q926&lt;=45,"36-45","46+")))</f>
        <v>26-35</v>
      </c>
      <c r="AT926" s="13" t="str">
        <f t="shared" si="14"/>
        <v>Early Career</v>
      </c>
      <c r="AU926" t="str">
        <f>IF(Table_1[[#This Row],[Percent Salary Hike]]&lt;=12,"10-12%",IF(Table_1[[#This Row],[Percent Salary Hike]]&lt;=15,"13-15%",IF(Table_1[[#This Row],[Percent Salary Hike]]&lt;=18,"16-18%",IF(Table_1[[#This Row],[Percent Salary Hike]]&lt;=21,"19-21%","22%+"))))</f>
        <v>13-15%</v>
      </c>
      <c r="AV926" t="str">
        <f>IF(Table_1[[#This Row],[Years At Company]]&lt;=2,"0-2 Years",IF(Table_1[[#This Row],[Years At Company]]&lt;=5,"3-5 Years",IF(Table_1[[#This Row],[Years At Company]]&lt;=8,"6-8 Years",IF(Table_1[[#This Row],[Years At Company]]&lt;=11,"9-11 Years","12+ Years"))))</f>
        <v>3-5 Years</v>
      </c>
    </row>
    <row r="927" spans="1:48"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c r="AS927" s="13" t="str">
        <f>IF(Data!Q927&lt;=25,"18-25",IF(Data!Q927&lt;=35,"26-35",IF(Data!Q927&lt;=45,"36-45","46+")))</f>
        <v>36-45</v>
      </c>
      <c r="AT927" s="13" t="str">
        <f t="shared" si="14"/>
        <v>Mid Career</v>
      </c>
      <c r="AU927" t="str">
        <f>IF(Table_1[[#This Row],[Percent Salary Hike]]&lt;=12,"10-12%",IF(Table_1[[#This Row],[Percent Salary Hike]]&lt;=15,"13-15%",IF(Table_1[[#This Row],[Percent Salary Hike]]&lt;=18,"16-18%",IF(Table_1[[#This Row],[Percent Salary Hike]]&lt;=21,"19-21%","22%+"))))</f>
        <v>16-18%</v>
      </c>
      <c r="AV927" t="str">
        <f>IF(Table_1[[#This Row],[Years At Company]]&lt;=2,"0-2 Years",IF(Table_1[[#This Row],[Years At Company]]&lt;=5,"3-5 Years",IF(Table_1[[#This Row],[Years At Company]]&lt;=8,"6-8 Years",IF(Table_1[[#This Row],[Years At Company]]&lt;=11,"9-11 Years","12+ Years"))))</f>
        <v>0-2 Years</v>
      </c>
    </row>
    <row r="928" spans="1:48"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c r="AS928" s="13" t="str">
        <f>IF(Data!Q928&lt;=25,"18-25",IF(Data!Q928&lt;=35,"26-35",IF(Data!Q928&lt;=45,"36-45","46+")))</f>
        <v>36-45</v>
      </c>
      <c r="AT928" s="13" t="str">
        <f t="shared" si="14"/>
        <v>Mid Career</v>
      </c>
      <c r="AU928" t="str">
        <f>IF(Table_1[[#This Row],[Percent Salary Hike]]&lt;=12,"10-12%",IF(Table_1[[#This Row],[Percent Salary Hike]]&lt;=15,"13-15%",IF(Table_1[[#This Row],[Percent Salary Hike]]&lt;=18,"16-18%",IF(Table_1[[#This Row],[Percent Salary Hike]]&lt;=21,"19-21%","22%+"))))</f>
        <v>13-15%</v>
      </c>
      <c r="AV928" t="str">
        <f>IF(Table_1[[#This Row],[Years At Company]]&lt;=2,"0-2 Years",IF(Table_1[[#This Row],[Years At Company]]&lt;=5,"3-5 Years",IF(Table_1[[#This Row],[Years At Company]]&lt;=8,"6-8 Years",IF(Table_1[[#This Row],[Years At Company]]&lt;=11,"9-11 Years","12+ Years"))))</f>
        <v>12+ Years</v>
      </c>
    </row>
    <row r="929" spans="1:48"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c r="AS929" s="13" t="str">
        <f>IF(Data!Q929&lt;=25,"18-25",IF(Data!Q929&lt;=35,"26-35",IF(Data!Q929&lt;=45,"36-45","46+")))</f>
        <v>36-45</v>
      </c>
      <c r="AT929" s="13" t="str">
        <f t="shared" si="14"/>
        <v>Mid Career</v>
      </c>
      <c r="AU929" t="str">
        <f>IF(Table_1[[#This Row],[Percent Salary Hike]]&lt;=12,"10-12%",IF(Table_1[[#This Row],[Percent Salary Hike]]&lt;=15,"13-15%",IF(Table_1[[#This Row],[Percent Salary Hike]]&lt;=18,"16-18%",IF(Table_1[[#This Row],[Percent Salary Hike]]&lt;=21,"19-21%","22%+"))))</f>
        <v>10-12%</v>
      </c>
      <c r="AV929" t="str">
        <f>IF(Table_1[[#This Row],[Years At Company]]&lt;=2,"0-2 Years",IF(Table_1[[#This Row],[Years At Company]]&lt;=5,"3-5 Years",IF(Table_1[[#This Row],[Years At Company]]&lt;=8,"6-8 Years",IF(Table_1[[#This Row],[Years At Company]]&lt;=11,"9-11 Years","12+ Years"))))</f>
        <v>12+ Years</v>
      </c>
    </row>
    <row r="930" spans="1:48"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c r="AS930" s="13" t="str">
        <f>IF(Data!Q930&lt;=25,"18-25",IF(Data!Q930&lt;=35,"26-35",IF(Data!Q930&lt;=45,"36-45","46+")))</f>
        <v>36-45</v>
      </c>
      <c r="AT930" s="13" t="str">
        <f t="shared" si="14"/>
        <v>Mid Career</v>
      </c>
      <c r="AU930" t="str">
        <f>IF(Table_1[[#This Row],[Percent Salary Hike]]&lt;=12,"10-12%",IF(Table_1[[#This Row],[Percent Salary Hike]]&lt;=15,"13-15%",IF(Table_1[[#This Row],[Percent Salary Hike]]&lt;=18,"16-18%",IF(Table_1[[#This Row],[Percent Salary Hike]]&lt;=21,"19-21%","22%+"))))</f>
        <v>10-12%</v>
      </c>
      <c r="AV930" t="str">
        <f>IF(Table_1[[#This Row],[Years At Company]]&lt;=2,"0-2 Years",IF(Table_1[[#This Row],[Years At Company]]&lt;=5,"3-5 Years",IF(Table_1[[#This Row],[Years At Company]]&lt;=8,"6-8 Years",IF(Table_1[[#This Row],[Years At Company]]&lt;=11,"9-11 Years","12+ Years"))))</f>
        <v>9-11 Years</v>
      </c>
    </row>
    <row r="931" spans="1:48"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c r="AS931" s="13" t="str">
        <f>IF(Data!Q931&lt;=25,"18-25",IF(Data!Q931&lt;=35,"26-35",IF(Data!Q931&lt;=45,"36-45","46+")))</f>
        <v>26-35</v>
      </c>
      <c r="AT931" s="13" t="str">
        <f t="shared" si="14"/>
        <v>Early Career</v>
      </c>
      <c r="AU931" t="str">
        <f>IF(Table_1[[#This Row],[Percent Salary Hike]]&lt;=12,"10-12%",IF(Table_1[[#This Row],[Percent Salary Hike]]&lt;=15,"13-15%",IF(Table_1[[#This Row],[Percent Salary Hike]]&lt;=18,"16-18%",IF(Table_1[[#This Row],[Percent Salary Hike]]&lt;=21,"19-21%","22%+"))))</f>
        <v>10-12%</v>
      </c>
      <c r="AV931" t="str">
        <f>IF(Table_1[[#This Row],[Years At Company]]&lt;=2,"0-2 Years",IF(Table_1[[#This Row],[Years At Company]]&lt;=5,"3-5 Years",IF(Table_1[[#This Row],[Years At Company]]&lt;=8,"6-8 Years",IF(Table_1[[#This Row],[Years At Company]]&lt;=11,"9-11 Years","12+ Years"))))</f>
        <v>0-2 Years</v>
      </c>
    </row>
    <row r="932" spans="1:48"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c r="AS932" s="13" t="str">
        <f>IF(Data!Q932&lt;=25,"18-25",IF(Data!Q932&lt;=35,"26-35",IF(Data!Q932&lt;=45,"36-45","46+")))</f>
        <v>46+</v>
      </c>
      <c r="AT932" s="13" t="str">
        <f t="shared" si="14"/>
        <v>Senior</v>
      </c>
      <c r="AU932" t="str">
        <f>IF(Table_1[[#This Row],[Percent Salary Hike]]&lt;=12,"10-12%",IF(Table_1[[#This Row],[Percent Salary Hike]]&lt;=15,"13-15%",IF(Table_1[[#This Row],[Percent Salary Hike]]&lt;=18,"16-18%",IF(Table_1[[#This Row],[Percent Salary Hike]]&lt;=21,"19-21%","22%+"))))</f>
        <v>13-15%</v>
      </c>
      <c r="AV932" t="str">
        <f>IF(Table_1[[#This Row],[Years At Company]]&lt;=2,"0-2 Years",IF(Table_1[[#This Row],[Years At Company]]&lt;=5,"3-5 Years",IF(Table_1[[#This Row],[Years At Company]]&lt;=8,"6-8 Years",IF(Table_1[[#This Row],[Years At Company]]&lt;=11,"9-11 Years","12+ Years"))))</f>
        <v>6-8 Years</v>
      </c>
    </row>
    <row r="933" spans="1:48"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c r="AS933" s="13" t="str">
        <f>IF(Data!Q933&lt;=25,"18-25",IF(Data!Q933&lt;=35,"26-35",IF(Data!Q933&lt;=45,"36-45","46+")))</f>
        <v>26-35</v>
      </c>
      <c r="AT933" s="13" t="str">
        <f t="shared" si="14"/>
        <v>Early Career</v>
      </c>
      <c r="AU933" t="str">
        <f>IF(Table_1[[#This Row],[Percent Salary Hike]]&lt;=12,"10-12%",IF(Table_1[[#This Row],[Percent Salary Hike]]&lt;=15,"13-15%",IF(Table_1[[#This Row],[Percent Salary Hike]]&lt;=18,"16-18%",IF(Table_1[[#This Row],[Percent Salary Hike]]&lt;=21,"19-21%","22%+"))))</f>
        <v>16-18%</v>
      </c>
      <c r="AV933" t="str">
        <f>IF(Table_1[[#This Row],[Years At Company]]&lt;=2,"0-2 Years",IF(Table_1[[#This Row],[Years At Company]]&lt;=5,"3-5 Years",IF(Table_1[[#This Row],[Years At Company]]&lt;=8,"6-8 Years",IF(Table_1[[#This Row],[Years At Company]]&lt;=11,"9-11 Years","12+ Years"))))</f>
        <v>6-8 Years</v>
      </c>
    </row>
    <row r="934" spans="1:48"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c r="AS934" s="13" t="str">
        <f>IF(Data!Q934&lt;=25,"18-25",IF(Data!Q934&lt;=35,"26-35",IF(Data!Q934&lt;=45,"36-45","46+")))</f>
        <v>26-35</v>
      </c>
      <c r="AT934" s="13" t="str">
        <f t="shared" si="14"/>
        <v>Early Career</v>
      </c>
      <c r="AU934" t="str">
        <f>IF(Table_1[[#This Row],[Percent Salary Hike]]&lt;=12,"10-12%",IF(Table_1[[#This Row],[Percent Salary Hike]]&lt;=15,"13-15%",IF(Table_1[[#This Row],[Percent Salary Hike]]&lt;=18,"16-18%",IF(Table_1[[#This Row],[Percent Salary Hike]]&lt;=21,"19-21%","22%+"))))</f>
        <v>13-15%</v>
      </c>
      <c r="AV934" t="str">
        <f>IF(Table_1[[#This Row],[Years At Company]]&lt;=2,"0-2 Years",IF(Table_1[[#This Row],[Years At Company]]&lt;=5,"3-5 Years",IF(Table_1[[#This Row],[Years At Company]]&lt;=8,"6-8 Years",IF(Table_1[[#This Row],[Years At Company]]&lt;=11,"9-11 Years","12+ Years"))))</f>
        <v>6-8 Years</v>
      </c>
    </row>
    <row r="935" spans="1:48"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c r="AS935" s="13" t="str">
        <f>IF(Data!Q935&lt;=25,"18-25",IF(Data!Q935&lt;=35,"26-35",IF(Data!Q935&lt;=45,"36-45","46+")))</f>
        <v>26-35</v>
      </c>
      <c r="AT935" s="13" t="str">
        <f t="shared" si="14"/>
        <v>Early Career</v>
      </c>
      <c r="AU935" t="str">
        <f>IF(Table_1[[#This Row],[Percent Salary Hike]]&lt;=12,"10-12%",IF(Table_1[[#This Row],[Percent Salary Hike]]&lt;=15,"13-15%",IF(Table_1[[#This Row],[Percent Salary Hike]]&lt;=18,"16-18%",IF(Table_1[[#This Row],[Percent Salary Hike]]&lt;=21,"19-21%","22%+"))))</f>
        <v>10-12%</v>
      </c>
      <c r="AV935" t="str">
        <f>IF(Table_1[[#This Row],[Years At Company]]&lt;=2,"0-2 Years",IF(Table_1[[#This Row],[Years At Company]]&lt;=5,"3-5 Years",IF(Table_1[[#This Row],[Years At Company]]&lt;=8,"6-8 Years",IF(Table_1[[#This Row],[Years At Company]]&lt;=11,"9-11 Years","12+ Years"))))</f>
        <v>3-5 Years</v>
      </c>
    </row>
    <row r="936" spans="1:48"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c r="AS936" s="13" t="str">
        <f>IF(Data!Q936&lt;=25,"18-25",IF(Data!Q936&lt;=35,"26-35",IF(Data!Q936&lt;=45,"36-45","46+")))</f>
        <v>18-25</v>
      </c>
      <c r="AT936" s="13" t="str">
        <f t="shared" si="14"/>
        <v>Young</v>
      </c>
      <c r="AU936" t="str">
        <f>IF(Table_1[[#This Row],[Percent Salary Hike]]&lt;=12,"10-12%",IF(Table_1[[#This Row],[Percent Salary Hike]]&lt;=15,"13-15%",IF(Table_1[[#This Row],[Percent Salary Hike]]&lt;=18,"16-18%",IF(Table_1[[#This Row],[Percent Salary Hike]]&lt;=21,"19-21%","22%+"))))</f>
        <v>16-18%</v>
      </c>
      <c r="AV936" t="str">
        <f>IF(Table_1[[#This Row],[Years At Company]]&lt;=2,"0-2 Years",IF(Table_1[[#This Row],[Years At Company]]&lt;=5,"3-5 Years",IF(Table_1[[#This Row],[Years At Company]]&lt;=8,"6-8 Years",IF(Table_1[[#This Row],[Years At Company]]&lt;=11,"9-11 Years","12+ Years"))))</f>
        <v>0-2 Years</v>
      </c>
    </row>
    <row r="937" spans="1:48"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c r="AS937" s="13" t="str">
        <f>IF(Data!Q937&lt;=25,"18-25",IF(Data!Q937&lt;=35,"26-35",IF(Data!Q937&lt;=45,"36-45","46+")))</f>
        <v>26-35</v>
      </c>
      <c r="AT937" s="13" t="str">
        <f t="shared" si="14"/>
        <v>Early Career</v>
      </c>
      <c r="AU937" t="str">
        <f>IF(Table_1[[#This Row],[Percent Salary Hike]]&lt;=12,"10-12%",IF(Table_1[[#This Row],[Percent Salary Hike]]&lt;=15,"13-15%",IF(Table_1[[#This Row],[Percent Salary Hike]]&lt;=18,"16-18%",IF(Table_1[[#This Row],[Percent Salary Hike]]&lt;=21,"19-21%","22%+"))))</f>
        <v>13-15%</v>
      </c>
      <c r="AV937" t="str">
        <f>IF(Table_1[[#This Row],[Years At Company]]&lt;=2,"0-2 Years",IF(Table_1[[#This Row],[Years At Company]]&lt;=5,"3-5 Years",IF(Table_1[[#This Row],[Years At Company]]&lt;=8,"6-8 Years",IF(Table_1[[#This Row],[Years At Company]]&lt;=11,"9-11 Years","12+ Years"))))</f>
        <v>9-11 Years</v>
      </c>
    </row>
    <row r="938" spans="1:48"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c r="AS938" s="13" t="str">
        <f>IF(Data!Q938&lt;=25,"18-25",IF(Data!Q938&lt;=35,"26-35",IF(Data!Q938&lt;=45,"36-45","46+")))</f>
        <v>36-45</v>
      </c>
      <c r="AT938" s="13" t="str">
        <f t="shared" si="14"/>
        <v>Mid Career</v>
      </c>
      <c r="AU938" t="str">
        <f>IF(Table_1[[#This Row],[Percent Salary Hike]]&lt;=12,"10-12%",IF(Table_1[[#This Row],[Percent Salary Hike]]&lt;=15,"13-15%",IF(Table_1[[#This Row],[Percent Salary Hike]]&lt;=18,"16-18%",IF(Table_1[[#This Row],[Percent Salary Hike]]&lt;=21,"19-21%","22%+"))))</f>
        <v>22%+</v>
      </c>
      <c r="AV938" t="str">
        <f>IF(Table_1[[#This Row],[Years At Company]]&lt;=2,"0-2 Years",IF(Table_1[[#This Row],[Years At Company]]&lt;=5,"3-5 Years",IF(Table_1[[#This Row],[Years At Company]]&lt;=8,"6-8 Years",IF(Table_1[[#This Row],[Years At Company]]&lt;=11,"9-11 Years","12+ Years"))))</f>
        <v>0-2 Years</v>
      </c>
    </row>
    <row r="939" spans="1:48"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c r="AS939" s="13" t="str">
        <f>IF(Data!Q939&lt;=25,"18-25",IF(Data!Q939&lt;=35,"26-35",IF(Data!Q939&lt;=45,"36-45","46+")))</f>
        <v>36-45</v>
      </c>
      <c r="AT939" s="13" t="str">
        <f t="shared" si="14"/>
        <v>Mid Career</v>
      </c>
      <c r="AU939" t="str">
        <f>IF(Table_1[[#This Row],[Percent Salary Hike]]&lt;=12,"10-12%",IF(Table_1[[#This Row],[Percent Salary Hike]]&lt;=15,"13-15%",IF(Table_1[[#This Row],[Percent Salary Hike]]&lt;=18,"16-18%",IF(Table_1[[#This Row],[Percent Salary Hike]]&lt;=21,"19-21%","22%+"))))</f>
        <v>13-15%</v>
      </c>
      <c r="AV939" t="str">
        <f>IF(Table_1[[#This Row],[Years At Company]]&lt;=2,"0-2 Years",IF(Table_1[[#This Row],[Years At Company]]&lt;=5,"3-5 Years",IF(Table_1[[#This Row],[Years At Company]]&lt;=8,"6-8 Years",IF(Table_1[[#This Row],[Years At Company]]&lt;=11,"9-11 Years","12+ Years"))))</f>
        <v>12+ Years</v>
      </c>
    </row>
    <row r="940" spans="1:48"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c r="AS940" s="13" t="str">
        <f>IF(Data!Q940&lt;=25,"18-25",IF(Data!Q940&lt;=35,"26-35",IF(Data!Q940&lt;=45,"36-45","46+")))</f>
        <v>46+</v>
      </c>
      <c r="AT940" s="13" t="str">
        <f t="shared" si="14"/>
        <v>Senior</v>
      </c>
      <c r="AU940" t="str">
        <f>IF(Table_1[[#This Row],[Percent Salary Hike]]&lt;=12,"10-12%",IF(Table_1[[#This Row],[Percent Salary Hike]]&lt;=15,"13-15%",IF(Table_1[[#This Row],[Percent Salary Hike]]&lt;=18,"16-18%",IF(Table_1[[#This Row],[Percent Salary Hike]]&lt;=21,"19-21%","22%+"))))</f>
        <v>10-12%</v>
      </c>
      <c r="AV940" t="str">
        <f>IF(Table_1[[#This Row],[Years At Company]]&lt;=2,"0-2 Years",IF(Table_1[[#This Row],[Years At Company]]&lt;=5,"3-5 Years",IF(Table_1[[#This Row],[Years At Company]]&lt;=8,"6-8 Years",IF(Table_1[[#This Row],[Years At Company]]&lt;=11,"9-11 Years","12+ Years"))))</f>
        <v>0-2 Years</v>
      </c>
    </row>
    <row r="941" spans="1:48"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c r="AS941" s="13" t="str">
        <f>IF(Data!Q941&lt;=25,"18-25",IF(Data!Q941&lt;=35,"26-35",IF(Data!Q941&lt;=45,"36-45","46+")))</f>
        <v>26-35</v>
      </c>
      <c r="AT941" s="13" t="str">
        <f t="shared" si="14"/>
        <v>Early Career</v>
      </c>
      <c r="AU941" t="str">
        <f>IF(Table_1[[#This Row],[Percent Salary Hike]]&lt;=12,"10-12%",IF(Table_1[[#This Row],[Percent Salary Hike]]&lt;=15,"13-15%",IF(Table_1[[#This Row],[Percent Salary Hike]]&lt;=18,"16-18%",IF(Table_1[[#This Row],[Percent Salary Hike]]&lt;=21,"19-21%","22%+"))))</f>
        <v>16-18%</v>
      </c>
      <c r="AV941" t="str">
        <f>IF(Table_1[[#This Row],[Years At Company]]&lt;=2,"0-2 Years",IF(Table_1[[#This Row],[Years At Company]]&lt;=5,"3-5 Years",IF(Table_1[[#This Row],[Years At Company]]&lt;=8,"6-8 Years",IF(Table_1[[#This Row],[Years At Company]]&lt;=11,"9-11 Years","12+ Years"))))</f>
        <v>9-11 Years</v>
      </c>
    </row>
    <row r="942" spans="1:48"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c r="AS942" s="13" t="str">
        <f>IF(Data!Q942&lt;=25,"18-25",IF(Data!Q942&lt;=35,"26-35",IF(Data!Q942&lt;=45,"36-45","46+")))</f>
        <v>36-45</v>
      </c>
      <c r="AT942" s="13" t="str">
        <f t="shared" si="14"/>
        <v>Mid Career</v>
      </c>
      <c r="AU942" t="str">
        <f>IF(Table_1[[#This Row],[Percent Salary Hike]]&lt;=12,"10-12%",IF(Table_1[[#This Row],[Percent Salary Hike]]&lt;=15,"13-15%",IF(Table_1[[#This Row],[Percent Salary Hike]]&lt;=18,"16-18%",IF(Table_1[[#This Row],[Percent Salary Hike]]&lt;=21,"19-21%","22%+"))))</f>
        <v>13-15%</v>
      </c>
      <c r="AV942" t="str">
        <f>IF(Table_1[[#This Row],[Years At Company]]&lt;=2,"0-2 Years",IF(Table_1[[#This Row],[Years At Company]]&lt;=5,"3-5 Years",IF(Table_1[[#This Row],[Years At Company]]&lt;=8,"6-8 Years",IF(Table_1[[#This Row],[Years At Company]]&lt;=11,"9-11 Years","12+ Years"))))</f>
        <v>3-5 Years</v>
      </c>
    </row>
    <row r="943" spans="1:48"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c r="AS943" s="13" t="str">
        <f>IF(Data!Q943&lt;=25,"18-25",IF(Data!Q943&lt;=35,"26-35",IF(Data!Q943&lt;=45,"36-45","46+")))</f>
        <v>26-35</v>
      </c>
      <c r="AT943" s="13" t="str">
        <f t="shared" si="14"/>
        <v>Early Career</v>
      </c>
      <c r="AU943" t="str">
        <f>IF(Table_1[[#This Row],[Percent Salary Hike]]&lt;=12,"10-12%",IF(Table_1[[#This Row],[Percent Salary Hike]]&lt;=15,"13-15%",IF(Table_1[[#This Row],[Percent Salary Hike]]&lt;=18,"16-18%",IF(Table_1[[#This Row],[Percent Salary Hike]]&lt;=21,"19-21%","22%+"))))</f>
        <v>10-12%</v>
      </c>
      <c r="AV943" t="str">
        <f>IF(Table_1[[#This Row],[Years At Company]]&lt;=2,"0-2 Years",IF(Table_1[[#This Row],[Years At Company]]&lt;=5,"3-5 Years",IF(Table_1[[#This Row],[Years At Company]]&lt;=8,"6-8 Years",IF(Table_1[[#This Row],[Years At Company]]&lt;=11,"9-11 Years","12+ Years"))))</f>
        <v>9-11 Years</v>
      </c>
    </row>
    <row r="944" spans="1:48"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c r="AS944" s="13" t="str">
        <f>IF(Data!Q944&lt;=25,"18-25",IF(Data!Q944&lt;=35,"26-35",IF(Data!Q944&lt;=45,"36-45","46+")))</f>
        <v>36-45</v>
      </c>
      <c r="AT944" s="13" t="str">
        <f t="shared" si="14"/>
        <v>Mid Career</v>
      </c>
      <c r="AU944" t="str">
        <f>IF(Table_1[[#This Row],[Percent Salary Hike]]&lt;=12,"10-12%",IF(Table_1[[#This Row],[Percent Salary Hike]]&lt;=15,"13-15%",IF(Table_1[[#This Row],[Percent Salary Hike]]&lt;=18,"16-18%",IF(Table_1[[#This Row],[Percent Salary Hike]]&lt;=21,"19-21%","22%+"))))</f>
        <v>10-12%</v>
      </c>
      <c r="AV944" t="str">
        <f>IF(Table_1[[#This Row],[Years At Company]]&lt;=2,"0-2 Years",IF(Table_1[[#This Row],[Years At Company]]&lt;=5,"3-5 Years",IF(Table_1[[#This Row],[Years At Company]]&lt;=8,"6-8 Years",IF(Table_1[[#This Row],[Years At Company]]&lt;=11,"9-11 Years","12+ Years"))))</f>
        <v>6-8 Years</v>
      </c>
    </row>
    <row r="945" spans="1:48"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c r="AS945" s="13" t="str">
        <f>IF(Data!Q945&lt;=25,"18-25",IF(Data!Q945&lt;=35,"26-35",IF(Data!Q945&lt;=45,"36-45","46+")))</f>
        <v>46+</v>
      </c>
      <c r="AT945" s="13" t="str">
        <f t="shared" si="14"/>
        <v>Senior</v>
      </c>
      <c r="AU945" t="str">
        <f>IF(Table_1[[#This Row],[Percent Salary Hike]]&lt;=12,"10-12%",IF(Table_1[[#This Row],[Percent Salary Hike]]&lt;=15,"13-15%",IF(Table_1[[#This Row],[Percent Salary Hike]]&lt;=18,"16-18%",IF(Table_1[[#This Row],[Percent Salary Hike]]&lt;=21,"19-21%","22%+"))))</f>
        <v>10-12%</v>
      </c>
      <c r="AV945" t="str">
        <f>IF(Table_1[[#This Row],[Years At Company]]&lt;=2,"0-2 Years",IF(Table_1[[#This Row],[Years At Company]]&lt;=5,"3-5 Years",IF(Table_1[[#This Row],[Years At Company]]&lt;=8,"6-8 Years",IF(Table_1[[#This Row],[Years At Company]]&lt;=11,"9-11 Years","12+ Years"))))</f>
        <v>6-8 Years</v>
      </c>
    </row>
    <row r="946" spans="1:48"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c r="AS946" s="13" t="str">
        <f>IF(Data!Q946&lt;=25,"18-25",IF(Data!Q946&lt;=35,"26-35",IF(Data!Q946&lt;=45,"36-45","46+")))</f>
        <v>26-35</v>
      </c>
      <c r="AT946" s="13" t="str">
        <f t="shared" si="14"/>
        <v>Early Career</v>
      </c>
      <c r="AU946" t="str">
        <f>IF(Table_1[[#This Row],[Percent Salary Hike]]&lt;=12,"10-12%",IF(Table_1[[#This Row],[Percent Salary Hike]]&lt;=15,"13-15%",IF(Table_1[[#This Row],[Percent Salary Hike]]&lt;=18,"16-18%",IF(Table_1[[#This Row],[Percent Salary Hike]]&lt;=21,"19-21%","22%+"))))</f>
        <v>10-12%</v>
      </c>
      <c r="AV946" t="str">
        <f>IF(Table_1[[#This Row],[Years At Company]]&lt;=2,"0-2 Years",IF(Table_1[[#This Row],[Years At Company]]&lt;=5,"3-5 Years",IF(Table_1[[#This Row],[Years At Company]]&lt;=8,"6-8 Years",IF(Table_1[[#This Row],[Years At Company]]&lt;=11,"9-11 Years","12+ Years"))))</f>
        <v>9-11 Years</v>
      </c>
    </row>
    <row r="947" spans="1:48"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c r="AS947" s="13" t="str">
        <f>IF(Data!Q947&lt;=25,"18-25",IF(Data!Q947&lt;=35,"26-35",IF(Data!Q947&lt;=45,"36-45","46+")))</f>
        <v>46+</v>
      </c>
      <c r="AT947" s="13" t="str">
        <f t="shared" si="14"/>
        <v>Senior</v>
      </c>
      <c r="AU947" t="str">
        <f>IF(Table_1[[#This Row],[Percent Salary Hike]]&lt;=12,"10-12%",IF(Table_1[[#This Row],[Percent Salary Hike]]&lt;=15,"13-15%",IF(Table_1[[#This Row],[Percent Salary Hike]]&lt;=18,"16-18%",IF(Table_1[[#This Row],[Percent Salary Hike]]&lt;=21,"19-21%","22%+"))))</f>
        <v>10-12%</v>
      </c>
      <c r="AV947" t="str">
        <f>IF(Table_1[[#This Row],[Years At Company]]&lt;=2,"0-2 Years",IF(Table_1[[#This Row],[Years At Company]]&lt;=5,"3-5 Years",IF(Table_1[[#This Row],[Years At Company]]&lt;=8,"6-8 Years",IF(Table_1[[#This Row],[Years At Company]]&lt;=11,"9-11 Years","12+ Years"))))</f>
        <v>3-5 Years</v>
      </c>
    </row>
    <row r="948" spans="1:48"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c r="AS948" s="13" t="str">
        <f>IF(Data!Q948&lt;=25,"18-25",IF(Data!Q948&lt;=35,"26-35",IF(Data!Q948&lt;=45,"36-45","46+")))</f>
        <v>36-45</v>
      </c>
      <c r="AT948" s="13" t="str">
        <f t="shared" si="14"/>
        <v>Mid Career</v>
      </c>
      <c r="AU948" t="str">
        <f>IF(Table_1[[#This Row],[Percent Salary Hike]]&lt;=12,"10-12%",IF(Table_1[[#This Row],[Percent Salary Hike]]&lt;=15,"13-15%",IF(Table_1[[#This Row],[Percent Salary Hike]]&lt;=18,"16-18%",IF(Table_1[[#This Row],[Percent Salary Hike]]&lt;=21,"19-21%","22%+"))))</f>
        <v>10-12%</v>
      </c>
      <c r="AV948" t="str">
        <f>IF(Table_1[[#This Row],[Years At Company]]&lt;=2,"0-2 Years",IF(Table_1[[#This Row],[Years At Company]]&lt;=5,"3-5 Years",IF(Table_1[[#This Row],[Years At Company]]&lt;=8,"6-8 Years",IF(Table_1[[#This Row],[Years At Company]]&lt;=11,"9-11 Years","12+ Years"))))</f>
        <v>3-5 Years</v>
      </c>
    </row>
    <row r="949" spans="1:48"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c r="AS949" s="13" t="str">
        <f>IF(Data!Q949&lt;=25,"18-25",IF(Data!Q949&lt;=35,"26-35",IF(Data!Q949&lt;=45,"36-45","46+")))</f>
        <v>46+</v>
      </c>
      <c r="AT949" s="13" t="str">
        <f t="shared" si="14"/>
        <v>Senior</v>
      </c>
      <c r="AU949" t="str">
        <f>IF(Table_1[[#This Row],[Percent Salary Hike]]&lt;=12,"10-12%",IF(Table_1[[#This Row],[Percent Salary Hike]]&lt;=15,"13-15%",IF(Table_1[[#This Row],[Percent Salary Hike]]&lt;=18,"16-18%",IF(Table_1[[#This Row],[Percent Salary Hike]]&lt;=21,"19-21%","22%+"))))</f>
        <v>19-21%</v>
      </c>
      <c r="AV949" t="str">
        <f>IF(Table_1[[#This Row],[Years At Company]]&lt;=2,"0-2 Years",IF(Table_1[[#This Row],[Years At Company]]&lt;=5,"3-5 Years",IF(Table_1[[#This Row],[Years At Company]]&lt;=8,"6-8 Years",IF(Table_1[[#This Row],[Years At Company]]&lt;=11,"9-11 Years","12+ Years"))))</f>
        <v>6-8 Years</v>
      </c>
    </row>
    <row r="950" spans="1:48"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c r="AS950" s="13" t="str">
        <f>IF(Data!Q950&lt;=25,"18-25",IF(Data!Q950&lt;=35,"26-35",IF(Data!Q950&lt;=45,"36-45","46+")))</f>
        <v>26-35</v>
      </c>
      <c r="AT950" s="13" t="str">
        <f t="shared" si="14"/>
        <v>Early Career</v>
      </c>
      <c r="AU950" t="str">
        <f>IF(Table_1[[#This Row],[Percent Salary Hike]]&lt;=12,"10-12%",IF(Table_1[[#This Row],[Percent Salary Hike]]&lt;=15,"13-15%",IF(Table_1[[#This Row],[Percent Salary Hike]]&lt;=18,"16-18%",IF(Table_1[[#This Row],[Percent Salary Hike]]&lt;=21,"19-21%","22%+"))))</f>
        <v>22%+</v>
      </c>
      <c r="AV950" t="str">
        <f>IF(Table_1[[#This Row],[Years At Company]]&lt;=2,"0-2 Years",IF(Table_1[[#This Row],[Years At Company]]&lt;=5,"3-5 Years",IF(Table_1[[#This Row],[Years At Company]]&lt;=8,"6-8 Years",IF(Table_1[[#This Row],[Years At Company]]&lt;=11,"9-11 Years","12+ Years"))))</f>
        <v>9-11 Years</v>
      </c>
    </row>
    <row r="951" spans="1:48"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c r="AS951" s="13" t="str">
        <f>IF(Data!Q951&lt;=25,"18-25",IF(Data!Q951&lt;=35,"26-35",IF(Data!Q951&lt;=45,"36-45","46+")))</f>
        <v>36-45</v>
      </c>
      <c r="AT951" s="13" t="str">
        <f t="shared" si="14"/>
        <v>Mid Career</v>
      </c>
      <c r="AU951" t="str">
        <f>IF(Table_1[[#This Row],[Percent Salary Hike]]&lt;=12,"10-12%",IF(Table_1[[#This Row],[Percent Salary Hike]]&lt;=15,"13-15%",IF(Table_1[[#This Row],[Percent Salary Hike]]&lt;=18,"16-18%",IF(Table_1[[#This Row],[Percent Salary Hike]]&lt;=21,"19-21%","22%+"))))</f>
        <v>10-12%</v>
      </c>
      <c r="AV951" t="str">
        <f>IF(Table_1[[#This Row],[Years At Company]]&lt;=2,"0-2 Years",IF(Table_1[[#This Row],[Years At Company]]&lt;=5,"3-5 Years",IF(Table_1[[#This Row],[Years At Company]]&lt;=8,"6-8 Years",IF(Table_1[[#This Row],[Years At Company]]&lt;=11,"9-11 Years","12+ Years"))))</f>
        <v>6-8 Years</v>
      </c>
    </row>
    <row r="952" spans="1:48"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c r="AS952" s="13" t="str">
        <f>IF(Data!Q952&lt;=25,"18-25",IF(Data!Q952&lt;=35,"26-35",IF(Data!Q952&lt;=45,"36-45","46+")))</f>
        <v>26-35</v>
      </c>
      <c r="AT952" s="13" t="str">
        <f t="shared" si="14"/>
        <v>Early Career</v>
      </c>
      <c r="AU952" t="str">
        <f>IF(Table_1[[#This Row],[Percent Salary Hike]]&lt;=12,"10-12%",IF(Table_1[[#This Row],[Percent Salary Hike]]&lt;=15,"13-15%",IF(Table_1[[#This Row],[Percent Salary Hike]]&lt;=18,"16-18%",IF(Table_1[[#This Row],[Percent Salary Hike]]&lt;=21,"19-21%","22%+"))))</f>
        <v>19-21%</v>
      </c>
      <c r="AV952" t="str">
        <f>IF(Table_1[[#This Row],[Years At Company]]&lt;=2,"0-2 Years",IF(Table_1[[#This Row],[Years At Company]]&lt;=5,"3-5 Years",IF(Table_1[[#This Row],[Years At Company]]&lt;=8,"6-8 Years",IF(Table_1[[#This Row],[Years At Company]]&lt;=11,"9-11 Years","12+ Years"))))</f>
        <v>9-11 Years</v>
      </c>
    </row>
    <row r="953" spans="1:48"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c r="AS953" s="13" t="str">
        <f>IF(Data!Q953&lt;=25,"18-25",IF(Data!Q953&lt;=35,"26-35",IF(Data!Q953&lt;=45,"36-45","46+")))</f>
        <v>36-45</v>
      </c>
      <c r="AT953" s="13" t="str">
        <f t="shared" si="14"/>
        <v>Mid Career</v>
      </c>
      <c r="AU953" t="str">
        <f>IF(Table_1[[#This Row],[Percent Salary Hike]]&lt;=12,"10-12%",IF(Table_1[[#This Row],[Percent Salary Hike]]&lt;=15,"13-15%",IF(Table_1[[#This Row],[Percent Salary Hike]]&lt;=18,"16-18%",IF(Table_1[[#This Row],[Percent Salary Hike]]&lt;=21,"19-21%","22%+"))))</f>
        <v>13-15%</v>
      </c>
      <c r="AV953" t="str">
        <f>IF(Table_1[[#This Row],[Years At Company]]&lt;=2,"0-2 Years",IF(Table_1[[#This Row],[Years At Company]]&lt;=5,"3-5 Years",IF(Table_1[[#This Row],[Years At Company]]&lt;=8,"6-8 Years",IF(Table_1[[#This Row],[Years At Company]]&lt;=11,"9-11 Years","12+ Years"))))</f>
        <v>12+ Years</v>
      </c>
    </row>
    <row r="954" spans="1:48"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c r="AS954" s="13" t="str">
        <f>IF(Data!Q954&lt;=25,"18-25",IF(Data!Q954&lt;=35,"26-35",IF(Data!Q954&lt;=45,"36-45","46+")))</f>
        <v>26-35</v>
      </c>
      <c r="AT954" s="13" t="str">
        <f t="shared" si="14"/>
        <v>Early Career</v>
      </c>
      <c r="AU954" t="str">
        <f>IF(Table_1[[#This Row],[Percent Salary Hike]]&lt;=12,"10-12%",IF(Table_1[[#This Row],[Percent Salary Hike]]&lt;=15,"13-15%",IF(Table_1[[#This Row],[Percent Salary Hike]]&lt;=18,"16-18%",IF(Table_1[[#This Row],[Percent Salary Hike]]&lt;=21,"19-21%","22%+"))))</f>
        <v>10-12%</v>
      </c>
      <c r="AV954" t="str">
        <f>IF(Table_1[[#This Row],[Years At Company]]&lt;=2,"0-2 Years",IF(Table_1[[#This Row],[Years At Company]]&lt;=5,"3-5 Years",IF(Table_1[[#This Row],[Years At Company]]&lt;=8,"6-8 Years",IF(Table_1[[#This Row],[Years At Company]]&lt;=11,"9-11 Years","12+ Years"))))</f>
        <v>3-5 Years</v>
      </c>
    </row>
    <row r="955" spans="1:48"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c r="AS955" s="13" t="str">
        <f>IF(Data!Q955&lt;=25,"18-25",IF(Data!Q955&lt;=35,"26-35",IF(Data!Q955&lt;=45,"36-45","46+")))</f>
        <v>36-45</v>
      </c>
      <c r="AT955" s="13" t="str">
        <f t="shared" si="14"/>
        <v>Mid Career</v>
      </c>
      <c r="AU955" t="str">
        <f>IF(Table_1[[#This Row],[Percent Salary Hike]]&lt;=12,"10-12%",IF(Table_1[[#This Row],[Percent Salary Hike]]&lt;=15,"13-15%",IF(Table_1[[#This Row],[Percent Salary Hike]]&lt;=18,"16-18%",IF(Table_1[[#This Row],[Percent Salary Hike]]&lt;=21,"19-21%","22%+"))))</f>
        <v>10-12%</v>
      </c>
      <c r="AV955" t="str">
        <f>IF(Table_1[[#This Row],[Years At Company]]&lt;=2,"0-2 Years",IF(Table_1[[#This Row],[Years At Company]]&lt;=5,"3-5 Years",IF(Table_1[[#This Row],[Years At Company]]&lt;=8,"6-8 Years",IF(Table_1[[#This Row],[Years At Company]]&lt;=11,"9-11 Years","12+ Years"))))</f>
        <v>3-5 Years</v>
      </c>
    </row>
    <row r="956" spans="1:48"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c r="AS956" s="13" t="str">
        <f>IF(Data!Q956&lt;=25,"18-25",IF(Data!Q956&lt;=35,"26-35",IF(Data!Q956&lt;=45,"36-45","46+")))</f>
        <v>36-45</v>
      </c>
      <c r="AT956" s="13" t="str">
        <f t="shared" si="14"/>
        <v>Mid Career</v>
      </c>
      <c r="AU956" t="str">
        <f>IF(Table_1[[#This Row],[Percent Salary Hike]]&lt;=12,"10-12%",IF(Table_1[[#This Row],[Percent Salary Hike]]&lt;=15,"13-15%",IF(Table_1[[#This Row],[Percent Salary Hike]]&lt;=18,"16-18%",IF(Table_1[[#This Row],[Percent Salary Hike]]&lt;=21,"19-21%","22%+"))))</f>
        <v>13-15%</v>
      </c>
      <c r="AV956" t="str">
        <f>IF(Table_1[[#This Row],[Years At Company]]&lt;=2,"0-2 Years",IF(Table_1[[#This Row],[Years At Company]]&lt;=5,"3-5 Years",IF(Table_1[[#This Row],[Years At Company]]&lt;=8,"6-8 Years",IF(Table_1[[#This Row],[Years At Company]]&lt;=11,"9-11 Years","12+ Years"))))</f>
        <v>12+ Years</v>
      </c>
    </row>
    <row r="957" spans="1:48"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c r="AS957" s="13" t="str">
        <f>IF(Data!Q957&lt;=25,"18-25",IF(Data!Q957&lt;=35,"26-35",IF(Data!Q957&lt;=45,"36-45","46+")))</f>
        <v>46+</v>
      </c>
      <c r="AT957" s="13" t="str">
        <f t="shared" si="14"/>
        <v>Senior</v>
      </c>
      <c r="AU957" t="str">
        <f>IF(Table_1[[#This Row],[Percent Salary Hike]]&lt;=12,"10-12%",IF(Table_1[[#This Row],[Percent Salary Hike]]&lt;=15,"13-15%",IF(Table_1[[#This Row],[Percent Salary Hike]]&lt;=18,"16-18%",IF(Table_1[[#This Row],[Percent Salary Hike]]&lt;=21,"19-21%","22%+"))))</f>
        <v>13-15%</v>
      </c>
      <c r="AV957" t="str">
        <f>IF(Table_1[[#This Row],[Years At Company]]&lt;=2,"0-2 Years",IF(Table_1[[#This Row],[Years At Company]]&lt;=5,"3-5 Years",IF(Table_1[[#This Row],[Years At Company]]&lt;=8,"6-8 Years",IF(Table_1[[#This Row],[Years At Company]]&lt;=11,"9-11 Years","12+ Years"))))</f>
        <v>12+ Years</v>
      </c>
    </row>
    <row r="958" spans="1:48"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c r="AS958" s="13" t="str">
        <f>IF(Data!Q958&lt;=25,"18-25",IF(Data!Q958&lt;=35,"26-35",IF(Data!Q958&lt;=45,"36-45","46+")))</f>
        <v>46+</v>
      </c>
      <c r="AT958" s="13" t="str">
        <f t="shared" si="14"/>
        <v>Senior</v>
      </c>
      <c r="AU958" t="str">
        <f>IF(Table_1[[#This Row],[Percent Salary Hike]]&lt;=12,"10-12%",IF(Table_1[[#This Row],[Percent Salary Hike]]&lt;=15,"13-15%",IF(Table_1[[#This Row],[Percent Salary Hike]]&lt;=18,"16-18%",IF(Table_1[[#This Row],[Percent Salary Hike]]&lt;=21,"19-21%","22%+"))))</f>
        <v>13-15%</v>
      </c>
      <c r="AV958" t="str">
        <f>IF(Table_1[[#This Row],[Years At Company]]&lt;=2,"0-2 Years",IF(Table_1[[#This Row],[Years At Company]]&lt;=5,"3-5 Years",IF(Table_1[[#This Row],[Years At Company]]&lt;=8,"6-8 Years",IF(Table_1[[#This Row],[Years At Company]]&lt;=11,"9-11 Years","12+ Years"))))</f>
        <v>6-8 Years</v>
      </c>
    </row>
    <row r="959" spans="1:48"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c r="AS959" s="13" t="str">
        <f>IF(Data!Q959&lt;=25,"18-25",IF(Data!Q959&lt;=35,"26-35",IF(Data!Q959&lt;=45,"36-45","46+")))</f>
        <v>36-45</v>
      </c>
      <c r="AT959" s="13" t="str">
        <f t="shared" si="14"/>
        <v>Mid Career</v>
      </c>
      <c r="AU959" t="str">
        <f>IF(Table_1[[#This Row],[Percent Salary Hike]]&lt;=12,"10-12%",IF(Table_1[[#This Row],[Percent Salary Hike]]&lt;=15,"13-15%",IF(Table_1[[#This Row],[Percent Salary Hike]]&lt;=18,"16-18%",IF(Table_1[[#This Row],[Percent Salary Hike]]&lt;=21,"19-21%","22%+"))))</f>
        <v>16-18%</v>
      </c>
      <c r="AV959" t="str">
        <f>IF(Table_1[[#This Row],[Years At Company]]&lt;=2,"0-2 Years",IF(Table_1[[#This Row],[Years At Company]]&lt;=5,"3-5 Years",IF(Table_1[[#This Row],[Years At Company]]&lt;=8,"6-8 Years",IF(Table_1[[#This Row],[Years At Company]]&lt;=11,"9-11 Years","12+ Years"))))</f>
        <v>3-5 Years</v>
      </c>
    </row>
    <row r="960" spans="1:48"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c r="AS960" s="13" t="str">
        <f>IF(Data!Q960&lt;=25,"18-25",IF(Data!Q960&lt;=35,"26-35",IF(Data!Q960&lt;=45,"36-45","46+")))</f>
        <v>26-35</v>
      </c>
      <c r="AT960" s="13" t="str">
        <f t="shared" si="14"/>
        <v>Early Career</v>
      </c>
      <c r="AU960" t="str">
        <f>IF(Table_1[[#This Row],[Percent Salary Hike]]&lt;=12,"10-12%",IF(Table_1[[#This Row],[Percent Salary Hike]]&lt;=15,"13-15%",IF(Table_1[[#This Row],[Percent Salary Hike]]&lt;=18,"16-18%",IF(Table_1[[#This Row],[Percent Salary Hike]]&lt;=21,"19-21%","22%+"))))</f>
        <v>10-12%</v>
      </c>
      <c r="AV960" t="str">
        <f>IF(Table_1[[#This Row],[Years At Company]]&lt;=2,"0-2 Years",IF(Table_1[[#This Row],[Years At Company]]&lt;=5,"3-5 Years",IF(Table_1[[#This Row],[Years At Company]]&lt;=8,"6-8 Years",IF(Table_1[[#This Row],[Years At Company]]&lt;=11,"9-11 Years","12+ Years"))))</f>
        <v>9-11 Years</v>
      </c>
    </row>
    <row r="961" spans="1:48"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c r="AS961" s="13" t="str">
        <f>IF(Data!Q961&lt;=25,"18-25",IF(Data!Q961&lt;=35,"26-35",IF(Data!Q961&lt;=45,"36-45","46+")))</f>
        <v>36-45</v>
      </c>
      <c r="AT961" s="13" t="str">
        <f t="shared" si="14"/>
        <v>Mid Career</v>
      </c>
      <c r="AU961" t="str">
        <f>IF(Table_1[[#This Row],[Percent Salary Hike]]&lt;=12,"10-12%",IF(Table_1[[#This Row],[Percent Salary Hike]]&lt;=15,"13-15%",IF(Table_1[[#This Row],[Percent Salary Hike]]&lt;=18,"16-18%",IF(Table_1[[#This Row],[Percent Salary Hike]]&lt;=21,"19-21%","22%+"))))</f>
        <v>13-15%</v>
      </c>
      <c r="AV961" t="str">
        <f>IF(Table_1[[#This Row],[Years At Company]]&lt;=2,"0-2 Years",IF(Table_1[[#This Row],[Years At Company]]&lt;=5,"3-5 Years",IF(Table_1[[#This Row],[Years At Company]]&lt;=8,"6-8 Years",IF(Table_1[[#This Row],[Years At Company]]&lt;=11,"9-11 Years","12+ Years"))))</f>
        <v>9-11 Years</v>
      </c>
    </row>
    <row r="962" spans="1:48"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c r="AS962" s="13" t="str">
        <f>IF(Data!Q962&lt;=25,"18-25",IF(Data!Q962&lt;=35,"26-35",IF(Data!Q962&lt;=45,"36-45","46+")))</f>
        <v>36-45</v>
      </c>
      <c r="AT962" s="13" t="str">
        <f t="shared" ref="AT962:AT1025" si="15">IF(AS962="18-25","Young",IF(AS962="26-35","Early Career",IF(AS962="36-45","Mid Career","Senior")))</f>
        <v>Mid Career</v>
      </c>
      <c r="AU962" t="str">
        <f>IF(Table_1[[#This Row],[Percent Salary Hike]]&lt;=12,"10-12%",IF(Table_1[[#This Row],[Percent Salary Hike]]&lt;=15,"13-15%",IF(Table_1[[#This Row],[Percent Salary Hike]]&lt;=18,"16-18%",IF(Table_1[[#This Row],[Percent Salary Hike]]&lt;=21,"19-21%","22%+"))))</f>
        <v>16-18%</v>
      </c>
      <c r="AV962" t="str">
        <f>IF(Table_1[[#This Row],[Years At Company]]&lt;=2,"0-2 Years",IF(Table_1[[#This Row],[Years At Company]]&lt;=5,"3-5 Years",IF(Table_1[[#This Row],[Years At Company]]&lt;=8,"6-8 Years",IF(Table_1[[#This Row],[Years At Company]]&lt;=11,"9-11 Years","12+ Years"))))</f>
        <v>9-11 Years</v>
      </c>
    </row>
    <row r="963" spans="1:48"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c r="AS963" s="13" t="str">
        <f>IF(Data!Q963&lt;=25,"18-25",IF(Data!Q963&lt;=35,"26-35",IF(Data!Q963&lt;=45,"36-45","46+")))</f>
        <v>26-35</v>
      </c>
      <c r="AT963" s="13" t="str">
        <f t="shared" si="15"/>
        <v>Early Career</v>
      </c>
      <c r="AU963" t="str">
        <f>IF(Table_1[[#This Row],[Percent Salary Hike]]&lt;=12,"10-12%",IF(Table_1[[#This Row],[Percent Salary Hike]]&lt;=15,"13-15%",IF(Table_1[[#This Row],[Percent Salary Hike]]&lt;=18,"16-18%",IF(Table_1[[#This Row],[Percent Salary Hike]]&lt;=21,"19-21%","22%+"))))</f>
        <v>10-12%</v>
      </c>
      <c r="AV963" t="str">
        <f>IF(Table_1[[#This Row],[Years At Company]]&lt;=2,"0-2 Years",IF(Table_1[[#This Row],[Years At Company]]&lt;=5,"3-5 Years",IF(Table_1[[#This Row],[Years At Company]]&lt;=8,"6-8 Years",IF(Table_1[[#This Row],[Years At Company]]&lt;=11,"9-11 Years","12+ Years"))))</f>
        <v>9-11 Years</v>
      </c>
    </row>
    <row r="964" spans="1:48"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c r="AS964" s="13" t="str">
        <f>IF(Data!Q964&lt;=25,"18-25",IF(Data!Q964&lt;=35,"26-35",IF(Data!Q964&lt;=45,"36-45","46+")))</f>
        <v>46+</v>
      </c>
      <c r="AT964" s="13" t="str">
        <f t="shared" si="15"/>
        <v>Senior</v>
      </c>
      <c r="AU964" t="str">
        <f>IF(Table_1[[#This Row],[Percent Salary Hike]]&lt;=12,"10-12%",IF(Table_1[[#This Row],[Percent Salary Hike]]&lt;=15,"13-15%",IF(Table_1[[#This Row],[Percent Salary Hike]]&lt;=18,"16-18%",IF(Table_1[[#This Row],[Percent Salary Hike]]&lt;=21,"19-21%","22%+"))))</f>
        <v>10-12%</v>
      </c>
      <c r="AV964" t="str">
        <f>IF(Table_1[[#This Row],[Years At Company]]&lt;=2,"0-2 Years",IF(Table_1[[#This Row],[Years At Company]]&lt;=5,"3-5 Years",IF(Table_1[[#This Row],[Years At Company]]&lt;=8,"6-8 Years",IF(Table_1[[#This Row],[Years At Company]]&lt;=11,"9-11 Years","12+ Years"))))</f>
        <v>12+ Years</v>
      </c>
    </row>
    <row r="965" spans="1:48"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c r="AS965" s="13" t="str">
        <f>IF(Data!Q965&lt;=25,"18-25",IF(Data!Q965&lt;=35,"26-35",IF(Data!Q965&lt;=45,"36-45","46+")))</f>
        <v>36-45</v>
      </c>
      <c r="AT965" s="13" t="str">
        <f t="shared" si="15"/>
        <v>Mid Career</v>
      </c>
      <c r="AU965" t="str">
        <f>IF(Table_1[[#This Row],[Percent Salary Hike]]&lt;=12,"10-12%",IF(Table_1[[#This Row],[Percent Salary Hike]]&lt;=15,"13-15%",IF(Table_1[[#This Row],[Percent Salary Hike]]&lt;=18,"16-18%",IF(Table_1[[#This Row],[Percent Salary Hike]]&lt;=21,"19-21%","22%+"))))</f>
        <v>13-15%</v>
      </c>
      <c r="AV965" t="str">
        <f>IF(Table_1[[#This Row],[Years At Company]]&lt;=2,"0-2 Years",IF(Table_1[[#This Row],[Years At Company]]&lt;=5,"3-5 Years",IF(Table_1[[#This Row],[Years At Company]]&lt;=8,"6-8 Years",IF(Table_1[[#This Row],[Years At Company]]&lt;=11,"9-11 Years","12+ Years"))))</f>
        <v>6-8 Years</v>
      </c>
    </row>
    <row r="966" spans="1:48"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c r="AS966" s="13" t="str">
        <f>IF(Data!Q966&lt;=25,"18-25",IF(Data!Q966&lt;=35,"26-35",IF(Data!Q966&lt;=45,"36-45","46+")))</f>
        <v>26-35</v>
      </c>
      <c r="AT966" s="13" t="str">
        <f t="shared" si="15"/>
        <v>Early Career</v>
      </c>
      <c r="AU966" t="str">
        <f>IF(Table_1[[#This Row],[Percent Salary Hike]]&lt;=12,"10-12%",IF(Table_1[[#This Row],[Percent Salary Hike]]&lt;=15,"13-15%",IF(Table_1[[#This Row],[Percent Salary Hike]]&lt;=18,"16-18%",IF(Table_1[[#This Row],[Percent Salary Hike]]&lt;=21,"19-21%","22%+"))))</f>
        <v>10-12%</v>
      </c>
      <c r="AV966" t="str">
        <f>IF(Table_1[[#This Row],[Years At Company]]&lt;=2,"0-2 Years",IF(Table_1[[#This Row],[Years At Company]]&lt;=5,"3-5 Years",IF(Table_1[[#This Row],[Years At Company]]&lt;=8,"6-8 Years",IF(Table_1[[#This Row],[Years At Company]]&lt;=11,"9-11 Years","12+ Years"))))</f>
        <v>9-11 Years</v>
      </c>
    </row>
    <row r="967" spans="1:48"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c r="AS967" s="13" t="str">
        <f>IF(Data!Q967&lt;=25,"18-25",IF(Data!Q967&lt;=35,"26-35",IF(Data!Q967&lt;=45,"36-45","46+")))</f>
        <v>18-25</v>
      </c>
      <c r="AT967" s="13" t="str">
        <f t="shared" si="15"/>
        <v>Young</v>
      </c>
      <c r="AU967" t="str">
        <f>IF(Table_1[[#This Row],[Percent Salary Hike]]&lt;=12,"10-12%",IF(Table_1[[#This Row],[Percent Salary Hike]]&lt;=15,"13-15%",IF(Table_1[[#This Row],[Percent Salary Hike]]&lt;=18,"16-18%",IF(Table_1[[#This Row],[Percent Salary Hike]]&lt;=21,"19-21%","22%+"))))</f>
        <v>10-12%</v>
      </c>
      <c r="AV967" t="str">
        <f>IF(Table_1[[#This Row],[Years At Company]]&lt;=2,"0-2 Years",IF(Table_1[[#This Row],[Years At Company]]&lt;=5,"3-5 Years",IF(Table_1[[#This Row],[Years At Company]]&lt;=8,"6-8 Years",IF(Table_1[[#This Row],[Years At Company]]&lt;=11,"9-11 Years","12+ Years"))))</f>
        <v>3-5 Years</v>
      </c>
    </row>
    <row r="968" spans="1:48"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c r="AS968" s="13" t="str">
        <f>IF(Data!Q968&lt;=25,"18-25",IF(Data!Q968&lt;=35,"26-35",IF(Data!Q968&lt;=45,"36-45","46+")))</f>
        <v>46+</v>
      </c>
      <c r="AT968" s="13" t="str">
        <f t="shared" si="15"/>
        <v>Senior</v>
      </c>
      <c r="AU968" t="str">
        <f>IF(Table_1[[#This Row],[Percent Salary Hike]]&lt;=12,"10-12%",IF(Table_1[[#This Row],[Percent Salary Hike]]&lt;=15,"13-15%",IF(Table_1[[#This Row],[Percent Salary Hike]]&lt;=18,"16-18%",IF(Table_1[[#This Row],[Percent Salary Hike]]&lt;=21,"19-21%","22%+"))))</f>
        <v>13-15%</v>
      </c>
      <c r="AV968" t="str">
        <f>IF(Table_1[[#This Row],[Years At Company]]&lt;=2,"0-2 Years",IF(Table_1[[#This Row],[Years At Company]]&lt;=5,"3-5 Years",IF(Table_1[[#This Row],[Years At Company]]&lt;=8,"6-8 Years",IF(Table_1[[#This Row],[Years At Company]]&lt;=11,"9-11 Years","12+ Years"))))</f>
        <v>9-11 Years</v>
      </c>
    </row>
    <row r="969" spans="1:48"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c r="AS969" s="13" t="str">
        <f>IF(Data!Q969&lt;=25,"18-25",IF(Data!Q969&lt;=35,"26-35",IF(Data!Q969&lt;=45,"36-45","46+")))</f>
        <v>36-45</v>
      </c>
      <c r="AT969" s="13" t="str">
        <f t="shared" si="15"/>
        <v>Mid Career</v>
      </c>
      <c r="AU969" t="str">
        <f>IF(Table_1[[#This Row],[Percent Salary Hike]]&lt;=12,"10-12%",IF(Table_1[[#This Row],[Percent Salary Hike]]&lt;=15,"13-15%",IF(Table_1[[#This Row],[Percent Salary Hike]]&lt;=18,"16-18%",IF(Table_1[[#This Row],[Percent Salary Hike]]&lt;=21,"19-21%","22%+"))))</f>
        <v>22%+</v>
      </c>
      <c r="AV969" t="str">
        <f>IF(Table_1[[#This Row],[Years At Company]]&lt;=2,"0-2 Years",IF(Table_1[[#This Row],[Years At Company]]&lt;=5,"3-5 Years",IF(Table_1[[#This Row],[Years At Company]]&lt;=8,"6-8 Years",IF(Table_1[[#This Row],[Years At Company]]&lt;=11,"9-11 Years","12+ Years"))))</f>
        <v>3-5 Years</v>
      </c>
    </row>
    <row r="970" spans="1:48"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c r="AS970" s="13" t="str">
        <f>IF(Data!Q970&lt;=25,"18-25",IF(Data!Q970&lt;=35,"26-35",IF(Data!Q970&lt;=45,"36-45","46+")))</f>
        <v>36-45</v>
      </c>
      <c r="AT970" s="13" t="str">
        <f t="shared" si="15"/>
        <v>Mid Career</v>
      </c>
      <c r="AU970" t="str">
        <f>IF(Table_1[[#This Row],[Percent Salary Hike]]&lt;=12,"10-12%",IF(Table_1[[#This Row],[Percent Salary Hike]]&lt;=15,"13-15%",IF(Table_1[[#This Row],[Percent Salary Hike]]&lt;=18,"16-18%",IF(Table_1[[#This Row],[Percent Salary Hike]]&lt;=21,"19-21%","22%+"))))</f>
        <v>16-18%</v>
      </c>
      <c r="AV970" t="str">
        <f>IF(Table_1[[#This Row],[Years At Company]]&lt;=2,"0-2 Years",IF(Table_1[[#This Row],[Years At Company]]&lt;=5,"3-5 Years",IF(Table_1[[#This Row],[Years At Company]]&lt;=8,"6-8 Years",IF(Table_1[[#This Row],[Years At Company]]&lt;=11,"9-11 Years","12+ Years"))))</f>
        <v>12+ Years</v>
      </c>
    </row>
    <row r="971" spans="1:48"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c r="AS971" s="13" t="str">
        <f>IF(Data!Q971&lt;=25,"18-25",IF(Data!Q971&lt;=35,"26-35",IF(Data!Q971&lt;=45,"36-45","46+")))</f>
        <v>46+</v>
      </c>
      <c r="AT971" s="13" t="str">
        <f t="shared" si="15"/>
        <v>Senior</v>
      </c>
      <c r="AU971" t="str">
        <f>IF(Table_1[[#This Row],[Percent Salary Hike]]&lt;=12,"10-12%",IF(Table_1[[#This Row],[Percent Salary Hike]]&lt;=15,"13-15%",IF(Table_1[[#This Row],[Percent Salary Hike]]&lt;=18,"16-18%",IF(Table_1[[#This Row],[Percent Salary Hike]]&lt;=21,"19-21%","22%+"))))</f>
        <v>10-12%</v>
      </c>
      <c r="AV971" t="str">
        <f>IF(Table_1[[#This Row],[Years At Company]]&lt;=2,"0-2 Years",IF(Table_1[[#This Row],[Years At Company]]&lt;=5,"3-5 Years",IF(Table_1[[#This Row],[Years At Company]]&lt;=8,"6-8 Years",IF(Table_1[[#This Row],[Years At Company]]&lt;=11,"9-11 Years","12+ Years"))))</f>
        <v>9-11 Years</v>
      </c>
    </row>
    <row r="972" spans="1:48"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c r="AS972" s="13" t="str">
        <f>IF(Data!Q972&lt;=25,"18-25",IF(Data!Q972&lt;=35,"26-35",IF(Data!Q972&lt;=45,"36-45","46+")))</f>
        <v>26-35</v>
      </c>
      <c r="AT972" s="13" t="str">
        <f t="shared" si="15"/>
        <v>Early Career</v>
      </c>
      <c r="AU972" t="str">
        <f>IF(Table_1[[#This Row],[Percent Salary Hike]]&lt;=12,"10-12%",IF(Table_1[[#This Row],[Percent Salary Hike]]&lt;=15,"13-15%",IF(Table_1[[#This Row],[Percent Salary Hike]]&lt;=18,"16-18%",IF(Table_1[[#This Row],[Percent Salary Hike]]&lt;=21,"19-21%","22%+"))))</f>
        <v>13-15%</v>
      </c>
      <c r="AV972" t="str">
        <f>IF(Table_1[[#This Row],[Years At Company]]&lt;=2,"0-2 Years",IF(Table_1[[#This Row],[Years At Company]]&lt;=5,"3-5 Years",IF(Table_1[[#This Row],[Years At Company]]&lt;=8,"6-8 Years",IF(Table_1[[#This Row],[Years At Company]]&lt;=11,"9-11 Years","12+ Years"))))</f>
        <v>0-2 Years</v>
      </c>
    </row>
    <row r="973" spans="1:48"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c r="AS973" s="13" t="str">
        <f>IF(Data!Q973&lt;=25,"18-25",IF(Data!Q973&lt;=35,"26-35",IF(Data!Q973&lt;=45,"36-45","46+")))</f>
        <v>46+</v>
      </c>
      <c r="AT973" s="13" t="str">
        <f t="shared" si="15"/>
        <v>Senior</v>
      </c>
      <c r="AU973" t="str">
        <f>IF(Table_1[[#This Row],[Percent Salary Hike]]&lt;=12,"10-12%",IF(Table_1[[#This Row],[Percent Salary Hike]]&lt;=15,"13-15%",IF(Table_1[[#This Row],[Percent Salary Hike]]&lt;=18,"16-18%",IF(Table_1[[#This Row],[Percent Salary Hike]]&lt;=21,"19-21%","22%+"))))</f>
        <v>16-18%</v>
      </c>
      <c r="AV973" t="str">
        <f>IF(Table_1[[#This Row],[Years At Company]]&lt;=2,"0-2 Years",IF(Table_1[[#This Row],[Years At Company]]&lt;=5,"3-5 Years",IF(Table_1[[#This Row],[Years At Company]]&lt;=8,"6-8 Years",IF(Table_1[[#This Row],[Years At Company]]&lt;=11,"9-11 Years","12+ Years"))))</f>
        <v>3-5 Years</v>
      </c>
    </row>
    <row r="974" spans="1:48"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c r="AS974" s="13" t="str">
        <f>IF(Data!Q974&lt;=25,"18-25",IF(Data!Q974&lt;=35,"26-35",IF(Data!Q974&lt;=45,"36-45","46+")))</f>
        <v>18-25</v>
      </c>
      <c r="AT974" s="13" t="str">
        <f t="shared" si="15"/>
        <v>Young</v>
      </c>
      <c r="AU974" t="str">
        <f>IF(Table_1[[#This Row],[Percent Salary Hike]]&lt;=12,"10-12%",IF(Table_1[[#This Row],[Percent Salary Hike]]&lt;=15,"13-15%",IF(Table_1[[#This Row],[Percent Salary Hike]]&lt;=18,"16-18%",IF(Table_1[[#This Row],[Percent Salary Hike]]&lt;=21,"19-21%","22%+"))))</f>
        <v>13-15%</v>
      </c>
      <c r="AV974" t="str">
        <f>IF(Table_1[[#This Row],[Years At Company]]&lt;=2,"0-2 Years",IF(Table_1[[#This Row],[Years At Company]]&lt;=5,"3-5 Years",IF(Table_1[[#This Row],[Years At Company]]&lt;=8,"6-8 Years",IF(Table_1[[#This Row],[Years At Company]]&lt;=11,"9-11 Years","12+ Years"))))</f>
        <v>0-2 Years</v>
      </c>
    </row>
    <row r="975" spans="1:48"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c r="AS975" s="13" t="str">
        <f>IF(Data!Q975&lt;=25,"18-25",IF(Data!Q975&lt;=35,"26-35",IF(Data!Q975&lt;=45,"36-45","46+")))</f>
        <v>26-35</v>
      </c>
      <c r="AT975" s="13" t="str">
        <f t="shared" si="15"/>
        <v>Early Career</v>
      </c>
      <c r="AU975" t="str">
        <f>IF(Table_1[[#This Row],[Percent Salary Hike]]&lt;=12,"10-12%",IF(Table_1[[#This Row],[Percent Salary Hike]]&lt;=15,"13-15%",IF(Table_1[[#This Row],[Percent Salary Hike]]&lt;=18,"16-18%",IF(Table_1[[#This Row],[Percent Salary Hike]]&lt;=21,"19-21%","22%+"))))</f>
        <v>10-12%</v>
      </c>
      <c r="AV975" t="str">
        <f>IF(Table_1[[#This Row],[Years At Company]]&lt;=2,"0-2 Years",IF(Table_1[[#This Row],[Years At Company]]&lt;=5,"3-5 Years",IF(Table_1[[#This Row],[Years At Company]]&lt;=8,"6-8 Years",IF(Table_1[[#This Row],[Years At Company]]&lt;=11,"9-11 Years","12+ Years"))))</f>
        <v>9-11 Years</v>
      </c>
    </row>
    <row r="976" spans="1:48"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c r="AS976" s="13" t="str">
        <f>IF(Data!Q976&lt;=25,"18-25",IF(Data!Q976&lt;=35,"26-35",IF(Data!Q976&lt;=45,"36-45","46+")))</f>
        <v>26-35</v>
      </c>
      <c r="AT976" s="13" t="str">
        <f t="shared" si="15"/>
        <v>Early Career</v>
      </c>
      <c r="AU976" t="str">
        <f>IF(Table_1[[#This Row],[Percent Salary Hike]]&lt;=12,"10-12%",IF(Table_1[[#This Row],[Percent Salary Hike]]&lt;=15,"13-15%",IF(Table_1[[#This Row],[Percent Salary Hike]]&lt;=18,"16-18%",IF(Table_1[[#This Row],[Percent Salary Hike]]&lt;=21,"19-21%","22%+"))))</f>
        <v>19-21%</v>
      </c>
      <c r="AV976" t="str">
        <f>IF(Table_1[[#This Row],[Years At Company]]&lt;=2,"0-2 Years",IF(Table_1[[#This Row],[Years At Company]]&lt;=5,"3-5 Years",IF(Table_1[[#This Row],[Years At Company]]&lt;=8,"6-8 Years",IF(Table_1[[#This Row],[Years At Company]]&lt;=11,"9-11 Years","12+ Years"))))</f>
        <v>6-8 Years</v>
      </c>
    </row>
    <row r="977" spans="1:48"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c r="AS977" s="13" t="str">
        <f>IF(Data!Q977&lt;=25,"18-25",IF(Data!Q977&lt;=35,"26-35",IF(Data!Q977&lt;=45,"36-45","46+")))</f>
        <v>46+</v>
      </c>
      <c r="AT977" s="13" t="str">
        <f t="shared" si="15"/>
        <v>Senior</v>
      </c>
      <c r="AU977" t="str">
        <f>IF(Table_1[[#This Row],[Percent Salary Hike]]&lt;=12,"10-12%",IF(Table_1[[#This Row],[Percent Salary Hike]]&lt;=15,"13-15%",IF(Table_1[[#This Row],[Percent Salary Hike]]&lt;=18,"16-18%",IF(Table_1[[#This Row],[Percent Salary Hike]]&lt;=21,"19-21%","22%+"))))</f>
        <v>16-18%</v>
      </c>
      <c r="AV977" t="str">
        <f>IF(Table_1[[#This Row],[Years At Company]]&lt;=2,"0-2 Years",IF(Table_1[[#This Row],[Years At Company]]&lt;=5,"3-5 Years",IF(Table_1[[#This Row],[Years At Company]]&lt;=8,"6-8 Years",IF(Table_1[[#This Row],[Years At Company]]&lt;=11,"9-11 Years","12+ Years"))))</f>
        <v>12+ Years</v>
      </c>
    </row>
    <row r="978" spans="1:48"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c r="AS978" s="13" t="str">
        <f>IF(Data!Q978&lt;=25,"18-25",IF(Data!Q978&lt;=35,"26-35",IF(Data!Q978&lt;=45,"36-45","46+")))</f>
        <v>46+</v>
      </c>
      <c r="AT978" s="13" t="str">
        <f t="shared" si="15"/>
        <v>Senior</v>
      </c>
      <c r="AU978" t="str">
        <f>IF(Table_1[[#This Row],[Percent Salary Hike]]&lt;=12,"10-12%",IF(Table_1[[#This Row],[Percent Salary Hike]]&lt;=15,"13-15%",IF(Table_1[[#This Row],[Percent Salary Hike]]&lt;=18,"16-18%",IF(Table_1[[#This Row],[Percent Salary Hike]]&lt;=21,"19-21%","22%+"))))</f>
        <v>10-12%</v>
      </c>
      <c r="AV978" t="str">
        <f>IF(Table_1[[#This Row],[Years At Company]]&lt;=2,"0-2 Years",IF(Table_1[[#This Row],[Years At Company]]&lt;=5,"3-5 Years",IF(Table_1[[#This Row],[Years At Company]]&lt;=8,"6-8 Years",IF(Table_1[[#This Row],[Years At Company]]&lt;=11,"9-11 Years","12+ Years"))))</f>
        <v>12+ Years</v>
      </c>
    </row>
    <row r="979" spans="1:48"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c r="AS979" s="13" t="str">
        <f>IF(Data!Q979&lt;=25,"18-25",IF(Data!Q979&lt;=35,"26-35",IF(Data!Q979&lt;=45,"36-45","46+")))</f>
        <v>26-35</v>
      </c>
      <c r="AT979" s="13" t="str">
        <f t="shared" si="15"/>
        <v>Early Career</v>
      </c>
      <c r="AU979" t="str">
        <f>IF(Table_1[[#This Row],[Percent Salary Hike]]&lt;=12,"10-12%",IF(Table_1[[#This Row],[Percent Salary Hike]]&lt;=15,"13-15%",IF(Table_1[[#This Row],[Percent Salary Hike]]&lt;=18,"16-18%",IF(Table_1[[#This Row],[Percent Salary Hike]]&lt;=21,"19-21%","22%+"))))</f>
        <v>19-21%</v>
      </c>
      <c r="AV979" t="str">
        <f>IF(Table_1[[#This Row],[Years At Company]]&lt;=2,"0-2 Years",IF(Table_1[[#This Row],[Years At Company]]&lt;=5,"3-5 Years",IF(Table_1[[#This Row],[Years At Company]]&lt;=8,"6-8 Years",IF(Table_1[[#This Row],[Years At Company]]&lt;=11,"9-11 Years","12+ Years"))))</f>
        <v>3-5 Years</v>
      </c>
    </row>
    <row r="980" spans="1:48"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c r="AS980" s="13" t="str">
        <f>IF(Data!Q980&lt;=25,"18-25",IF(Data!Q980&lt;=35,"26-35",IF(Data!Q980&lt;=45,"36-45","46+")))</f>
        <v>36-45</v>
      </c>
      <c r="AT980" s="13" t="str">
        <f t="shared" si="15"/>
        <v>Mid Career</v>
      </c>
      <c r="AU980" t="str">
        <f>IF(Table_1[[#This Row],[Percent Salary Hike]]&lt;=12,"10-12%",IF(Table_1[[#This Row],[Percent Salary Hike]]&lt;=15,"13-15%",IF(Table_1[[#This Row],[Percent Salary Hike]]&lt;=18,"16-18%",IF(Table_1[[#This Row],[Percent Salary Hike]]&lt;=21,"19-21%","22%+"))))</f>
        <v>19-21%</v>
      </c>
      <c r="AV980" t="str">
        <f>IF(Table_1[[#This Row],[Years At Company]]&lt;=2,"0-2 Years",IF(Table_1[[#This Row],[Years At Company]]&lt;=5,"3-5 Years",IF(Table_1[[#This Row],[Years At Company]]&lt;=8,"6-8 Years",IF(Table_1[[#This Row],[Years At Company]]&lt;=11,"9-11 Years","12+ Years"))))</f>
        <v>12+ Years</v>
      </c>
    </row>
    <row r="981" spans="1:48"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c r="AS981" s="13" t="str">
        <f>IF(Data!Q981&lt;=25,"18-25",IF(Data!Q981&lt;=35,"26-35",IF(Data!Q981&lt;=45,"36-45","46+")))</f>
        <v>26-35</v>
      </c>
      <c r="AT981" s="13" t="str">
        <f t="shared" si="15"/>
        <v>Early Career</v>
      </c>
      <c r="AU981" t="str">
        <f>IF(Table_1[[#This Row],[Percent Salary Hike]]&lt;=12,"10-12%",IF(Table_1[[#This Row],[Percent Salary Hike]]&lt;=15,"13-15%",IF(Table_1[[#This Row],[Percent Salary Hike]]&lt;=18,"16-18%",IF(Table_1[[#This Row],[Percent Salary Hike]]&lt;=21,"19-21%","22%+"))))</f>
        <v>13-15%</v>
      </c>
      <c r="AV981" t="str">
        <f>IF(Table_1[[#This Row],[Years At Company]]&lt;=2,"0-2 Years",IF(Table_1[[#This Row],[Years At Company]]&lt;=5,"3-5 Years",IF(Table_1[[#This Row],[Years At Company]]&lt;=8,"6-8 Years",IF(Table_1[[#This Row],[Years At Company]]&lt;=11,"9-11 Years","12+ Years"))))</f>
        <v>6-8 Years</v>
      </c>
    </row>
    <row r="982" spans="1:48"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c r="AS982" s="13" t="str">
        <f>IF(Data!Q982&lt;=25,"18-25",IF(Data!Q982&lt;=35,"26-35",IF(Data!Q982&lt;=45,"36-45","46+")))</f>
        <v>26-35</v>
      </c>
      <c r="AT982" s="13" t="str">
        <f t="shared" si="15"/>
        <v>Early Career</v>
      </c>
      <c r="AU982" t="str">
        <f>IF(Table_1[[#This Row],[Percent Salary Hike]]&lt;=12,"10-12%",IF(Table_1[[#This Row],[Percent Salary Hike]]&lt;=15,"13-15%",IF(Table_1[[#This Row],[Percent Salary Hike]]&lt;=18,"16-18%",IF(Table_1[[#This Row],[Percent Salary Hike]]&lt;=21,"19-21%","22%+"))))</f>
        <v>13-15%</v>
      </c>
      <c r="AV982" t="str">
        <f>IF(Table_1[[#This Row],[Years At Company]]&lt;=2,"0-2 Years",IF(Table_1[[#This Row],[Years At Company]]&lt;=5,"3-5 Years",IF(Table_1[[#This Row],[Years At Company]]&lt;=8,"6-8 Years",IF(Table_1[[#This Row],[Years At Company]]&lt;=11,"9-11 Years","12+ Years"))))</f>
        <v>0-2 Years</v>
      </c>
    </row>
    <row r="983" spans="1:48"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c r="AS983" s="13" t="str">
        <f>IF(Data!Q983&lt;=25,"18-25",IF(Data!Q983&lt;=35,"26-35",IF(Data!Q983&lt;=45,"36-45","46+")))</f>
        <v>26-35</v>
      </c>
      <c r="AT983" s="13" t="str">
        <f t="shared" si="15"/>
        <v>Early Career</v>
      </c>
      <c r="AU983" t="str">
        <f>IF(Table_1[[#This Row],[Percent Salary Hike]]&lt;=12,"10-12%",IF(Table_1[[#This Row],[Percent Salary Hike]]&lt;=15,"13-15%",IF(Table_1[[#This Row],[Percent Salary Hike]]&lt;=18,"16-18%",IF(Table_1[[#This Row],[Percent Salary Hike]]&lt;=21,"19-21%","22%+"))))</f>
        <v>16-18%</v>
      </c>
      <c r="AV983" t="str">
        <f>IF(Table_1[[#This Row],[Years At Company]]&lt;=2,"0-2 Years",IF(Table_1[[#This Row],[Years At Company]]&lt;=5,"3-5 Years",IF(Table_1[[#This Row],[Years At Company]]&lt;=8,"6-8 Years",IF(Table_1[[#This Row],[Years At Company]]&lt;=11,"9-11 Years","12+ Years"))))</f>
        <v>3-5 Years</v>
      </c>
    </row>
    <row r="984" spans="1:48"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c r="AS984" s="13" t="str">
        <f>IF(Data!Q984&lt;=25,"18-25",IF(Data!Q984&lt;=35,"26-35",IF(Data!Q984&lt;=45,"36-45","46+")))</f>
        <v>36-45</v>
      </c>
      <c r="AT984" s="13" t="str">
        <f t="shared" si="15"/>
        <v>Mid Career</v>
      </c>
      <c r="AU984" t="str">
        <f>IF(Table_1[[#This Row],[Percent Salary Hike]]&lt;=12,"10-12%",IF(Table_1[[#This Row],[Percent Salary Hike]]&lt;=15,"13-15%",IF(Table_1[[#This Row],[Percent Salary Hike]]&lt;=18,"16-18%",IF(Table_1[[#This Row],[Percent Salary Hike]]&lt;=21,"19-21%","22%+"))))</f>
        <v>10-12%</v>
      </c>
      <c r="AV984" t="str">
        <f>IF(Table_1[[#This Row],[Years At Company]]&lt;=2,"0-2 Years",IF(Table_1[[#This Row],[Years At Company]]&lt;=5,"3-5 Years",IF(Table_1[[#This Row],[Years At Company]]&lt;=8,"6-8 Years",IF(Table_1[[#This Row],[Years At Company]]&lt;=11,"9-11 Years","12+ Years"))))</f>
        <v>3-5 Years</v>
      </c>
    </row>
    <row r="985" spans="1:48"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c r="AS985" s="13" t="str">
        <f>IF(Data!Q985&lt;=25,"18-25",IF(Data!Q985&lt;=35,"26-35",IF(Data!Q985&lt;=45,"36-45","46+")))</f>
        <v>26-35</v>
      </c>
      <c r="AT985" s="13" t="str">
        <f t="shared" si="15"/>
        <v>Early Career</v>
      </c>
      <c r="AU985" t="str">
        <f>IF(Table_1[[#This Row],[Percent Salary Hike]]&lt;=12,"10-12%",IF(Table_1[[#This Row],[Percent Salary Hike]]&lt;=15,"13-15%",IF(Table_1[[#This Row],[Percent Salary Hike]]&lt;=18,"16-18%",IF(Table_1[[#This Row],[Percent Salary Hike]]&lt;=21,"19-21%","22%+"))))</f>
        <v>10-12%</v>
      </c>
      <c r="AV985" t="str">
        <f>IF(Table_1[[#This Row],[Years At Company]]&lt;=2,"0-2 Years",IF(Table_1[[#This Row],[Years At Company]]&lt;=5,"3-5 Years",IF(Table_1[[#This Row],[Years At Company]]&lt;=8,"6-8 Years",IF(Table_1[[#This Row],[Years At Company]]&lt;=11,"9-11 Years","12+ Years"))))</f>
        <v>12+ Years</v>
      </c>
    </row>
    <row r="986" spans="1:48"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c r="AS986" s="13" t="str">
        <f>IF(Data!Q986&lt;=25,"18-25",IF(Data!Q986&lt;=35,"26-35",IF(Data!Q986&lt;=45,"36-45","46+")))</f>
        <v>26-35</v>
      </c>
      <c r="AT986" s="13" t="str">
        <f t="shared" si="15"/>
        <v>Early Career</v>
      </c>
      <c r="AU986" t="str">
        <f>IF(Table_1[[#This Row],[Percent Salary Hike]]&lt;=12,"10-12%",IF(Table_1[[#This Row],[Percent Salary Hike]]&lt;=15,"13-15%",IF(Table_1[[#This Row],[Percent Salary Hike]]&lt;=18,"16-18%",IF(Table_1[[#This Row],[Percent Salary Hike]]&lt;=21,"19-21%","22%+"))))</f>
        <v>10-12%</v>
      </c>
      <c r="AV986" t="str">
        <f>IF(Table_1[[#This Row],[Years At Company]]&lt;=2,"0-2 Years",IF(Table_1[[#This Row],[Years At Company]]&lt;=5,"3-5 Years",IF(Table_1[[#This Row],[Years At Company]]&lt;=8,"6-8 Years",IF(Table_1[[#This Row],[Years At Company]]&lt;=11,"9-11 Years","12+ Years"))))</f>
        <v>3-5 Years</v>
      </c>
    </row>
    <row r="987" spans="1:48"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c r="AS987" s="13" t="str">
        <f>IF(Data!Q987&lt;=25,"18-25",IF(Data!Q987&lt;=35,"26-35",IF(Data!Q987&lt;=45,"36-45","46+")))</f>
        <v>26-35</v>
      </c>
      <c r="AT987" s="13" t="str">
        <f t="shared" si="15"/>
        <v>Early Career</v>
      </c>
      <c r="AU987" t="str">
        <f>IF(Table_1[[#This Row],[Percent Salary Hike]]&lt;=12,"10-12%",IF(Table_1[[#This Row],[Percent Salary Hike]]&lt;=15,"13-15%",IF(Table_1[[#This Row],[Percent Salary Hike]]&lt;=18,"16-18%",IF(Table_1[[#This Row],[Percent Salary Hike]]&lt;=21,"19-21%","22%+"))))</f>
        <v>13-15%</v>
      </c>
      <c r="AV987" t="str">
        <f>IF(Table_1[[#This Row],[Years At Company]]&lt;=2,"0-2 Years",IF(Table_1[[#This Row],[Years At Company]]&lt;=5,"3-5 Years",IF(Table_1[[#This Row],[Years At Company]]&lt;=8,"6-8 Years",IF(Table_1[[#This Row],[Years At Company]]&lt;=11,"9-11 Years","12+ Years"))))</f>
        <v>9-11 Years</v>
      </c>
    </row>
    <row r="988" spans="1:48"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c r="AS988" s="13" t="str">
        <f>IF(Data!Q988&lt;=25,"18-25",IF(Data!Q988&lt;=35,"26-35",IF(Data!Q988&lt;=45,"36-45","46+")))</f>
        <v>36-45</v>
      </c>
      <c r="AT988" s="13" t="str">
        <f t="shared" si="15"/>
        <v>Mid Career</v>
      </c>
      <c r="AU988" t="str">
        <f>IF(Table_1[[#This Row],[Percent Salary Hike]]&lt;=12,"10-12%",IF(Table_1[[#This Row],[Percent Salary Hike]]&lt;=15,"13-15%",IF(Table_1[[#This Row],[Percent Salary Hike]]&lt;=18,"16-18%",IF(Table_1[[#This Row],[Percent Salary Hike]]&lt;=21,"19-21%","22%+"))))</f>
        <v>10-12%</v>
      </c>
      <c r="AV988" t="str">
        <f>IF(Table_1[[#This Row],[Years At Company]]&lt;=2,"0-2 Years",IF(Table_1[[#This Row],[Years At Company]]&lt;=5,"3-5 Years",IF(Table_1[[#This Row],[Years At Company]]&lt;=8,"6-8 Years",IF(Table_1[[#This Row],[Years At Company]]&lt;=11,"9-11 Years","12+ Years"))))</f>
        <v>3-5 Years</v>
      </c>
    </row>
    <row r="989" spans="1:48"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c r="AS989" s="13" t="str">
        <f>IF(Data!Q989&lt;=25,"18-25",IF(Data!Q989&lt;=35,"26-35",IF(Data!Q989&lt;=45,"36-45","46+")))</f>
        <v>46+</v>
      </c>
      <c r="AT989" s="13" t="str">
        <f t="shared" si="15"/>
        <v>Senior</v>
      </c>
      <c r="AU989" t="str">
        <f>IF(Table_1[[#This Row],[Percent Salary Hike]]&lt;=12,"10-12%",IF(Table_1[[#This Row],[Percent Salary Hike]]&lt;=15,"13-15%",IF(Table_1[[#This Row],[Percent Salary Hike]]&lt;=18,"16-18%",IF(Table_1[[#This Row],[Percent Salary Hike]]&lt;=21,"19-21%","22%+"))))</f>
        <v>10-12%</v>
      </c>
      <c r="AV989" t="str">
        <f>IF(Table_1[[#This Row],[Years At Company]]&lt;=2,"0-2 Years",IF(Table_1[[#This Row],[Years At Company]]&lt;=5,"3-5 Years",IF(Table_1[[#This Row],[Years At Company]]&lt;=8,"6-8 Years",IF(Table_1[[#This Row],[Years At Company]]&lt;=11,"9-11 Years","12+ Years"))))</f>
        <v>3-5 Years</v>
      </c>
    </row>
    <row r="990" spans="1:48"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c r="AS990" s="13" t="str">
        <f>IF(Data!Q990&lt;=25,"18-25",IF(Data!Q990&lt;=35,"26-35",IF(Data!Q990&lt;=45,"36-45","46+")))</f>
        <v>36-45</v>
      </c>
      <c r="AT990" s="13" t="str">
        <f t="shared" si="15"/>
        <v>Mid Career</v>
      </c>
      <c r="AU990" t="str">
        <f>IF(Table_1[[#This Row],[Percent Salary Hike]]&lt;=12,"10-12%",IF(Table_1[[#This Row],[Percent Salary Hike]]&lt;=15,"13-15%",IF(Table_1[[#This Row],[Percent Salary Hike]]&lt;=18,"16-18%",IF(Table_1[[#This Row],[Percent Salary Hike]]&lt;=21,"19-21%","22%+"))))</f>
        <v>13-15%</v>
      </c>
      <c r="AV990" t="str">
        <f>IF(Table_1[[#This Row],[Years At Company]]&lt;=2,"0-2 Years",IF(Table_1[[#This Row],[Years At Company]]&lt;=5,"3-5 Years",IF(Table_1[[#This Row],[Years At Company]]&lt;=8,"6-8 Years",IF(Table_1[[#This Row],[Years At Company]]&lt;=11,"9-11 Years","12+ Years"))))</f>
        <v>6-8 Years</v>
      </c>
    </row>
    <row r="991" spans="1:48"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c r="AS991" s="13" t="str">
        <f>IF(Data!Q991&lt;=25,"18-25",IF(Data!Q991&lt;=35,"26-35",IF(Data!Q991&lt;=45,"36-45","46+")))</f>
        <v>36-45</v>
      </c>
      <c r="AT991" s="13" t="str">
        <f t="shared" si="15"/>
        <v>Mid Career</v>
      </c>
      <c r="AU991" t="str">
        <f>IF(Table_1[[#This Row],[Percent Salary Hike]]&lt;=12,"10-12%",IF(Table_1[[#This Row],[Percent Salary Hike]]&lt;=15,"13-15%",IF(Table_1[[#This Row],[Percent Salary Hike]]&lt;=18,"16-18%",IF(Table_1[[#This Row],[Percent Salary Hike]]&lt;=21,"19-21%","22%+"))))</f>
        <v>13-15%</v>
      </c>
      <c r="AV991" t="str">
        <f>IF(Table_1[[#This Row],[Years At Company]]&lt;=2,"0-2 Years",IF(Table_1[[#This Row],[Years At Company]]&lt;=5,"3-5 Years",IF(Table_1[[#This Row],[Years At Company]]&lt;=8,"6-8 Years",IF(Table_1[[#This Row],[Years At Company]]&lt;=11,"9-11 Years","12+ Years"))))</f>
        <v>6-8 Years</v>
      </c>
    </row>
    <row r="992" spans="1:48"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c r="AS992" s="13" t="str">
        <f>IF(Data!Q992&lt;=25,"18-25",IF(Data!Q992&lt;=35,"26-35",IF(Data!Q992&lt;=45,"36-45","46+")))</f>
        <v>26-35</v>
      </c>
      <c r="AT992" s="13" t="str">
        <f t="shared" si="15"/>
        <v>Early Career</v>
      </c>
      <c r="AU992" t="str">
        <f>IF(Table_1[[#This Row],[Percent Salary Hike]]&lt;=12,"10-12%",IF(Table_1[[#This Row],[Percent Salary Hike]]&lt;=15,"13-15%",IF(Table_1[[#This Row],[Percent Salary Hike]]&lt;=18,"16-18%",IF(Table_1[[#This Row],[Percent Salary Hike]]&lt;=21,"19-21%","22%+"))))</f>
        <v>13-15%</v>
      </c>
      <c r="AV992" t="str">
        <f>IF(Table_1[[#This Row],[Years At Company]]&lt;=2,"0-2 Years",IF(Table_1[[#This Row],[Years At Company]]&lt;=5,"3-5 Years",IF(Table_1[[#This Row],[Years At Company]]&lt;=8,"6-8 Years",IF(Table_1[[#This Row],[Years At Company]]&lt;=11,"9-11 Years","12+ Years"))))</f>
        <v>3-5 Years</v>
      </c>
    </row>
    <row r="993" spans="1:48"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c r="AS993" s="13" t="str">
        <f>IF(Data!Q993&lt;=25,"18-25",IF(Data!Q993&lt;=35,"26-35",IF(Data!Q993&lt;=45,"36-45","46+")))</f>
        <v>26-35</v>
      </c>
      <c r="AT993" s="13" t="str">
        <f t="shared" si="15"/>
        <v>Early Career</v>
      </c>
      <c r="AU993" t="str">
        <f>IF(Table_1[[#This Row],[Percent Salary Hike]]&lt;=12,"10-12%",IF(Table_1[[#This Row],[Percent Salary Hike]]&lt;=15,"13-15%",IF(Table_1[[#This Row],[Percent Salary Hike]]&lt;=18,"16-18%",IF(Table_1[[#This Row],[Percent Salary Hike]]&lt;=21,"19-21%","22%+"))))</f>
        <v>13-15%</v>
      </c>
      <c r="AV993" t="str">
        <f>IF(Table_1[[#This Row],[Years At Company]]&lt;=2,"0-2 Years",IF(Table_1[[#This Row],[Years At Company]]&lt;=5,"3-5 Years",IF(Table_1[[#This Row],[Years At Company]]&lt;=8,"6-8 Years",IF(Table_1[[#This Row],[Years At Company]]&lt;=11,"9-11 Years","12+ Years"))))</f>
        <v>3-5 Years</v>
      </c>
    </row>
    <row r="994" spans="1:48"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c r="AS994" s="13" t="str">
        <f>IF(Data!Q994&lt;=25,"18-25",IF(Data!Q994&lt;=35,"26-35",IF(Data!Q994&lt;=45,"36-45","46+")))</f>
        <v>36-45</v>
      </c>
      <c r="AT994" s="13" t="str">
        <f t="shared" si="15"/>
        <v>Mid Career</v>
      </c>
      <c r="AU994" t="str">
        <f>IF(Table_1[[#This Row],[Percent Salary Hike]]&lt;=12,"10-12%",IF(Table_1[[#This Row],[Percent Salary Hike]]&lt;=15,"13-15%",IF(Table_1[[#This Row],[Percent Salary Hike]]&lt;=18,"16-18%",IF(Table_1[[#This Row],[Percent Salary Hike]]&lt;=21,"19-21%","22%+"))))</f>
        <v>19-21%</v>
      </c>
      <c r="AV994" t="str">
        <f>IF(Table_1[[#This Row],[Years At Company]]&lt;=2,"0-2 Years",IF(Table_1[[#This Row],[Years At Company]]&lt;=5,"3-5 Years",IF(Table_1[[#This Row],[Years At Company]]&lt;=8,"6-8 Years",IF(Table_1[[#This Row],[Years At Company]]&lt;=11,"9-11 Years","12+ Years"))))</f>
        <v>6-8 Years</v>
      </c>
    </row>
    <row r="995" spans="1:48"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c r="AS995" s="13" t="str">
        <f>IF(Data!Q995&lt;=25,"18-25",IF(Data!Q995&lt;=35,"26-35",IF(Data!Q995&lt;=45,"36-45","46+")))</f>
        <v>18-25</v>
      </c>
      <c r="AT995" s="13" t="str">
        <f t="shared" si="15"/>
        <v>Young</v>
      </c>
      <c r="AU995" t="str">
        <f>IF(Table_1[[#This Row],[Percent Salary Hike]]&lt;=12,"10-12%",IF(Table_1[[#This Row],[Percent Salary Hike]]&lt;=15,"13-15%",IF(Table_1[[#This Row],[Percent Salary Hike]]&lt;=18,"16-18%",IF(Table_1[[#This Row],[Percent Salary Hike]]&lt;=21,"19-21%","22%+"))))</f>
        <v>10-12%</v>
      </c>
      <c r="AV995" t="str">
        <f>IF(Table_1[[#This Row],[Years At Company]]&lt;=2,"0-2 Years",IF(Table_1[[#This Row],[Years At Company]]&lt;=5,"3-5 Years",IF(Table_1[[#This Row],[Years At Company]]&lt;=8,"6-8 Years",IF(Table_1[[#This Row],[Years At Company]]&lt;=11,"9-11 Years","12+ Years"))))</f>
        <v>3-5 Years</v>
      </c>
    </row>
    <row r="996" spans="1:48"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c r="AS996" s="13" t="str">
        <f>IF(Data!Q996&lt;=25,"18-25",IF(Data!Q996&lt;=35,"26-35",IF(Data!Q996&lt;=45,"36-45","46+")))</f>
        <v>46+</v>
      </c>
      <c r="AT996" s="13" t="str">
        <f t="shared" si="15"/>
        <v>Senior</v>
      </c>
      <c r="AU996" t="str">
        <f>IF(Table_1[[#This Row],[Percent Salary Hike]]&lt;=12,"10-12%",IF(Table_1[[#This Row],[Percent Salary Hike]]&lt;=15,"13-15%",IF(Table_1[[#This Row],[Percent Salary Hike]]&lt;=18,"16-18%",IF(Table_1[[#This Row],[Percent Salary Hike]]&lt;=21,"19-21%","22%+"))))</f>
        <v>10-12%</v>
      </c>
      <c r="AV996" t="str">
        <f>IF(Table_1[[#This Row],[Years At Company]]&lt;=2,"0-2 Years",IF(Table_1[[#This Row],[Years At Company]]&lt;=5,"3-5 Years",IF(Table_1[[#This Row],[Years At Company]]&lt;=8,"6-8 Years",IF(Table_1[[#This Row],[Years At Company]]&lt;=11,"9-11 Years","12+ Years"))))</f>
        <v>3-5 Years</v>
      </c>
    </row>
    <row r="997" spans="1:48"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c r="AS997" s="13" t="str">
        <f>IF(Data!Q997&lt;=25,"18-25",IF(Data!Q997&lt;=35,"26-35",IF(Data!Q997&lt;=45,"36-45","46+")))</f>
        <v>36-45</v>
      </c>
      <c r="AT997" s="13" t="str">
        <f t="shared" si="15"/>
        <v>Mid Career</v>
      </c>
      <c r="AU997" t="str">
        <f>IF(Table_1[[#This Row],[Percent Salary Hike]]&lt;=12,"10-12%",IF(Table_1[[#This Row],[Percent Salary Hike]]&lt;=15,"13-15%",IF(Table_1[[#This Row],[Percent Salary Hike]]&lt;=18,"16-18%",IF(Table_1[[#This Row],[Percent Salary Hike]]&lt;=21,"19-21%","22%+"))))</f>
        <v>13-15%</v>
      </c>
      <c r="AV997" t="str">
        <f>IF(Table_1[[#This Row],[Years At Company]]&lt;=2,"0-2 Years",IF(Table_1[[#This Row],[Years At Company]]&lt;=5,"3-5 Years",IF(Table_1[[#This Row],[Years At Company]]&lt;=8,"6-8 Years",IF(Table_1[[#This Row],[Years At Company]]&lt;=11,"9-11 Years","12+ Years"))))</f>
        <v>12+ Years</v>
      </c>
    </row>
    <row r="998" spans="1:48"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c r="AS998" s="13" t="str">
        <f>IF(Data!Q998&lt;=25,"18-25",IF(Data!Q998&lt;=35,"26-35",IF(Data!Q998&lt;=45,"36-45","46+")))</f>
        <v>26-35</v>
      </c>
      <c r="AT998" s="13" t="str">
        <f t="shared" si="15"/>
        <v>Early Career</v>
      </c>
      <c r="AU998" t="str">
        <f>IF(Table_1[[#This Row],[Percent Salary Hike]]&lt;=12,"10-12%",IF(Table_1[[#This Row],[Percent Salary Hike]]&lt;=15,"13-15%",IF(Table_1[[#This Row],[Percent Salary Hike]]&lt;=18,"16-18%",IF(Table_1[[#This Row],[Percent Salary Hike]]&lt;=21,"19-21%","22%+"))))</f>
        <v>10-12%</v>
      </c>
      <c r="AV998" t="str">
        <f>IF(Table_1[[#This Row],[Years At Company]]&lt;=2,"0-2 Years",IF(Table_1[[#This Row],[Years At Company]]&lt;=5,"3-5 Years",IF(Table_1[[#This Row],[Years At Company]]&lt;=8,"6-8 Years",IF(Table_1[[#This Row],[Years At Company]]&lt;=11,"9-11 Years","12+ Years"))))</f>
        <v>6-8 Years</v>
      </c>
    </row>
    <row r="999" spans="1:48"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c r="AS999" s="13" t="str">
        <f>IF(Data!Q999&lt;=25,"18-25",IF(Data!Q999&lt;=35,"26-35",IF(Data!Q999&lt;=45,"36-45","46+")))</f>
        <v>26-35</v>
      </c>
      <c r="AT999" s="13" t="str">
        <f t="shared" si="15"/>
        <v>Early Career</v>
      </c>
      <c r="AU999" t="str">
        <f>IF(Table_1[[#This Row],[Percent Salary Hike]]&lt;=12,"10-12%",IF(Table_1[[#This Row],[Percent Salary Hike]]&lt;=15,"13-15%",IF(Table_1[[#This Row],[Percent Salary Hike]]&lt;=18,"16-18%",IF(Table_1[[#This Row],[Percent Salary Hike]]&lt;=21,"19-21%","22%+"))))</f>
        <v>13-15%</v>
      </c>
      <c r="AV999" t="str">
        <f>IF(Table_1[[#This Row],[Years At Company]]&lt;=2,"0-2 Years",IF(Table_1[[#This Row],[Years At Company]]&lt;=5,"3-5 Years",IF(Table_1[[#This Row],[Years At Company]]&lt;=8,"6-8 Years",IF(Table_1[[#This Row],[Years At Company]]&lt;=11,"9-11 Years","12+ Years"))))</f>
        <v>6-8 Years</v>
      </c>
    </row>
    <row r="1000" spans="1:48"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c r="AS1000" s="13" t="str">
        <f>IF(Data!Q1000&lt;=25,"18-25",IF(Data!Q1000&lt;=35,"26-35",IF(Data!Q1000&lt;=45,"36-45","46+")))</f>
        <v>26-35</v>
      </c>
      <c r="AT1000" s="13" t="str">
        <f t="shared" si="15"/>
        <v>Early Career</v>
      </c>
      <c r="AU1000" t="str">
        <f>IF(Table_1[[#This Row],[Percent Salary Hike]]&lt;=12,"10-12%",IF(Table_1[[#This Row],[Percent Salary Hike]]&lt;=15,"13-15%",IF(Table_1[[#This Row],[Percent Salary Hike]]&lt;=18,"16-18%",IF(Table_1[[#This Row],[Percent Salary Hike]]&lt;=21,"19-21%","22%+"))))</f>
        <v>10-12%</v>
      </c>
      <c r="AV1000" t="str">
        <f>IF(Table_1[[#This Row],[Years At Company]]&lt;=2,"0-2 Years",IF(Table_1[[#This Row],[Years At Company]]&lt;=5,"3-5 Years",IF(Table_1[[#This Row],[Years At Company]]&lt;=8,"6-8 Years",IF(Table_1[[#This Row],[Years At Company]]&lt;=11,"9-11 Years","12+ Years"))))</f>
        <v>3-5 Years</v>
      </c>
    </row>
    <row r="1001" spans="1:48"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c r="AS1001" s="13" t="str">
        <f>IF(Data!Q1001&lt;=25,"18-25",IF(Data!Q1001&lt;=35,"26-35",IF(Data!Q1001&lt;=45,"36-45","46+")))</f>
        <v>36-45</v>
      </c>
      <c r="AT1001" s="13" t="str">
        <f t="shared" si="15"/>
        <v>Mid Career</v>
      </c>
      <c r="AU1001" t="str">
        <f>IF(Table_1[[#This Row],[Percent Salary Hike]]&lt;=12,"10-12%",IF(Table_1[[#This Row],[Percent Salary Hike]]&lt;=15,"13-15%",IF(Table_1[[#This Row],[Percent Salary Hike]]&lt;=18,"16-18%",IF(Table_1[[#This Row],[Percent Salary Hike]]&lt;=21,"19-21%","22%+"))))</f>
        <v>13-15%</v>
      </c>
      <c r="AV1001" t="str">
        <f>IF(Table_1[[#This Row],[Years At Company]]&lt;=2,"0-2 Years",IF(Table_1[[#This Row],[Years At Company]]&lt;=5,"3-5 Years",IF(Table_1[[#This Row],[Years At Company]]&lt;=8,"6-8 Years",IF(Table_1[[#This Row],[Years At Company]]&lt;=11,"9-11 Years","12+ Years"))))</f>
        <v>12+ Years</v>
      </c>
    </row>
    <row r="1002" spans="1:48"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c r="AS1002" s="13" t="str">
        <f>IF(Data!Q1002&lt;=25,"18-25",IF(Data!Q1002&lt;=35,"26-35",IF(Data!Q1002&lt;=45,"36-45","46+")))</f>
        <v>26-35</v>
      </c>
      <c r="AT1002" s="13" t="str">
        <f t="shared" si="15"/>
        <v>Early Career</v>
      </c>
      <c r="AU1002" t="str">
        <f>IF(Table_1[[#This Row],[Percent Salary Hike]]&lt;=12,"10-12%",IF(Table_1[[#This Row],[Percent Salary Hike]]&lt;=15,"13-15%",IF(Table_1[[#This Row],[Percent Salary Hike]]&lt;=18,"16-18%",IF(Table_1[[#This Row],[Percent Salary Hike]]&lt;=21,"19-21%","22%+"))))</f>
        <v>16-18%</v>
      </c>
      <c r="AV1002" t="str">
        <f>IF(Table_1[[#This Row],[Years At Company]]&lt;=2,"0-2 Years",IF(Table_1[[#This Row],[Years At Company]]&lt;=5,"3-5 Years",IF(Table_1[[#This Row],[Years At Company]]&lt;=8,"6-8 Years",IF(Table_1[[#This Row],[Years At Company]]&lt;=11,"9-11 Years","12+ Years"))))</f>
        <v>3-5 Years</v>
      </c>
    </row>
    <row r="1003" spans="1:48"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c r="AS1003" s="13" t="str">
        <f>IF(Data!Q1003&lt;=25,"18-25",IF(Data!Q1003&lt;=35,"26-35",IF(Data!Q1003&lt;=45,"36-45","46+")))</f>
        <v>36-45</v>
      </c>
      <c r="AT1003" s="13" t="str">
        <f t="shared" si="15"/>
        <v>Mid Career</v>
      </c>
      <c r="AU1003" t="str">
        <f>IF(Table_1[[#This Row],[Percent Salary Hike]]&lt;=12,"10-12%",IF(Table_1[[#This Row],[Percent Salary Hike]]&lt;=15,"13-15%",IF(Table_1[[#This Row],[Percent Salary Hike]]&lt;=18,"16-18%",IF(Table_1[[#This Row],[Percent Salary Hike]]&lt;=21,"19-21%","22%+"))))</f>
        <v>13-15%</v>
      </c>
      <c r="AV1003" t="str">
        <f>IF(Table_1[[#This Row],[Years At Company]]&lt;=2,"0-2 Years",IF(Table_1[[#This Row],[Years At Company]]&lt;=5,"3-5 Years",IF(Table_1[[#This Row],[Years At Company]]&lt;=8,"6-8 Years",IF(Table_1[[#This Row],[Years At Company]]&lt;=11,"9-11 Years","12+ Years"))))</f>
        <v>3-5 Years</v>
      </c>
    </row>
    <row r="1004" spans="1:48"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c r="AS1004" s="13" t="str">
        <f>IF(Data!Q1004&lt;=25,"18-25",IF(Data!Q1004&lt;=35,"26-35",IF(Data!Q1004&lt;=45,"36-45","46+")))</f>
        <v>26-35</v>
      </c>
      <c r="AT1004" s="13" t="str">
        <f t="shared" si="15"/>
        <v>Early Career</v>
      </c>
      <c r="AU1004" t="str">
        <f>IF(Table_1[[#This Row],[Percent Salary Hike]]&lt;=12,"10-12%",IF(Table_1[[#This Row],[Percent Salary Hike]]&lt;=15,"13-15%",IF(Table_1[[#This Row],[Percent Salary Hike]]&lt;=18,"16-18%",IF(Table_1[[#This Row],[Percent Salary Hike]]&lt;=21,"19-21%","22%+"))))</f>
        <v>10-12%</v>
      </c>
      <c r="AV1004" t="str">
        <f>IF(Table_1[[#This Row],[Years At Company]]&lt;=2,"0-2 Years",IF(Table_1[[#This Row],[Years At Company]]&lt;=5,"3-5 Years",IF(Table_1[[#This Row],[Years At Company]]&lt;=8,"6-8 Years",IF(Table_1[[#This Row],[Years At Company]]&lt;=11,"9-11 Years","12+ Years"))))</f>
        <v>12+ Years</v>
      </c>
    </row>
    <row r="1005" spans="1:48"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c r="AS1005" s="13" t="str">
        <f>IF(Data!Q1005&lt;=25,"18-25",IF(Data!Q1005&lt;=35,"26-35",IF(Data!Q1005&lt;=45,"36-45","46+")))</f>
        <v>46+</v>
      </c>
      <c r="AT1005" s="13" t="str">
        <f t="shared" si="15"/>
        <v>Senior</v>
      </c>
      <c r="AU1005" t="str">
        <f>IF(Table_1[[#This Row],[Percent Salary Hike]]&lt;=12,"10-12%",IF(Table_1[[#This Row],[Percent Salary Hike]]&lt;=15,"13-15%",IF(Table_1[[#This Row],[Percent Salary Hike]]&lt;=18,"16-18%",IF(Table_1[[#This Row],[Percent Salary Hike]]&lt;=21,"19-21%","22%+"))))</f>
        <v>16-18%</v>
      </c>
      <c r="AV1005" t="str">
        <f>IF(Table_1[[#This Row],[Years At Company]]&lt;=2,"0-2 Years",IF(Table_1[[#This Row],[Years At Company]]&lt;=5,"3-5 Years",IF(Table_1[[#This Row],[Years At Company]]&lt;=8,"6-8 Years",IF(Table_1[[#This Row],[Years At Company]]&lt;=11,"9-11 Years","12+ Years"))))</f>
        <v>12+ Years</v>
      </c>
    </row>
    <row r="1006" spans="1:48"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c r="AS1006" s="13" t="str">
        <f>IF(Data!Q1006&lt;=25,"18-25",IF(Data!Q1006&lt;=35,"26-35",IF(Data!Q1006&lt;=45,"36-45","46+")))</f>
        <v>18-25</v>
      </c>
      <c r="AT1006" s="13" t="str">
        <f t="shared" si="15"/>
        <v>Young</v>
      </c>
      <c r="AU1006" t="str">
        <f>IF(Table_1[[#This Row],[Percent Salary Hike]]&lt;=12,"10-12%",IF(Table_1[[#This Row],[Percent Salary Hike]]&lt;=15,"13-15%",IF(Table_1[[#This Row],[Percent Salary Hike]]&lt;=18,"16-18%",IF(Table_1[[#This Row],[Percent Salary Hike]]&lt;=21,"19-21%","22%+"))))</f>
        <v>16-18%</v>
      </c>
      <c r="AV1006" t="str">
        <f>IF(Table_1[[#This Row],[Years At Company]]&lt;=2,"0-2 Years",IF(Table_1[[#This Row],[Years At Company]]&lt;=5,"3-5 Years",IF(Table_1[[#This Row],[Years At Company]]&lt;=8,"6-8 Years",IF(Table_1[[#This Row],[Years At Company]]&lt;=11,"9-11 Years","12+ Years"))))</f>
        <v>0-2 Years</v>
      </c>
    </row>
    <row r="1007" spans="1:48"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c r="AS1007" s="13" t="str">
        <f>IF(Data!Q1007&lt;=25,"18-25",IF(Data!Q1007&lt;=35,"26-35",IF(Data!Q1007&lt;=45,"36-45","46+")))</f>
        <v>36-45</v>
      </c>
      <c r="AT1007" s="13" t="str">
        <f t="shared" si="15"/>
        <v>Mid Career</v>
      </c>
      <c r="AU1007" t="str">
        <f>IF(Table_1[[#This Row],[Percent Salary Hike]]&lt;=12,"10-12%",IF(Table_1[[#This Row],[Percent Salary Hike]]&lt;=15,"13-15%",IF(Table_1[[#This Row],[Percent Salary Hike]]&lt;=18,"16-18%",IF(Table_1[[#This Row],[Percent Salary Hike]]&lt;=21,"19-21%","22%+"))))</f>
        <v>19-21%</v>
      </c>
      <c r="AV1007" t="str">
        <f>IF(Table_1[[#This Row],[Years At Company]]&lt;=2,"0-2 Years",IF(Table_1[[#This Row],[Years At Company]]&lt;=5,"3-5 Years",IF(Table_1[[#This Row],[Years At Company]]&lt;=8,"6-8 Years",IF(Table_1[[#This Row],[Years At Company]]&lt;=11,"9-11 Years","12+ Years"))))</f>
        <v>3-5 Years</v>
      </c>
    </row>
    <row r="1008" spans="1:48"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c r="AS1008" s="13" t="str">
        <f>IF(Data!Q1008&lt;=25,"18-25",IF(Data!Q1008&lt;=35,"26-35",IF(Data!Q1008&lt;=45,"36-45","46+")))</f>
        <v>18-25</v>
      </c>
      <c r="AT1008" s="13" t="str">
        <f t="shared" si="15"/>
        <v>Young</v>
      </c>
      <c r="AU1008" t="str">
        <f>IF(Table_1[[#This Row],[Percent Salary Hike]]&lt;=12,"10-12%",IF(Table_1[[#This Row],[Percent Salary Hike]]&lt;=15,"13-15%",IF(Table_1[[#This Row],[Percent Salary Hike]]&lt;=18,"16-18%",IF(Table_1[[#This Row],[Percent Salary Hike]]&lt;=21,"19-21%","22%+"))))</f>
        <v>13-15%</v>
      </c>
      <c r="AV1008" t="str">
        <f>IF(Table_1[[#This Row],[Years At Company]]&lt;=2,"0-2 Years",IF(Table_1[[#This Row],[Years At Company]]&lt;=5,"3-5 Years",IF(Table_1[[#This Row],[Years At Company]]&lt;=8,"6-8 Years",IF(Table_1[[#This Row],[Years At Company]]&lt;=11,"9-11 Years","12+ Years"))))</f>
        <v>0-2 Years</v>
      </c>
    </row>
    <row r="1009" spans="1:48"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c r="AS1009" s="13" t="str">
        <f>IF(Data!Q1009&lt;=25,"18-25",IF(Data!Q1009&lt;=35,"26-35",IF(Data!Q1009&lt;=45,"36-45","46+")))</f>
        <v>26-35</v>
      </c>
      <c r="AT1009" s="13" t="str">
        <f t="shared" si="15"/>
        <v>Early Career</v>
      </c>
      <c r="AU1009" t="str">
        <f>IF(Table_1[[#This Row],[Percent Salary Hike]]&lt;=12,"10-12%",IF(Table_1[[#This Row],[Percent Salary Hike]]&lt;=15,"13-15%",IF(Table_1[[#This Row],[Percent Salary Hike]]&lt;=18,"16-18%",IF(Table_1[[#This Row],[Percent Salary Hike]]&lt;=21,"19-21%","22%+"))))</f>
        <v>13-15%</v>
      </c>
      <c r="AV1009" t="str">
        <f>IF(Table_1[[#This Row],[Years At Company]]&lt;=2,"0-2 Years",IF(Table_1[[#This Row],[Years At Company]]&lt;=5,"3-5 Years",IF(Table_1[[#This Row],[Years At Company]]&lt;=8,"6-8 Years",IF(Table_1[[#This Row],[Years At Company]]&lt;=11,"9-11 Years","12+ Years"))))</f>
        <v>9-11 Years</v>
      </c>
    </row>
    <row r="1010" spans="1:48"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c r="AS1010" s="13" t="str">
        <f>IF(Data!Q1010&lt;=25,"18-25",IF(Data!Q1010&lt;=35,"26-35",IF(Data!Q1010&lt;=45,"36-45","46+")))</f>
        <v>46+</v>
      </c>
      <c r="AT1010" s="13" t="str">
        <f t="shared" si="15"/>
        <v>Senior</v>
      </c>
      <c r="AU1010" t="str">
        <f>IF(Table_1[[#This Row],[Percent Salary Hike]]&lt;=12,"10-12%",IF(Table_1[[#This Row],[Percent Salary Hike]]&lt;=15,"13-15%",IF(Table_1[[#This Row],[Percent Salary Hike]]&lt;=18,"16-18%",IF(Table_1[[#This Row],[Percent Salary Hike]]&lt;=21,"19-21%","22%+"))))</f>
        <v>10-12%</v>
      </c>
      <c r="AV1010" t="str">
        <f>IF(Table_1[[#This Row],[Years At Company]]&lt;=2,"0-2 Years",IF(Table_1[[#This Row],[Years At Company]]&lt;=5,"3-5 Years",IF(Table_1[[#This Row],[Years At Company]]&lt;=8,"6-8 Years",IF(Table_1[[#This Row],[Years At Company]]&lt;=11,"9-11 Years","12+ Years"))))</f>
        <v>12+ Years</v>
      </c>
    </row>
    <row r="1011" spans="1:48"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c r="AS1011" s="13" t="str">
        <f>IF(Data!Q1011&lt;=25,"18-25",IF(Data!Q1011&lt;=35,"26-35",IF(Data!Q1011&lt;=45,"36-45","46+")))</f>
        <v>36-45</v>
      </c>
      <c r="AT1011" s="13" t="str">
        <f t="shared" si="15"/>
        <v>Mid Career</v>
      </c>
      <c r="AU1011" t="str">
        <f>IF(Table_1[[#This Row],[Percent Salary Hike]]&lt;=12,"10-12%",IF(Table_1[[#This Row],[Percent Salary Hike]]&lt;=15,"13-15%",IF(Table_1[[#This Row],[Percent Salary Hike]]&lt;=18,"16-18%",IF(Table_1[[#This Row],[Percent Salary Hike]]&lt;=21,"19-21%","22%+"))))</f>
        <v>13-15%</v>
      </c>
      <c r="AV1011" t="str">
        <f>IF(Table_1[[#This Row],[Years At Company]]&lt;=2,"0-2 Years",IF(Table_1[[#This Row],[Years At Company]]&lt;=5,"3-5 Years",IF(Table_1[[#This Row],[Years At Company]]&lt;=8,"6-8 Years",IF(Table_1[[#This Row],[Years At Company]]&lt;=11,"9-11 Years","12+ Years"))))</f>
        <v>3-5 Years</v>
      </c>
    </row>
    <row r="1012" spans="1:48"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c r="AS1012" s="13" t="str">
        <f>IF(Data!Q1012&lt;=25,"18-25",IF(Data!Q1012&lt;=35,"26-35",IF(Data!Q1012&lt;=45,"36-45","46+")))</f>
        <v>36-45</v>
      </c>
      <c r="AT1012" s="13" t="str">
        <f t="shared" si="15"/>
        <v>Mid Career</v>
      </c>
      <c r="AU1012" t="str">
        <f>IF(Table_1[[#This Row],[Percent Salary Hike]]&lt;=12,"10-12%",IF(Table_1[[#This Row],[Percent Salary Hike]]&lt;=15,"13-15%",IF(Table_1[[#This Row],[Percent Salary Hike]]&lt;=18,"16-18%",IF(Table_1[[#This Row],[Percent Salary Hike]]&lt;=21,"19-21%","22%+"))))</f>
        <v>13-15%</v>
      </c>
      <c r="AV1012" t="str">
        <f>IF(Table_1[[#This Row],[Years At Company]]&lt;=2,"0-2 Years",IF(Table_1[[#This Row],[Years At Company]]&lt;=5,"3-5 Years",IF(Table_1[[#This Row],[Years At Company]]&lt;=8,"6-8 Years",IF(Table_1[[#This Row],[Years At Company]]&lt;=11,"9-11 Years","12+ Years"))))</f>
        <v>6-8 Years</v>
      </c>
    </row>
    <row r="1013" spans="1:48"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c r="AS1013" s="13" t="str">
        <f>IF(Data!Q1013&lt;=25,"18-25",IF(Data!Q1013&lt;=35,"26-35",IF(Data!Q1013&lt;=45,"36-45","46+")))</f>
        <v>26-35</v>
      </c>
      <c r="AT1013" s="13" t="str">
        <f t="shared" si="15"/>
        <v>Early Career</v>
      </c>
      <c r="AU1013" t="str">
        <f>IF(Table_1[[#This Row],[Percent Salary Hike]]&lt;=12,"10-12%",IF(Table_1[[#This Row],[Percent Salary Hike]]&lt;=15,"13-15%",IF(Table_1[[#This Row],[Percent Salary Hike]]&lt;=18,"16-18%",IF(Table_1[[#This Row],[Percent Salary Hike]]&lt;=21,"19-21%","22%+"))))</f>
        <v>19-21%</v>
      </c>
      <c r="AV1013" t="str">
        <f>IF(Table_1[[#This Row],[Years At Company]]&lt;=2,"0-2 Years",IF(Table_1[[#This Row],[Years At Company]]&lt;=5,"3-5 Years",IF(Table_1[[#This Row],[Years At Company]]&lt;=8,"6-8 Years",IF(Table_1[[#This Row],[Years At Company]]&lt;=11,"9-11 Years","12+ Years"))))</f>
        <v>6-8 Years</v>
      </c>
    </row>
    <row r="1014" spans="1:48"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c r="AS1014" s="13" t="str">
        <f>IF(Data!Q1014&lt;=25,"18-25",IF(Data!Q1014&lt;=35,"26-35",IF(Data!Q1014&lt;=45,"36-45","46+")))</f>
        <v>36-45</v>
      </c>
      <c r="AT1014" s="13" t="str">
        <f t="shared" si="15"/>
        <v>Mid Career</v>
      </c>
      <c r="AU1014" t="str">
        <f>IF(Table_1[[#This Row],[Percent Salary Hike]]&lt;=12,"10-12%",IF(Table_1[[#This Row],[Percent Salary Hike]]&lt;=15,"13-15%",IF(Table_1[[#This Row],[Percent Salary Hike]]&lt;=18,"16-18%",IF(Table_1[[#This Row],[Percent Salary Hike]]&lt;=21,"19-21%","22%+"))))</f>
        <v>10-12%</v>
      </c>
      <c r="AV1014" t="str">
        <f>IF(Table_1[[#This Row],[Years At Company]]&lt;=2,"0-2 Years",IF(Table_1[[#This Row],[Years At Company]]&lt;=5,"3-5 Years",IF(Table_1[[#This Row],[Years At Company]]&lt;=8,"6-8 Years",IF(Table_1[[#This Row],[Years At Company]]&lt;=11,"9-11 Years","12+ Years"))))</f>
        <v>9-11 Years</v>
      </c>
    </row>
    <row r="1015" spans="1:48"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c r="AS1015" s="13" t="str">
        <f>IF(Data!Q1015&lt;=25,"18-25",IF(Data!Q1015&lt;=35,"26-35",IF(Data!Q1015&lt;=45,"36-45","46+")))</f>
        <v>26-35</v>
      </c>
      <c r="AT1015" s="13" t="str">
        <f t="shared" si="15"/>
        <v>Early Career</v>
      </c>
      <c r="AU1015" t="str">
        <f>IF(Table_1[[#This Row],[Percent Salary Hike]]&lt;=12,"10-12%",IF(Table_1[[#This Row],[Percent Salary Hike]]&lt;=15,"13-15%",IF(Table_1[[#This Row],[Percent Salary Hike]]&lt;=18,"16-18%",IF(Table_1[[#This Row],[Percent Salary Hike]]&lt;=21,"19-21%","22%+"))))</f>
        <v>13-15%</v>
      </c>
      <c r="AV1015" t="str">
        <f>IF(Table_1[[#This Row],[Years At Company]]&lt;=2,"0-2 Years",IF(Table_1[[#This Row],[Years At Company]]&lt;=5,"3-5 Years",IF(Table_1[[#This Row],[Years At Company]]&lt;=8,"6-8 Years",IF(Table_1[[#This Row],[Years At Company]]&lt;=11,"9-11 Years","12+ Years"))))</f>
        <v>3-5 Years</v>
      </c>
    </row>
    <row r="1016" spans="1:48"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c r="AS1016" s="13" t="str">
        <f>IF(Data!Q1016&lt;=25,"18-25",IF(Data!Q1016&lt;=35,"26-35",IF(Data!Q1016&lt;=45,"36-45","46+")))</f>
        <v>36-45</v>
      </c>
      <c r="AT1016" s="13" t="str">
        <f t="shared" si="15"/>
        <v>Mid Career</v>
      </c>
      <c r="AU1016" t="str">
        <f>IF(Table_1[[#This Row],[Percent Salary Hike]]&lt;=12,"10-12%",IF(Table_1[[#This Row],[Percent Salary Hike]]&lt;=15,"13-15%",IF(Table_1[[#This Row],[Percent Salary Hike]]&lt;=18,"16-18%",IF(Table_1[[#This Row],[Percent Salary Hike]]&lt;=21,"19-21%","22%+"))))</f>
        <v>13-15%</v>
      </c>
      <c r="AV1016" t="str">
        <f>IF(Table_1[[#This Row],[Years At Company]]&lt;=2,"0-2 Years",IF(Table_1[[#This Row],[Years At Company]]&lt;=5,"3-5 Years",IF(Table_1[[#This Row],[Years At Company]]&lt;=8,"6-8 Years",IF(Table_1[[#This Row],[Years At Company]]&lt;=11,"9-11 Years","12+ Years"))))</f>
        <v>9-11 Years</v>
      </c>
    </row>
    <row r="1017" spans="1:48"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c r="AS1017" s="13" t="str">
        <f>IF(Data!Q1017&lt;=25,"18-25",IF(Data!Q1017&lt;=35,"26-35",IF(Data!Q1017&lt;=45,"36-45","46+")))</f>
        <v>36-45</v>
      </c>
      <c r="AT1017" s="13" t="str">
        <f t="shared" si="15"/>
        <v>Mid Career</v>
      </c>
      <c r="AU1017" t="str">
        <f>IF(Table_1[[#This Row],[Percent Salary Hike]]&lt;=12,"10-12%",IF(Table_1[[#This Row],[Percent Salary Hike]]&lt;=15,"13-15%",IF(Table_1[[#This Row],[Percent Salary Hike]]&lt;=18,"16-18%",IF(Table_1[[#This Row],[Percent Salary Hike]]&lt;=21,"19-21%","22%+"))))</f>
        <v>13-15%</v>
      </c>
      <c r="AV1017" t="str">
        <f>IF(Table_1[[#This Row],[Years At Company]]&lt;=2,"0-2 Years",IF(Table_1[[#This Row],[Years At Company]]&lt;=5,"3-5 Years",IF(Table_1[[#This Row],[Years At Company]]&lt;=8,"6-8 Years",IF(Table_1[[#This Row],[Years At Company]]&lt;=11,"9-11 Years","12+ Years"))))</f>
        <v>12+ Years</v>
      </c>
    </row>
    <row r="1018" spans="1:48"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c r="AS1018" s="13" t="str">
        <f>IF(Data!Q1018&lt;=25,"18-25",IF(Data!Q1018&lt;=35,"26-35",IF(Data!Q1018&lt;=45,"36-45","46+")))</f>
        <v>26-35</v>
      </c>
      <c r="AT1018" s="13" t="str">
        <f t="shared" si="15"/>
        <v>Early Career</v>
      </c>
      <c r="AU1018" t="str">
        <f>IF(Table_1[[#This Row],[Percent Salary Hike]]&lt;=12,"10-12%",IF(Table_1[[#This Row],[Percent Salary Hike]]&lt;=15,"13-15%",IF(Table_1[[#This Row],[Percent Salary Hike]]&lt;=18,"16-18%",IF(Table_1[[#This Row],[Percent Salary Hike]]&lt;=21,"19-21%","22%+"))))</f>
        <v>16-18%</v>
      </c>
      <c r="AV1018" t="str">
        <f>IF(Table_1[[#This Row],[Years At Company]]&lt;=2,"0-2 Years",IF(Table_1[[#This Row],[Years At Company]]&lt;=5,"3-5 Years",IF(Table_1[[#This Row],[Years At Company]]&lt;=8,"6-8 Years",IF(Table_1[[#This Row],[Years At Company]]&lt;=11,"9-11 Years","12+ Years"))))</f>
        <v>9-11 Years</v>
      </c>
    </row>
    <row r="1019" spans="1:48"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c r="AS1019" s="13" t="str">
        <f>IF(Data!Q1019&lt;=25,"18-25",IF(Data!Q1019&lt;=35,"26-35",IF(Data!Q1019&lt;=45,"36-45","46+")))</f>
        <v>36-45</v>
      </c>
      <c r="AT1019" s="13" t="str">
        <f t="shared" si="15"/>
        <v>Mid Career</v>
      </c>
      <c r="AU1019" t="str">
        <f>IF(Table_1[[#This Row],[Percent Salary Hike]]&lt;=12,"10-12%",IF(Table_1[[#This Row],[Percent Salary Hike]]&lt;=15,"13-15%",IF(Table_1[[#This Row],[Percent Salary Hike]]&lt;=18,"16-18%",IF(Table_1[[#This Row],[Percent Salary Hike]]&lt;=21,"19-21%","22%+"))))</f>
        <v>10-12%</v>
      </c>
      <c r="AV1019" t="str">
        <f>IF(Table_1[[#This Row],[Years At Company]]&lt;=2,"0-2 Years",IF(Table_1[[#This Row],[Years At Company]]&lt;=5,"3-5 Years",IF(Table_1[[#This Row],[Years At Company]]&lt;=8,"6-8 Years",IF(Table_1[[#This Row],[Years At Company]]&lt;=11,"9-11 Years","12+ Years"))))</f>
        <v>0-2 Years</v>
      </c>
    </row>
    <row r="1020" spans="1:48"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c r="AS1020" s="13" t="str">
        <f>IF(Data!Q1020&lt;=25,"18-25",IF(Data!Q1020&lt;=35,"26-35",IF(Data!Q1020&lt;=45,"36-45","46+")))</f>
        <v>26-35</v>
      </c>
      <c r="AT1020" s="13" t="str">
        <f t="shared" si="15"/>
        <v>Early Career</v>
      </c>
      <c r="AU1020" t="str">
        <f>IF(Table_1[[#This Row],[Percent Salary Hike]]&lt;=12,"10-12%",IF(Table_1[[#This Row],[Percent Salary Hike]]&lt;=15,"13-15%",IF(Table_1[[#This Row],[Percent Salary Hike]]&lt;=18,"16-18%",IF(Table_1[[#This Row],[Percent Salary Hike]]&lt;=21,"19-21%","22%+"))))</f>
        <v>13-15%</v>
      </c>
      <c r="AV1020" t="str">
        <f>IF(Table_1[[#This Row],[Years At Company]]&lt;=2,"0-2 Years",IF(Table_1[[#This Row],[Years At Company]]&lt;=5,"3-5 Years",IF(Table_1[[#This Row],[Years At Company]]&lt;=8,"6-8 Years",IF(Table_1[[#This Row],[Years At Company]]&lt;=11,"9-11 Years","12+ Years"))))</f>
        <v>3-5 Years</v>
      </c>
    </row>
    <row r="1021" spans="1:48"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c r="AS1021" s="13" t="str">
        <f>IF(Data!Q1021&lt;=25,"18-25",IF(Data!Q1021&lt;=35,"26-35",IF(Data!Q1021&lt;=45,"36-45","46+")))</f>
        <v>18-25</v>
      </c>
      <c r="AT1021" s="13" t="str">
        <f t="shared" si="15"/>
        <v>Young</v>
      </c>
      <c r="AU1021" t="str">
        <f>IF(Table_1[[#This Row],[Percent Salary Hike]]&lt;=12,"10-12%",IF(Table_1[[#This Row],[Percent Salary Hike]]&lt;=15,"13-15%",IF(Table_1[[#This Row],[Percent Salary Hike]]&lt;=18,"16-18%",IF(Table_1[[#This Row],[Percent Salary Hike]]&lt;=21,"19-21%","22%+"))))</f>
        <v>13-15%</v>
      </c>
      <c r="AV1021" t="str">
        <f>IF(Table_1[[#This Row],[Years At Company]]&lt;=2,"0-2 Years",IF(Table_1[[#This Row],[Years At Company]]&lt;=5,"3-5 Years",IF(Table_1[[#This Row],[Years At Company]]&lt;=8,"6-8 Years",IF(Table_1[[#This Row],[Years At Company]]&lt;=11,"9-11 Years","12+ Years"))))</f>
        <v>0-2 Years</v>
      </c>
    </row>
    <row r="1022" spans="1:48"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c r="AS1022" s="13" t="str">
        <f>IF(Data!Q1022&lt;=25,"18-25",IF(Data!Q1022&lt;=35,"26-35",IF(Data!Q1022&lt;=45,"36-45","46+")))</f>
        <v>46+</v>
      </c>
      <c r="AT1022" s="13" t="str">
        <f t="shared" si="15"/>
        <v>Senior</v>
      </c>
      <c r="AU1022" t="str">
        <f>IF(Table_1[[#This Row],[Percent Salary Hike]]&lt;=12,"10-12%",IF(Table_1[[#This Row],[Percent Salary Hike]]&lt;=15,"13-15%",IF(Table_1[[#This Row],[Percent Salary Hike]]&lt;=18,"16-18%",IF(Table_1[[#This Row],[Percent Salary Hike]]&lt;=21,"19-21%","22%+"))))</f>
        <v>10-12%</v>
      </c>
      <c r="AV1022" t="str">
        <f>IF(Table_1[[#This Row],[Years At Company]]&lt;=2,"0-2 Years",IF(Table_1[[#This Row],[Years At Company]]&lt;=5,"3-5 Years",IF(Table_1[[#This Row],[Years At Company]]&lt;=8,"6-8 Years",IF(Table_1[[#This Row],[Years At Company]]&lt;=11,"9-11 Years","12+ Years"))))</f>
        <v>3-5 Years</v>
      </c>
    </row>
    <row r="1023" spans="1:48"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c r="AS1023" s="13" t="str">
        <f>IF(Data!Q1023&lt;=25,"18-25",IF(Data!Q1023&lt;=35,"26-35",IF(Data!Q1023&lt;=45,"36-45","46+")))</f>
        <v>26-35</v>
      </c>
      <c r="AT1023" s="13" t="str">
        <f t="shared" si="15"/>
        <v>Early Career</v>
      </c>
      <c r="AU1023" t="str">
        <f>IF(Table_1[[#This Row],[Percent Salary Hike]]&lt;=12,"10-12%",IF(Table_1[[#This Row],[Percent Salary Hike]]&lt;=15,"13-15%",IF(Table_1[[#This Row],[Percent Salary Hike]]&lt;=18,"16-18%",IF(Table_1[[#This Row],[Percent Salary Hike]]&lt;=21,"19-21%","22%+"))))</f>
        <v>16-18%</v>
      </c>
      <c r="AV1023" t="str">
        <f>IF(Table_1[[#This Row],[Years At Company]]&lt;=2,"0-2 Years",IF(Table_1[[#This Row],[Years At Company]]&lt;=5,"3-5 Years",IF(Table_1[[#This Row],[Years At Company]]&lt;=8,"6-8 Years",IF(Table_1[[#This Row],[Years At Company]]&lt;=11,"9-11 Years","12+ Years"))))</f>
        <v>3-5 Years</v>
      </c>
    </row>
    <row r="1024" spans="1:48"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c r="AS1024" s="13" t="str">
        <f>IF(Data!Q1024&lt;=25,"18-25",IF(Data!Q1024&lt;=35,"26-35",IF(Data!Q1024&lt;=45,"36-45","46+")))</f>
        <v>26-35</v>
      </c>
      <c r="AT1024" s="13" t="str">
        <f t="shared" si="15"/>
        <v>Early Career</v>
      </c>
      <c r="AU1024" t="str">
        <f>IF(Table_1[[#This Row],[Percent Salary Hike]]&lt;=12,"10-12%",IF(Table_1[[#This Row],[Percent Salary Hike]]&lt;=15,"13-15%",IF(Table_1[[#This Row],[Percent Salary Hike]]&lt;=18,"16-18%",IF(Table_1[[#This Row],[Percent Salary Hike]]&lt;=21,"19-21%","22%+"))))</f>
        <v>10-12%</v>
      </c>
      <c r="AV1024" t="str">
        <f>IF(Table_1[[#This Row],[Years At Company]]&lt;=2,"0-2 Years",IF(Table_1[[#This Row],[Years At Company]]&lt;=5,"3-5 Years",IF(Table_1[[#This Row],[Years At Company]]&lt;=8,"6-8 Years",IF(Table_1[[#This Row],[Years At Company]]&lt;=11,"9-11 Years","12+ Years"))))</f>
        <v>0-2 Years</v>
      </c>
    </row>
    <row r="1025" spans="1:48"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c r="AS1025" s="13" t="str">
        <f>IF(Data!Q1025&lt;=25,"18-25",IF(Data!Q1025&lt;=35,"26-35",IF(Data!Q1025&lt;=45,"36-45","46+")))</f>
        <v>36-45</v>
      </c>
      <c r="AT1025" s="13" t="str">
        <f t="shared" si="15"/>
        <v>Mid Career</v>
      </c>
      <c r="AU1025" t="str">
        <f>IF(Table_1[[#This Row],[Percent Salary Hike]]&lt;=12,"10-12%",IF(Table_1[[#This Row],[Percent Salary Hike]]&lt;=15,"13-15%",IF(Table_1[[#This Row],[Percent Salary Hike]]&lt;=18,"16-18%",IF(Table_1[[#This Row],[Percent Salary Hike]]&lt;=21,"19-21%","22%+"))))</f>
        <v>10-12%</v>
      </c>
      <c r="AV1025" t="str">
        <f>IF(Table_1[[#This Row],[Years At Company]]&lt;=2,"0-2 Years",IF(Table_1[[#This Row],[Years At Company]]&lt;=5,"3-5 Years",IF(Table_1[[#This Row],[Years At Company]]&lt;=8,"6-8 Years",IF(Table_1[[#This Row],[Years At Company]]&lt;=11,"9-11 Years","12+ Years"))))</f>
        <v>6-8 Years</v>
      </c>
    </row>
    <row r="1026" spans="1:48"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c r="AS1026" s="13" t="str">
        <f>IF(Data!Q1026&lt;=25,"18-25",IF(Data!Q1026&lt;=35,"26-35",IF(Data!Q1026&lt;=45,"36-45","46+")))</f>
        <v>36-45</v>
      </c>
      <c r="AT1026" s="13" t="str">
        <f t="shared" ref="AT1026:AT1089" si="16">IF(AS1026="18-25","Young",IF(AS1026="26-35","Early Career",IF(AS1026="36-45","Mid Career","Senior")))</f>
        <v>Mid Career</v>
      </c>
      <c r="AU1026" t="str">
        <f>IF(Table_1[[#This Row],[Percent Salary Hike]]&lt;=12,"10-12%",IF(Table_1[[#This Row],[Percent Salary Hike]]&lt;=15,"13-15%",IF(Table_1[[#This Row],[Percent Salary Hike]]&lt;=18,"16-18%",IF(Table_1[[#This Row],[Percent Salary Hike]]&lt;=21,"19-21%","22%+"))))</f>
        <v>16-18%</v>
      </c>
      <c r="AV1026" t="str">
        <f>IF(Table_1[[#This Row],[Years At Company]]&lt;=2,"0-2 Years",IF(Table_1[[#This Row],[Years At Company]]&lt;=5,"3-5 Years",IF(Table_1[[#This Row],[Years At Company]]&lt;=8,"6-8 Years",IF(Table_1[[#This Row],[Years At Company]]&lt;=11,"9-11 Years","12+ Years"))))</f>
        <v>3-5 Years</v>
      </c>
    </row>
    <row r="1027" spans="1:48"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c r="AS1027" s="13" t="str">
        <f>IF(Data!Q1027&lt;=25,"18-25",IF(Data!Q1027&lt;=35,"26-35",IF(Data!Q1027&lt;=45,"36-45","46+")))</f>
        <v>26-35</v>
      </c>
      <c r="AT1027" s="13" t="str">
        <f t="shared" si="16"/>
        <v>Early Career</v>
      </c>
      <c r="AU1027" t="str">
        <f>IF(Table_1[[#This Row],[Percent Salary Hike]]&lt;=12,"10-12%",IF(Table_1[[#This Row],[Percent Salary Hike]]&lt;=15,"13-15%",IF(Table_1[[#This Row],[Percent Salary Hike]]&lt;=18,"16-18%",IF(Table_1[[#This Row],[Percent Salary Hike]]&lt;=21,"19-21%","22%+"))))</f>
        <v>13-15%</v>
      </c>
      <c r="AV1027" t="str">
        <f>IF(Table_1[[#This Row],[Years At Company]]&lt;=2,"0-2 Years",IF(Table_1[[#This Row],[Years At Company]]&lt;=5,"3-5 Years",IF(Table_1[[#This Row],[Years At Company]]&lt;=8,"6-8 Years",IF(Table_1[[#This Row],[Years At Company]]&lt;=11,"9-11 Years","12+ Years"))))</f>
        <v>0-2 Years</v>
      </c>
    </row>
    <row r="1028" spans="1:48"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c r="AS1028" s="13" t="str">
        <f>IF(Data!Q1028&lt;=25,"18-25",IF(Data!Q1028&lt;=35,"26-35",IF(Data!Q1028&lt;=45,"36-45","46+")))</f>
        <v>26-35</v>
      </c>
      <c r="AT1028" s="13" t="str">
        <f t="shared" si="16"/>
        <v>Early Career</v>
      </c>
      <c r="AU1028" t="str">
        <f>IF(Table_1[[#This Row],[Percent Salary Hike]]&lt;=12,"10-12%",IF(Table_1[[#This Row],[Percent Salary Hike]]&lt;=15,"13-15%",IF(Table_1[[#This Row],[Percent Salary Hike]]&lt;=18,"16-18%",IF(Table_1[[#This Row],[Percent Salary Hike]]&lt;=21,"19-21%","22%+"))))</f>
        <v>10-12%</v>
      </c>
      <c r="AV1028" t="str">
        <f>IF(Table_1[[#This Row],[Years At Company]]&lt;=2,"0-2 Years",IF(Table_1[[#This Row],[Years At Company]]&lt;=5,"3-5 Years",IF(Table_1[[#This Row],[Years At Company]]&lt;=8,"6-8 Years",IF(Table_1[[#This Row],[Years At Company]]&lt;=11,"9-11 Years","12+ Years"))))</f>
        <v>9-11 Years</v>
      </c>
    </row>
    <row r="1029" spans="1:48"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c r="AS1029" s="13" t="str">
        <f>IF(Data!Q1029&lt;=25,"18-25",IF(Data!Q1029&lt;=35,"26-35",IF(Data!Q1029&lt;=45,"36-45","46+")))</f>
        <v>36-45</v>
      </c>
      <c r="AT1029" s="13" t="str">
        <f t="shared" si="16"/>
        <v>Mid Career</v>
      </c>
      <c r="AU1029" t="str">
        <f>IF(Table_1[[#This Row],[Percent Salary Hike]]&lt;=12,"10-12%",IF(Table_1[[#This Row],[Percent Salary Hike]]&lt;=15,"13-15%",IF(Table_1[[#This Row],[Percent Salary Hike]]&lt;=18,"16-18%",IF(Table_1[[#This Row],[Percent Salary Hike]]&lt;=21,"19-21%","22%+"))))</f>
        <v>19-21%</v>
      </c>
      <c r="AV1029" t="str">
        <f>IF(Table_1[[#This Row],[Years At Company]]&lt;=2,"0-2 Years",IF(Table_1[[#This Row],[Years At Company]]&lt;=5,"3-5 Years",IF(Table_1[[#This Row],[Years At Company]]&lt;=8,"6-8 Years",IF(Table_1[[#This Row],[Years At Company]]&lt;=11,"9-11 Years","12+ Years"))))</f>
        <v>9-11 Years</v>
      </c>
    </row>
    <row r="1030" spans="1:48"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c r="AS1030" s="13" t="str">
        <f>IF(Data!Q1030&lt;=25,"18-25",IF(Data!Q1030&lt;=35,"26-35",IF(Data!Q1030&lt;=45,"36-45","46+")))</f>
        <v>46+</v>
      </c>
      <c r="AT1030" s="13" t="str">
        <f t="shared" si="16"/>
        <v>Senior</v>
      </c>
      <c r="AU1030" t="str">
        <f>IF(Table_1[[#This Row],[Percent Salary Hike]]&lt;=12,"10-12%",IF(Table_1[[#This Row],[Percent Salary Hike]]&lt;=15,"13-15%",IF(Table_1[[#This Row],[Percent Salary Hike]]&lt;=18,"16-18%",IF(Table_1[[#This Row],[Percent Salary Hike]]&lt;=21,"19-21%","22%+"))))</f>
        <v>13-15%</v>
      </c>
      <c r="AV1030" t="str">
        <f>IF(Table_1[[#This Row],[Years At Company]]&lt;=2,"0-2 Years",IF(Table_1[[#This Row],[Years At Company]]&lt;=5,"3-5 Years",IF(Table_1[[#This Row],[Years At Company]]&lt;=8,"6-8 Years",IF(Table_1[[#This Row],[Years At Company]]&lt;=11,"9-11 Years","12+ Years"))))</f>
        <v>12+ Years</v>
      </c>
    </row>
    <row r="1031" spans="1:48"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c r="AS1031" s="13" t="str">
        <f>IF(Data!Q1031&lt;=25,"18-25",IF(Data!Q1031&lt;=35,"26-35",IF(Data!Q1031&lt;=45,"36-45","46+")))</f>
        <v>26-35</v>
      </c>
      <c r="AT1031" s="13" t="str">
        <f t="shared" si="16"/>
        <v>Early Career</v>
      </c>
      <c r="AU1031" t="str">
        <f>IF(Table_1[[#This Row],[Percent Salary Hike]]&lt;=12,"10-12%",IF(Table_1[[#This Row],[Percent Salary Hike]]&lt;=15,"13-15%",IF(Table_1[[#This Row],[Percent Salary Hike]]&lt;=18,"16-18%",IF(Table_1[[#This Row],[Percent Salary Hike]]&lt;=21,"19-21%","22%+"))))</f>
        <v>10-12%</v>
      </c>
      <c r="AV1031" t="str">
        <f>IF(Table_1[[#This Row],[Years At Company]]&lt;=2,"0-2 Years",IF(Table_1[[#This Row],[Years At Company]]&lt;=5,"3-5 Years",IF(Table_1[[#This Row],[Years At Company]]&lt;=8,"6-8 Years",IF(Table_1[[#This Row],[Years At Company]]&lt;=11,"9-11 Years","12+ Years"))))</f>
        <v>3-5 Years</v>
      </c>
    </row>
    <row r="1032" spans="1:48"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c r="AS1032" s="13" t="str">
        <f>IF(Data!Q1032&lt;=25,"18-25",IF(Data!Q1032&lt;=35,"26-35",IF(Data!Q1032&lt;=45,"36-45","46+")))</f>
        <v>36-45</v>
      </c>
      <c r="AT1032" s="13" t="str">
        <f t="shared" si="16"/>
        <v>Mid Career</v>
      </c>
      <c r="AU1032" t="str">
        <f>IF(Table_1[[#This Row],[Percent Salary Hike]]&lt;=12,"10-12%",IF(Table_1[[#This Row],[Percent Salary Hike]]&lt;=15,"13-15%",IF(Table_1[[#This Row],[Percent Salary Hike]]&lt;=18,"16-18%",IF(Table_1[[#This Row],[Percent Salary Hike]]&lt;=21,"19-21%","22%+"))))</f>
        <v>13-15%</v>
      </c>
      <c r="AV1032" t="str">
        <f>IF(Table_1[[#This Row],[Years At Company]]&lt;=2,"0-2 Years",IF(Table_1[[#This Row],[Years At Company]]&lt;=5,"3-5 Years",IF(Table_1[[#This Row],[Years At Company]]&lt;=8,"6-8 Years",IF(Table_1[[#This Row],[Years At Company]]&lt;=11,"9-11 Years","12+ Years"))))</f>
        <v>12+ Years</v>
      </c>
    </row>
    <row r="1033" spans="1:48"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c r="AS1033" s="13" t="str">
        <f>IF(Data!Q1033&lt;=25,"18-25",IF(Data!Q1033&lt;=35,"26-35",IF(Data!Q1033&lt;=45,"36-45","46+")))</f>
        <v>46+</v>
      </c>
      <c r="AT1033" s="13" t="str">
        <f t="shared" si="16"/>
        <v>Senior</v>
      </c>
      <c r="AU1033" t="str">
        <f>IF(Table_1[[#This Row],[Percent Salary Hike]]&lt;=12,"10-12%",IF(Table_1[[#This Row],[Percent Salary Hike]]&lt;=15,"13-15%",IF(Table_1[[#This Row],[Percent Salary Hike]]&lt;=18,"16-18%",IF(Table_1[[#This Row],[Percent Salary Hike]]&lt;=21,"19-21%","22%+"))))</f>
        <v>10-12%</v>
      </c>
      <c r="AV1033" t="str">
        <f>IF(Table_1[[#This Row],[Years At Company]]&lt;=2,"0-2 Years",IF(Table_1[[#This Row],[Years At Company]]&lt;=5,"3-5 Years",IF(Table_1[[#This Row],[Years At Company]]&lt;=8,"6-8 Years",IF(Table_1[[#This Row],[Years At Company]]&lt;=11,"9-11 Years","12+ Years"))))</f>
        <v>0-2 Years</v>
      </c>
    </row>
    <row r="1034" spans="1:48"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c r="AS1034" s="13" t="str">
        <f>IF(Data!Q1034&lt;=25,"18-25",IF(Data!Q1034&lt;=35,"26-35",IF(Data!Q1034&lt;=45,"36-45","46+")))</f>
        <v>26-35</v>
      </c>
      <c r="AT1034" s="13" t="str">
        <f t="shared" si="16"/>
        <v>Early Career</v>
      </c>
      <c r="AU1034" t="str">
        <f>IF(Table_1[[#This Row],[Percent Salary Hike]]&lt;=12,"10-12%",IF(Table_1[[#This Row],[Percent Salary Hike]]&lt;=15,"13-15%",IF(Table_1[[#This Row],[Percent Salary Hike]]&lt;=18,"16-18%",IF(Table_1[[#This Row],[Percent Salary Hike]]&lt;=21,"19-21%","22%+"))))</f>
        <v>10-12%</v>
      </c>
      <c r="AV1034" t="str">
        <f>IF(Table_1[[#This Row],[Years At Company]]&lt;=2,"0-2 Years",IF(Table_1[[#This Row],[Years At Company]]&lt;=5,"3-5 Years",IF(Table_1[[#This Row],[Years At Company]]&lt;=8,"6-8 Years",IF(Table_1[[#This Row],[Years At Company]]&lt;=11,"9-11 Years","12+ Years"))))</f>
        <v>9-11 Years</v>
      </c>
    </row>
    <row r="1035" spans="1:48"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c r="AS1035" s="13" t="str">
        <f>IF(Data!Q1035&lt;=25,"18-25",IF(Data!Q1035&lt;=35,"26-35",IF(Data!Q1035&lt;=45,"36-45","46+")))</f>
        <v>26-35</v>
      </c>
      <c r="AT1035" s="13" t="str">
        <f t="shared" si="16"/>
        <v>Early Career</v>
      </c>
      <c r="AU1035" t="str">
        <f>IF(Table_1[[#This Row],[Percent Salary Hike]]&lt;=12,"10-12%",IF(Table_1[[#This Row],[Percent Salary Hike]]&lt;=15,"13-15%",IF(Table_1[[#This Row],[Percent Salary Hike]]&lt;=18,"16-18%",IF(Table_1[[#This Row],[Percent Salary Hike]]&lt;=21,"19-21%","22%+"))))</f>
        <v>16-18%</v>
      </c>
      <c r="AV1035" t="str">
        <f>IF(Table_1[[#This Row],[Years At Company]]&lt;=2,"0-2 Years",IF(Table_1[[#This Row],[Years At Company]]&lt;=5,"3-5 Years",IF(Table_1[[#This Row],[Years At Company]]&lt;=8,"6-8 Years",IF(Table_1[[#This Row],[Years At Company]]&lt;=11,"9-11 Years","12+ Years"))))</f>
        <v>3-5 Years</v>
      </c>
    </row>
    <row r="1036" spans="1:48"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c r="AS1036" s="13" t="str">
        <f>IF(Data!Q1036&lt;=25,"18-25",IF(Data!Q1036&lt;=35,"26-35",IF(Data!Q1036&lt;=45,"36-45","46+")))</f>
        <v>46+</v>
      </c>
      <c r="AT1036" s="13" t="str">
        <f t="shared" si="16"/>
        <v>Senior</v>
      </c>
      <c r="AU1036" t="str">
        <f>IF(Table_1[[#This Row],[Percent Salary Hike]]&lt;=12,"10-12%",IF(Table_1[[#This Row],[Percent Salary Hike]]&lt;=15,"13-15%",IF(Table_1[[#This Row],[Percent Salary Hike]]&lt;=18,"16-18%",IF(Table_1[[#This Row],[Percent Salary Hike]]&lt;=21,"19-21%","22%+"))))</f>
        <v>13-15%</v>
      </c>
      <c r="AV1036" t="str">
        <f>IF(Table_1[[#This Row],[Years At Company]]&lt;=2,"0-2 Years",IF(Table_1[[#This Row],[Years At Company]]&lt;=5,"3-5 Years",IF(Table_1[[#This Row],[Years At Company]]&lt;=8,"6-8 Years",IF(Table_1[[#This Row],[Years At Company]]&lt;=11,"9-11 Years","12+ Years"))))</f>
        <v>3-5 Years</v>
      </c>
    </row>
    <row r="1037" spans="1:48"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c r="AS1037" s="13" t="str">
        <f>IF(Data!Q1037&lt;=25,"18-25",IF(Data!Q1037&lt;=35,"26-35",IF(Data!Q1037&lt;=45,"36-45","46+")))</f>
        <v>36-45</v>
      </c>
      <c r="AT1037" s="13" t="str">
        <f t="shared" si="16"/>
        <v>Mid Career</v>
      </c>
      <c r="AU1037" t="str">
        <f>IF(Table_1[[#This Row],[Percent Salary Hike]]&lt;=12,"10-12%",IF(Table_1[[#This Row],[Percent Salary Hike]]&lt;=15,"13-15%",IF(Table_1[[#This Row],[Percent Salary Hike]]&lt;=18,"16-18%",IF(Table_1[[#This Row],[Percent Salary Hike]]&lt;=21,"19-21%","22%+"))))</f>
        <v>10-12%</v>
      </c>
      <c r="AV1037" t="str">
        <f>IF(Table_1[[#This Row],[Years At Company]]&lt;=2,"0-2 Years",IF(Table_1[[#This Row],[Years At Company]]&lt;=5,"3-5 Years",IF(Table_1[[#This Row],[Years At Company]]&lt;=8,"6-8 Years",IF(Table_1[[#This Row],[Years At Company]]&lt;=11,"9-11 Years","12+ Years"))))</f>
        <v>12+ Years</v>
      </c>
    </row>
    <row r="1038" spans="1:48"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c r="AS1038" s="13" t="str">
        <f>IF(Data!Q1038&lt;=25,"18-25",IF(Data!Q1038&lt;=35,"26-35",IF(Data!Q1038&lt;=45,"36-45","46+")))</f>
        <v>36-45</v>
      </c>
      <c r="AT1038" s="13" t="str">
        <f t="shared" si="16"/>
        <v>Mid Career</v>
      </c>
      <c r="AU1038" t="str">
        <f>IF(Table_1[[#This Row],[Percent Salary Hike]]&lt;=12,"10-12%",IF(Table_1[[#This Row],[Percent Salary Hike]]&lt;=15,"13-15%",IF(Table_1[[#This Row],[Percent Salary Hike]]&lt;=18,"16-18%",IF(Table_1[[#This Row],[Percent Salary Hike]]&lt;=21,"19-21%","22%+"))))</f>
        <v>10-12%</v>
      </c>
      <c r="AV1038" t="str">
        <f>IF(Table_1[[#This Row],[Years At Company]]&lt;=2,"0-2 Years",IF(Table_1[[#This Row],[Years At Company]]&lt;=5,"3-5 Years",IF(Table_1[[#This Row],[Years At Company]]&lt;=8,"6-8 Years",IF(Table_1[[#This Row],[Years At Company]]&lt;=11,"9-11 Years","12+ Years"))))</f>
        <v>6-8 Years</v>
      </c>
    </row>
    <row r="1039" spans="1:48"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c r="AS1039" s="13" t="str">
        <f>IF(Data!Q1039&lt;=25,"18-25",IF(Data!Q1039&lt;=35,"26-35",IF(Data!Q1039&lt;=45,"36-45","46+")))</f>
        <v>26-35</v>
      </c>
      <c r="AT1039" s="13" t="str">
        <f t="shared" si="16"/>
        <v>Early Career</v>
      </c>
      <c r="AU1039" t="str">
        <f>IF(Table_1[[#This Row],[Percent Salary Hike]]&lt;=12,"10-12%",IF(Table_1[[#This Row],[Percent Salary Hike]]&lt;=15,"13-15%",IF(Table_1[[#This Row],[Percent Salary Hike]]&lt;=18,"16-18%",IF(Table_1[[#This Row],[Percent Salary Hike]]&lt;=21,"19-21%","22%+"))))</f>
        <v>13-15%</v>
      </c>
      <c r="AV1039" t="str">
        <f>IF(Table_1[[#This Row],[Years At Company]]&lt;=2,"0-2 Years",IF(Table_1[[#This Row],[Years At Company]]&lt;=5,"3-5 Years",IF(Table_1[[#This Row],[Years At Company]]&lt;=8,"6-8 Years",IF(Table_1[[#This Row],[Years At Company]]&lt;=11,"9-11 Years","12+ Years"))))</f>
        <v>6-8 Years</v>
      </c>
    </row>
    <row r="1040" spans="1:48"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c r="AS1040" s="13" t="str">
        <f>IF(Data!Q1040&lt;=25,"18-25",IF(Data!Q1040&lt;=35,"26-35",IF(Data!Q1040&lt;=45,"36-45","46+")))</f>
        <v>26-35</v>
      </c>
      <c r="AT1040" s="13" t="str">
        <f t="shared" si="16"/>
        <v>Early Career</v>
      </c>
      <c r="AU1040" t="str">
        <f>IF(Table_1[[#This Row],[Percent Salary Hike]]&lt;=12,"10-12%",IF(Table_1[[#This Row],[Percent Salary Hike]]&lt;=15,"13-15%",IF(Table_1[[#This Row],[Percent Salary Hike]]&lt;=18,"16-18%",IF(Table_1[[#This Row],[Percent Salary Hike]]&lt;=21,"19-21%","22%+"))))</f>
        <v>10-12%</v>
      </c>
      <c r="AV1040" t="str">
        <f>IF(Table_1[[#This Row],[Years At Company]]&lt;=2,"0-2 Years",IF(Table_1[[#This Row],[Years At Company]]&lt;=5,"3-5 Years",IF(Table_1[[#This Row],[Years At Company]]&lt;=8,"6-8 Years",IF(Table_1[[#This Row],[Years At Company]]&lt;=11,"9-11 Years","12+ Years"))))</f>
        <v>3-5 Years</v>
      </c>
    </row>
    <row r="1041" spans="1:48"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c r="AS1041" s="13" t="str">
        <f>IF(Data!Q1041&lt;=25,"18-25",IF(Data!Q1041&lt;=35,"26-35",IF(Data!Q1041&lt;=45,"36-45","46+")))</f>
        <v>36-45</v>
      </c>
      <c r="AT1041" s="13" t="str">
        <f t="shared" si="16"/>
        <v>Mid Career</v>
      </c>
      <c r="AU1041" t="str">
        <f>IF(Table_1[[#This Row],[Percent Salary Hike]]&lt;=12,"10-12%",IF(Table_1[[#This Row],[Percent Salary Hike]]&lt;=15,"13-15%",IF(Table_1[[#This Row],[Percent Salary Hike]]&lt;=18,"16-18%",IF(Table_1[[#This Row],[Percent Salary Hike]]&lt;=21,"19-21%","22%+"))))</f>
        <v>16-18%</v>
      </c>
      <c r="AV1041" t="str">
        <f>IF(Table_1[[#This Row],[Years At Company]]&lt;=2,"0-2 Years",IF(Table_1[[#This Row],[Years At Company]]&lt;=5,"3-5 Years",IF(Table_1[[#This Row],[Years At Company]]&lt;=8,"6-8 Years",IF(Table_1[[#This Row],[Years At Company]]&lt;=11,"9-11 Years","12+ Years"))))</f>
        <v>3-5 Years</v>
      </c>
    </row>
    <row r="1042" spans="1:48"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c r="AS1042" s="13" t="str">
        <f>IF(Data!Q1042&lt;=25,"18-25",IF(Data!Q1042&lt;=35,"26-35",IF(Data!Q1042&lt;=45,"36-45","46+")))</f>
        <v>46+</v>
      </c>
      <c r="AT1042" s="13" t="str">
        <f t="shared" si="16"/>
        <v>Senior</v>
      </c>
      <c r="AU1042" t="str">
        <f>IF(Table_1[[#This Row],[Percent Salary Hike]]&lt;=12,"10-12%",IF(Table_1[[#This Row],[Percent Salary Hike]]&lt;=15,"13-15%",IF(Table_1[[#This Row],[Percent Salary Hike]]&lt;=18,"16-18%",IF(Table_1[[#This Row],[Percent Salary Hike]]&lt;=21,"19-21%","22%+"))))</f>
        <v>13-15%</v>
      </c>
      <c r="AV1042" t="str">
        <f>IF(Table_1[[#This Row],[Years At Company]]&lt;=2,"0-2 Years",IF(Table_1[[#This Row],[Years At Company]]&lt;=5,"3-5 Years",IF(Table_1[[#This Row],[Years At Company]]&lt;=8,"6-8 Years",IF(Table_1[[#This Row],[Years At Company]]&lt;=11,"9-11 Years","12+ Years"))))</f>
        <v>9-11 Years</v>
      </c>
    </row>
    <row r="1043" spans="1:48"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c r="AS1043" s="13" t="str">
        <f>IF(Data!Q1043&lt;=25,"18-25",IF(Data!Q1043&lt;=35,"26-35",IF(Data!Q1043&lt;=45,"36-45","46+")))</f>
        <v>46+</v>
      </c>
      <c r="AT1043" s="13" t="str">
        <f t="shared" si="16"/>
        <v>Senior</v>
      </c>
      <c r="AU1043" t="str">
        <f>IF(Table_1[[#This Row],[Percent Salary Hike]]&lt;=12,"10-12%",IF(Table_1[[#This Row],[Percent Salary Hike]]&lt;=15,"13-15%",IF(Table_1[[#This Row],[Percent Salary Hike]]&lt;=18,"16-18%",IF(Table_1[[#This Row],[Percent Salary Hike]]&lt;=21,"19-21%","22%+"))))</f>
        <v>10-12%</v>
      </c>
      <c r="AV1043" t="str">
        <f>IF(Table_1[[#This Row],[Years At Company]]&lt;=2,"0-2 Years",IF(Table_1[[#This Row],[Years At Company]]&lt;=5,"3-5 Years",IF(Table_1[[#This Row],[Years At Company]]&lt;=8,"6-8 Years",IF(Table_1[[#This Row],[Years At Company]]&lt;=11,"9-11 Years","12+ Years"))))</f>
        <v>6-8 Years</v>
      </c>
    </row>
    <row r="1044" spans="1:48"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c r="AS1044" s="13" t="str">
        <f>IF(Data!Q1044&lt;=25,"18-25",IF(Data!Q1044&lt;=35,"26-35",IF(Data!Q1044&lt;=45,"36-45","46+")))</f>
        <v>26-35</v>
      </c>
      <c r="AT1044" s="13" t="str">
        <f t="shared" si="16"/>
        <v>Early Career</v>
      </c>
      <c r="AU1044" t="str">
        <f>IF(Table_1[[#This Row],[Percent Salary Hike]]&lt;=12,"10-12%",IF(Table_1[[#This Row],[Percent Salary Hike]]&lt;=15,"13-15%",IF(Table_1[[#This Row],[Percent Salary Hike]]&lt;=18,"16-18%",IF(Table_1[[#This Row],[Percent Salary Hike]]&lt;=21,"19-21%","22%+"))))</f>
        <v>16-18%</v>
      </c>
      <c r="AV1044" t="str">
        <f>IF(Table_1[[#This Row],[Years At Company]]&lt;=2,"0-2 Years",IF(Table_1[[#This Row],[Years At Company]]&lt;=5,"3-5 Years",IF(Table_1[[#This Row],[Years At Company]]&lt;=8,"6-8 Years",IF(Table_1[[#This Row],[Years At Company]]&lt;=11,"9-11 Years","12+ Years"))))</f>
        <v>3-5 Years</v>
      </c>
    </row>
    <row r="1045" spans="1:48"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c r="AS1045" s="13" t="str">
        <f>IF(Data!Q1045&lt;=25,"18-25",IF(Data!Q1045&lt;=35,"26-35",IF(Data!Q1045&lt;=45,"36-45","46+")))</f>
        <v>26-35</v>
      </c>
      <c r="AT1045" s="13" t="str">
        <f t="shared" si="16"/>
        <v>Early Career</v>
      </c>
      <c r="AU1045" t="str">
        <f>IF(Table_1[[#This Row],[Percent Salary Hike]]&lt;=12,"10-12%",IF(Table_1[[#This Row],[Percent Salary Hike]]&lt;=15,"13-15%",IF(Table_1[[#This Row],[Percent Salary Hike]]&lt;=18,"16-18%",IF(Table_1[[#This Row],[Percent Salary Hike]]&lt;=21,"19-21%","22%+"))))</f>
        <v>10-12%</v>
      </c>
      <c r="AV1045" t="str">
        <f>IF(Table_1[[#This Row],[Years At Company]]&lt;=2,"0-2 Years",IF(Table_1[[#This Row],[Years At Company]]&lt;=5,"3-5 Years",IF(Table_1[[#This Row],[Years At Company]]&lt;=8,"6-8 Years",IF(Table_1[[#This Row],[Years At Company]]&lt;=11,"9-11 Years","12+ Years"))))</f>
        <v>6-8 Years</v>
      </c>
    </row>
    <row r="1046" spans="1:48"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c r="AS1046" s="13" t="str">
        <f>IF(Data!Q1046&lt;=25,"18-25",IF(Data!Q1046&lt;=35,"26-35",IF(Data!Q1046&lt;=45,"36-45","46+")))</f>
        <v>36-45</v>
      </c>
      <c r="AT1046" s="13" t="str">
        <f t="shared" si="16"/>
        <v>Mid Career</v>
      </c>
      <c r="AU1046" t="str">
        <f>IF(Table_1[[#This Row],[Percent Salary Hike]]&lt;=12,"10-12%",IF(Table_1[[#This Row],[Percent Salary Hike]]&lt;=15,"13-15%",IF(Table_1[[#This Row],[Percent Salary Hike]]&lt;=18,"16-18%",IF(Table_1[[#This Row],[Percent Salary Hike]]&lt;=21,"19-21%","22%+"))))</f>
        <v>10-12%</v>
      </c>
      <c r="AV1046" t="str">
        <f>IF(Table_1[[#This Row],[Years At Company]]&lt;=2,"0-2 Years",IF(Table_1[[#This Row],[Years At Company]]&lt;=5,"3-5 Years",IF(Table_1[[#This Row],[Years At Company]]&lt;=8,"6-8 Years",IF(Table_1[[#This Row],[Years At Company]]&lt;=11,"9-11 Years","12+ Years"))))</f>
        <v>3-5 Years</v>
      </c>
    </row>
    <row r="1047" spans="1:48"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c r="AS1047" s="13" t="str">
        <f>IF(Data!Q1047&lt;=25,"18-25",IF(Data!Q1047&lt;=35,"26-35",IF(Data!Q1047&lt;=45,"36-45","46+")))</f>
        <v>36-45</v>
      </c>
      <c r="AT1047" s="13" t="str">
        <f t="shared" si="16"/>
        <v>Mid Career</v>
      </c>
      <c r="AU1047" t="str">
        <f>IF(Table_1[[#This Row],[Percent Salary Hike]]&lt;=12,"10-12%",IF(Table_1[[#This Row],[Percent Salary Hike]]&lt;=15,"13-15%",IF(Table_1[[#This Row],[Percent Salary Hike]]&lt;=18,"16-18%",IF(Table_1[[#This Row],[Percent Salary Hike]]&lt;=21,"19-21%","22%+"))))</f>
        <v>19-21%</v>
      </c>
      <c r="AV1047" t="str">
        <f>IF(Table_1[[#This Row],[Years At Company]]&lt;=2,"0-2 Years",IF(Table_1[[#This Row],[Years At Company]]&lt;=5,"3-5 Years",IF(Table_1[[#This Row],[Years At Company]]&lt;=8,"6-8 Years",IF(Table_1[[#This Row],[Years At Company]]&lt;=11,"9-11 Years","12+ Years"))))</f>
        <v>0-2 Years</v>
      </c>
    </row>
    <row r="1048" spans="1:48"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c r="AS1048" s="13" t="str">
        <f>IF(Data!Q1048&lt;=25,"18-25",IF(Data!Q1048&lt;=35,"26-35",IF(Data!Q1048&lt;=45,"36-45","46+")))</f>
        <v>26-35</v>
      </c>
      <c r="AT1048" s="13" t="str">
        <f t="shared" si="16"/>
        <v>Early Career</v>
      </c>
      <c r="AU1048" t="str">
        <f>IF(Table_1[[#This Row],[Percent Salary Hike]]&lt;=12,"10-12%",IF(Table_1[[#This Row],[Percent Salary Hike]]&lt;=15,"13-15%",IF(Table_1[[#This Row],[Percent Salary Hike]]&lt;=18,"16-18%",IF(Table_1[[#This Row],[Percent Salary Hike]]&lt;=21,"19-21%","22%+"))))</f>
        <v>16-18%</v>
      </c>
      <c r="AV1048" t="str">
        <f>IF(Table_1[[#This Row],[Years At Company]]&lt;=2,"0-2 Years",IF(Table_1[[#This Row],[Years At Company]]&lt;=5,"3-5 Years",IF(Table_1[[#This Row],[Years At Company]]&lt;=8,"6-8 Years",IF(Table_1[[#This Row],[Years At Company]]&lt;=11,"9-11 Years","12+ Years"))))</f>
        <v>3-5 Years</v>
      </c>
    </row>
    <row r="1049" spans="1:48"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c r="AS1049" s="13" t="str">
        <f>IF(Data!Q1049&lt;=25,"18-25",IF(Data!Q1049&lt;=35,"26-35",IF(Data!Q1049&lt;=45,"36-45","46+")))</f>
        <v>46+</v>
      </c>
      <c r="AT1049" s="13" t="str">
        <f t="shared" si="16"/>
        <v>Senior</v>
      </c>
      <c r="AU1049" t="str">
        <f>IF(Table_1[[#This Row],[Percent Salary Hike]]&lt;=12,"10-12%",IF(Table_1[[#This Row],[Percent Salary Hike]]&lt;=15,"13-15%",IF(Table_1[[#This Row],[Percent Salary Hike]]&lt;=18,"16-18%",IF(Table_1[[#This Row],[Percent Salary Hike]]&lt;=21,"19-21%","22%+"))))</f>
        <v>13-15%</v>
      </c>
      <c r="AV1049" t="str">
        <f>IF(Table_1[[#This Row],[Years At Company]]&lt;=2,"0-2 Years",IF(Table_1[[#This Row],[Years At Company]]&lt;=5,"3-5 Years",IF(Table_1[[#This Row],[Years At Company]]&lt;=8,"6-8 Years",IF(Table_1[[#This Row],[Years At Company]]&lt;=11,"9-11 Years","12+ Years"))))</f>
        <v>6-8 Years</v>
      </c>
    </row>
    <row r="1050" spans="1:48"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c r="AS1050" s="13" t="str">
        <f>IF(Data!Q1050&lt;=25,"18-25",IF(Data!Q1050&lt;=35,"26-35",IF(Data!Q1050&lt;=45,"36-45","46+")))</f>
        <v>36-45</v>
      </c>
      <c r="AT1050" s="13" t="str">
        <f t="shared" si="16"/>
        <v>Mid Career</v>
      </c>
      <c r="AU1050" t="str">
        <f>IF(Table_1[[#This Row],[Percent Salary Hike]]&lt;=12,"10-12%",IF(Table_1[[#This Row],[Percent Salary Hike]]&lt;=15,"13-15%",IF(Table_1[[#This Row],[Percent Salary Hike]]&lt;=18,"16-18%",IF(Table_1[[#This Row],[Percent Salary Hike]]&lt;=21,"19-21%","22%+"))))</f>
        <v>13-15%</v>
      </c>
      <c r="AV1050" t="str">
        <f>IF(Table_1[[#This Row],[Years At Company]]&lt;=2,"0-2 Years",IF(Table_1[[#This Row],[Years At Company]]&lt;=5,"3-5 Years",IF(Table_1[[#This Row],[Years At Company]]&lt;=8,"6-8 Years",IF(Table_1[[#This Row],[Years At Company]]&lt;=11,"9-11 Years","12+ Years"))))</f>
        <v>12+ Years</v>
      </c>
    </row>
    <row r="1051" spans="1:48"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c r="AS1051" s="13" t="str">
        <f>IF(Data!Q1051&lt;=25,"18-25",IF(Data!Q1051&lt;=35,"26-35",IF(Data!Q1051&lt;=45,"36-45","46+")))</f>
        <v>46+</v>
      </c>
      <c r="AT1051" s="13" t="str">
        <f t="shared" si="16"/>
        <v>Senior</v>
      </c>
      <c r="AU1051" t="str">
        <f>IF(Table_1[[#This Row],[Percent Salary Hike]]&lt;=12,"10-12%",IF(Table_1[[#This Row],[Percent Salary Hike]]&lt;=15,"13-15%",IF(Table_1[[#This Row],[Percent Salary Hike]]&lt;=18,"16-18%",IF(Table_1[[#This Row],[Percent Salary Hike]]&lt;=21,"19-21%","22%+"))))</f>
        <v>16-18%</v>
      </c>
      <c r="AV1051" t="str">
        <f>IF(Table_1[[#This Row],[Years At Company]]&lt;=2,"0-2 Years",IF(Table_1[[#This Row],[Years At Company]]&lt;=5,"3-5 Years",IF(Table_1[[#This Row],[Years At Company]]&lt;=8,"6-8 Years",IF(Table_1[[#This Row],[Years At Company]]&lt;=11,"9-11 Years","12+ Years"))))</f>
        <v>3-5 Years</v>
      </c>
    </row>
    <row r="1052" spans="1:48"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c r="AS1052" s="13" t="str">
        <f>IF(Data!Q1052&lt;=25,"18-25",IF(Data!Q1052&lt;=35,"26-35",IF(Data!Q1052&lt;=45,"36-45","46+")))</f>
        <v>46+</v>
      </c>
      <c r="AT1052" s="13" t="str">
        <f t="shared" si="16"/>
        <v>Senior</v>
      </c>
      <c r="AU1052" t="str">
        <f>IF(Table_1[[#This Row],[Percent Salary Hike]]&lt;=12,"10-12%",IF(Table_1[[#This Row],[Percent Salary Hike]]&lt;=15,"13-15%",IF(Table_1[[#This Row],[Percent Salary Hike]]&lt;=18,"16-18%",IF(Table_1[[#This Row],[Percent Salary Hike]]&lt;=21,"19-21%","22%+"))))</f>
        <v>10-12%</v>
      </c>
      <c r="AV1052" t="str">
        <f>IF(Table_1[[#This Row],[Years At Company]]&lt;=2,"0-2 Years",IF(Table_1[[#This Row],[Years At Company]]&lt;=5,"3-5 Years",IF(Table_1[[#This Row],[Years At Company]]&lt;=8,"6-8 Years",IF(Table_1[[#This Row],[Years At Company]]&lt;=11,"9-11 Years","12+ Years"))))</f>
        <v>3-5 Years</v>
      </c>
    </row>
    <row r="1053" spans="1:48"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c r="AS1053" s="13" t="str">
        <f>IF(Data!Q1053&lt;=25,"18-25",IF(Data!Q1053&lt;=35,"26-35",IF(Data!Q1053&lt;=45,"36-45","46+")))</f>
        <v>46+</v>
      </c>
      <c r="AT1053" s="13" t="str">
        <f t="shared" si="16"/>
        <v>Senior</v>
      </c>
      <c r="AU1053" t="str">
        <f>IF(Table_1[[#This Row],[Percent Salary Hike]]&lt;=12,"10-12%",IF(Table_1[[#This Row],[Percent Salary Hike]]&lt;=15,"13-15%",IF(Table_1[[#This Row],[Percent Salary Hike]]&lt;=18,"16-18%",IF(Table_1[[#This Row],[Percent Salary Hike]]&lt;=21,"19-21%","22%+"))))</f>
        <v>19-21%</v>
      </c>
      <c r="AV1053" t="str">
        <f>IF(Table_1[[#This Row],[Years At Company]]&lt;=2,"0-2 Years",IF(Table_1[[#This Row],[Years At Company]]&lt;=5,"3-5 Years",IF(Table_1[[#This Row],[Years At Company]]&lt;=8,"6-8 Years",IF(Table_1[[#This Row],[Years At Company]]&lt;=11,"9-11 Years","12+ Years"))))</f>
        <v>12+ Years</v>
      </c>
    </row>
    <row r="1054" spans="1:48"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c r="AS1054" s="13" t="str">
        <f>IF(Data!Q1054&lt;=25,"18-25",IF(Data!Q1054&lt;=35,"26-35",IF(Data!Q1054&lt;=45,"36-45","46+")))</f>
        <v>36-45</v>
      </c>
      <c r="AT1054" s="13" t="str">
        <f t="shared" si="16"/>
        <v>Mid Career</v>
      </c>
      <c r="AU1054" t="str">
        <f>IF(Table_1[[#This Row],[Percent Salary Hike]]&lt;=12,"10-12%",IF(Table_1[[#This Row],[Percent Salary Hike]]&lt;=15,"13-15%",IF(Table_1[[#This Row],[Percent Salary Hike]]&lt;=18,"16-18%",IF(Table_1[[#This Row],[Percent Salary Hike]]&lt;=21,"19-21%","22%+"))))</f>
        <v>13-15%</v>
      </c>
      <c r="AV1054" t="str">
        <f>IF(Table_1[[#This Row],[Years At Company]]&lt;=2,"0-2 Years",IF(Table_1[[#This Row],[Years At Company]]&lt;=5,"3-5 Years",IF(Table_1[[#This Row],[Years At Company]]&lt;=8,"6-8 Years",IF(Table_1[[#This Row],[Years At Company]]&lt;=11,"9-11 Years","12+ Years"))))</f>
        <v>9-11 Years</v>
      </c>
    </row>
    <row r="1055" spans="1:48"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c r="AS1055" s="13" t="str">
        <f>IF(Data!Q1055&lt;=25,"18-25",IF(Data!Q1055&lt;=35,"26-35",IF(Data!Q1055&lt;=45,"36-45","46+")))</f>
        <v>36-45</v>
      </c>
      <c r="AT1055" s="13" t="str">
        <f t="shared" si="16"/>
        <v>Mid Career</v>
      </c>
      <c r="AU1055" t="str">
        <f>IF(Table_1[[#This Row],[Percent Salary Hike]]&lt;=12,"10-12%",IF(Table_1[[#This Row],[Percent Salary Hike]]&lt;=15,"13-15%",IF(Table_1[[#This Row],[Percent Salary Hike]]&lt;=18,"16-18%",IF(Table_1[[#This Row],[Percent Salary Hike]]&lt;=21,"19-21%","22%+"))))</f>
        <v>10-12%</v>
      </c>
      <c r="AV1055" t="str">
        <f>IF(Table_1[[#This Row],[Years At Company]]&lt;=2,"0-2 Years",IF(Table_1[[#This Row],[Years At Company]]&lt;=5,"3-5 Years",IF(Table_1[[#This Row],[Years At Company]]&lt;=8,"6-8 Years",IF(Table_1[[#This Row],[Years At Company]]&lt;=11,"9-11 Years","12+ Years"))))</f>
        <v>3-5 Years</v>
      </c>
    </row>
    <row r="1056" spans="1:48"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c r="AS1056" s="13" t="str">
        <f>IF(Data!Q1056&lt;=25,"18-25",IF(Data!Q1056&lt;=35,"26-35",IF(Data!Q1056&lt;=45,"36-45","46+")))</f>
        <v>26-35</v>
      </c>
      <c r="AT1056" s="13" t="str">
        <f t="shared" si="16"/>
        <v>Early Career</v>
      </c>
      <c r="AU1056" t="str">
        <f>IF(Table_1[[#This Row],[Percent Salary Hike]]&lt;=12,"10-12%",IF(Table_1[[#This Row],[Percent Salary Hike]]&lt;=15,"13-15%",IF(Table_1[[#This Row],[Percent Salary Hike]]&lt;=18,"16-18%",IF(Table_1[[#This Row],[Percent Salary Hike]]&lt;=21,"19-21%","22%+"))))</f>
        <v>16-18%</v>
      </c>
      <c r="AV1056" t="str">
        <f>IF(Table_1[[#This Row],[Years At Company]]&lt;=2,"0-2 Years",IF(Table_1[[#This Row],[Years At Company]]&lt;=5,"3-5 Years",IF(Table_1[[#This Row],[Years At Company]]&lt;=8,"6-8 Years",IF(Table_1[[#This Row],[Years At Company]]&lt;=11,"9-11 Years","12+ Years"))))</f>
        <v>3-5 Years</v>
      </c>
    </row>
    <row r="1057" spans="1:48"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c r="AS1057" s="13" t="str">
        <f>IF(Data!Q1057&lt;=25,"18-25",IF(Data!Q1057&lt;=35,"26-35",IF(Data!Q1057&lt;=45,"36-45","46+")))</f>
        <v>36-45</v>
      </c>
      <c r="AT1057" s="13" t="str">
        <f t="shared" si="16"/>
        <v>Mid Career</v>
      </c>
      <c r="AU1057" t="str">
        <f>IF(Table_1[[#This Row],[Percent Salary Hike]]&lt;=12,"10-12%",IF(Table_1[[#This Row],[Percent Salary Hike]]&lt;=15,"13-15%",IF(Table_1[[#This Row],[Percent Salary Hike]]&lt;=18,"16-18%",IF(Table_1[[#This Row],[Percent Salary Hike]]&lt;=21,"19-21%","22%+"))))</f>
        <v>13-15%</v>
      </c>
      <c r="AV1057" t="str">
        <f>IF(Table_1[[#This Row],[Years At Company]]&lt;=2,"0-2 Years",IF(Table_1[[#This Row],[Years At Company]]&lt;=5,"3-5 Years",IF(Table_1[[#This Row],[Years At Company]]&lt;=8,"6-8 Years",IF(Table_1[[#This Row],[Years At Company]]&lt;=11,"9-11 Years","12+ Years"))))</f>
        <v>3-5 Years</v>
      </c>
    </row>
    <row r="1058" spans="1:48"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c r="AS1058" s="13" t="str">
        <f>IF(Data!Q1058&lt;=25,"18-25",IF(Data!Q1058&lt;=35,"26-35",IF(Data!Q1058&lt;=45,"36-45","46+")))</f>
        <v>26-35</v>
      </c>
      <c r="AT1058" s="13" t="str">
        <f t="shared" si="16"/>
        <v>Early Career</v>
      </c>
      <c r="AU1058" t="str">
        <f>IF(Table_1[[#This Row],[Percent Salary Hike]]&lt;=12,"10-12%",IF(Table_1[[#This Row],[Percent Salary Hike]]&lt;=15,"13-15%",IF(Table_1[[#This Row],[Percent Salary Hike]]&lt;=18,"16-18%",IF(Table_1[[#This Row],[Percent Salary Hike]]&lt;=21,"19-21%","22%+"))))</f>
        <v>10-12%</v>
      </c>
      <c r="AV1058" t="str">
        <f>IF(Table_1[[#This Row],[Years At Company]]&lt;=2,"0-2 Years",IF(Table_1[[#This Row],[Years At Company]]&lt;=5,"3-5 Years",IF(Table_1[[#This Row],[Years At Company]]&lt;=8,"6-8 Years",IF(Table_1[[#This Row],[Years At Company]]&lt;=11,"9-11 Years","12+ Years"))))</f>
        <v>3-5 Years</v>
      </c>
    </row>
    <row r="1059" spans="1:48"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c r="AS1059" s="13" t="str">
        <f>IF(Data!Q1059&lt;=25,"18-25",IF(Data!Q1059&lt;=35,"26-35",IF(Data!Q1059&lt;=45,"36-45","46+")))</f>
        <v>36-45</v>
      </c>
      <c r="AT1059" s="13" t="str">
        <f t="shared" si="16"/>
        <v>Mid Career</v>
      </c>
      <c r="AU1059" t="str">
        <f>IF(Table_1[[#This Row],[Percent Salary Hike]]&lt;=12,"10-12%",IF(Table_1[[#This Row],[Percent Salary Hike]]&lt;=15,"13-15%",IF(Table_1[[#This Row],[Percent Salary Hike]]&lt;=18,"16-18%",IF(Table_1[[#This Row],[Percent Salary Hike]]&lt;=21,"19-21%","22%+"))))</f>
        <v>16-18%</v>
      </c>
      <c r="AV1059" t="str">
        <f>IF(Table_1[[#This Row],[Years At Company]]&lt;=2,"0-2 Years",IF(Table_1[[#This Row],[Years At Company]]&lt;=5,"3-5 Years",IF(Table_1[[#This Row],[Years At Company]]&lt;=8,"6-8 Years",IF(Table_1[[#This Row],[Years At Company]]&lt;=11,"9-11 Years","12+ Years"))))</f>
        <v>3-5 Years</v>
      </c>
    </row>
    <row r="1060" spans="1:48"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c r="AS1060" s="13" t="str">
        <f>IF(Data!Q1060&lt;=25,"18-25",IF(Data!Q1060&lt;=35,"26-35",IF(Data!Q1060&lt;=45,"36-45","46+")))</f>
        <v>26-35</v>
      </c>
      <c r="AT1060" s="13" t="str">
        <f t="shared" si="16"/>
        <v>Early Career</v>
      </c>
      <c r="AU1060" t="str">
        <f>IF(Table_1[[#This Row],[Percent Salary Hike]]&lt;=12,"10-12%",IF(Table_1[[#This Row],[Percent Salary Hike]]&lt;=15,"13-15%",IF(Table_1[[#This Row],[Percent Salary Hike]]&lt;=18,"16-18%",IF(Table_1[[#This Row],[Percent Salary Hike]]&lt;=21,"19-21%","22%+"))))</f>
        <v>13-15%</v>
      </c>
      <c r="AV1060" t="str">
        <f>IF(Table_1[[#This Row],[Years At Company]]&lt;=2,"0-2 Years",IF(Table_1[[#This Row],[Years At Company]]&lt;=5,"3-5 Years",IF(Table_1[[#This Row],[Years At Company]]&lt;=8,"6-8 Years",IF(Table_1[[#This Row],[Years At Company]]&lt;=11,"9-11 Years","12+ Years"))))</f>
        <v>6-8 Years</v>
      </c>
    </row>
    <row r="1061" spans="1:48"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c r="AS1061" s="13" t="str">
        <f>IF(Data!Q1061&lt;=25,"18-25",IF(Data!Q1061&lt;=35,"26-35",IF(Data!Q1061&lt;=45,"36-45","46+")))</f>
        <v>36-45</v>
      </c>
      <c r="AT1061" s="13" t="str">
        <f t="shared" si="16"/>
        <v>Mid Career</v>
      </c>
      <c r="AU1061" t="str">
        <f>IF(Table_1[[#This Row],[Percent Salary Hike]]&lt;=12,"10-12%",IF(Table_1[[#This Row],[Percent Salary Hike]]&lt;=15,"13-15%",IF(Table_1[[#This Row],[Percent Salary Hike]]&lt;=18,"16-18%",IF(Table_1[[#This Row],[Percent Salary Hike]]&lt;=21,"19-21%","22%+"))))</f>
        <v>16-18%</v>
      </c>
      <c r="AV1061" t="str">
        <f>IF(Table_1[[#This Row],[Years At Company]]&lt;=2,"0-2 Years",IF(Table_1[[#This Row],[Years At Company]]&lt;=5,"3-5 Years",IF(Table_1[[#This Row],[Years At Company]]&lt;=8,"6-8 Years",IF(Table_1[[#This Row],[Years At Company]]&lt;=11,"9-11 Years","12+ Years"))))</f>
        <v>0-2 Years</v>
      </c>
    </row>
    <row r="1062" spans="1:48"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c r="AS1062" s="13" t="str">
        <f>IF(Data!Q1062&lt;=25,"18-25",IF(Data!Q1062&lt;=35,"26-35",IF(Data!Q1062&lt;=45,"36-45","46+")))</f>
        <v>46+</v>
      </c>
      <c r="AT1062" s="13" t="str">
        <f t="shared" si="16"/>
        <v>Senior</v>
      </c>
      <c r="AU1062" t="str">
        <f>IF(Table_1[[#This Row],[Percent Salary Hike]]&lt;=12,"10-12%",IF(Table_1[[#This Row],[Percent Salary Hike]]&lt;=15,"13-15%",IF(Table_1[[#This Row],[Percent Salary Hike]]&lt;=18,"16-18%",IF(Table_1[[#This Row],[Percent Salary Hike]]&lt;=21,"19-21%","22%+"))))</f>
        <v>10-12%</v>
      </c>
      <c r="AV1062" t="str">
        <f>IF(Table_1[[#This Row],[Years At Company]]&lt;=2,"0-2 Years",IF(Table_1[[#This Row],[Years At Company]]&lt;=5,"3-5 Years",IF(Table_1[[#This Row],[Years At Company]]&lt;=8,"6-8 Years",IF(Table_1[[#This Row],[Years At Company]]&lt;=11,"9-11 Years","12+ Years"))))</f>
        <v>0-2 Years</v>
      </c>
    </row>
    <row r="1063" spans="1:48"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c r="AS1063" s="13" t="str">
        <f>IF(Data!Q1063&lt;=25,"18-25",IF(Data!Q1063&lt;=35,"26-35",IF(Data!Q1063&lt;=45,"36-45","46+")))</f>
        <v>26-35</v>
      </c>
      <c r="AT1063" s="13" t="str">
        <f t="shared" si="16"/>
        <v>Early Career</v>
      </c>
      <c r="AU1063" t="str">
        <f>IF(Table_1[[#This Row],[Percent Salary Hike]]&lt;=12,"10-12%",IF(Table_1[[#This Row],[Percent Salary Hike]]&lt;=15,"13-15%",IF(Table_1[[#This Row],[Percent Salary Hike]]&lt;=18,"16-18%",IF(Table_1[[#This Row],[Percent Salary Hike]]&lt;=21,"19-21%","22%+"))))</f>
        <v>13-15%</v>
      </c>
      <c r="AV1063" t="str">
        <f>IF(Table_1[[#This Row],[Years At Company]]&lt;=2,"0-2 Years",IF(Table_1[[#This Row],[Years At Company]]&lt;=5,"3-5 Years",IF(Table_1[[#This Row],[Years At Company]]&lt;=8,"6-8 Years",IF(Table_1[[#This Row],[Years At Company]]&lt;=11,"9-11 Years","12+ Years"))))</f>
        <v>6-8 Years</v>
      </c>
    </row>
    <row r="1064" spans="1:48"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c r="AS1064" s="13" t="str">
        <f>IF(Data!Q1064&lt;=25,"18-25",IF(Data!Q1064&lt;=35,"26-35",IF(Data!Q1064&lt;=45,"36-45","46+")))</f>
        <v>18-25</v>
      </c>
      <c r="AT1064" s="13" t="str">
        <f t="shared" si="16"/>
        <v>Young</v>
      </c>
      <c r="AU1064" t="str">
        <f>IF(Table_1[[#This Row],[Percent Salary Hike]]&lt;=12,"10-12%",IF(Table_1[[#This Row],[Percent Salary Hike]]&lt;=15,"13-15%",IF(Table_1[[#This Row],[Percent Salary Hike]]&lt;=18,"16-18%",IF(Table_1[[#This Row],[Percent Salary Hike]]&lt;=21,"19-21%","22%+"))))</f>
        <v>13-15%</v>
      </c>
      <c r="AV1064" t="str">
        <f>IF(Table_1[[#This Row],[Years At Company]]&lt;=2,"0-2 Years",IF(Table_1[[#This Row],[Years At Company]]&lt;=5,"3-5 Years",IF(Table_1[[#This Row],[Years At Company]]&lt;=8,"6-8 Years",IF(Table_1[[#This Row],[Years At Company]]&lt;=11,"9-11 Years","12+ Years"))))</f>
        <v>3-5 Years</v>
      </c>
    </row>
    <row r="1065" spans="1:48"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c r="AS1065" s="13" t="str">
        <f>IF(Data!Q1065&lt;=25,"18-25",IF(Data!Q1065&lt;=35,"26-35",IF(Data!Q1065&lt;=45,"36-45","46+")))</f>
        <v>26-35</v>
      </c>
      <c r="AT1065" s="13" t="str">
        <f t="shared" si="16"/>
        <v>Early Career</v>
      </c>
      <c r="AU1065" t="str">
        <f>IF(Table_1[[#This Row],[Percent Salary Hike]]&lt;=12,"10-12%",IF(Table_1[[#This Row],[Percent Salary Hike]]&lt;=15,"13-15%",IF(Table_1[[#This Row],[Percent Salary Hike]]&lt;=18,"16-18%",IF(Table_1[[#This Row],[Percent Salary Hike]]&lt;=21,"19-21%","22%+"))))</f>
        <v>10-12%</v>
      </c>
      <c r="AV1065" t="str">
        <f>IF(Table_1[[#This Row],[Years At Company]]&lt;=2,"0-2 Years",IF(Table_1[[#This Row],[Years At Company]]&lt;=5,"3-5 Years",IF(Table_1[[#This Row],[Years At Company]]&lt;=8,"6-8 Years",IF(Table_1[[#This Row],[Years At Company]]&lt;=11,"9-11 Years","12+ Years"))))</f>
        <v>6-8 Years</v>
      </c>
    </row>
    <row r="1066" spans="1:48"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c r="AS1066" s="13" t="str">
        <f>IF(Data!Q1066&lt;=25,"18-25",IF(Data!Q1066&lt;=35,"26-35",IF(Data!Q1066&lt;=45,"36-45","46+")))</f>
        <v>26-35</v>
      </c>
      <c r="AT1066" s="13" t="str">
        <f t="shared" si="16"/>
        <v>Early Career</v>
      </c>
      <c r="AU1066" t="str">
        <f>IF(Table_1[[#This Row],[Percent Salary Hike]]&lt;=12,"10-12%",IF(Table_1[[#This Row],[Percent Salary Hike]]&lt;=15,"13-15%",IF(Table_1[[#This Row],[Percent Salary Hike]]&lt;=18,"16-18%",IF(Table_1[[#This Row],[Percent Salary Hike]]&lt;=21,"19-21%","22%+"))))</f>
        <v>13-15%</v>
      </c>
      <c r="AV1066" t="str">
        <f>IF(Table_1[[#This Row],[Years At Company]]&lt;=2,"0-2 Years",IF(Table_1[[#This Row],[Years At Company]]&lt;=5,"3-5 Years",IF(Table_1[[#This Row],[Years At Company]]&lt;=8,"6-8 Years",IF(Table_1[[#This Row],[Years At Company]]&lt;=11,"9-11 Years","12+ Years"))))</f>
        <v>3-5 Years</v>
      </c>
    </row>
    <row r="1067" spans="1:48"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c r="AS1067" s="13" t="str">
        <f>IF(Data!Q1067&lt;=25,"18-25",IF(Data!Q1067&lt;=35,"26-35",IF(Data!Q1067&lt;=45,"36-45","46+")))</f>
        <v>26-35</v>
      </c>
      <c r="AT1067" s="13" t="str">
        <f t="shared" si="16"/>
        <v>Early Career</v>
      </c>
      <c r="AU1067" t="str">
        <f>IF(Table_1[[#This Row],[Percent Salary Hike]]&lt;=12,"10-12%",IF(Table_1[[#This Row],[Percent Salary Hike]]&lt;=15,"13-15%",IF(Table_1[[#This Row],[Percent Salary Hike]]&lt;=18,"16-18%",IF(Table_1[[#This Row],[Percent Salary Hike]]&lt;=21,"19-21%","22%+"))))</f>
        <v>19-21%</v>
      </c>
      <c r="AV1067" t="str">
        <f>IF(Table_1[[#This Row],[Years At Company]]&lt;=2,"0-2 Years",IF(Table_1[[#This Row],[Years At Company]]&lt;=5,"3-5 Years",IF(Table_1[[#This Row],[Years At Company]]&lt;=8,"6-8 Years",IF(Table_1[[#This Row],[Years At Company]]&lt;=11,"9-11 Years","12+ Years"))))</f>
        <v>9-11 Years</v>
      </c>
    </row>
    <row r="1068" spans="1:48"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c r="AS1068" s="13" t="str">
        <f>IF(Data!Q1068&lt;=25,"18-25",IF(Data!Q1068&lt;=35,"26-35",IF(Data!Q1068&lt;=45,"36-45","46+")))</f>
        <v>36-45</v>
      </c>
      <c r="AT1068" s="13" t="str">
        <f t="shared" si="16"/>
        <v>Mid Career</v>
      </c>
      <c r="AU1068" t="str">
        <f>IF(Table_1[[#This Row],[Percent Salary Hike]]&lt;=12,"10-12%",IF(Table_1[[#This Row],[Percent Salary Hike]]&lt;=15,"13-15%",IF(Table_1[[#This Row],[Percent Salary Hike]]&lt;=18,"16-18%",IF(Table_1[[#This Row],[Percent Salary Hike]]&lt;=21,"19-21%","22%+"))))</f>
        <v>10-12%</v>
      </c>
      <c r="AV1068" t="str">
        <f>IF(Table_1[[#This Row],[Years At Company]]&lt;=2,"0-2 Years",IF(Table_1[[#This Row],[Years At Company]]&lt;=5,"3-5 Years",IF(Table_1[[#This Row],[Years At Company]]&lt;=8,"6-8 Years",IF(Table_1[[#This Row],[Years At Company]]&lt;=11,"9-11 Years","12+ Years"))))</f>
        <v>12+ Years</v>
      </c>
    </row>
    <row r="1069" spans="1:48"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c r="AS1069" s="13" t="str">
        <f>IF(Data!Q1069&lt;=25,"18-25",IF(Data!Q1069&lt;=35,"26-35",IF(Data!Q1069&lt;=45,"36-45","46+")))</f>
        <v>46+</v>
      </c>
      <c r="AT1069" s="13" t="str">
        <f t="shared" si="16"/>
        <v>Senior</v>
      </c>
      <c r="AU1069" t="str">
        <f>IF(Table_1[[#This Row],[Percent Salary Hike]]&lt;=12,"10-12%",IF(Table_1[[#This Row],[Percent Salary Hike]]&lt;=15,"13-15%",IF(Table_1[[#This Row],[Percent Salary Hike]]&lt;=18,"16-18%",IF(Table_1[[#This Row],[Percent Salary Hike]]&lt;=21,"19-21%","22%+"))))</f>
        <v>19-21%</v>
      </c>
      <c r="AV1069" t="str">
        <f>IF(Table_1[[#This Row],[Years At Company]]&lt;=2,"0-2 Years",IF(Table_1[[#This Row],[Years At Company]]&lt;=5,"3-5 Years",IF(Table_1[[#This Row],[Years At Company]]&lt;=8,"6-8 Years",IF(Table_1[[#This Row],[Years At Company]]&lt;=11,"9-11 Years","12+ Years"))))</f>
        <v>12+ Years</v>
      </c>
    </row>
    <row r="1070" spans="1:48"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c r="AS1070" s="13" t="str">
        <f>IF(Data!Q1070&lt;=25,"18-25",IF(Data!Q1070&lt;=35,"26-35",IF(Data!Q1070&lt;=45,"36-45","46+")))</f>
        <v>46+</v>
      </c>
      <c r="AT1070" s="13" t="str">
        <f t="shared" si="16"/>
        <v>Senior</v>
      </c>
      <c r="AU1070" t="str">
        <f>IF(Table_1[[#This Row],[Percent Salary Hike]]&lt;=12,"10-12%",IF(Table_1[[#This Row],[Percent Salary Hike]]&lt;=15,"13-15%",IF(Table_1[[#This Row],[Percent Salary Hike]]&lt;=18,"16-18%",IF(Table_1[[#This Row],[Percent Salary Hike]]&lt;=21,"19-21%","22%+"))))</f>
        <v>10-12%</v>
      </c>
      <c r="AV1070" t="str">
        <f>IF(Table_1[[#This Row],[Years At Company]]&lt;=2,"0-2 Years",IF(Table_1[[#This Row],[Years At Company]]&lt;=5,"3-5 Years",IF(Table_1[[#This Row],[Years At Company]]&lt;=8,"6-8 Years",IF(Table_1[[#This Row],[Years At Company]]&lt;=11,"9-11 Years","12+ Years"))))</f>
        <v>12+ Years</v>
      </c>
    </row>
    <row r="1071" spans="1:48"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c r="AS1071" s="13" t="str">
        <f>IF(Data!Q1071&lt;=25,"18-25",IF(Data!Q1071&lt;=35,"26-35",IF(Data!Q1071&lt;=45,"36-45","46+")))</f>
        <v>46+</v>
      </c>
      <c r="AT1071" s="13" t="str">
        <f t="shared" si="16"/>
        <v>Senior</v>
      </c>
      <c r="AU1071" t="str">
        <f>IF(Table_1[[#This Row],[Percent Salary Hike]]&lt;=12,"10-12%",IF(Table_1[[#This Row],[Percent Salary Hike]]&lt;=15,"13-15%",IF(Table_1[[#This Row],[Percent Salary Hike]]&lt;=18,"16-18%",IF(Table_1[[#This Row],[Percent Salary Hike]]&lt;=21,"19-21%","22%+"))))</f>
        <v>13-15%</v>
      </c>
      <c r="AV1071" t="str">
        <f>IF(Table_1[[#This Row],[Years At Company]]&lt;=2,"0-2 Years",IF(Table_1[[#This Row],[Years At Company]]&lt;=5,"3-5 Years",IF(Table_1[[#This Row],[Years At Company]]&lt;=8,"6-8 Years",IF(Table_1[[#This Row],[Years At Company]]&lt;=11,"9-11 Years","12+ Years"))))</f>
        <v>6-8 Years</v>
      </c>
    </row>
    <row r="1072" spans="1:48"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c r="AS1072" s="13" t="str">
        <f>IF(Data!Q1072&lt;=25,"18-25",IF(Data!Q1072&lt;=35,"26-35",IF(Data!Q1072&lt;=45,"36-45","46+")))</f>
        <v>26-35</v>
      </c>
      <c r="AT1072" s="13" t="str">
        <f t="shared" si="16"/>
        <v>Early Career</v>
      </c>
      <c r="AU1072" t="str">
        <f>IF(Table_1[[#This Row],[Percent Salary Hike]]&lt;=12,"10-12%",IF(Table_1[[#This Row],[Percent Salary Hike]]&lt;=15,"13-15%",IF(Table_1[[#This Row],[Percent Salary Hike]]&lt;=18,"16-18%",IF(Table_1[[#This Row],[Percent Salary Hike]]&lt;=21,"19-21%","22%+"))))</f>
        <v>13-15%</v>
      </c>
      <c r="AV1072" t="str">
        <f>IF(Table_1[[#This Row],[Years At Company]]&lt;=2,"0-2 Years",IF(Table_1[[#This Row],[Years At Company]]&lt;=5,"3-5 Years",IF(Table_1[[#This Row],[Years At Company]]&lt;=8,"6-8 Years",IF(Table_1[[#This Row],[Years At Company]]&lt;=11,"9-11 Years","12+ Years"))))</f>
        <v>3-5 Years</v>
      </c>
    </row>
    <row r="1073" spans="1:48"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c r="AS1073" s="13" t="str">
        <f>IF(Data!Q1073&lt;=25,"18-25",IF(Data!Q1073&lt;=35,"26-35",IF(Data!Q1073&lt;=45,"36-45","46+")))</f>
        <v>46+</v>
      </c>
      <c r="AT1073" s="13" t="str">
        <f t="shared" si="16"/>
        <v>Senior</v>
      </c>
      <c r="AU1073" t="str">
        <f>IF(Table_1[[#This Row],[Percent Salary Hike]]&lt;=12,"10-12%",IF(Table_1[[#This Row],[Percent Salary Hike]]&lt;=15,"13-15%",IF(Table_1[[#This Row],[Percent Salary Hike]]&lt;=18,"16-18%",IF(Table_1[[#This Row],[Percent Salary Hike]]&lt;=21,"19-21%","22%+"))))</f>
        <v>13-15%</v>
      </c>
      <c r="AV1073" t="str">
        <f>IF(Table_1[[#This Row],[Years At Company]]&lt;=2,"0-2 Years",IF(Table_1[[#This Row],[Years At Company]]&lt;=5,"3-5 Years",IF(Table_1[[#This Row],[Years At Company]]&lt;=8,"6-8 Years",IF(Table_1[[#This Row],[Years At Company]]&lt;=11,"9-11 Years","12+ Years"))))</f>
        <v>3-5 Years</v>
      </c>
    </row>
    <row r="1074" spans="1:48"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c r="AS1074" s="13" t="str">
        <f>IF(Data!Q1074&lt;=25,"18-25",IF(Data!Q1074&lt;=35,"26-35",IF(Data!Q1074&lt;=45,"36-45","46+")))</f>
        <v>36-45</v>
      </c>
      <c r="AT1074" s="13" t="str">
        <f t="shared" si="16"/>
        <v>Mid Career</v>
      </c>
      <c r="AU1074" t="str">
        <f>IF(Table_1[[#This Row],[Percent Salary Hike]]&lt;=12,"10-12%",IF(Table_1[[#This Row],[Percent Salary Hike]]&lt;=15,"13-15%",IF(Table_1[[#This Row],[Percent Salary Hike]]&lt;=18,"16-18%",IF(Table_1[[#This Row],[Percent Salary Hike]]&lt;=21,"19-21%","22%+"))))</f>
        <v>10-12%</v>
      </c>
      <c r="AV1074" t="str">
        <f>IF(Table_1[[#This Row],[Years At Company]]&lt;=2,"0-2 Years",IF(Table_1[[#This Row],[Years At Company]]&lt;=5,"3-5 Years",IF(Table_1[[#This Row],[Years At Company]]&lt;=8,"6-8 Years",IF(Table_1[[#This Row],[Years At Company]]&lt;=11,"9-11 Years","12+ Years"))))</f>
        <v>9-11 Years</v>
      </c>
    </row>
    <row r="1075" spans="1:48"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c r="AS1075" s="13" t="str">
        <f>IF(Data!Q1075&lt;=25,"18-25",IF(Data!Q1075&lt;=35,"26-35",IF(Data!Q1075&lt;=45,"36-45","46+")))</f>
        <v>36-45</v>
      </c>
      <c r="AT1075" s="13" t="str">
        <f t="shared" si="16"/>
        <v>Mid Career</v>
      </c>
      <c r="AU1075" t="str">
        <f>IF(Table_1[[#This Row],[Percent Salary Hike]]&lt;=12,"10-12%",IF(Table_1[[#This Row],[Percent Salary Hike]]&lt;=15,"13-15%",IF(Table_1[[#This Row],[Percent Salary Hike]]&lt;=18,"16-18%",IF(Table_1[[#This Row],[Percent Salary Hike]]&lt;=21,"19-21%","22%+"))))</f>
        <v>13-15%</v>
      </c>
      <c r="AV1075" t="str">
        <f>IF(Table_1[[#This Row],[Years At Company]]&lt;=2,"0-2 Years",IF(Table_1[[#This Row],[Years At Company]]&lt;=5,"3-5 Years",IF(Table_1[[#This Row],[Years At Company]]&lt;=8,"6-8 Years",IF(Table_1[[#This Row],[Years At Company]]&lt;=11,"9-11 Years","12+ Years"))))</f>
        <v>6-8 Years</v>
      </c>
    </row>
    <row r="1076" spans="1:48"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c r="AS1076" s="13" t="str">
        <f>IF(Data!Q1076&lt;=25,"18-25",IF(Data!Q1076&lt;=35,"26-35",IF(Data!Q1076&lt;=45,"36-45","46+")))</f>
        <v>36-45</v>
      </c>
      <c r="AT1076" s="13" t="str">
        <f t="shared" si="16"/>
        <v>Mid Career</v>
      </c>
      <c r="AU1076" t="str">
        <f>IF(Table_1[[#This Row],[Percent Salary Hike]]&lt;=12,"10-12%",IF(Table_1[[#This Row],[Percent Salary Hike]]&lt;=15,"13-15%",IF(Table_1[[#This Row],[Percent Salary Hike]]&lt;=18,"16-18%",IF(Table_1[[#This Row],[Percent Salary Hike]]&lt;=21,"19-21%","22%+"))))</f>
        <v>10-12%</v>
      </c>
      <c r="AV1076" t="str">
        <f>IF(Table_1[[#This Row],[Years At Company]]&lt;=2,"0-2 Years",IF(Table_1[[#This Row],[Years At Company]]&lt;=5,"3-5 Years",IF(Table_1[[#This Row],[Years At Company]]&lt;=8,"6-8 Years",IF(Table_1[[#This Row],[Years At Company]]&lt;=11,"9-11 Years","12+ Years"))))</f>
        <v>12+ Years</v>
      </c>
    </row>
    <row r="1077" spans="1:48"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c r="AS1077" s="13" t="str">
        <f>IF(Data!Q1077&lt;=25,"18-25",IF(Data!Q1077&lt;=35,"26-35",IF(Data!Q1077&lt;=45,"36-45","46+")))</f>
        <v>36-45</v>
      </c>
      <c r="AT1077" s="13" t="str">
        <f t="shared" si="16"/>
        <v>Mid Career</v>
      </c>
      <c r="AU1077" t="str">
        <f>IF(Table_1[[#This Row],[Percent Salary Hike]]&lt;=12,"10-12%",IF(Table_1[[#This Row],[Percent Salary Hike]]&lt;=15,"13-15%",IF(Table_1[[#This Row],[Percent Salary Hike]]&lt;=18,"16-18%",IF(Table_1[[#This Row],[Percent Salary Hike]]&lt;=21,"19-21%","22%+"))))</f>
        <v>13-15%</v>
      </c>
      <c r="AV1077" t="str">
        <f>IF(Table_1[[#This Row],[Years At Company]]&lt;=2,"0-2 Years",IF(Table_1[[#This Row],[Years At Company]]&lt;=5,"3-5 Years",IF(Table_1[[#This Row],[Years At Company]]&lt;=8,"6-8 Years",IF(Table_1[[#This Row],[Years At Company]]&lt;=11,"9-11 Years","12+ Years"))))</f>
        <v>9-11 Years</v>
      </c>
    </row>
    <row r="1078" spans="1:48"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c r="AS1078" s="13" t="str">
        <f>IF(Data!Q1078&lt;=25,"18-25",IF(Data!Q1078&lt;=35,"26-35",IF(Data!Q1078&lt;=45,"36-45","46+")))</f>
        <v>26-35</v>
      </c>
      <c r="AT1078" s="13" t="str">
        <f t="shared" si="16"/>
        <v>Early Career</v>
      </c>
      <c r="AU1078" t="str">
        <f>IF(Table_1[[#This Row],[Percent Salary Hike]]&lt;=12,"10-12%",IF(Table_1[[#This Row],[Percent Salary Hike]]&lt;=15,"13-15%",IF(Table_1[[#This Row],[Percent Salary Hike]]&lt;=18,"16-18%",IF(Table_1[[#This Row],[Percent Salary Hike]]&lt;=21,"19-21%","22%+"))))</f>
        <v>19-21%</v>
      </c>
      <c r="AV1078" t="str">
        <f>IF(Table_1[[#This Row],[Years At Company]]&lt;=2,"0-2 Years",IF(Table_1[[#This Row],[Years At Company]]&lt;=5,"3-5 Years",IF(Table_1[[#This Row],[Years At Company]]&lt;=8,"6-8 Years",IF(Table_1[[#This Row],[Years At Company]]&lt;=11,"9-11 Years","12+ Years"))))</f>
        <v>0-2 Years</v>
      </c>
    </row>
    <row r="1079" spans="1:48"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c r="AS1079" s="13" t="str">
        <f>IF(Data!Q1079&lt;=25,"18-25",IF(Data!Q1079&lt;=35,"26-35",IF(Data!Q1079&lt;=45,"36-45","46+")))</f>
        <v>46+</v>
      </c>
      <c r="AT1079" s="13" t="str">
        <f t="shared" si="16"/>
        <v>Senior</v>
      </c>
      <c r="AU1079" t="str">
        <f>IF(Table_1[[#This Row],[Percent Salary Hike]]&lt;=12,"10-12%",IF(Table_1[[#This Row],[Percent Salary Hike]]&lt;=15,"13-15%",IF(Table_1[[#This Row],[Percent Salary Hike]]&lt;=18,"16-18%",IF(Table_1[[#This Row],[Percent Salary Hike]]&lt;=21,"19-21%","22%+"))))</f>
        <v>10-12%</v>
      </c>
      <c r="AV1079" t="str">
        <f>IF(Table_1[[#This Row],[Years At Company]]&lt;=2,"0-2 Years",IF(Table_1[[#This Row],[Years At Company]]&lt;=5,"3-5 Years",IF(Table_1[[#This Row],[Years At Company]]&lt;=8,"6-8 Years",IF(Table_1[[#This Row],[Years At Company]]&lt;=11,"9-11 Years","12+ Years"))))</f>
        <v>12+ Years</v>
      </c>
    </row>
    <row r="1080" spans="1:48"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c r="AS1080" s="13" t="str">
        <f>IF(Data!Q1080&lt;=25,"18-25",IF(Data!Q1080&lt;=35,"26-35",IF(Data!Q1080&lt;=45,"36-45","46+")))</f>
        <v>46+</v>
      </c>
      <c r="AT1080" s="13" t="str">
        <f t="shared" si="16"/>
        <v>Senior</v>
      </c>
      <c r="AU1080" t="str">
        <f>IF(Table_1[[#This Row],[Percent Salary Hike]]&lt;=12,"10-12%",IF(Table_1[[#This Row],[Percent Salary Hike]]&lt;=15,"13-15%",IF(Table_1[[#This Row],[Percent Salary Hike]]&lt;=18,"16-18%",IF(Table_1[[#This Row],[Percent Salary Hike]]&lt;=21,"19-21%","22%+"))))</f>
        <v>16-18%</v>
      </c>
      <c r="AV1080" t="str">
        <f>IF(Table_1[[#This Row],[Years At Company]]&lt;=2,"0-2 Years",IF(Table_1[[#This Row],[Years At Company]]&lt;=5,"3-5 Years",IF(Table_1[[#This Row],[Years At Company]]&lt;=8,"6-8 Years",IF(Table_1[[#This Row],[Years At Company]]&lt;=11,"9-11 Years","12+ Years"))))</f>
        <v>0-2 Years</v>
      </c>
    </row>
    <row r="1081" spans="1:48"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c r="AS1081" s="13" t="str">
        <f>IF(Data!Q1081&lt;=25,"18-25",IF(Data!Q1081&lt;=35,"26-35",IF(Data!Q1081&lt;=45,"36-45","46+")))</f>
        <v>36-45</v>
      </c>
      <c r="AT1081" s="13" t="str">
        <f t="shared" si="16"/>
        <v>Mid Career</v>
      </c>
      <c r="AU1081" t="str">
        <f>IF(Table_1[[#This Row],[Percent Salary Hike]]&lt;=12,"10-12%",IF(Table_1[[#This Row],[Percent Salary Hike]]&lt;=15,"13-15%",IF(Table_1[[#This Row],[Percent Salary Hike]]&lt;=18,"16-18%",IF(Table_1[[#This Row],[Percent Salary Hike]]&lt;=21,"19-21%","22%+"))))</f>
        <v>13-15%</v>
      </c>
      <c r="AV1081" t="str">
        <f>IF(Table_1[[#This Row],[Years At Company]]&lt;=2,"0-2 Years",IF(Table_1[[#This Row],[Years At Company]]&lt;=5,"3-5 Years",IF(Table_1[[#This Row],[Years At Company]]&lt;=8,"6-8 Years",IF(Table_1[[#This Row],[Years At Company]]&lt;=11,"9-11 Years","12+ Years"))))</f>
        <v>3-5 Years</v>
      </c>
    </row>
    <row r="1082" spans="1:48"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c r="AS1082" s="13" t="str">
        <f>IF(Data!Q1082&lt;=25,"18-25",IF(Data!Q1082&lt;=35,"26-35",IF(Data!Q1082&lt;=45,"36-45","46+")))</f>
        <v>26-35</v>
      </c>
      <c r="AT1082" s="13" t="str">
        <f t="shared" si="16"/>
        <v>Early Career</v>
      </c>
      <c r="AU1082" t="str">
        <f>IF(Table_1[[#This Row],[Percent Salary Hike]]&lt;=12,"10-12%",IF(Table_1[[#This Row],[Percent Salary Hike]]&lt;=15,"13-15%",IF(Table_1[[#This Row],[Percent Salary Hike]]&lt;=18,"16-18%",IF(Table_1[[#This Row],[Percent Salary Hike]]&lt;=21,"19-21%","22%+"))))</f>
        <v>13-15%</v>
      </c>
      <c r="AV1082" t="str">
        <f>IF(Table_1[[#This Row],[Years At Company]]&lt;=2,"0-2 Years",IF(Table_1[[#This Row],[Years At Company]]&lt;=5,"3-5 Years",IF(Table_1[[#This Row],[Years At Company]]&lt;=8,"6-8 Years",IF(Table_1[[#This Row],[Years At Company]]&lt;=11,"9-11 Years","12+ Years"))))</f>
        <v>12+ Years</v>
      </c>
    </row>
    <row r="1083" spans="1:48"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c r="AS1083" s="13" t="str">
        <f>IF(Data!Q1083&lt;=25,"18-25",IF(Data!Q1083&lt;=35,"26-35",IF(Data!Q1083&lt;=45,"36-45","46+")))</f>
        <v>36-45</v>
      </c>
      <c r="AT1083" s="13" t="str">
        <f t="shared" si="16"/>
        <v>Mid Career</v>
      </c>
      <c r="AU1083" t="str">
        <f>IF(Table_1[[#This Row],[Percent Salary Hike]]&lt;=12,"10-12%",IF(Table_1[[#This Row],[Percent Salary Hike]]&lt;=15,"13-15%",IF(Table_1[[#This Row],[Percent Salary Hike]]&lt;=18,"16-18%",IF(Table_1[[#This Row],[Percent Salary Hike]]&lt;=21,"19-21%","22%+"))))</f>
        <v>19-21%</v>
      </c>
      <c r="AV1083" t="str">
        <f>IF(Table_1[[#This Row],[Years At Company]]&lt;=2,"0-2 Years",IF(Table_1[[#This Row],[Years At Company]]&lt;=5,"3-5 Years",IF(Table_1[[#This Row],[Years At Company]]&lt;=8,"6-8 Years",IF(Table_1[[#This Row],[Years At Company]]&lt;=11,"9-11 Years","12+ Years"))))</f>
        <v>9-11 Years</v>
      </c>
    </row>
    <row r="1084" spans="1:48"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c r="AS1084" s="13" t="str">
        <f>IF(Data!Q1084&lt;=25,"18-25",IF(Data!Q1084&lt;=35,"26-35",IF(Data!Q1084&lt;=45,"36-45","46+")))</f>
        <v>26-35</v>
      </c>
      <c r="AT1084" s="13" t="str">
        <f t="shared" si="16"/>
        <v>Early Career</v>
      </c>
      <c r="AU1084" t="str">
        <f>IF(Table_1[[#This Row],[Percent Salary Hike]]&lt;=12,"10-12%",IF(Table_1[[#This Row],[Percent Salary Hike]]&lt;=15,"13-15%",IF(Table_1[[#This Row],[Percent Salary Hike]]&lt;=18,"16-18%",IF(Table_1[[#This Row],[Percent Salary Hike]]&lt;=21,"19-21%","22%+"))))</f>
        <v>10-12%</v>
      </c>
      <c r="AV1084" t="str">
        <f>IF(Table_1[[#This Row],[Years At Company]]&lt;=2,"0-2 Years",IF(Table_1[[#This Row],[Years At Company]]&lt;=5,"3-5 Years",IF(Table_1[[#This Row],[Years At Company]]&lt;=8,"6-8 Years",IF(Table_1[[#This Row],[Years At Company]]&lt;=11,"9-11 Years","12+ Years"))))</f>
        <v>9-11 Years</v>
      </c>
    </row>
    <row r="1085" spans="1:48"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c r="AS1085" s="13" t="str">
        <f>IF(Data!Q1085&lt;=25,"18-25",IF(Data!Q1085&lt;=35,"26-35",IF(Data!Q1085&lt;=45,"36-45","46+")))</f>
        <v>36-45</v>
      </c>
      <c r="AT1085" s="13" t="str">
        <f t="shared" si="16"/>
        <v>Mid Career</v>
      </c>
      <c r="AU1085" t="str">
        <f>IF(Table_1[[#This Row],[Percent Salary Hike]]&lt;=12,"10-12%",IF(Table_1[[#This Row],[Percent Salary Hike]]&lt;=15,"13-15%",IF(Table_1[[#This Row],[Percent Salary Hike]]&lt;=18,"16-18%",IF(Table_1[[#This Row],[Percent Salary Hike]]&lt;=21,"19-21%","22%+"))))</f>
        <v>13-15%</v>
      </c>
      <c r="AV1085" t="str">
        <f>IF(Table_1[[#This Row],[Years At Company]]&lt;=2,"0-2 Years",IF(Table_1[[#This Row],[Years At Company]]&lt;=5,"3-5 Years",IF(Table_1[[#This Row],[Years At Company]]&lt;=8,"6-8 Years",IF(Table_1[[#This Row],[Years At Company]]&lt;=11,"9-11 Years","12+ Years"))))</f>
        <v>3-5 Years</v>
      </c>
    </row>
    <row r="1086" spans="1:48"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c r="AS1086" s="13" t="str">
        <f>IF(Data!Q1086&lt;=25,"18-25",IF(Data!Q1086&lt;=35,"26-35",IF(Data!Q1086&lt;=45,"36-45","46+")))</f>
        <v>26-35</v>
      </c>
      <c r="AT1086" s="13" t="str">
        <f t="shared" si="16"/>
        <v>Early Career</v>
      </c>
      <c r="AU1086" t="str">
        <f>IF(Table_1[[#This Row],[Percent Salary Hike]]&lt;=12,"10-12%",IF(Table_1[[#This Row],[Percent Salary Hike]]&lt;=15,"13-15%",IF(Table_1[[#This Row],[Percent Salary Hike]]&lt;=18,"16-18%",IF(Table_1[[#This Row],[Percent Salary Hike]]&lt;=21,"19-21%","22%+"))))</f>
        <v>19-21%</v>
      </c>
      <c r="AV1086" t="str">
        <f>IF(Table_1[[#This Row],[Years At Company]]&lt;=2,"0-2 Years",IF(Table_1[[#This Row],[Years At Company]]&lt;=5,"3-5 Years",IF(Table_1[[#This Row],[Years At Company]]&lt;=8,"6-8 Years",IF(Table_1[[#This Row],[Years At Company]]&lt;=11,"9-11 Years","12+ Years"))))</f>
        <v>12+ Years</v>
      </c>
    </row>
    <row r="1087" spans="1:48"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c r="AS1087" s="13" t="str">
        <f>IF(Data!Q1087&lt;=25,"18-25",IF(Data!Q1087&lt;=35,"26-35",IF(Data!Q1087&lt;=45,"36-45","46+")))</f>
        <v>26-35</v>
      </c>
      <c r="AT1087" s="13" t="str">
        <f t="shared" si="16"/>
        <v>Early Career</v>
      </c>
      <c r="AU1087" t="str">
        <f>IF(Table_1[[#This Row],[Percent Salary Hike]]&lt;=12,"10-12%",IF(Table_1[[#This Row],[Percent Salary Hike]]&lt;=15,"13-15%",IF(Table_1[[#This Row],[Percent Salary Hike]]&lt;=18,"16-18%",IF(Table_1[[#This Row],[Percent Salary Hike]]&lt;=21,"19-21%","22%+"))))</f>
        <v>13-15%</v>
      </c>
      <c r="AV1087" t="str">
        <f>IF(Table_1[[#This Row],[Years At Company]]&lt;=2,"0-2 Years",IF(Table_1[[#This Row],[Years At Company]]&lt;=5,"3-5 Years",IF(Table_1[[#This Row],[Years At Company]]&lt;=8,"6-8 Years",IF(Table_1[[#This Row],[Years At Company]]&lt;=11,"9-11 Years","12+ Years"))))</f>
        <v>6-8 Years</v>
      </c>
    </row>
    <row r="1088" spans="1:48"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c r="AS1088" s="13" t="str">
        <f>IF(Data!Q1088&lt;=25,"18-25",IF(Data!Q1088&lt;=35,"26-35",IF(Data!Q1088&lt;=45,"36-45","46+")))</f>
        <v>36-45</v>
      </c>
      <c r="AT1088" s="13" t="str">
        <f t="shared" si="16"/>
        <v>Mid Career</v>
      </c>
      <c r="AU1088" t="str">
        <f>IF(Table_1[[#This Row],[Percent Salary Hike]]&lt;=12,"10-12%",IF(Table_1[[#This Row],[Percent Salary Hike]]&lt;=15,"13-15%",IF(Table_1[[#This Row],[Percent Salary Hike]]&lt;=18,"16-18%",IF(Table_1[[#This Row],[Percent Salary Hike]]&lt;=21,"19-21%","22%+"))))</f>
        <v>10-12%</v>
      </c>
      <c r="AV1088" t="str">
        <f>IF(Table_1[[#This Row],[Years At Company]]&lt;=2,"0-2 Years",IF(Table_1[[#This Row],[Years At Company]]&lt;=5,"3-5 Years",IF(Table_1[[#This Row],[Years At Company]]&lt;=8,"6-8 Years",IF(Table_1[[#This Row],[Years At Company]]&lt;=11,"9-11 Years","12+ Years"))))</f>
        <v>3-5 Years</v>
      </c>
    </row>
    <row r="1089" spans="1:48"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c r="AS1089" s="13" t="str">
        <f>IF(Data!Q1089&lt;=25,"18-25",IF(Data!Q1089&lt;=35,"26-35",IF(Data!Q1089&lt;=45,"36-45","46+")))</f>
        <v>36-45</v>
      </c>
      <c r="AT1089" s="13" t="str">
        <f t="shared" si="16"/>
        <v>Mid Career</v>
      </c>
      <c r="AU1089" t="str">
        <f>IF(Table_1[[#This Row],[Percent Salary Hike]]&lt;=12,"10-12%",IF(Table_1[[#This Row],[Percent Salary Hike]]&lt;=15,"13-15%",IF(Table_1[[#This Row],[Percent Salary Hike]]&lt;=18,"16-18%",IF(Table_1[[#This Row],[Percent Salary Hike]]&lt;=21,"19-21%","22%+"))))</f>
        <v>13-15%</v>
      </c>
      <c r="AV1089" t="str">
        <f>IF(Table_1[[#This Row],[Years At Company]]&lt;=2,"0-2 Years",IF(Table_1[[#This Row],[Years At Company]]&lt;=5,"3-5 Years",IF(Table_1[[#This Row],[Years At Company]]&lt;=8,"6-8 Years",IF(Table_1[[#This Row],[Years At Company]]&lt;=11,"9-11 Years","12+ Years"))))</f>
        <v>0-2 Years</v>
      </c>
    </row>
    <row r="1090" spans="1:48"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c r="AS1090" s="13" t="str">
        <f>IF(Data!Q1090&lt;=25,"18-25",IF(Data!Q1090&lt;=35,"26-35",IF(Data!Q1090&lt;=45,"36-45","46+")))</f>
        <v>18-25</v>
      </c>
      <c r="AT1090" s="13" t="str">
        <f t="shared" ref="AT1090:AT1153" si="17">IF(AS1090="18-25","Young",IF(AS1090="26-35","Early Career",IF(AS1090="36-45","Mid Career","Senior")))</f>
        <v>Young</v>
      </c>
      <c r="AU1090" t="str">
        <f>IF(Table_1[[#This Row],[Percent Salary Hike]]&lt;=12,"10-12%",IF(Table_1[[#This Row],[Percent Salary Hike]]&lt;=15,"13-15%",IF(Table_1[[#This Row],[Percent Salary Hike]]&lt;=18,"16-18%",IF(Table_1[[#This Row],[Percent Salary Hike]]&lt;=21,"19-21%","22%+"))))</f>
        <v>19-21%</v>
      </c>
      <c r="AV1090" t="str">
        <f>IF(Table_1[[#This Row],[Years At Company]]&lt;=2,"0-2 Years",IF(Table_1[[#This Row],[Years At Company]]&lt;=5,"3-5 Years",IF(Table_1[[#This Row],[Years At Company]]&lt;=8,"6-8 Years",IF(Table_1[[#This Row],[Years At Company]]&lt;=11,"9-11 Years","12+ Years"))))</f>
        <v>0-2 Years</v>
      </c>
    </row>
    <row r="1091" spans="1:48"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c r="AS1091" s="13" t="str">
        <f>IF(Data!Q1091&lt;=25,"18-25",IF(Data!Q1091&lt;=35,"26-35",IF(Data!Q1091&lt;=45,"36-45","46+")))</f>
        <v>36-45</v>
      </c>
      <c r="AT1091" s="13" t="str">
        <f t="shared" si="17"/>
        <v>Mid Career</v>
      </c>
      <c r="AU1091" t="str">
        <f>IF(Table_1[[#This Row],[Percent Salary Hike]]&lt;=12,"10-12%",IF(Table_1[[#This Row],[Percent Salary Hike]]&lt;=15,"13-15%",IF(Table_1[[#This Row],[Percent Salary Hike]]&lt;=18,"16-18%",IF(Table_1[[#This Row],[Percent Salary Hike]]&lt;=21,"19-21%","22%+"))))</f>
        <v>13-15%</v>
      </c>
      <c r="AV1091" t="str">
        <f>IF(Table_1[[#This Row],[Years At Company]]&lt;=2,"0-2 Years",IF(Table_1[[#This Row],[Years At Company]]&lt;=5,"3-5 Years",IF(Table_1[[#This Row],[Years At Company]]&lt;=8,"6-8 Years",IF(Table_1[[#This Row],[Years At Company]]&lt;=11,"9-11 Years","12+ Years"))))</f>
        <v>12+ Years</v>
      </c>
    </row>
    <row r="1092" spans="1:48"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c r="AS1092" s="13" t="str">
        <f>IF(Data!Q1092&lt;=25,"18-25",IF(Data!Q1092&lt;=35,"26-35",IF(Data!Q1092&lt;=45,"36-45","46+")))</f>
        <v>26-35</v>
      </c>
      <c r="AT1092" s="13" t="str">
        <f t="shared" si="17"/>
        <v>Early Career</v>
      </c>
      <c r="AU1092" t="str">
        <f>IF(Table_1[[#This Row],[Percent Salary Hike]]&lt;=12,"10-12%",IF(Table_1[[#This Row],[Percent Salary Hike]]&lt;=15,"13-15%",IF(Table_1[[#This Row],[Percent Salary Hike]]&lt;=18,"16-18%",IF(Table_1[[#This Row],[Percent Salary Hike]]&lt;=21,"19-21%","22%+"))))</f>
        <v>10-12%</v>
      </c>
      <c r="AV1092" t="str">
        <f>IF(Table_1[[#This Row],[Years At Company]]&lt;=2,"0-2 Years",IF(Table_1[[#This Row],[Years At Company]]&lt;=5,"3-5 Years",IF(Table_1[[#This Row],[Years At Company]]&lt;=8,"6-8 Years",IF(Table_1[[#This Row],[Years At Company]]&lt;=11,"9-11 Years","12+ Years"))))</f>
        <v>0-2 Years</v>
      </c>
    </row>
    <row r="1093" spans="1:48"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c r="AS1093" s="13" t="str">
        <f>IF(Data!Q1093&lt;=25,"18-25",IF(Data!Q1093&lt;=35,"26-35",IF(Data!Q1093&lt;=45,"36-45","46+")))</f>
        <v>26-35</v>
      </c>
      <c r="AT1093" s="13" t="str">
        <f t="shared" si="17"/>
        <v>Early Career</v>
      </c>
      <c r="AU1093" t="str">
        <f>IF(Table_1[[#This Row],[Percent Salary Hike]]&lt;=12,"10-12%",IF(Table_1[[#This Row],[Percent Salary Hike]]&lt;=15,"13-15%",IF(Table_1[[#This Row],[Percent Salary Hike]]&lt;=18,"16-18%",IF(Table_1[[#This Row],[Percent Salary Hike]]&lt;=21,"19-21%","22%+"))))</f>
        <v>16-18%</v>
      </c>
      <c r="AV1093" t="str">
        <f>IF(Table_1[[#This Row],[Years At Company]]&lt;=2,"0-2 Years",IF(Table_1[[#This Row],[Years At Company]]&lt;=5,"3-5 Years",IF(Table_1[[#This Row],[Years At Company]]&lt;=8,"6-8 Years",IF(Table_1[[#This Row],[Years At Company]]&lt;=11,"9-11 Years","12+ Years"))))</f>
        <v>3-5 Years</v>
      </c>
    </row>
    <row r="1094" spans="1:48"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c r="AS1094" s="13" t="str">
        <f>IF(Data!Q1094&lt;=25,"18-25",IF(Data!Q1094&lt;=35,"26-35",IF(Data!Q1094&lt;=45,"36-45","46+")))</f>
        <v>36-45</v>
      </c>
      <c r="AT1094" s="13" t="str">
        <f t="shared" si="17"/>
        <v>Mid Career</v>
      </c>
      <c r="AU1094" t="str">
        <f>IF(Table_1[[#This Row],[Percent Salary Hike]]&lt;=12,"10-12%",IF(Table_1[[#This Row],[Percent Salary Hike]]&lt;=15,"13-15%",IF(Table_1[[#This Row],[Percent Salary Hike]]&lt;=18,"16-18%",IF(Table_1[[#This Row],[Percent Salary Hike]]&lt;=21,"19-21%","22%+"))))</f>
        <v>13-15%</v>
      </c>
      <c r="AV1094" t="str">
        <f>IF(Table_1[[#This Row],[Years At Company]]&lt;=2,"0-2 Years",IF(Table_1[[#This Row],[Years At Company]]&lt;=5,"3-5 Years",IF(Table_1[[#This Row],[Years At Company]]&lt;=8,"6-8 Years",IF(Table_1[[#This Row],[Years At Company]]&lt;=11,"9-11 Years","12+ Years"))))</f>
        <v>3-5 Years</v>
      </c>
    </row>
    <row r="1095" spans="1:48"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c r="AS1095" s="13" t="str">
        <f>IF(Data!Q1095&lt;=25,"18-25",IF(Data!Q1095&lt;=35,"26-35",IF(Data!Q1095&lt;=45,"36-45","46+")))</f>
        <v>46+</v>
      </c>
      <c r="AT1095" s="13" t="str">
        <f t="shared" si="17"/>
        <v>Senior</v>
      </c>
      <c r="AU1095" t="str">
        <f>IF(Table_1[[#This Row],[Percent Salary Hike]]&lt;=12,"10-12%",IF(Table_1[[#This Row],[Percent Salary Hike]]&lt;=15,"13-15%",IF(Table_1[[#This Row],[Percent Salary Hike]]&lt;=18,"16-18%",IF(Table_1[[#This Row],[Percent Salary Hike]]&lt;=21,"19-21%","22%+"))))</f>
        <v>10-12%</v>
      </c>
      <c r="AV1095" t="str">
        <f>IF(Table_1[[#This Row],[Years At Company]]&lt;=2,"0-2 Years",IF(Table_1[[#This Row],[Years At Company]]&lt;=5,"3-5 Years",IF(Table_1[[#This Row],[Years At Company]]&lt;=8,"6-8 Years",IF(Table_1[[#This Row],[Years At Company]]&lt;=11,"9-11 Years","12+ Years"))))</f>
        <v>3-5 Years</v>
      </c>
    </row>
    <row r="1096" spans="1:48"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c r="AS1096" s="13" t="str">
        <f>IF(Data!Q1096&lt;=25,"18-25",IF(Data!Q1096&lt;=35,"26-35",IF(Data!Q1096&lt;=45,"36-45","46+")))</f>
        <v>26-35</v>
      </c>
      <c r="AT1096" s="13" t="str">
        <f t="shared" si="17"/>
        <v>Early Career</v>
      </c>
      <c r="AU1096" t="str">
        <f>IF(Table_1[[#This Row],[Percent Salary Hike]]&lt;=12,"10-12%",IF(Table_1[[#This Row],[Percent Salary Hike]]&lt;=15,"13-15%",IF(Table_1[[#This Row],[Percent Salary Hike]]&lt;=18,"16-18%",IF(Table_1[[#This Row],[Percent Salary Hike]]&lt;=21,"19-21%","22%+"))))</f>
        <v>13-15%</v>
      </c>
      <c r="AV1096" t="str">
        <f>IF(Table_1[[#This Row],[Years At Company]]&lt;=2,"0-2 Years",IF(Table_1[[#This Row],[Years At Company]]&lt;=5,"3-5 Years",IF(Table_1[[#This Row],[Years At Company]]&lt;=8,"6-8 Years",IF(Table_1[[#This Row],[Years At Company]]&lt;=11,"9-11 Years","12+ Years"))))</f>
        <v>3-5 Years</v>
      </c>
    </row>
    <row r="1097" spans="1:48"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c r="AS1097" s="13" t="str">
        <f>IF(Data!Q1097&lt;=25,"18-25",IF(Data!Q1097&lt;=35,"26-35",IF(Data!Q1097&lt;=45,"36-45","46+")))</f>
        <v>36-45</v>
      </c>
      <c r="AT1097" s="13" t="str">
        <f t="shared" si="17"/>
        <v>Mid Career</v>
      </c>
      <c r="AU1097" t="str">
        <f>IF(Table_1[[#This Row],[Percent Salary Hike]]&lt;=12,"10-12%",IF(Table_1[[#This Row],[Percent Salary Hike]]&lt;=15,"13-15%",IF(Table_1[[#This Row],[Percent Salary Hike]]&lt;=18,"16-18%",IF(Table_1[[#This Row],[Percent Salary Hike]]&lt;=21,"19-21%","22%+"))))</f>
        <v>13-15%</v>
      </c>
      <c r="AV1097" t="str">
        <f>IF(Table_1[[#This Row],[Years At Company]]&lt;=2,"0-2 Years",IF(Table_1[[#This Row],[Years At Company]]&lt;=5,"3-5 Years",IF(Table_1[[#This Row],[Years At Company]]&lt;=8,"6-8 Years",IF(Table_1[[#This Row],[Years At Company]]&lt;=11,"9-11 Years","12+ Years"))))</f>
        <v>9-11 Years</v>
      </c>
    </row>
    <row r="1098" spans="1:48"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c r="AS1098" s="13" t="str">
        <f>IF(Data!Q1098&lt;=25,"18-25",IF(Data!Q1098&lt;=35,"26-35",IF(Data!Q1098&lt;=45,"36-45","46+")))</f>
        <v>36-45</v>
      </c>
      <c r="AT1098" s="13" t="str">
        <f t="shared" si="17"/>
        <v>Mid Career</v>
      </c>
      <c r="AU1098" t="str">
        <f>IF(Table_1[[#This Row],[Percent Salary Hike]]&lt;=12,"10-12%",IF(Table_1[[#This Row],[Percent Salary Hike]]&lt;=15,"13-15%",IF(Table_1[[#This Row],[Percent Salary Hike]]&lt;=18,"16-18%",IF(Table_1[[#This Row],[Percent Salary Hike]]&lt;=21,"19-21%","22%+"))))</f>
        <v>19-21%</v>
      </c>
      <c r="AV1098" t="str">
        <f>IF(Table_1[[#This Row],[Years At Company]]&lt;=2,"0-2 Years",IF(Table_1[[#This Row],[Years At Company]]&lt;=5,"3-5 Years",IF(Table_1[[#This Row],[Years At Company]]&lt;=8,"6-8 Years",IF(Table_1[[#This Row],[Years At Company]]&lt;=11,"9-11 Years","12+ Years"))))</f>
        <v>3-5 Years</v>
      </c>
    </row>
    <row r="1099" spans="1:48"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c r="AS1099" s="13" t="str">
        <f>IF(Data!Q1099&lt;=25,"18-25",IF(Data!Q1099&lt;=35,"26-35",IF(Data!Q1099&lt;=45,"36-45","46+")))</f>
        <v>26-35</v>
      </c>
      <c r="AT1099" s="13" t="str">
        <f t="shared" si="17"/>
        <v>Early Career</v>
      </c>
      <c r="AU1099" t="str">
        <f>IF(Table_1[[#This Row],[Percent Salary Hike]]&lt;=12,"10-12%",IF(Table_1[[#This Row],[Percent Salary Hike]]&lt;=15,"13-15%",IF(Table_1[[#This Row],[Percent Salary Hike]]&lt;=18,"16-18%",IF(Table_1[[#This Row],[Percent Salary Hike]]&lt;=21,"19-21%","22%+"))))</f>
        <v>13-15%</v>
      </c>
      <c r="AV1099" t="str">
        <f>IF(Table_1[[#This Row],[Years At Company]]&lt;=2,"0-2 Years",IF(Table_1[[#This Row],[Years At Company]]&lt;=5,"3-5 Years",IF(Table_1[[#This Row],[Years At Company]]&lt;=8,"6-8 Years",IF(Table_1[[#This Row],[Years At Company]]&lt;=11,"9-11 Years","12+ Years"))))</f>
        <v>6-8 Years</v>
      </c>
    </row>
    <row r="1100" spans="1:48"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c r="AS1100" s="13" t="str">
        <f>IF(Data!Q1100&lt;=25,"18-25",IF(Data!Q1100&lt;=35,"26-35",IF(Data!Q1100&lt;=45,"36-45","46+")))</f>
        <v>36-45</v>
      </c>
      <c r="AT1100" s="13" t="str">
        <f t="shared" si="17"/>
        <v>Mid Career</v>
      </c>
      <c r="AU1100" t="str">
        <f>IF(Table_1[[#This Row],[Percent Salary Hike]]&lt;=12,"10-12%",IF(Table_1[[#This Row],[Percent Salary Hike]]&lt;=15,"13-15%",IF(Table_1[[#This Row],[Percent Salary Hike]]&lt;=18,"16-18%",IF(Table_1[[#This Row],[Percent Salary Hike]]&lt;=21,"19-21%","22%+"))))</f>
        <v>10-12%</v>
      </c>
      <c r="AV1100" t="str">
        <f>IF(Table_1[[#This Row],[Years At Company]]&lt;=2,"0-2 Years",IF(Table_1[[#This Row],[Years At Company]]&lt;=5,"3-5 Years",IF(Table_1[[#This Row],[Years At Company]]&lt;=8,"6-8 Years",IF(Table_1[[#This Row],[Years At Company]]&lt;=11,"9-11 Years","12+ Years"))))</f>
        <v>9-11 Years</v>
      </c>
    </row>
    <row r="1101" spans="1:48"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c r="AS1101" s="13" t="str">
        <f>IF(Data!Q1101&lt;=25,"18-25",IF(Data!Q1101&lt;=35,"26-35",IF(Data!Q1101&lt;=45,"36-45","46+")))</f>
        <v>26-35</v>
      </c>
      <c r="AT1101" s="13" t="str">
        <f t="shared" si="17"/>
        <v>Early Career</v>
      </c>
      <c r="AU1101" t="str">
        <f>IF(Table_1[[#This Row],[Percent Salary Hike]]&lt;=12,"10-12%",IF(Table_1[[#This Row],[Percent Salary Hike]]&lt;=15,"13-15%",IF(Table_1[[#This Row],[Percent Salary Hike]]&lt;=18,"16-18%",IF(Table_1[[#This Row],[Percent Salary Hike]]&lt;=21,"19-21%","22%+"))))</f>
        <v>13-15%</v>
      </c>
      <c r="AV1101" t="str">
        <f>IF(Table_1[[#This Row],[Years At Company]]&lt;=2,"0-2 Years",IF(Table_1[[#This Row],[Years At Company]]&lt;=5,"3-5 Years",IF(Table_1[[#This Row],[Years At Company]]&lt;=8,"6-8 Years",IF(Table_1[[#This Row],[Years At Company]]&lt;=11,"9-11 Years","12+ Years"))))</f>
        <v>0-2 Years</v>
      </c>
    </row>
    <row r="1102" spans="1:48"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c r="AS1102" s="13" t="str">
        <f>IF(Data!Q1102&lt;=25,"18-25",IF(Data!Q1102&lt;=35,"26-35",IF(Data!Q1102&lt;=45,"36-45","46+")))</f>
        <v>36-45</v>
      </c>
      <c r="AT1102" s="13" t="str">
        <f t="shared" si="17"/>
        <v>Mid Career</v>
      </c>
      <c r="AU1102" t="str">
        <f>IF(Table_1[[#This Row],[Percent Salary Hike]]&lt;=12,"10-12%",IF(Table_1[[#This Row],[Percent Salary Hike]]&lt;=15,"13-15%",IF(Table_1[[#This Row],[Percent Salary Hike]]&lt;=18,"16-18%",IF(Table_1[[#This Row],[Percent Salary Hike]]&lt;=21,"19-21%","22%+"))))</f>
        <v>10-12%</v>
      </c>
      <c r="AV1102" t="str">
        <f>IF(Table_1[[#This Row],[Years At Company]]&lt;=2,"0-2 Years",IF(Table_1[[#This Row],[Years At Company]]&lt;=5,"3-5 Years",IF(Table_1[[#This Row],[Years At Company]]&lt;=8,"6-8 Years",IF(Table_1[[#This Row],[Years At Company]]&lt;=11,"9-11 Years","12+ Years"))))</f>
        <v>6-8 Years</v>
      </c>
    </row>
    <row r="1103" spans="1:48"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c r="AS1103" s="13" t="str">
        <f>IF(Data!Q1103&lt;=25,"18-25",IF(Data!Q1103&lt;=35,"26-35",IF(Data!Q1103&lt;=45,"36-45","46+")))</f>
        <v>26-35</v>
      </c>
      <c r="AT1103" s="13" t="str">
        <f t="shared" si="17"/>
        <v>Early Career</v>
      </c>
      <c r="AU1103" t="str">
        <f>IF(Table_1[[#This Row],[Percent Salary Hike]]&lt;=12,"10-12%",IF(Table_1[[#This Row],[Percent Salary Hike]]&lt;=15,"13-15%",IF(Table_1[[#This Row],[Percent Salary Hike]]&lt;=18,"16-18%",IF(Table_1[[#This Row],[Percent Salary Hike]]&lt;=21,"19-21%","22%+"))))</f>
        <v>13-15%</v>
      </c>
      <c r="AV1103" t="str">
        <f>IF(Table_1[[#This Row],[Years At Company]]&lt;=2,"0-2 Years",IF(Table_1[[#This Row],[Years At Company]]&lt;=5,"3-5 Years",IF(Table_1[[#This Row],[Years At Company]]&lt;=8,"6-8 Years",IF(Table_1[[#This Row],[Years At Company]]&lt;=11,"9-11 Years","12+ Years"))))</f>
        <v>9-11 Years</v>
      </c>
    </row>
    <row r="1104" spans="1:48"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c r="AS1104" s="13" t="str">
        <f>IF(Data!Q1104&lt;=25,"18-25",IF(Data!Q1104&lt;=35,"26-35",IF(Data!Q1104&lt;=45,"36-45","46+")))</f>
        <v>26-35</v>
      </c>
      <c r="AT1104" s="13" t="str">
        <f t="shared" si="17"/>
        <v>Early Career</v>
      </c>
      <c r="AU1104" t="str">
        <f>IF(Table_1[[#This Row],[Percent Salary Hike]]&lt;=12,"10-12%",IF(Table_1[[#This Row],[Percent Salary Hike]]&lt;=15,"13-15%",IF(Table_1[[#This Row],[Percent Salary Hike]]&lt;=18,"16-18%",IF(Table_1[[#This Row],[Percent Salary Hike]]&lt;=21,"19-21%","22%+"))))</f>
        <v>10-12%</v>
      </c>
      <c r="AV1104" t="str">
        <f>IF(Table_1[[#This Row],[Years At Company]]&lt;=2,"0-2 Years",IF(Table_1[[#This Row],[Years At Company]]&lt;=5,"3-5 Years",IF(Table_1[[#This Row],[Years At Company]]&lt;=8,"6-8 Years",IF(Table_1[[#This Row],[Years At Company]]&lt;=11,"9-11 Years","12+ Years"))))</f>
        <v>0-2 Years</v>
      </c>
    </row>
    <row r="1105" spans="1:48"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c r="AS1105" s="13" t="str">
        <f>IF(Data!Q1105&lt;=25,"18-25",IF(Data!Q1105&lt;=35,"26-35",IF(Data!Q1105&lt;=45,"36-45","46+")))</f>
        <v>46+</v>
      </c>
      <c r="AT1105" s="13" t="str">
        <f t="shared" si="17"/>
        <v>Senior</v>
      </c>
      <c r="AU1105" t="str">
        <f>IF(Table_1[[#This Row],[Percent Salary Hike]]&lt;=12,"10-12%",IF(Table_1[[#This Row],[Percent Salary Hike]]&lt;=15,"13-15%",IF(Table_1[[#This Row],[Percent Salary Hike]]&lt;=18,"16-18%",IF(Table_1[[#This Row],[Percent Salary Hike]]&lt;=21,"19-21%","22%+"))))</f>
        <v>16-18%</v>
      </c>
      <c r="AV1105" t="str">
        <f>IF(Table_1[[#This Row],[Years At Company]]&lt;=2,"0-2 Years",IF(Table_1[[#This Row],[Years At Company]]&lt;=5,"3-5 Years",IF(Table_1[[#This Row],[Years At Company]]&lt;=8,"6-8 Years",IF(Table_1[[#This Row],[Years At Company]]&lt;=11,"9-11 Years","12+ Years"))))</f>
        <v>6-8 Years</v>
      </c>
    </row>
    <row r="1106" spans="1:48"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c r="AS1106" s="13" t="str">
        <f>IF(Data!Q1106&lt;=25,"18-25",IF(Data!Q1106&lt;=35,"26-35",IF(Data!Q1106&lt;=45,"36-45","46+")))</f>
        <v>26-35</v>
      </c>
      <c r="AT1106" s="13" t="str">
        <f t="shared" si="17"/>
        <v>Early Career</v>
      </c>
      <c r="AU1106" t="str">
        <f>IF(Table_1[[#This Row],[Percent Salary Hike]]&lt;=12,"10-12%",IF(Table_1[[#This Row],[Percent Salary Hike]]&lt;=15,"13-15%",IF(Table_1[[#This Row],[Percent Salary Hike]]&lt;=18,"16-18%",IF(Table_1[[#This Row],[Percent Salary Hike]]&lt;=21,"19-21%","22%+"))))</f>
        <v>13-15%</v>
      </c>
      <c r="AV1106" t="str">
        <f>IF(Table_1[[#This Row],[Years At Company]]&lt;=2,"0-2 Years",IF(Table_1[[#This Row],[Years At Company]]&lt;=5,"3-5 Years",IF(Table_1[[#This Row],[Years At Company]]&lt;=8,"6-8 Years",IF(Table_1[[#This Row],[Years At Company]]&lt;=11,"9-11 Years","12+ Years"))))</f>
        <v>6-8 Years</v>
      </c>
    </row>
    <row r="1107" spans="1:48"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c r="AS1107" s="13" t="str">
        <f>IF(Data!Q1107&lt;=25,"18-25",IF(Data!Q1107&lt;=35,"26-35",IF(Data!Q1107&lt;=45,"36-45","46+")))</f>
        <v>36-45</v>
      </c>
      <c r="AT1107" s="13" t="str">
        <f t="shared" si="17"/>
        <v>Mid Career</v>
      </c>
      <c r="AU1107" t="str">
        <f>IF(Table_1[[#This Row],[Percent Salary Hike]]&lt;=12,"10-12%",IF(Table_1[[#This Row],[Percent Salary Hike]]&lt;=15,"13-15%",IF(Table_1[[#This Row],[Percent Salary Hike]]&lt;=18,"16-18%",IF(Table_1[[#This Row],[Percent Salary Hike]]&lt;=21,"19-21%","22%+"))))</f>
        <v>13-15%</v>
      </c>
      <c r="AV1107" t="str">
        <f>IF(Table_1[[#This Row],[Years At Company]]&lt;=2,"0-2 Years",IF(Table_1[[#This Row],[Years At Company]]&lt;=5,"3-5 Years",IF(Table_1[[#This Row],[Years At Company]]&lt;=8,"6-8 Years",IF(Table_1[[#This Row],[Years At Company]]&lt;=11,"9-11 Years","12+ Years"))))</f>
        <v>3-5 Years</v>
      </c>
    </row>
    <row r="1108" spans="1:48"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c r="AS1108" s="13" t="str">
        <f>IF(Data!Q1108&lt;=25,"18-25",IF(Data!Q1108&lt;=35,"26-35",IF(Data!Q1108&lt;=45,"36-45","46+")))</f>
        <v>26-35</v>
      </c>
      <c r="AT1108" s="13" t="str">
        <f t="shared" si="17"/>
        <v>Early Career</v>
      </c>
      <c r="AU1108" t="str">
        <f>IF(Table_1[[#This Row],[Percent Salary Hike]]&lt;=12,"10-12%",IF(Table_1[[#This Row],[Percent Salary Hike]]&lt;=15,"13-15%",IF(Table_1[[#This Row],[Percent Salary Hike]]&lt;=18,"16-18%",IF(Table_1[[#This Row],[Percent Salary Hike]]&lt;=21,"19-21%","22%+"))))</f>
        <v>19-21%</v>
      </c>
      <c r="AV1108" t="str">
        <f>IF(Table_1[[#This Row],[Years At Company]]&lt;=2,"0-2 Years",IF(Table_1[[#This Row],[Years At Company]]&lt;=5,"3-5 Years",IF(Table_1[[#This Row],[Years At Company]]&lt;=8,"6-8 Years",IF(Table_1[[#This Row],[Years At Company]]&lt;=11,"9-11 Years","12+ Years"))))</f>
        <v>9-11 Years</v>
      </c>
    </row>
    <row r="1109" spans="1:48"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c r="AS1109" s="13" t="str">
        <f>IF(Data!Q1109&lt;=25,"18-25",IF(Data!Q1109&lt;=35,"26-35",IF(Data!Q1109&lt;=45,"36-45","46+")))</f>
        <v>26-35</v>
      </c>
      <c r="AT1109" s="13" t="str">
        <f t="shared" si="17"/>
        <v>Early Career</v>
      </c>
      <c r="AU1109" t="str">
        <f>IF(Table_1[[#This Row],[Percent Salary Hike]]&lt;=12,"10-12%",IF(Table_1[[#This Row],[Percent Salary Hike]]&lt;=15,"13-15%",IF(Table_1[[#This Row],[Percent Salary Hike]]&lt;=18,"16-18%",IF(Table_1[[#This Row],[Percent Salary Hike]]&lt;=21,"19-21%","22%+"))))</f>
        <v>13-15%</v>
      </c>
      <c r="AV1109" t="str">
        <f>IF(Table_1[[#This Row],[Years At Company]]&lt;=2,"0-2 Years",IF(Table_1[[#This Row],[Years At Company]]&lt;=5,"3-5 Years",IF(Table_1[[#This Row],[Years At Company]]&lt;=8,"6-8 Years",IF(Table_1[[#This Row],[Years At Company]]&lt;=11,"9-11 Years","12+ Years"))))</f>
        <v>6-8 Years</v>
      </c>
    </row>
    <row r="1110" spans="1:48"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c r="AS1110" s="13" t="str">
        <f>IF(Data!Q1110&lt;=25,"18-25",IF(Data!Q1110&lt;=35,"26-35",IF(Data!Q1110&lt;=45,"36-45","46+")))</f>
        <v>36-45</v>
      </c>
      <c r="AT1110" s="13" t="str">
        <f t="shared" si="17"/>
        <v>Mid Career</v>
      </c>
      <c r="AU1110" t="str">
        <f>IF(Table_1[[#This Row],[Percent Salary Hike]]&lt;=12,"10-12%",IF(Table_1[[#This Row],[Percent Salary Hike]]&lt;=15,"13-15%",IF(Table_1[[#This Row],[Percent Salary Hike]]&lt;=18,"16-18%",IF(Table_1[[#This Row],[Percent Salary Hike]]&lt;=21,"19-21%","22%+"))))</f>
        <v>13-15%</v>
      </c>
      <c r="AV1110" t="str">
        <f>IF(Table_1[[#This Row],[Years At Company]]&lt;=2,"0-2 Years",IF(Table_1[[#This Row],[Years At Company]]&lt;=5,"3-5 Years",IF(Table_1[[#This Row],[Years At Company]]&lt;=8,"6-8 Years",IF(Table_1[[#This Row],[Years At Company]]&lt;=11,"9-11 Years","12+ Years"))))</f>
        <v>3-5 Years</v>
      </c>
    </row>
    <row r="1111" spans="1:48"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c r="AS1111" s="13" t="str">
        <f>IF(Data!Q1111&lt;=25,"18-25",IF(Data!Q1111&lt;=35,"26-35",IF(Data!Q1111&lt;=45,"36-45","46+")))</f>
        <v>26-35</v>
      </c>
      <c r="AT1111" s="13" t="str">
        <f t="shared" si="17"/>
        <v>Early Career</v>
      </c>
      <c r="AU1111" t="str">
        <f>IF(Table_1[[#This Row],[Percent Salary Hike]]&lt;=12,"10-12%",IF(Table_1[[#This Row],[Percent Salary Hike]]&lt;=15,"13-15%",IF(Table_1[[#This Row],[Percent Salary Hike]]&lt;=18,"16-18%",IF(Table_1[[#This Row],[Percent Salary Hike]]&lt;=21,"19-21%","22%+"))))</f>
        <v>13-15%</v>
      </c>
      <c r="AV1111" t="str">
        <f>IF(Table_1[[#This Row],[Years At Company]]&lt;=2,"0-2 Years",IF(Table_1[[#This Row],[Years At Company]]&lt;=5,"3-5 Years",IF(Table_1[[#This Row],[Years At Company]]&lt;=8,"6-8 Years",IF(Table_1[[#This Row],[Years At Company]]&lt;=11,"9-11 Years","12+ Years"))))</f>
        <v>3-5 Years</v>
      </c>
    </row>
    <row r="1112" spans="1:48"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c r="AS1112" s="13" t="str">
        <f>IF(Data!Q1112&lt;=25,"18-25",IF(Data!Q1112&lt;=35,"26-35",IF(Data!Q1112&lt;=45,"36-45","46+")))</f>
        <v>36-45</v>
      </c>
      <c r="AT1112" s="13" t="str">
        <f t="shared" si="17"/>
        <v>Mid Career</v>
      </c>
      <c r="AU1112" t="str">
        <f>IF(Table_1[[#This Row],[Percent Salary Hike]]&lt;=12,"10-12%",IF(Table_1[[#This Row],[Percent Salary Hike]]&lt;=15,"13-15%",IF(Table_1[[#This Row],[Percent Salary Hike]]&lt;=18,"16-18%",IF(Table_1[[#This Row],[Percent Salary Hike]]&lt;=21,"19-21%","22%+"))))</f>
        <v>13-15%</v>
      </c>
      <c r="AV1112" t="str">
        <f>IF(Table_1[[#This Row],[Years At Company]]&lt;=2,"0-2 Years",IF(Table_1[[#This Row],[Years At Company]]&lt;=5,"3-5 Years",IF(Table_1[[#This Row],[Years At Company]]&lt;=8,"6-8 Years",IF(Table_1[[#This Row],[Years At Company]]&lt;=11,"9-11 Years","12+ Years"))))</f>
        <v>6-8 Years</v>
      </c>
    </row>
    <row r="1113" spans="1:48"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c r="AS1113" s="13" t="str">
        <f>IF(Data!Q1113&lt;=25,"18-25",IF(Data!Q1113&lt;=35,"26-35",IF(Data!Q1113&lt;=45,"36-45","46+")))</f>
        <v>36-45</v>
      </c>
      <c r="AT1113" s="13" t="str">
        <f t="shared" si="17"/>
        <v>Mid Career</v>
      </c>
      <c r="AU1113" t="str">
        <f>IF(Table_1[[#This Row],[Percent Salary Hike]]&lt;=12,"10-12%",IF(Table_1[[#This Row],[Percent Salary Hike]]&lt;=15,"13-15%",IF(Table_1[[#This Row],[Percent Salary Hike]]&lt;=18,"16-18%",IF(Table_1[[#This Row],[Percent Salary Hike]]&lt;=21,"19-21%","22%+"))))</f>
        <v>10-12%</v>
      </c>
      <c r="AV1113" t="str">
        <f>IF(Table_1[[#This Row],[Years At Company]]&lt;=2,"0-2 Years",IF(Table_1[[#This Row],[Years At Company]]&lt;=5,"3-5 Years",IF(Table_1[[#This Row],[Years At Company]]&lt;=8,"6-8 Years",IF(Table_1[[#This Row],[Years At Company]]&lt;=11,"9-11 Years","12+ Years"))))</f>
        <v>12+ Years</v>
      </c>
    </row>
    <row r="1114" spans="1:48"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c r="AS1114" s="13" t="str">
        <f>IF(Data!Q1114&lt;=25,"18-25",IF(Data!Q1114&lt;=35,"26-35",IF(Data!Q1114&lt;=45,"36-45","46+")))</f>
        <v>36-45</v>
      </c>
      <c r="AT1114" s="13" t="str">
        <f t="shared" si="17"/>
        <v>Mid Career</v>
      </c>
      <c r="AU1114" t="str">
        <f>IF(Table_1[[#This Row],[Percent Salary Hike]]&lt;=12,"10-12%",IF(Table_1[[#This Row],[Percent Salary Hike]]&lt;=15,"13-15%",IF(Table_1[[#This Row],[Percent Salary Hike]]&lt;=18,"16-18%",IF(Table_1[[#This Row],[Percent Salary Hike]]&lt;=21,"19-21%","22%+"))))</f>
        <v>13-15%</v>
      </c>
      <c r="AV1114" t="str">
        <f>IF(Table_1[[#This Row],[Years At Company]]&lt;=2,"0-2 Years",IF(Table_1[[#This Row],[Years At Company]]&lt;=5,"3-5 Years",IF(Table_1[[#This Row],[Years At Company]]&lt;=8,"6-8 Years",IF(Table_1[[#This Row],[Years At Company]]&lt;=11,"9-11 Years","12+ Years"))))</f>
        <v>6-8 Years</v>
      </c>
    </row>
    <row r="1115" spans="1:48"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c r="AS1115" s="13" t="str">
        <f>IF(Data!Q1115&lt;=25,"18-25",IF(Data!Q1115&lt;=35,"26-35",IF(Data!Q1115&lt;=45,"36-45","46+")))</f>
        <v>46+</v>
      </c>
      <c r="AT1115" s="13" t="str">
        <f t="shared" si="17"/>
        <v>Senior</v>
      </c>
      <c r="AU1115" t="str">
        <f>IF(Table_1[[#This Row],[Percent Salary Hike]]&lt;=12,"10-12%",IF(Table_1[[#This Row],[Percent Salary Hike]]&lt;=15,"13-15%",IF(Table_1[[#This Row],[Percent Salary Hike]]&lt;=18,"16-18%",IF(Table_1[[#This Row],[Percent Salary Hike]]&lt;=21,"19-21%","22%+"))))</f>
        <v>13-15%</v>
      </c>
      <c r="AV1115" t="str">
        <f>IF(Table_1[[#This Row],[Years At Company]]&lt;=2,"0-2 Years",IF(Table_1[[#This Row],[Years At Company]]&lt;=5,"3-5 Years",IF(Table_1[[#This Row],[Years At Company]]&lt;=8,"6-8 Years",IF(Table_1[[#This Row],[Years At Company]]&lt;=11,"9-11 Years","12+ Years"))))</f>
        <v>9-11 Years</v>
      </c>
    </row>
    <row r="1116" spans="1:48"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c r="AS1116" s="13" t="str">
        <f>IF(Data!Q1116&lt;=25,"18-25",IF(Data!Q1116&lt;=35,"26-35",IF(Data!Q1116&lt;=45,"36-45","46+")))</f>
        <v>36-45</v>
      </c>
      <c r="AT1116" s="13" t="str">
        <f t="shared" si="17"/>
        <v>Mid Career</v>
      </c>
      <c r="AU1116" t="str">
        <f>IF(Table_1[[#This Row],[Percent Salary Hike]]&lt;=12,"10-12%",IF(Table_1[[#This Row],[Percent Salary Hike]]&lt;=15,"13-15%",IF(Table_1[[#This Row],[Percent Salary Hike]]&lt;=18,"16-18%",IF(Table_1[[#This Row],[Percent Salary Hike]]&lt;=21,"19-21%","22%+"))))</f>
        <v>13-15%</v>
      </c>
      <c r="AV1116" t="str">
        <f>IF(Table_1[[#This Row],[Years At Company]]&lt;=2,"0-2 Years",IF(Table_1[[#This Row],[Years At Company]]&lt;=5,"3-5 Years",IF(Table_1[[#This Row],[Years At Company]]&lt;=8,"6-8 Years",IF(Table_1[[#This Row],[Years At Company]]&lt;=11,"9-11 Years","12+ Years"))))</f>
        <v>9-11 Years</v>
      </c>
    </row>
    <row r="1117" spans="1:48"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c r="AS1117" s="13" t="str">
        <f>IF(Data!Q1117&lt;=25,"18-25",IF(Data!Q1117&lt;=35,"26-35",IF(Data!Q1117&lt;=45,"36-45","46+")))</f>
        <v>46+</v>
      </c>
      <c r="AT1117" s="13" t="str">
        <f t="shared" si="17"/>
        <v>Senior</v>
      </c>
      <c r="AU1117" t="str">
        <f>IF(Table_1[[#This Row],[Percent Salary Hike]]&lt;=12,"10-12%",IF(Table_1[[#This Row],[Percent Salary Hike]]&lt;=15,"13-15%",IF(Table_1[[#This Row],[Percent Salary Hike]]&lt;=18,"16-18%",IF(Table_1[[#This Row],[Percent Salary Hike]]&lt;=21,"19-21%","22%+"))))</f>
        <v>10-12%</v>
      </c>
      <c r="AV1117" t="str">
        <f>IF(Table_1[[#This Row],[Years At Company]]&lt;=2,"0-2 Years",IF(Table_1[[#This Row],[Years At Company]]&lt;=5,"3-5 Years",IF(Table_1[[#This Row],[Years At Company]]&lt;=8,"6-8 Years",IF(Table_1[[#This Row],[Years At Company]]&lt;=11,"9-11 Years","12+ Years"))))</f>
        <v>0-2 Years</v>
      </c>
    </row>
    <row r="1118" spans="1:48"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c r="AS1118" s="13" t="str">
        <f>IF(Data!Q1118&lt;=25,"18-25",IF(Data!Q1118&lt;=35,"26-35",IF(Data!Q1118&lt;=45,"36-45","46+")))</f>
        <v>46+</v>
      </c>
      <c r="AT1118" s="13" t="str">
        <f t="shared" si="17"/>
        <v>Senior</v>
      </c>
      <c r="AU1118" t="str">
        <f>IF(Table_1[[#This Row],[Percent Salary Hike]]&lt;=12,"10-12%",IF(Table_1[[#This Row],[Percent Salary Hike]]&lt;=15,"13-15%",IF(Table_1[[#This Row],[Percent Salary Hike]]&lt;=18,"16-18%",IF(Table_1[[#This Row],[Percent Salary Hike]]&lt;=21,"19-21%","22%+"))))</f>
        <v>13-15%</v>
      </c>
      <c r="AV1118" t="str">
        <f>IF(Table_1[[#This Row],[Years At Company]]&lt;=2,"0-2 Years",IF(Table_1[[#This Row],[Years At Company]]&lt;=5,"3-5 Years",IF(Table_1[[#This Row],[Years At Company]]&lt;=8,"6-8 Years",IF(Table_1[[#This Row],[Years At Company]]&lt;=11,"9-11 Years","12+ Years"))))</f>
        <v>0-2 Years</v>
      </c>
    </row>
    <row r="1119" spans="1:48"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c r="AS1119" s="13" t="str">
        <f>IF(Data!Q1119&lt;=25,"18-25",IF(Data!Q1119&lt;=35,"26-35",IF(Data!Q1119&lt;=45,"36-45","46+")))</f>
        <v>36-45</v>
      </c>
      <c r="AT1119" s="13" t="str">
        <f t="shared" si="17"/>
        <v>Mid Career</v>
      </c>
      <c r="AU1119" t="str">
        <f>IF(Table_1[[#This Row],[Percent Salary Hike]]&lt;=12,"10-12%",IF(Table_1[[#This Row],[Percent Salary Hike]]&lt;=15,"13-15%",IF(Table_1[[#This Row],[Percent Salary Hike]]&lt;=18,"16-18%",IF(Table_1[[#This Row],[Percent Salary Hike]]&lt;=21,"19-21%","22%+"))))</f>
        <v>10-12%</v>
      </c>
      <c r="AV1119" t="str">
        <f>IF(Table_1[[#This Row],[Years At Company]]&lt;=2,"0-2 Years",IF(Table_1[[#This Row],[Years At Company]]&lt;=5,"3-5 Years",IF(Table_1[[#This Row],[Years At Company]]&lt;=8,"6-8 Years",IF(Table_1[[#This Row],[Years At Company]]&lt;=11,"9-11 Years","12+ Years"))))</f>
        <v>6-8 Years</v>
      </c>
    </row>
    <row r="1120" spans="1:48"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c r="AS1120" s="13" t="str">
        <f>IF(Data!Q1120&lt;=25,"18-25",IF(Data!Q1120&lt;=35,"26-35",IF(Data!Q1120&lt;=45,"36-45","46+")))</f>
        <v>18-25</v>
      </c>
      <c r="AT1120" s="13" t="str">
        <f t="shared" si="17"/>
        <v>Young</v>
      </c>
      <c r="AU1120" t="str">
        <f>IF(Table_1[[#This Row],[Percent Salary Hike]]&lt;=12,"10-12%",IF(Table_1[[#This Row],[Percent Salary Hike]]&lt;=15,"13-15%",IF(Table_1[[#This Row],[Percent Salary Hike]]&lt;=18,"16-18%",IF(Table_1[[#This Row],[Percent Salary Hike]]&lt;=21,"19-21%","22%+"))))</f>
        <v>13-15%</v>
      </c>
      <c r="AV1120" t="str">
        <f>IF(Table_1[[#This Row],[Years At Company]]&lt;=2,"0-2 Years",IF(Table_1[[#This Row],[Years At Company]]&lt;=5,"3-5 Years",IF(Table_1[[#This Row],[Years At Company]]&lt;=8,"6-8 Years",IF(Table_1[[#This Row],[Years At Company]]&lt;=11,"9-11 Years","12+ Years"))))</f>
        <v>0-2 Years</v>
      </c>
    </row>
    <row r="1121" spans="1:48"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c r="AS1121" s="13" t="str">
        <f>IF(Data!Q1121&lt;=25,"18-25",IF(Data!Q1121&lt;=35,"26-35",IF(Data!Q1121&lt;=45,"36-45","46+")))</f>
        <v>26-35</v>
      </c>
      <c r="AT1121" s="13" t="str">
        <f t="shared" si="17"/>
        <v>Early Career</v>
      </c>
      <c r="AU1121" t="str">
        <f>IF(Table_1[[#This Row],[Percent Salary Hike]]&lt;=12,"10-12%",IF(Table_1[[#This Row],[Percent Salary Hike]]&lt;=15,"13-15%",IF(Table_1[[#This Row],[Percent Salary Hike]]&lt;=18,"16-18%",IF(Table_1[[#This Row],[Percent Salary Hike]]&lt;=21,"19-21%","22%+"))))</f>
        <v>19-21%</v>
      </c>
      <c r="AV1121" t="str">
        <f>IF(Table_1[[#This Row],[Years At Company]]&lt;=2,"0-2 Years",IF(Table_1[[#This Row],[Years At Company]]&lt;=5,"3-5 Years",IF(Table_1[[#This Row],[Years At Company]]&lt;=8,"6-8 Years",IF(Table_1[[#This Row],[Years At Company]]&lt;=11,"9-11 Years","12+ Years"))))</f>
        <v>6-8 Years</v>
      </c>
    </row>
    <row r="1122" spans="1:48"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c r="AS1122" s="13" t="str">
        <f>IF(Data!Q1122&lt;=25,"18-25",IF(Data!Q1122&lt;=35,"26-35",IF(Data!Q1122&lt;=45,"36-45","46+")))</f>
        <v>26-35</v>
      </c>
      <c r="AT1122" s="13" t="str">
        <f t="shared" si="17"/>
        <v>Early Career</v>
      </c>
      <c r="AU1122" t="str">
        <f>IF(Table_1[[#This Row],[Percent Salary Hike]]&lt;=12,"10-12%",IF(Table_1[[#This Row],[Percent Salary Hike]]&lt;=15,"13-15%",IF(Table_1[[#This Row],[Percent Salary Hike]]&lt;=18,"16-18%",IF(Table_1[[#This Row],[Percent Salary Hike]]&lt;=21,"19-21%","22%+"))))</f>
        <v>13-15%</v>
      </c>
      <c r="AV1122" t="str">
        <f>IF(Table_1[[#This Row],[Years At Company]]&lt;=2,"0-2 Years",IF(Table_1[[#This Row],[Years At Company]]&lt;=5,"3-5 Years",IF(Table_1[[#This Row],[Years At Company]]&lt;=8,"6-8 Years",IF(Table_1[[#This Row],[Years At Company]]&lt;=11,"9-11 Years","12+ Years"))))</f>
        <v>9-11 Years</v>
      </c>
    </row>
    <row r="1123" spans="1:48"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c r="AS1123" s="13" t="str">
        <f>IF(Data!Q1123&lt;=25,"18-25",IF(Data!Q1123&lt;=35,"26-35",IF(Data!Q1123&lt;=45,"36-45","46+")))</f>
        <v>26-35</v>
      </c>
      <c r="AT1123" s="13" t="str">
        <f t="shared" si="17"/>
        <v>Early Career</v>
      </c>
      <c r="AU1123" t="str">
        <f>IF(Table_1[[#This Row],[Percent Salary Hike]]&lt;=12,"10-12%",IF(Table_1[[#This Row],[Percent Salary Hike]]&lt;=15,"13-15%",IF(Table_1[[#This Row],[Percent Salary Hike]]&lt;=18,"16-18%",IF(Table_1[[#This Row],[Percent Salary Hike]]&lt;=21,"19-21%","22%+"))))</f>
        <v>13-15%</v>
      </c>
      <c r="AV1123" t="str">
        <f>IF(Table_1[[#This Row],[Years At Company]]&lt;=2,"0-2 Years",IF(Table_1[[#This Row],[Years At Company]]&lt;=5,"3-5 Years",IF(Table_1[[#This Row],[Years At Company]]&lt;=8,"6-8 Years",IF(Table_1[[#This Row],[Years At Company]]&lt;=11,"9-11 Years","12+ Years"))))</f>
        <v>12+ Years</v>
      </c>
    </row>
    <row r="1124" spans="1:48"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c r="AS1124" s="13" t="str">
        <f>IF(Data!Q1124&lt;=25,"18-25",IF(Data!Q1124&lt;=35,"26-35",IF(Data!Q1124&lt;=45,"36-45","46+")))</f>
        <v>26-35</v>
      </c>
      <c r="AT1124" s="13" t="str">
        <f t="shared" si="17"/>
        <v>Early Career</v>
      </c>
      <c r="AU1124" t="str">
        <f>IF(Table_1[[#This Row],[Percent Salary Hike]]&lt;=12,"10-12%",IF(Table_1[[#This Row],[Percent Salary Hike]]&lt;=15,"13-15%",IF(Table_1[[#This Row],[Percent Salary Hike]]&lt;=18,"16-18%",IF(Table_1[[#This Row],[Percent Salary Hike]]&lt;=21,"19-21%","22%+"))))</f>
        <v>13-15%</v>
      </c>
      <c r="AV1124" t="str">
        <f>IF(Table_1[[#This Row],[Years At Company]]&lt;=2,"0-2 Years",IF(Table_1[[#This Row],[Years At Company]]&lt;=5,"3-5 Years",IF(Table_1[[#This Row],[Years At Company]]&lt;=8,"6-8 Years",IF(Table_1[[#This Row],[Years At Company]]&lt;=11,"9-11 Years","12+ Years"))))</f>
        <v>3-5 Years</v>
      </c>
    </row>
    <row r="1125" spans="1:48"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c r="AS1125" s="13" t="str">
        <f>IF(Data!Q1125&lt;=25,"18-25",IF(Data!Q1125&lt;=35,"26-35",IF(Data!Q1125&lt;=45,"36-45","46+")))</f>
        <v>18-25</v>
      </c>
      <c r="AT1125" s="13" t="str">
        <f t="shared" si="17"/>
        <v>Young</v>
      </c>
      <c r="AU1125" t="str">
        <f>IF(Table_1[[#This Row],[Percent Salary Hike]]&lt;=12,"10-12%",IF(Table_1[[#This Row],[Percent Salary Hike]]&lt;=15,"13-15%",IF(Table_1[[#This Row],[Percent Salary Hike]]&lt;=18,"16-18%",IF(Table_1[[#This Row],[Percent Salary Hike]]&lt;=21,"19-21%","22%+"))))</f>
        <v>16-18%</v>
      </c>
      <c r="AV1125" t="str">
        <f>IF(Table_1[[#This Row],[Years At Company]]&lt;=2,"0-2 Years",IF(Table_1[[#This Row],[Years At Company]]&lt;=5,"3-5 Years",IF(Table_1[[#This Row],[Years At Company]]&lt;=8,"6-8 Years",IF(Table_1[[#This Row],[Years At Company]]&lt;=11,"9-11 Years","12+ Years"))))</f>
        <v>6-8 Years</v>
      </c>
    </row>
    <row r="1126" spans="1:48"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c r="AS1126" s="13" t="str">
        <f>IF(Data!Q1126&lt;=25,"18-25",IF(Data!Q1126&lt;=35,"26-35",IF(Data!Q1126&lt;=45,"36-45","46+")))</f>
        <v>46+</v>
      </c>
      <c r="AT1126" s="13" t="str">
        <f t="shared" si="17"/>
        <v>Senior</v>
      </c>
      <c r="AU1126" t="str">
        <f>IF(Table_1[[#This Row],[Percent Salary Hike]]&lt;=12,"10-12%",IF(Table_1[[#This Row],[Percent Salary Hike]]&lt;=15,"13-15%",IF(Table_1[[#This Row],[Percent Salary Hike]]&lt;=18,"16-18%",IF(Table_1[[#This Row],[Percent Salary Hike]]&lt;=21,"19-21%","22%+"))))</f>
        <v>13-15%</v>
      </c>
      <c r="AV1126" t="str">
        <f>IF(Table_1[[#This Row],[Years At Company]]&lt;=2,"0-2 Years",IF(Table_1[[#This Row],[Years At Company]]&lt;=5,"3-5 Years",IF(Table_1[[#This Row],[Years At Company]]&lt;=8,"6-8 Years",IF(Table_1[[#This Row],[Years At Company]]&lt;=11,"9-11 Years","12+ Years"))))</f>
        <v>3-5 Years</v>
      </c>
    </row>
    <row r="1127" spans="1:48"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c r="AS1127" s="13" t="str">
        <f>IF(Data!Q1127&lt;=25,"18-25",IF(Data!Q1127&lt;=35,"26-35",IF(Data!Q1127&lt;=45,"36-45","46+")))</f>
        <v>26-35</v>
      </c>
      <c r="AT1127" s="13" t="str">
        <f t="shared" si="17"/>
        <v>Early Career</v>
      </c>
      <c r="AU1127" t="str">
        <f>IF(Table_1[[#This Row],[Percent Salary Hike]]&lt;=12,"10-12%",IF(Table_1[[#This Row],[Percent Salary Hike]]&lt;=15,"13-15%",IF(Table_1[[#This Row],[Percent Salary Hike]]&lt;=18,"16-18%",IF(Table_1[[#This Row],[Percent Salary Hike]]&lt;=21,"19-21%","22%+"))))</f>
        <v>13-15%</v>
      </c>
      <c r="AV1127" t="str">
        <f>IF(Table_1[[#This Row],[Years At Company]]&lt;=2,"0-2 Years",IF(Table_1[[#This Row],[Years At Company]]&lt;=5,"3-5 Years",IF(Table_1[[#This Row],[Years At Company]]&lt;=8,"6-8 Years",IF(Table_1[[#This Row],[Years At Company]]&lt;=11,"9-11 Years","12+ Years"))))</f>
        <v>9-11 Years</v>
      </c>
    </row>
    <row r="1128" spans="1:48"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c r="AS1128" s="13" t="str">
        <f>IF(Data!Q1128&lt;=25,"18-25",IF(Data!Q1128&lt;=35,"26-35",IF(Data!Q1128&lt;=45,"36-45","46+")))</f>
        <v>36-45</v>
      </c>
      <c r="AT1128" s="13" t="str">
        <f t="shared" si="17"/>
        <v>Mid Career</v>
      </c>
      <c r="AU1128" t="str">
        <f>IF(Table_1[[#This Row],[Percent Salary Hike]]&lt;=12,"10-12%",IF(Table_1[[#This Row],[Percent Salary Hike]]&lt;=15,"13-15%",IF(Table_1[[#This Row],[Percent Salary Hike]]&lt;=18,"16-18%",IF(Table_1[[#This Row],[Percent Salary Hike]]&lt;=21,"19-21%","22%+"))))</f>
        <v>10-12%</v>
      </c>
      <c r="AV1128" t="str">
        <f>IF(Table_1[[#This Row],[Years At Company]]&lt;=2,"0-2 Years",IF(Table_1[[#This Row],[Years At Company]]&lt;=5,"3-5 Years",IF(Table_1[[#This Row],[Years At Company]]&lt;=8,"6-8 Years",IF(Table_1[[#This Row],[Years At Company]]&lt;=11,"9-11 Years","12+ Years"))))</f>
        <v>6-8 Years</v>
      </c>
    </row>
    <row r="1129" spans="1:48"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c r="AS1129" s="13" t="str">
        <f>IF(Data!Q1129&lt;=25,"18-25",IF(Data!Q1129&lt;=35,"26-35",IF(Data!Q1129&lt;=45,"36-45","46+")))</f>
        <v>26-35</v>
      </c>
      <c r="AT1129" s="13" t="str">
        <f t="shared" si="17"/>
        <v>Early Career</v>
      </c>
      <c r="AU1129" t="str">
        <f>IF(Table_1[[#This Row],[Percent Salary Hike]]&lt;=12,"10-12%",IF(Table_1[[#This Row],[Percent Salary Hike]]&lt;=15,"13-15%",IF(Table_1[[#This Row],[Percent Salary Hike]]&lt;=18,"16-18%",IF(Table_1[[#This Row],[Percent Salary Hike]]&lt;=21,"19-21%","22%+"))))</f>
        <v>13-15%</v>
      </c>
      <c r="AV1129" t="str">
        <f>IF(Table_1[[#This Row],[Years At Company]]&lt;=2,"0-2 Years",IF(Table_1[[#This Row],[Years At Company]]&lt;=5,"3-5 Years",IF(Table_1[[#This Row],[Years At Company]]&lt;=8,"6-8 Years",IF(Table_1[[#This Row],[Years At Company]]&lt;=11,"9-11 Years","12+ Years"))))</f>
        <v>3-5 Years</v>
      </c>
    </row>
    <row r="1130" spans="1:48"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c r="AS1130" s="13" t="str">
        <f>IF(Data!Q1130&lt;=25,"18-25",IF(Data!Q1130&lt;=35,"26-35",IF(Data!Q1130&lt;=45,"36-45","46+")))</f>
        <v>26-35</v>
      </c>
      <c r="AT1130" s="13" t="str">
        <f t="shared" si="17"/>
        <v>Early Career</v>
      </c>
      <c r="AU1130" t="str">
        <f>IF(Table_1[[#This Row],[Percent Salary Hike]]&lt;=12,"10-12%",IF(Table_1[[#This Row],[Percent Salary Hike]]&lt;=15,"13-15%",IF(Table_1[[#This Row],[Percent Salary Hike]]&lt;=18,"16-18%",IF(Table_1[[#This Row],[Percent Salary Hike]]&lt;=21,"19-21%","22%+"))))</f>
        <v>16-18%</v>
      </c>
      <c r="AV1130" t="str">
        <f>IF(Table_1[[#This Row],[Years At Company]]&lt;=2,"0-2 Years",IF(Table_1[[#This Row],[Years At Company]]&lt;=5,"3-5 Years",IF(Table_1[[#This Row],[Years At Company]]&lt;=8,"6-8 Years",IF(Table_1[[#This Row],[Years At Company]]&lt;=11,"9-11 Years","12+ Years"))))</f>
        <v>6-8 Years</v>
      </c>
    </row>
    <row r="1131" spans="1:48"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c r="AS1131" s="13" t="str">
        <f>IF(Data!Q1131&lt;=25,"18-25",IF(Data!Q1131&lt;=35,"26-35",IF(Data!Q1131&lt;=45,"36-45","46+")))</f>
        <v>36-45</v>
      </c>
      <c r="AT1131" s="13" t="str">
        <f t="shared" si="17"/>
        <v>Mid Career</v>
      </c>
      <c r="AU1131" t="str">
        <f>IF(Table_1[[#This Row],[Percent Salary Hike]]&lt;=12,"10-12%",IF(Table_1[[#This Row],[Percent Salary Hike]]&lt;=15,"13-15%",IF(Table_1[[#This Row],[Percent Salary Hike]]&lt;=18,"16-18%",IF(Table_1[[#This Row],[Percent Salary Hike]]&lt;=21,"19-21%","22%+"))))</f>
        <v>16-18%</v>
      </c>
      <c r="AV1131" t="str">
        <f>IF(Table_1[[#This Row],[Years At Company]]&lt;=2,"0-2 Years",IF(Table_1[[#This Row],[Years At Company]]&lt;=5,"3-5 Years",IF(Table_1[[#This Row],[Years At Company]]&lt;=8,"6-8 Years",IF(Table_1[[#This Row],[Years At Company]]&lt;=11,"9-11 Years","12+ Years"))))</f>
        <v>3-5 Years</v>
      </c>
    </row>
    <row r="1132" spans="1:48"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c r="AS1132" s="13" t="str">
        <f>IF(Data!Q1132&lt;=25,"18-25",IF(Data!Q1132&lt;=35,"26-35",IF(Data!Q1132&lt;=45,"36-45","46+")))</f>
        <v>26-35</v>
      </c>
      <c r="AT1132" s="13" t="str">
        <f t="shared" si="17"/>
        <v>Early Career</v>
      </c>
      <c r="AU1132" t="str">
        <f>IF(Table_1[[#This Row],[Percent Salary Hike]]&lt;=12,"10-12%",IF(Table_1[[#This Row],[Percent Salary Hike]]&lt;=15,"13-15%",IF(Table_1[[#This Row],[Percent Salary Hike]]&lt;=18,"16-18%",IF(Table_1[[#This Row],[Percent Salary Hike]]&lt;=21,"19-21%","22%+"))))</f>
        <v>13-15%</v>
      </c>
      <c r="AV1132" t="str">
        <f>IF(Table_1[[#This Row],[Years At Company]]&lt;=2,"0-2 Years",IF(Table_1[[#This Row],[Years At Company]]&lt;=5,"3-5 Years",IF(Table_1[[#This Row],[Years At Company]]&lt;=8,"6-8 Years",IF(Table_1[[#This Row],[Years At Company]]&lt;=11,"9-11 Years","12+ Years"))))</f>
        <v>6-8 Years</v>
      </c>
    </row>
    <row r="1133" spans="1:48"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c r="AS1133" s="13" t="str">
        <f>IF(Data!Q1133&lt;=25,"18-25",IF(Data!Q1133&lt;=35,"26-35",IF(Data!Q1133&lt;=45,"36-45","46+")))</f>
        <v>36-45</v>
      </c>
      <c r="AT1133" s="13" t="str">
        <f t="shared" si="17"/>
        <v>Mid Career</v>
      </c>
      <c r="AU1133" t="str">
        <f>IF(Table_1[[#This Row],[Percent Salary Hike]]&lt;=12,"10-12%",IF(Table_1[[#This Row],[Percent Salary Hike]]&lt;=15,"13-15%",IF(Table_1[[#This Row],[Percent Salary Hike]]&lt;=18,"16-18%",IF(Table_1[[#This Row],[Percent Salary Hike]]&lt;=21,"19-21%","22%+"))))</f>
        <v>13-15%</v>
      </c>
      <c r="AV1133" t="str">
        <f>IF(Table_1[[#This Row],[Years At Company]]&lt;=2,"0-2 Years",IF(Table_1[[#This Row],[Years At Company]]&lt;=5,"3-5 Years",IF(Table_1[[#This Row],[Years At Company]]&lt;=8,"6-8 Years",IF(Table_1[[#This Row],[Years At Company]]&lt;=11,"9-11 Years","12+ Years"))))</f>
        <v>12+ Years</v>
      </c>
    </row>
    <row r="1134" spans="1:48"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c r="AS1134" s="13" t="str">
        <f>IF(Data!Q1134&lt;=25,"18-25",IF(Data!Q1134&lt;=35,"26-35",IF(Data!Q1134&lt;=45,"36-45","46+")))</f>
        <v>36-45</v>
      </c>
      <c r="AT1134" s="13" t="str">
        <f t="shared" si="17"/>
        <v>Mid Career</v>
      </c>
      <c r="AU1134" t="str">
        <f>IF(Table_1[[#This Row],[Percent Salary Hike]]&lt;=12,"10-12%",IF(Table_1[[#This Row],[Percent Salary Hike]]&lt;=15,"13-15%",IF(Table_1[[#This Row],[Percent Salary Hike]]&lt;=18,"16-18%",IF(Table_1[[#This Row],[Percent Salary Hike]]&lt;=21,"19-21%","22%+"))))</f>
        <v>10-12%</v>
      </c>
      <c r="AV1134" t="str">
        <f>IF(Table_1[[#This Row],[Years At Company]]&lt;=2,"0-2 Years",IF(Table_1[[#This Row],[Years At Company]]&lt;=5,"3-5 Years",IF(Table_1[[#This Row],[Years At Company]]&lt;=8,"6-8 Years",IF(Table_1[[#This Row],[Years At Company]]&lt;=11,"9-11 Years","12+ Years"))))</f>
        <v>3-5 Years</v>
      </c>
    </row>
    <row r="1135" spans="1:48"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c r="AS1135" s="13" t="str">
        <f>IF(Data!Q1135&lt;=25,"18-25",IF(Data!Q1135&lt;=35,"26-35",IF(Data!Q1135&lt;=45,"36-45","46+")))</f>
        <v>26-35</v>
      </c>
      <c r="AT1135" s="13" t="str">
        <f t="shared" si="17"/>
        <v>Early Career</v>
      </c>
      <c r="AU1135" t="str">
        <f>IF(Table_1[[#This Row],[Percent Salary Hike]]&lt;=12,"10-12%",IF(Table_1[[#This Row],[Percent Salary Hike]]&lt;=15,"13-15%",IF(Table_1[[#This Row],[Percent Salary Hike]]&lt;=18,"16-18%",IF(Table_1[[#This Row],[Percent Salary Hike]]&lt;=21,"19-21%","22%+"))))</f>
        <v>10-12%</v>
      </c>
      <c r="AV1135" t="str">
        <f>IF(Table_1[[#This Row],[Years At Company]]&lt;=2,"0-2 Years",IF(Table_1[[#This Row],[Years At Company]]&lt;=5,"3-5 Years",IF(Table_1[[#This Row],[Years At Company]]&lt;=8,"6-8 Years",IF(Table_1[[#This Row],[Years At Company]]&lt;=11,"9-11 Years","12+ Years"))))</f>
        <v>0-2 Years</v>
      </c>
    </row>
    <row r="1136" spans="1:48"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c r="AS1136" s="13" t="str">
        <f>IF(Data!Q1136&lt;=25,"18-25",IF(Data!Q1136&lt;=35,"26-35",IF(Data!Q1136&lt;=45,"36-45","46+")))</f>
        <v>26-35</v>
      </c>
      <c r="AT1136" s="13" t="str">
        <f t="shared" si="17"/>
        <v>Early Career</v>
      </c>
      <c r="AU1136" t="str">
        <f>IF(Table_1[[#This Row],[Percent Salary Hike]]&lt;=12,"10-12%",IF(Table_1[[#This Row],[Percent Salary Hike]]&lt;=15,"13-15%",IF(Table_1[[#This Row],[Percent Salary Hike]]&lt;=18,"16-18%",IF(Table_1[[#This Row],[Percent Salary Hike]]&lt;=21,"19-21%","22%+"))))</f>
        <v>13-15%</v>
      </c>
      <c r="AV1136" t="str">
        <f>IF(Table_1[[#This Row],[Years At Company]]&lt;=2,"0-2 Years",IF(Table_1[[#This Row],[Years At Company]]&lt;=5,"3-5 Years",IF(Table_1[[#This Row],[Years At Company]]&lt;=8,"6-8 Years",IF(Table_1[[#This Row],[Years At Company]]&lt;=11,"9-11 Years","12+ Years"))))</f>
        <v>3-5 Years</v>
      </c>
    </row>
    <row r="1137" spans="1:48"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c r="AS1137" s="13" t="str">
        <f>IF(Data!Q1137&lt;=25,"18-25",IF(Data!Q1137&lt;=35,"26-35",IF(Data!Q1137&lt;=45,"36-45","46+")))</f>
        <v>36-45</v>
      </c>
      <c r="AT1137" s="13" t="str">
        <f t="shared" si="17"/>
        <v>Mid Career</v>
      </c>
      <c r="AU1137" t="str">
        <f>IF(Table_1[[#This Row],[Percent Salary Hike]]&lt;=12,"10-12%",IF(Table_1[[#This Row],[Percent Salary Hike]]&lt;=15,"13-15%",IF(Table_1[[#This Row],[Percent Salary Hike]]&lt;=18,"16-18%",IF(Table_1[[#This Row],[Percent Salary Hike]]&lt;=21,"19-21%","22%+"))))</f>
        <v>16-18%</v>
      </c>
      <c r="AV1137" t="str">
        <f>IF(Table_1[[#This Row],[Years At Company]]&lt;=2,"0-2 Years",IF(Table_1[[#This Row],[Years At Company]]&lt;=5,"3-5 Years",IF(Table_1[[#This Row],[Years At Company]]&lt;=8,"6-8 Years",IF(Table_1[[#This Row],[Years At Company]]&lt;=11,"9-11 Years","12+ Years"))))</f>
        <v>0-2 Years</v>
      </c>
    </row>
    <row r="1138" spans="1:48"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c r="AS1138" s="13" t="str">
        <f>IF(Data!Q1138&lt;=25,"18-25",IF(Data!Q1138&lt;=35,"26-35",IF(Data!Q1138&lt;=45,"36-45","46+")))</f>
        <v>36-45</v>
      </c>
      <c r="AT1138" s="13" t="str">
        <f t="shared" si="17"/>
        <v>Mid Career</v>
      </c>
      <c r="AU1138" t="str">
        <f>IF(Table_1[[#This Row],[Percent Salary Hike]]&lt;=12,"10-12%",IF(Table_1[[#This Row],[Percent Salary Hike]]&lt;=15,"13-15%",IF(Table_1[[#This Row],[Percent Salary Hike]]&lt;=18,"16-18%",IF(Table_1[[#This Row],[Percent Salary Hike]]&lt;=21,"19-21%","22%+"))))</f>
        <v>13-15%</v>
      </c>
      <c r="AV1138" t="str">
        <f>IF(Table_1[[#This Row],[Years At Company]]&lt;=2,"0-2 Years",IF(Table_1[[#This Row],[Years At Company]]&lt;=5,"3-5 Years",IF(Table_1[[#This Row],[Years At Company]]&lt;=8,"6-8 Years",IF(Table_1[[#This Row],[Years At Company]]&lt;=11,"9-11 Years","12+ Years"))))</f>
        <v>6-8 Years</v>
      </c>
    </row>
    <row r="1139" spans="1:48"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c r="AS1139" s="13" t="str">
        <f>IF(Data!Q1139&lt;=25,"18-25",IF(Data!Q1139&lt;=35,"26-35",IF(Data!Q1139&lt;=45,"36-45","46+")))</f>
        <v>46+</v>
      </c>
      <c r="AT1139" s="13" t="str">
        <f t="shared" si="17"/>
        <v>Senior</v>
      </c>
      <c r="AU1139" t="str">
        <f>IF(Table_1[[#This Row],[Percent Salary Hike]]&lt;=12,"10-12%",IF(Table_1[[#This Row],[Percent Salary Hike]]&lt;=15,"13-15%",IF(Table_1[[#This Row],[Percent Salary Hike]]&lt;=18,"16-18%",IF(Table_1[[#This Row],[Percent Salary Hike]]&lt;=21,"19-21%","22%+"))))</f>
        <v>13-15%</v>
      </c>
      <c r="AV1139" t="str">
        <f>IF(Table_1[[#This Row],[Years At Company]]&lt;=2,"0-2 Years",IF(Table_1[[#This Row],[Years At Company]]&lt;=5,"3-5 Years",IF(Table_1[[#This Row],[Years At Company]]&lt;=8,"6-8 Years",IF(Table_1[[#This Row],[Years At Company]]&lt;=11,"9-11 Years","12+ Years"))))</f>
        <v>9-11 Years</v>
      </c>
    </row>
    <row r="1140" spans="1:48"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c r="AS1140" s="13" t="str">
        <f>IF(Data!Q1140&lt;=25,"18-25",IF(Data!Q1140&lt;=35,"26-35",IF(Data!Q1140&lt;=45,"36-45","46+")))</f>
        <v>26-35</v>
      </c>
      <c r="AT1140" s="13" t="str">
        <f t="shared" si="17"/>
        <v>Early Career</v>
      </c>
      <c r="AU1140" t="str">
        <f>IF(Table_1[[#This Row],[Percent Salary Hike]]&lt;=12,"10-12%",IF(Table_1[[#This Row],[Percent Salary Hike]]&lt;=15,"13-15%",IF(Table_1[[#This Row],[Percent Salary Hike]]&lt;=18,"16-18%",IF(Table_1[[#This Row],[Percent Salary Hike]]&lt;=21,"19-21%","22%+"))))</f>
        <v>13-15%</v>
      </c>
      <c r="AV1140" t="str">
        <f>IF(Table_1[[#This Row],[Years At Company]]&lt;=2,"0-2 Years",IF(Table_1[[#This Row],[Years At Company]]&lt;=5,"3-5 Years",IF(Table_1[[#This Row],[Years At Company]]&lt;=8,"6-8 Years",IF(Table_1[[#This Row],[Years At Company]]&lt;=11,"9-11 Years","12+ Years"))))</f>
        <v>3-5 Years</v>
      </c>
    </row>
    <row r="1141" spans="1:48"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c r="AS1141" s="13" t="str">
        <f>IF(Data!Q1141&lt;=25,"18-25",IF(Data!Q1141&lt;=35,"26-35",IF(Data!Q1141&lt;=45,"36-45","46+")))</f>
        <v>26-35</v>
      </c>
      <c r="AT1141" s="13" t="str">
        <f t="shared" si="17"/>
        <v>Early Career</v>
      </c>
      <c r="AU1141" t="str">
        <f>IF(Table_1[[#This Row],[Percent Salary Hike]]&lt;=12,"10-12%",IF(Table_1[[#This Row],[Percent Salary Hike]]&lt;=15,"13-15%",IF(Table_1[[#This Row],[Percent Salary Hike]]&lt;=18,"16-18%",IF(Table_1[[#This Row],[Percent Salary Hike]]&lt;=21,"19-21%","22%+"))))</f>
        <v>13-15%</v>
      </c>
      <c r="AV1141" t="str">
        <f>IF(Table_1[[#This Row],[Years At Company]]&lt;=2,"0-2 Years",IF(Table_1[[#This Row],[Years At Company]]&lt;=5,"3-5 Years",IF(Table_1[[#This Row],[Years At Company]]&lt;=8,"6-8 Years",IF(Table_1[[#This Row],[Years At Company]]&lt;=11,"9-11 Years","12+ Years"))))</f>
        <v>3-5 Years</v>
      </c>
    </row>
    <row r="1142" spans="1:48"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c r="AS1142" s="13" t="str">
        <f>IF(Data!Q1142&lt;=25,"18-25",IF(Data!Q1142&lt;=35,"26-35",IF(Data!Q1142&lt;=45,"36-45","46+")))</f>
        <v>26-35</v>
      </c>
      <c r="AT1142" s="13" t="str">
        <f t="shared" si="17"/>
        <v>Early Career</v>
      </c>
      <c r="AU1142" t="str">
        <f>IF(Table_1[[#This Row],[Percent Salary Hike]]&lt;=12,"10-12%",IF(Table_1[[#This Row],[Percent Salary Hike]]&lt;=15,"13-15%",IF(Table_1[[#This Row],[Percent Salary Hike]]&lt;=18,"16-18%",IF(Table_1[[#This Row],[Percent Salary Hike]]&lt;=21,"19-21%","22%+"))))</f>
        <v>13-15%</v>
      </c>
      <c r="AV1142" t="str">
        <f>IF(Table_1[[#This Row],[Years At Company]]&lt;=2,"0-2 Years",IF(Table_1[[#This Row],[Years At Company]]&lt;=5,"3-5 Years",IF(Table_1[[#This Row],[Years At Company]]&lt;=8,"6-8 Years",IF(Table_1[[#This Row],[Years At Company]]&lt;=11,"9-11 Years","12+ Years"))))</f>
        <v>3-5 Years</v>
      </c>
    </row>
    <row r="1143" spans="1:48"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c r="AS1143" s="13" t="str">
        <f>IF(Data!Q1143&lt;=25,"18-25",IF(Data!Q1143&lt;=35,"26-35",IF(Data!Q1143&lt;=45,"36-45","46+")))</f>
        <v>26-35</v>
      </c>
      <c r="AT1143" s="13" t="str">
        <f t="shared" si="17"/>
        <v>Early Career</v>
      </c>
      <c r="AU1143" t="str">
        <f>IF(Table_1[[#This Row],[Percent Salary Hike]]&lt;=12,"10-12%",IF(Table_1[[#This Row],[Percent Salary Hike]]&lt;=15,"13-15%",IF(Table_1[[#This Row],[Percent Salary Hike]]&lt;=18,"16-18%",IF(Table_1[[#This Row],[Percent Salary Hike]]&lt;=21,"19-21%","22%+"))))</f>
        <v>13-15%</v>
      </c>
      <c r="AV1143" t="str">
        <f>IF(Table_1[[#This Row],[Years At Company]]&lt;=2,"0-2 Years",IF(Table_1[[#This Row],[Years At Company]]&lt;=5,"3-5 Years",IF(Table_1[[#This Row],[Years At Company]]&lt;=8,"6-8 Years",IF(Table_1[[#This Row],[Years At Company]]&lt;=11,"9-11 Years","12+ Years"))))</f>
        <v>0-2 Years</v>
      </c>
    </row>
    <row r="1144" spans="1:48"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c r="AS1144" s="13" t="str">
        <f>IF(Data!Q1144&lt;=25,"18-25",IF(Data!Q1144&lt;=35,"26-35",IF(Data!Q1144&lt;=45,"36-45","46+")))</f>
        <v>36-45</v>
      </c>
      <c r="AT1144" s="13" t="str">
        <f t="shared" si="17"/>
        <v>Mid Career</v>
      </c>
      <c r="AU1144" t="str">
        <f>IF(Table_1[[#This Row],[Percent Salary Hike]]&lt;=12,"10-12%",IF(Table_1[[#This Row],[Percent Salary Hike]]&lt;=15,"13-15%",IF(Table_1[[#This Row],[Percent Salary Hike]]&lt;=18,"16-18%",IF(Table_1[[#This Row],[Percent Salary Hike]]&lt;=21,"19-21%","22%+"))))</f>
        <v>13-15%</v>
      </c>
      <c r="AV1144" t="str">
        <f>IF(Table_1[[#This Row],[Years At Company]]&lt;=2,"0-2 Years",IF(Table_1[[#This Row],[Years At Company]]&lt;=5,"3-5 Years",IF(Table_1[[#This Row],[Years At Company]]&lt;=8,"6-8 Years",IF(Table_1[[#This Row],[Years At Company]]&lt;=11,"9-11 Years","12+ Years"))))</f>
        <v>9-11 Years</v>
      </c>
    </row>
    <row r="1145" spans="1:48"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c r="AS1145" s="13" t="str">
        <f>IF(Data!Q1145&lt;=25,"18-25",IF(Data!Q1145&lt;=35,"26-35",IF(Data!Q1145&lt;=45,"36-45","46+")))</f>
        <v>26-35</v>
      </c>
      <c r="AT1145" s="13" t="str">
        <f t="shared" si="17"/>
        <v>Early Career</v>
      </c>
      <c r="AU1145" t="str">
        <f>IF(Table_1[[#This Row],[Percent Salary Hike]]&lt;=12,"10-12%",IF(Table_1[[#This Row],[Percent Salary Hike]]&lt;=15,"13-15%",IF(Table_1[[#This Row],[Percent Salary Hike]]&lt;=18,"16-18%",IF(Table_1[[#This Row],[Percent Salary Hike]]&lt;=21,"19-21%","22%+"))))</f>
        <v>10-12%</v>
      </c>
      <c r="AV1145" t="str">
        <f>IF(Table_1[[#This Row],[Years At Company]]&lt;=2,"0-2 Years",IF(Table_1[[#This Row],[Years At Company]]&lt;=5,"3-5 Years",IF(Table_1[[#This Row],[Years At Company]]&lt;=8,"6-8 Years",IF(Table_1[[#This Row],[Years At Company]]&lt;=11,"9-11 Years","12+ Years"))))</f>
        <v>0-2 Years</v>
      </c>
    </row>
    <row r="1146" spans="1:48"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c r="AS1146" s="13" t="str">
        <f>IF(Data!Q1146&lt;=25,"18-25",IF(Data!Q1146&lt;=35,"26-35",IF(Data!Q1146&lt;=45,"36-45","46+")))</f>
        <v>26-35</v>
      </c>
      <c r="AT1146" s="13" t="str">
        <f t="shared" si="17"/>
        <v>Early Career</v>
      </c>
      <c r="AU1146" t="str">
        <f>IF(Table_1[[#This Row],[Percent Salary Hike]]&lt;=12,"10-12%",IF(Table_1[[#This Row],[Percent Salary Hike]]&lt;=15,"13-15%",IF(Table_1[[#This Row],[Percent Salary Hike]]&lt;=18,"16-18%",IF(Table_1[[#This Row],[Percent Salary Hike]]&lt;=21,"19-21%","22%+"))))</f>
        <v>13-15%</v>
      </c>
      <c r="AV1146" t="str">
        <f>IF(Table_1[[#This Row],[Years At Company]]&lt;=2,"0-2 Years",IF(Table_1[[#This Row],[Years At Company]]&lt;=5,"3-5 Years",IF(Table_1[[#This Row],[Years At Company]]&lt;=8,"6-8 Years",IF(Table_1[[#This Row],[Years At Company]]&lt;=11,"9-11 Years","12+ Years"))))</f>
        <v>9-11 Years</v>
      </c>
    </row>
    <row r="1147" spans="1:48"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c r="AS1147" s="13" t="str">
        <f>IF(Data!Q1147&lt;=25,"18-25",IF(Data!Q1147&lt;=35,"26-35",IF(Data!Q1147&lt;=45,"36-45","46+")))</f>
        <v>36-45</v>
      </c>
      <c r="AT1147" s="13" t="str">
        <f t="shared" si="17"/>
        <v>Mid Career</v>
      </c>
      <c r="AU1147" t="str">
        <f>IF(Table_1[[#This Row],[Percent Salary Hike]]&lt;=12,"10-12%",IF(Table_1[[#This Row],[Percent Salary Hike]]&lt;=15,"13-15%",IF(Table_1[[#This Row],[Percent Salary Hike]]&lt;=18,"16-18%",IF(Table_1[[#This Row],[Percent Salary Hike]]&lt;=21,"19-21%","22%+"))))</f>
        <v>13-15%</v>
      </c>
      <c r="AV1147" t="str">
        <f>IF(Table_1[[#This Row],[Years At Company]]&lt;=2,"0-2 Years",IF(Table_1[[#This Row],[Years At Company]]&lt;=5,"3-5 Years",IF(Table_1[[#This Row],[Years At Company]]&lt;=8,"6-8 Years",IF(Table_1[[#This Row],[Years At Company]]&lt;=11,"9-11 Years","12+ Years"))))</f>
        <v>9-11 Years</v>
      </c>
    </row>
    <row r="1148" spans="1:48"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c r="AS1148" s="13" t="str">
        <f>IF(Data!Q1148&lt;=25,"18-25",IF(Data!Q1148&lt;=35,"26-35",IF(Data!Q1148&lt;=45,"36-45","46+")))</f>
        <v>46+</v>
      </c>
      <c r="AT1148" s="13" t="str">
        <f t="shared" si="17"/>
        <v>Senior</v>
      </c>
      <c r="AU1148" t="str">
        <f>IF(Table_1[[#This Row],[Percent Salary Hike]]&lt;=12,"10-12%",IF(Table_1[[#This Row],[Percent Salary Hike]]&lt;=15,"13-15%",IF(Table_1[[#This Row],[Percent Salary Hike]]&lt;=18,"16-18%",IF(Table_1[[#This Row],[Percent Salary Hike]]&lt;=21,"19-21%","22%+"))))</f>
        <v>10-12%</v>
      </c>
      <c r="AV1148" t="str">
        <f>IF(Table_1[[#This Row],[Years At Company]]&lt;=2,"0-2 Years",IF(Table_1[[#This Row],[Years At Company]]&lt;=5,"3-5 Years",IF(Table_1[[#This Row],[Years At Company]]&lt;=8,"6-8 Years",IF(Table_1[[#This Row],[Years At Company]]&lt;=11,"9-11 Years","12+ Years"))))</f>
        <v>3-5 Years</v>
      </c>
    </row>
    <row r="1149" spans="1:48"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c r="AS1149" s="13" t="str">
        <f>IF(Data!Q1149&lt;=25,"18-25",IF(Data!Q1149&lt;=35,"26-35",IF(Data!Q1149&lt;=45,"36-45","46+")))</f>
        <v>26-35</v>
      </c>
      <c r="AT1149" s="13" t="str">
        <f t="shared" si="17"/>
        <v>Early Career</v>
      </c>
      <c r="AU1149" t="str">
        <f>IF(Table_1[[#This Row],[Percent Salary Hike]]&lt;=12,"10-12%",IF(Table_1[[#This Row],[Percent Salary Hike]]&lt;=15,"13-15%",IF(Table_1[[#This Row],[Percent Salary Hike]]&lt;=18,"16-18%",IF(Table_1[[#This Row],[Percent Salary Hike]]&lt;=21,"19-21%","22%+"))))</f>
        <v>13-15%</v>
      </c>
      <c r="AV1149" t="str">
        <f>IF(Table_1[[#This Row],[Years At Company]]&lt;=2,"0-2 Years",IF(Table_1[[#This Row],[Years At Company]]&lt;=5,"3-5 Years",IF(Table_1[[#This Row],[Years At Company]]&lt;=8,"6-8 Years",IF(Table_1[[#This Row],[Years At Company]]&lt;=11,"9-11 Years","12+ Years"))))</f>
        <v>0-2 Years</v>
      </c>
    </row>
    <row r="1150" spans="1:48"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c r="AS1150" s="13" t="str">
        <f>IF(Data!Q1150&lt;=25,"18-25",IF(Data!Q1150&lt;=35,"26-35",IF(Data!Q1150&lt;=45,"36-45","46+")))</f>
        <v>36-45</v>
      </c>
      <c r="AT1150" s="13" t="str">
        <f t="shared" si="17"/>
        <v>Mid Career</v>
      </c>
      <c r="AU1150" t="str">
        <f>IF(Table_1[[#This Row],[Percent Salary Hike]]&lt;=12,"10-12%",IF(Table_1[[#This Row],[Percent Salary Hike]]&lt;=15,"13-15%",IF(Table_1[[#This Row],[Percent Salary Hike]]&lt;=18,"16-18%",IF(Table_1[[#This Row],[Percent Salary Hike]]&lt;=21,"19-21%","22%+"))))</f>
        <v>10-12%</v>
      </c>
      <c r="AV1150" t="str">
        <f>IF(Table_1[[#This Row],[Years At Company]]&lt;=2,"0-2 Years",IF(Table_1[[#This Row],[Years At Company]]&lt;=5,"3-5 Years",IF(Table_1[[#This Row],[Years At Company]]&lt;=8,"6-8 Years",IF(Table_1[[#This Row],[Years At Company]]&lt;=11,"9-11 Years","12+ Years"))))</f>
        <v>12+ Years</v>
      </c>
    </row>
    <row r="1151" spans="1:48"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c r="AS1151" s="13" t="str">
        <f>IF(Data!Q1151&lt;=25,"18-25",IF(Data!Q1151&lt;=35,"26-35",IF(Data!Q1151&lt;=45,"36-45","46+")))</f>
        <v>26-35</v>
      </c>
      <c r="AT1151" s="13" t="str">
        <f t="shared" si="17"/>
        <v>Early Career</v>
      </c>
      <c r="AU1151" t="str">
        <f>IF(Table_1[[#This Row],[Percent Salary Hike]]&lt;=12,"10-12%",IF(Table_1[[#This Row],[Percent Salary Hike]]&lt;=15,"13-15%",IF(Table_1[[#This Row],[Percent Salary Hike]]&lt;=18,"16-18%",IF(Table_1[[#This Row],[Percent Salary Hike]]&lt;=21,"19-21%","22%+"))))</f>
        <v>10-12%</v>
      </c>
      <c r="AV1151" t="str">
        <f>IF(Table_1[[#This Row],[Years At Company]]&lt;=2,"0-2 Years",IF(Table_1[[#This Row],[Years At Company]]&lt;=5,"3-5 Years",IF(Table_1[[#This Row],[Years At Company]]&lt;=8,"6-8 Years",IF(Table_1[[#This Row],[Years At Company]]&lt;=11,"9-11 Years","12+ Years"))))</f>
        <v>9-11 Years</v>
      </c>
    </row>
    <row r="1152" spans="1:48"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c r="AS1152" s="13" t="str">
        <f>IF(Data!Q1152&lt;=25,"18-25",IF(Data!Q1152&lt;=35,"26-35",IF(Data!Q1152&lt;=45,"36-45","46+")))</f>
        <v>36-45</v>
      </c>
      <c r="AT1152" s="13" t="str">
        <f t="shared" si="17"/>
        <v>Mid Career</v>
      </c>
      <c r="AU1152" t="str">
        <f>IF(Table_1[[#This Row],[Percent Salary Hike]]&lt;=12,"10-12%",IF(Table_1[[#This Row],[Percent Salary Hike]]&lt;=15,"13-15%",IF(Table_1[[#This Row],[Percent Salary Hike]]&lt;=18,"16-18%",IF(Table_1[[#This Row],[Percent Salary Hike]]&lt;=21,"19-21%","22%+"))))</f>
        <v>13-15%</v>
      </c>
      <c r="AV1152" t="str">
        <f>IF(Table_1[[#This Row],[Years At Company]]&lt;=2,"0-2 Years",IF(Table_1[[#This Row],[Years At Company]]&lt;=5,"3-5 Years",IF(Table_1[[#This Row],[Years At Company]]&lt;=8,"6-8 Years",IF(Table_1[[#This Row],[Years At Company]]&lt;=11,"9-11 Years","12+ Years"))))</f>
        <v>9-11 Years</v>
      </c>
    </row>
    <row r="1153" spans="1:48"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c r="AS1153" s="13" t="str">
        <f>IF(Data!Q1153&lt;=25,"18-25",IF(Data!Q1153&lt;=35,"26-35",IF(Data!Q1153&lt;=45,"36-45","46+")))</f>
        <v>36-45</v>
      </c>
      <c r="AT1153" s="13" t="str">
        <f t="shared" si="17"/>
        <v>Mid Career</v>
      </c>
      <c r="AU1153" t="str">
        <f>IF(Table_1[[#This Row],[Percent Salary Hike]]&lt;=12,"10-12%",IF(Table_1[[#This Row],[Percent Salary Hike]]&lt;=15,"13-15%",IF(Table_1[[#This Row],[Percent Salary Hike]]&lt;=18,"16-18%",IF(Table_1[[#This Row],[Percent Salary Hike]]&lt;=21,"19-21%","22%+"))))</f>
        <v>13-15%</v>
      </c>
      <c r="AV1153" t="str">
        <f>IF(Table_1[[#This Row],[Years At Company]]&lt;=2,"0-2 Years",IF(Table_1[[#This Row],[Years At Company]]&lt;=5,"3-5 Years",IF(Table_1[[#This Row],[Years At Company]]&lt;=8,"6-8 Years",IF(Table_1[[#This Row],[Years At Company]]&lt;=11,"9-11 Years","12+ Years"))))</f>
        <v>3-5 Years</v>
      </c>
    </row>
    <row r="1154" spans="1:48"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c r="AS1154" s="13" t="str">
        <f>IF(Data!Q1154&lt;=25,"18-25",IF(Data!Q1154&lt;=35,"26-35",IF(Data!Q1154&lt;=45,"36-45","46+")))</f>
        <v>46+</v>
      </c>
      <c r="AT1154" s="13" t="str">
        <f t="shared" ref="AT1154:AT1217" si="18">IF(AS1154="18-25","Young",IF(AS1154="26-35","Early Career",IF(AS1154="36-45","Mid Career","Senior")))</f>
        <v>Senior</v>
      </c>
      <c r="AU1154" t="str">
        <f>IF(Table_1[[#This Row],[Percent Salary Hike]]&lt;=12,"10-12%",IF(Table_1[[#This Row],[Percent Salary Hike]]&lt;=15,"13-15%",IF(Table_1[[#This Row],[Percent Salary Hike]]&lt;=18,"16-18%",IF(Table_1[[#This Row],[Percent Salary Hike]]&lt;=21,"19-21%","22%+"))))</f>
        <v>13-15%</v>
      </c>
      <c r="AV1154" t="str">
        <f>IF(Table_1[[#This Row],[Years At Company]]&lt;=2,"0-2 Years",IF(Table_1[[#This Row],[Years At Company]]&lt;=5,"3-5 Years",IF(Table_1[[#This Row],[Years At Company]]&lt;=8,"6-8 Years",IF(Table_1[[#This Row],[Years At Company]]&lt;=11,"9-11 Years","12+ Years"))))</f>
        <v>9-11 Years</v>
      </c>
    </row>
    <row r="1155" spans="1:48"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c r="AS1155" s="13" t="str">
        <f>IF(Data!Q1155&lt;=25,"18-25",IF(Data!Q1155&lt;=35,"26-35",IF(Data!Q1155&lt;=45,"36-45","46+")))</f>
        <v>36-45</v>
      </c>
      <c r="AT1155" s="13" t="str">
        <f t="shared" si="18"/>
        <v>Mid Career</v>
      </c>
      <c r="AU1155" t="str">
        <f>IF(Table_1[[#This Row],[Percent Salary Hike]]&lt;=12,"10-12%",IF(Table_1[[#This Row],[Percent Salary Hike]]&lt;=15,"13-15%",IF(Table_1[[#This Row],[Percent Salary Hike]]&lt;=18,"16-18%",IF(Table_1[[#This Row],[Percent Salary Hike]]&lt;=21,"19-21%","22%+"))))</f>
        <v>10-12%</v>
      </c>
      <c r="AV1155" t="str">
        <f>IF(Table_1[[#This Row],[Years At Company]]&lt;=2,"0-2 Years",IF(Table_1[[#This Row],[Years At Company]]&lt;=5,"3-5 Years",IF(Table_1[[#This Row],[Years At Company]]&lt;=8,"6-8 Years",IF(Table_1[[#This Row],[Years At Company]]&lt;=11,"9-11 Years","12+ Years"))))</f>
        <v>6-8 Years</v>
      </c>
    </row>
    <row r="1156" spans="1:48"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c r="AS1156" s="13" t="str">
        <f>IF(Data!Q1156&lt;=25,"18-25",IF(Data!Q1156&lt;=35,"26-35",IF(Data!Q1156&lt;=45,"36-45","46+")))</f>
        <v>36-45</v>
      </c>
      <c r="AT1156" s="13" t="str">
        <f t="shared" si="18"/>
        <v>Mid Career</v>
      </c>
      <c r="AU1156" t="str">
        <f>IF(Table_1[[#This Row],[Percent Salary Hike]]&lt;=12,"10-12%",IF(Table_1[[#This Row],[Percent Salary Hike]]&lt;=15,"13-15%",IF(Table_1[[#This Row],[Percent Salary Hike]]&lt;=18,"16-18%",IF(Table_1[[#This Row],[Percent Salary Hike]]&lt;=21,"19-21%","22%+"))))</f>
        <v>19-21%</v>
      </c>
      <c r="AV1156" t="str">
        <f>IF(Table_1[[#This Row],[Years At Company]]&lt;=2,"0-2 Years",IF(Table_1[[#This Row],[Years At Company]]&lt;=5,"3-5 Years",IF(Table_1[[#This Row],[Years At Company]]&lt;=8,"6-8 Years",IF(Table_1[[#This Row],[Years At Company]]&lt;=11,"9-11 Years","12+ Years"))))</f>
        <v>3-5 Years</v>
      </c>
    </row>
    <row r="1157" spans="1:48"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c r="AS1157" s="13" t="str">
        <f>IF(Data!Q1157&lt;=25,"18-25",IF(Data!Q1157&lt;=35,"26-35",IF(Data!Q1157&lt;=45,"36-45","46+")))</f>
        <v>46+</v>
      </c>
      <c r="AT1157" s="13" t="str">
        <f t="shared" si="18"/>
        <v>Senior</v>
      </c>
      <c r="AU1157" t="str">
        <f>IF(Table_1[[#This Row],[Percent Salary Hike]]&lt;=12,"10-12%",IF(Table_1[[#This Row],[Percent Salary Hike]]&lt;=15,"13-15%",IF(Table_1[[#This Row],[Percent Salary Hike]]&lt;=18,"16-18%",IF(Table_1[[#This Row],[Percent Salary Hike]]&lt;=21,"19-21%","22%+"))))</f>
        <v>13-15%</v>
      </c>
      <c r="AV1157" t="str">
        <f>IF(Table_1[[#This Row],[Years At Company]]&lt;=2,"0-2 Years",IF(Table_1[[#This Row],[Years At Company]]&lt;=5,"3-5 Years",IF(Table_1[[#This Row],[Years At Company]]&lt;=8,"6-8 Years",IF(Table_1[[#This Row],[Years At Company]]&lt;=11,"9-11 Years","12+ Years"))))</f>
        <v>6-8 Years</v>
      </c>
    </row>
    <row r="1158" spans="1:48"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c r="AS1158" s="13" t="str">
        <f>IF(Data!Q1158&lt;=25,"18-25",IF(Data!Q1158&lt;=35,"26-35",IF(Data!Q1158&lt;=45,"36-45","46+")))</f>
        <v>46+</v>
      </c>
      <c r="AT1158" s="13" t="str">
        <f t="shared" si="18"/>
        <v>Senior</v>
      </c>
      <c r="AU1158" t="str">
        <f>IF(Table_1[[#This Row],[Percent Salary Hike]]&lt;=12,"10-12%",IF(Table_1[[#This Row],[Percent Salary Hike]]&lt;=15,"13-15%",IF(Table_1[[#This Row],[Percent Salary Hike]]&lt;=18,"16-18%",IF(Table_1[[#This Row],[Percent Salary Hike]]&lt;=21,"19-21%","22%+"))))</f>
        <v>13-15%</v>
      </c>
      <c r="AV1158" t="str">
        <f>IF(Table_1[[#This Row],[Years At Company]]&lt;=2,"0-2 Years",IF(Table_1[[#This Row],[Years At Company]]&lt;=5,"3-5 Years",IF(Table_1[[#This Row],[Years At Company]]&lt;=8,"6-8 Years",IF(Table_1[[#This Row],[Years At Company]]&lt;=11,"9-11 Years","12+ Years"))))</f>
        <v>6-8 Years</v>
      </c>
    </row>
    <row r="1159" spans="1:48"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c r="AS1159" s="13" t="str">
        <f>IF(Data!Q1159&lt;=25,"18-25",IF(Data!Q1159&lt;=35,"26-35",IF(Data!Q1159&lt;=45,"36-45","46+")))</f>
        <v>26-35</v>
      </c>
      <c r="AT1159" s="13" t="str">
        <f t="shared" si="18"/>
        <v>Early Career</v>
      </c>
      <c r="AU1159" t="str">
        <f>IF(Table_1[[#This Row],[Percent Salary Hike]]&lt;=12,"10-12%",IF(Table_1[[#This Row],[Percent Salary Hike]]&lt;=15,"13-15%",IF(Table_1[[#This Row],[Percent Salary Hike]]&lt;=18,"16-18%",IF(Table_1[[#This Row],[Percent Salary Hike]]&lt;=21,"19-21%","22%+"))))</f>
        <v>16-18%</v>
      </c>
      <c r="AV1159" t="str">
        <f>IF(Table_1[[#This Row],[Years At Company]]&lt;=2,"0-2 Years",IF(Table_1[[#This Row],[Years At Company]]&lt;=5,"3-5 Years",IF(Table_1[[#This Row],[Years At Company]]&lt;=8,"6-8 Years",IF(Table_1[[#This Row],[Years At Company]]&lt;=11,"9-11 Years","12+ Years"))))</f>
        <v>6-8 Years</v>
      </c>
    </row>
    <row r="1160" spans="1:48"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c r="AS1160" s="13" t="str">
        <f>IF(Data!Q1160&lt;=25,"18-25",IF(Data!Q1160&lt;=35,"26-35",IF(Data!Q1160&lt;=45,"36-45","46+")))</f>
        <v>26-35</v>
      </c>
      <c r="AT1160" s="13" t="str">
        <f t="shared" si="18"/>
        <v>Early Career</v>
      </c>
      <c r="AU1160" t="str">
        <f>IF(Table_1[[#This Row],[Percent Salary Hike]]&lt;=12,"10-12%",IF(Table_1[[#This Row],[Percent Salary Hike]]&lt;=15,"13-15%",IF(Table_1[[#This Row],[Percent Salary Hike]]&lt;=18,"16-18%",IF(Table_1[[#This Row],[Percent Salary Hike]]&lt;=21,"19-21%","22%+"))))</f>
        <v>10-12%</v>
      </c>
      <c r="AV1160" t="str">
        <f>IF(Table_1[[#This Row],[Years At Company]]&lt;=2,"0-2 Years",IF(Table_1[[#This Row],[Years At Company]]&lt;=5,"3-5 Years",IF(Table_1[[#This Row],[Years At Company]]&lt;=8,"6-8 Years",IF(Table_1[[#This Row],[Years At Company]]&lt;=11,"9-11 Years","12+ Years"))))</f>
        <v>6-8 Years</v>
      </c>
    </row>
    <row r="1161" spans="1:48"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c r="AS1161" s="13" t="str">
        <f>IF(Data!Q1161&lt;=25,"18-25",IF(Data!Q1161&lt;=35,"26-35",IF(Data!Q1161&lt;=45,"36-45","46+")))</f>
        <v>26-35</v>
      </c>
      <c r="AT1161" s="13" t="str">
        <f t="shared" si="18"/>
        <v>Early Career</v>
      </c>
      <c r="AU1161" t="str">
        <f>IF(Table_1[[#This Row],[Percent Salary Hike]]&lt;=12,"10-12%",IF(Table_1[[#This Row],[Percent Salary Hike]]&lt;=15,"13-15%",IF(Table_1[[#This Row],[Percent Salary Hike]]&lt;=18,"16-18%",IF(Table_1[[#This Row],[Percent Salary Hike]]&lt;=21,"19-21%","22%+"))))</f>
        <v>13-15%</v>
      </c>
      <c r="AV1161" t="str">
        <f>IF(Table_1[[#This Row],[Years At Company]]&lt;=2,"0-2 Years",IF(Table_1[[#This Row],[Years At Company]]&lt;=5,"3-5 Years",IF(Table_1[[#This Row],[Years At Company]]&lt;=8,"6-8 Years",IF(Table_1[[#This Row],[Years At Company]]&lt;=11,"9-11 Years","12+ Years"))))</f>
        <v>9-11 Years</v>
      </c>
    </row>
    <row r="1162" spans="1:48"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c r="AS1162" s="13" t="str">
        <f>IF(Data!Q1162&lt;=25,"18-25",IF(Data!Q1162&lt;=35,"26-35",IF(Data!Q1162&lt;=45,"36-45","46+")))</f>
        <v>36-45</v>
      </c>
      <c r="AT1162" s="13" t="str">
        <f t="shared" si="18"/>
        <v>Mid Career</v>
      </c>
      <c r="AU1162" t="str">
        <f>IF(Table_1[[#This Row],[Percent Salary Hike]]&lt;=12,"10-12%",IF(Table_1[[#This Row],[Percent Salary Hike]]&lt;=15,"13-15%",IF(Table_1[[#This Row],[Percent Salary Hike]]&lt;=18,"16-18%",IF(Table_1[[#This Row],[Percent Salary Hike]]&lt;=21,"19-21%","22%+"))))</f>
        <v>10-12%</v>
      </c>
      <c r="AV1162" t="str">
        <f>IF(Table_1[[#This Row],[Years At Company]]&lt;=2,"0-2 Years",IF(Table_1[[#This Row],[Years At Company]]&lt;=5,"3-5 Years",IF(Table_1[[#This Row],[Years At Company]]&lt;=8,"6-8 Years",IF(Table_1[[#This Row],[Years At Company]]&lt;=11,"9-11 Years","12+ Years"))))</f>
        <v>9-11 Years</v>
      </c>
    </row>
    <row r="1163" spans="1:48"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c r="AS1163" s="13" t="str">
        <f>IF(Data!Q1163&lt;=25,"18-25",IF(Data!Q1163&lt;=35,"26-35",IF(Data!Q1163&lt;=45,"36-45","46+")))</f>
        <v>18-25</v>
      </c>
      <c r="AT1163" s="13" t="str">
        <f t="shared" si="18"/>
        <v>Young</v>
      </c>
      <c r="AU1163" t="str">
        <f>IF(Table_1[[#This Row],[Percent Salary Hike]]&lt;=12,"10-12%",IF(Table_1[[#This Row],[Percent Salary Hike]]&lt;=15,"13-15%",IF(Table_1[[#This Row],[Percent Salary Hike]]&lt;=18,"16-18%",IF(Table_1[[#This Row],[Percent Salary Hike]]&lt;=21,"19-21%","22%+"))))</f>
        <v>13-15%</v>
      </c>
      <c r="AV1163" t="str">
        <f>IF(Table_1[[#This Row],[Years At Company]]&lt;=2,"0-2 Years",IF(Table_1[[#This Row],[Years At Company]]&lt;=5,"3-5 Years",IF(Table_1[[#This Row],[Years At Company]]&lt;=8,"6-8 Years",IF(Table_1[[#This Row],[Years At Company]]&lt;=11,"9-11 Years","12+ Years"))))</f>
        <v>6-8 Years</v>
      </c>
    </row>
    <row r="1164" spans="1:48"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c r="AS1164" s="13" t="str">
        <f>IF(Data!Q1164&lt;=25,"18-25",IF(Data!Q1164&lt;=35,"26-35",IF(Data!Q1164&lt;=45,"36-45","46+")))</f>
        <v>18-25</v>
      </c>
      <c r="AT1164" s="13" t="str">
        <f t="shared" si="18"/>
        <v>Young</v>
      </c>
      <c r="AU1164" t="str">
        <f>IF(Table_1[[#This Row],[Percent Salary Hike]]&lt;=12,"10-12%",IF(Table_1[[#This Row],[Percent Salary Hike]]&lt;=15,"13-15%",IF(Table_1[[#This Row],[Percent Salary Hike]]&lt;=18,"16-18%",IF(Table_1[[#This Row],[Percent Salary Hike]]&lt;=21,"19-21%","22%+"))))</f>
        <v>13-15%</v>
      </c>
      <c r="AV1164" t="str">
        <f>IF(Table_1[[#This Row],[Years At Company]]&lt;=2,"0-2 Years",IF(Table_1[[#This Row],[Years At Company]]&lt;=5,"3-5 Years",IF(Table_1[[#This Row],[Years At Company]]&lt;=8,"6-8 Years",IF(Table_1[[#This Row],[Years At Company]]&lt;=11,"9-11 Years","12+ Years"))))</f>
        <v>0-2 Years</v>
      </c>
    </row>
    <row r="1165" spans="1:48"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c r="AS1165" s="13" t="str">
        <f>IF(Data!Q1165&lt;=25,"18-25",IF(Data!Q1165&lt;=35,"26-35",IF(Data!Q1165&lt;=45,"36-45","46+")))</f>
        <v>36-45</v>
      </c>
      <c r="AT1165" s="13" t="str">
        <f t="shared" si="18"/>
        <v>Mid Career</v>
      </c>
      <c r="AU1165" t="str">
        <f>IF(Table_1[[#This Row],[Percent Salary Hike]]&lt;=12,"10-12%",IF(Table_1[[#This Row],[Percent Salary Hike]]&lt;=15,"13-15%",IF(Table_1[[#This Row],[Percent Salary Hike]]&lt;=18,"16-18%",IF(Table_1[[#This Row],[Percent Salary Hike]]&lt;=21,"19-21%","22%+"))))</f>
        <v>13-15%</v>
      </c>
      <c r="AV1165" t="str">
        <f>IF(Table_1[[#This Row],[Years At Company]]&lt;=2,"0-2 Years",IF(Table_1[[#This Row],[Years At Company]]&lt;=5,"3-5 Years",IF(Table_1[[#This Row],[Years At Company]]&lt;=8,"6-8 Years",IF(Table_1[[#This Row],[Years At Company]]&lt;=11,"9-11 Years","12+ Years"))))</f>
        <v>0-2 Years</v>
      </c>
    </row>
    <row r="1166" spans="1:48"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c r="AS1166" s="13" t="str">
        <f>IF(Data!Q1166&lt;=25,"18-25",IF(Data!Q1166&lt;=35,"26-35",IF(Data!Q1166&lt;=45,"36-45","46+")))</f>
        <v>36-45</v>
      </c>
      <c r="AT1166" s="13" t="str">
        <f t="shared" si="18"/>
        <v>Mid Career</v>
      </c>
      <c r="AU1166" t="str">
        <f>IF(Table_1[[#This Row],[Percent Salary Hike]]&lt;=12,"10-12%",IF(Table_1[[#This Row],[Percent Salary Hike]]&lt;=15,"13-15%",IF(Table_1[[#This Row],[Percent Salary Hike]]&lt;=18,"16-18%",IF(Table_1[[#This Row],[Percent Salary Hike]]&lt;=21,"19-21%","22%+"))))</f>
        <v>10-12%</v>
      </c>
      <c r="AV1166" t="str">
        <f>IF(Table_1[[#This Row],[Years At Company]]&lt;=2,"0-2 Years",IF(Table_1[[#This Row],[Years At Company]]&lt;=5,"3-5 Years",IF(Table_1[[#This Row],[Years At Company]]&lt;=8,"6-8 Years",IF(Table_1[[#This Row],[Years At Company]]&lt;=11,"9-11 Years","12+ Years"))))</f>
        <v>12+ Years</v>
      </c>
    </row>
    <row r="1167" spans="1:48"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c r="AS1167" s="13" t="str">
        <f>IF(Data!Q1167&lt;=25,"18-25",IF(Data!Q1167&lt;=35,"26-35",IF(Data!Q1167&lt;=45,"36-45","46+")))</f>
        <v>36-45</v>
      </c>
      <c r="AT1167" s="13" t="str">
        <f t="shared" si="18"/>
        <v>Mid Career</v>
      </c>
      <c r="AU1167" t="str">
        <f>IF(Table_1[[#This Row],[Percent Salary Hike]]&lt;=12,"10-12%",IF(Table_1[[#This Row],[Percent Salary Hike]]&lt;=15,"13-15%",IF(Table_1[[#This Row],[Percent Salary Hike]]&lt;=18,"16-18%",IF(Table_1[[#This Row],[Percent Salary Hike]]&lt;=21,"19-21%","22%+"))))</f>
        <v>16-18%</v>
      </c>
      <c r="AV1167" t="str">
        <f>IF(Table_1[[#This Row],[Years At Company]]&lt;=2,"0-2 Years",IF(Table_1[[#This Row],[Years At Company]]&lt;=5,"3-5 Years",IF(Table_1[[#This Row],[Years At Company]]&lt;=8,"6-8 Years",IF(Table_1[[#This Row],[Years At Company]]&lt;=11,"9-11 Years","12+ Years"))))</f>
        <v>9-11 Years</v>
      </c>
    </row>
    <row r="1168" spans="1:48"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c r="AS1168" s="13" t="str">
        <f>IF(Data!Q1168&lt;=25,"18-25",IF(Data!Q1168&lt;=35,"26-35",IF(Data!Q1168&lt;=45,"36-45","46+")))</f>
        <v>26-35</v>
      </c>
      <c r="AT1168" s="13" t="str">
        <f t="shared" si="18"/>
        <v>Early Career</v>
      </c>
      <c r="AU1168" t="str">
        <f>IF(Table_1[[#This Row],[Percent Salary Hike]]&lt;=12,"10-12%",IF(Table_1[[#This Row],[Percent Salary Hike]]&lt;=15,"13-15%",IF(Table_1[[#This Row],[Percent Salary Hike]]&lt;=18,"16-18%",IF(Table_1[[#This Row],[Percent Salary Hike]]&lt;=21,"19-21%","22%+"))))</f>
        <v>13-15%</v>
      </c>
      <c r="AV1168" t="str">
        <f>IF(Table_1[[#This Row],[Years At Company]]&lt;=2,"0-2 Years",IF(Table_1[[#This Row],[Years At Company]]&lt;=5,"3-5 Years",IF(Table_1[[#This Row],[Years At Company]]&lt;=8,"6-8 Years",IF(Table_1[[#This Row],[Years At Company]]&lt;=11,"9-11 Years","12+ Years"))))</f>
        <v>3-5 Years</v>
      </c>
    </row>
    <row r="1169" spans="1:48"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c r="AS1169" s="13" t="str">
        <f>IF(Data!Q1169&lt;=25,"18-25",IF(Data!Q1169&lt;=35,"26-35",IF(Data!Q1169&lt;=45,"36-45","46+")))</f>
        <v>26-35</v>
      </c>
      <c r="AT1169" s="13" t="str">
        <f t="shared" si="18"/>
        <v>Early Career</v>
      </c>
      <c r="AU1169" t="str">
        <f>IF(Table_1[[#This Row],[Percent Salary Hike]]&lt;=12,"10-12%",IF(Table_1[[#This Row],[Percent Salary Hike]]&lt;=15,"13-15%",IF(Table_1[[#This Row],[Percent Salary Hike]]&lt;=18,"16-18%",IF(Table_1[[#This Row],[Percent Salary Hike]]&lt;=21,"19-21%","22%+"))))</f>
        <v>10-12%</v>
      </c>
      <c r="AV1169" t="str">
        <f>IF(Table_1[[#This Row],[Years At Company]]&lt;=2,"0-2 Years",IF(Table_1[[#This Row],[Years At Company]]&lt;=5,"3-5 Years",IF(Table_1[[#This Row],[Years At Company]]&lt;=8,"6-8 Years",IF(Table_1[[#This Row],[Years At Company]]&lt;=11,"9-11 Years","12+ Years"))))</f>
        <v>12+ Years</v>
      </c>
    </row>
    <row r="1170" spans="1:48"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c r="AS1170" s="13" t="str">
        <f>IF(Data!Q1170&lt;=25,"18-25",IF(Data!Q1170&lt;=35,"26-35",IF(Data!Q1170&lt;=45,"36-45","46+")))</f>
        <v>26-35</v>
      </c>
      <c r="AT1170" s="13" t="str">
        <f t="shared" si="18"/>
        <v>Early Career</v>
      </c>
      <c r="AU1170" t="str">
        <f>IF(Table_1[[#This Row],[Percent Salary Hike]]&lt;=12,"10-12%",IF(Table_1[[#This Row],[Percent Salary Hike]]&lt;=15,"13-15%",IF(Table_1[[#This Row],[Percent Salary Hike]]&lt;=18,"16-18%",IF(Table_1[[#This Row],[Percent Salary Hike]]&lt;=21,"19-21%","22%+"))))</f>
        <v>10-12%</v>
      </c>
      <c r="AV1170" t="str">
        <f>IF(Table_1[[#This Row],[Years At Company]]&lt;=2,"0-2 Years",IF(Table_1[[#This Row],[Years At Company]]&lt;=5,"3-5 Years",IF(Table_1[[#This Row],[Years At Company]]&lt;=8,"6-8 Years",IF(Table_1[[#This Row],[Years At Company]]&lt;=11,"9-11 Years","12+ Years"))))</f>
        <v>3-5 Years</v>
      </c>
    </row>
    <row r="1171" spans="1:48"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c r="AS1171" s="13" t="str">
        <f>IF(Data!Q1171&lt;=25,"18-25",IF(Data!Q1171&lt;=35,"26-35",IF(Data!Q1171&lt;=45,"36-45","46+")))</f>
        <v>46+</v>
      </c>
      <c r="AT1171" s="13" t="str">
        <f t="shared" si="18"/>
        <v>Senior</v>
      </c>
      <c r="AU1171" t="str">
        <f>IF(Table_1[[#This Row],[Percent Salary Hike]]&lt;=12,"10-12%",IF(Table_1[[#This Row],[Percent Salary Hike]]&lt;=15,"13-15%",IF(Table_1[[#This Row],[Percent Salary Hike]]&lt;=18,"16-18%",IF(Table_1[[#This Row],[Percent Salary Hike]]&lt;=21,"19-21%","22%+"))))</f>
        <v>13-15%</v>
      </c>
      <c r="AV1171" t="str">
        <f>IF(Table_1[[#This Row],[Years At Company]]&lt;=2,"0-2 Years",IF(Table_1[[#This Row],[Years At Company]]&lt;=5,"3-5 Years",IF(Table_1[[#This Row],[Years At Company]]&lt;=8,"6-8 Years",IF(Table_1[[#This Row],[Years At Company]]&lt;=11,"9-11 Years","12+ Years"))))</f>
        <v>3-5 Years</v>
      </c>
    </row>
    <row r="1172" spans="1:48"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c r="AS1172" s="13" t="str">
        <f>IF(Data!Q1172&lt;=25,"18-25",IF(Data!Q1172&lt;=35,"26-35",IF(Data!Q1172&lt;=45,"36-45","46+")))</f>
        <v>46+</v>
      </c>
      <c r="AT1172" s="13" t="str">
        <f t="shared" si="18"/>
        <v>Senior</v>
      </c>
      <c r="AU1172" t="str">
        <f>IF(Table_1[[#This Row],[Percent Salary Hike]]&lt;=12,"10-12%",IF(Table_1[[#This Row],[Percent Salary Hike]]&lt;=15,"13-15%",IF(Table_1[[#This Row],[Percent Salary Hike]]&lt;=18,"16-18%",IF(Table_1[[#This Row],[Percent Salary Hike]]&lt;=21,"19-21%","22%+"))))</f>
        <v>10-12%</v>
      </c>
      <c r="AV1172" t="str">
        <f>IF(Table_1[[#This Row],[Years At Company]]&lt;=2,"0-2 Years",IF(Table_1[[#This Row],[Years At Company]]&lt;=5,"3-5 Years",IF(Table_1[[#This Row],[Years At Company]]&lt;=8,"6-8 Years",IF(Table_1[[#This Row],[Years At Company]]&lt;=11,"9-11 Years","12+ Years"))))</f>
        <v>12+ Years</v>
      </c>
    </row>
    <row r="1173" spans="1:48"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c r="AS1173" s="13" t="str">
        <f>IF(Data!Q1173&lt;=25,"18-25",IF(Data!Q1173&lt;=35,"26-35",IF(Data!Q1173&lt;=45,"36-45","46+")))</f>
        <v>26-35</v>
      </c>
      <c r="AT1173" s="13" t="str">
        <f t="shared" si="18"/>
        <v>Early Career</v>
      </c>
      <c r="AU1173" t="str">
        <f>IF(Table_1[[#This Row],[Percent Salary Hike]]&lt;=12,"10-12%",IF(Table_1[[#This Row],[Percent Salary Hike]]&lt;=15,"13-15%",IF(Table_1[[#This Row],[Percent Salary Hike]]&lt;=18,"16-18%",IF(Table_1[[#This Row],[Percent Salary Hike]]&lt;=21,"19-21%","22%+"))))</f>
        <v>13-15%</v>
      </c>
      <c r="AV1173" t="str">
        <f>IF(Table_1[[#This Row],[Years At Company]]&lt;=2,"0-2 Years",IF(Table_1[[#This Row],[Years At Company]]&lt;=5,"3-5 Years",IF(Table_1[[#This Row],[Years At Company]]&lt;=8,"6-8 Years",IF(Table_1[[#This Row],[Years At Company]]&lt;=11,"9-11 Years","12+ Years"))))</f>
        <v>12+ Years</v>
      </c>
    </row>
    <row r="1174" spans="1:48"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c r="AS1174" s="13" t="str">
        <f>IF(Data!Q1174&lt;=25,"18-25",IF(Data!Q1174&lt;=35,"26-35",IF(Data!Q1174&lt;=45,"36-45","46+")))</f>
        <v>26-35</v>
      </c>
      <c r="AT1174" s="13" t="str">
        <f t="shared" si="18"/>
        <v>Early Career</v>
      </c>
      <c r="AU1174" t="str">
        <f>IF(Table_1[[#This Row],[Percent Salary Hike]]&lt;=12,"10-12%",IF(Table_1[[#This Row],[Percent Salary Hike]]&lt;=15,"13-15%",IF(Table_1[[#This Row],[Percent Salary Hike]]&lt;=18,"16-18%",IF(Table_1[[#This Row],[Percent Salary Hike]]&lt;=21,"19-21%","22%+"))))</f>
        <v>10-12%</v>
      </c>
      <c r="AV1174" t="str">
        <f>IF(Table_1[[#This Row],[Years At Company]]&lt;=2,"0-2 Years",IF(Table_1[[#This Row],[Years At Company]]&lt;=5,"3-5 Years",IF(Table_1[[#This Row],[Years At Company]]&lt;=8,"6-8 Years",IF(Table_1[[#This Row],[Years At Company]]&lt;=11,"9-11 Years","12+ Years"))))</f>
        <v>3-5 Years</v>
      </c>
    </row>
    <row r="1175" spans="1:48"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c r="AS1175" s="13" t="str">
        <f>IF(Data!Q1175&lt;=25,"18-25",IF(Data!Q1175&lt;=35,"26-35",IF(Data!Q1175&lt;=45,"36-45","46+")))</f>
        <v>46+</v>
      </c>
      <c r="AT1175" s="13" t="str">
        <f t="shared" si="18"/>
        <v>Senior</v>
      </c>
      <c r="AU1175" t="str">
        <f>IF(Table_1[[#This Row],[Percent Salary Hike]]&lt;=12,"10-12%",IF(Table_1[[#This Row],[Percent Salary Hike]]&lt;=15,"13-15%",IF(Table_1[[#This Row],[Percent Salary Hike]]&lt;=18,"16-18%",IF(Table_1[[#This Row],[Percent Salary Hike]]&lt;=21,"19-21%","22%+"))))</f>
        <v>13-15%</v>
      </c>
      <c r="AV1175" t="str">
        <f>IF(Table_1[[#This Row],[Years At Company]]&lt;=2,"0-2 Years",IF(Table_1[[#This Row],[Years At Company]]&lt;=5,"3-5 Years",IF(Table_1[[#This Row],[Years At Company]]&lt;=8,"6-8 Years",IF(Table_1[[#This Row],[Years At Company]]&lt;=11,"9-11 Years","12+ Years"))))</f>
        <v>3-5 Years</v>
      </c>
    </row>
    <row r="1176" spans="1:48"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c r="AS1176" s="13" t="str">
        <f>IF(Data!Q1176&lt;=25,"18-25",IF(Data!Q1176&lt;=35,"26-35",IF(Data!Q1176&lt;=45,"36-45","46+")))</f>
        <v>36-45</v>
      </c>
      <c r="AT1176" s="13" t="str">
        <f t="shared" si="18"/>
        <v>Mid Career</v>
      </c>
      <c r="AU1176" t="str">
        <f>IF(Table_1[[#This Row],[Percent Salary Hike]]&lt;=12,"10-12%",IF(Table_1[[#This Row],[Percent Salary Hike]]&lt;=15,"13-15%",IF(Table_1[[#This Row],[Percent Salary Hike]]&lt;=18,"16-18%",IF(Table_1[[#This Row],[Percent Salary Hike]]&lt;=21,"19-21%","22%+"))))</f>
        <v>16-18%</v>
      </c>
      <c r="AV1176" t="str">
        <f>IF(Table_1[[#This Row],[Years At Company]]&lt;=2,"0-2 Years",IF(Table_1[[#This Row],[Years At Company]]&lt;=5,"3-5 Years",IF(Table_1[[#This Row],[Years At Company]]&lt;=8,"6-8 Years",IF(Table_1[[#This Row],[Years At Company]]&lt;=11,"9-11 Years","12+ Years"))))</f>
        <v>9-11 Years</v>
      </c>
    </row>
    <row r="1177" spans="1:48"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c r="AS1177" s="13" t="str">
        <f>IF(Data!Q1177&lt;=25,"18-25",IF(Data!Q1177&lt;=35,"26-35",IF(Data!Q1177&lt;=45,"36-45","46+")))</f>
        <v>18-25</v>
      </c>
      <c r="AT1177" s="13" t="str">
        <f t="shared" si="18"/>
        <v>Young</v>
      </c>
      <c r="AU1177" t="str">
        <f>IF(Table_1[[#This Row],[Percent Salary Hike]]&lt;=12,"10-12%",IF(Table_1[[#This Row],[Percent Salary Hike]]&lt;=15,"13-15%",IF(Table_1[[#This Row],[Percent Salary Hike]]&lt;=18,"16-18%",IF(Table_1[[#This Row],[Percent Salary Hike]]&lt;=21,"19-21%","22%+"))))</f>
        <v>10-12%</v>
      </c>
      <c r="AV1177" t="str">
        <f>IF(Table_1[[#This Row],[Years At Company]]&lt;=2,"0-2 Years",IF(Table_1[[#This Row],[Years At Company]]&lt;=5,"3-5 Years",IF(Table_1[[#This Row],[Years At Company]]&lt;=8,"6-8 Years",IF(Table_1[[#This Row],[Years At Company]]&lt;=11,"9-11 Years","12+ Years"))))</f>
        <v>3-5 Years</v>
      </c>
    </row>
    <row r="1178" spans="1:48"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c r="AS1178" s="13" t="str">
        <f>IF(Data!Q1178&lt;=25,"18-25",IF(Data!Q1178&lt;=35,"26-35",IF(Data!Q1178&lt;=45,"36-45","46+")))</f>
        <v>46+</v>
      </c>
      <c r="AT1178" s="13" t="str">
        <f t="shared" si="18"/>
        <v>Senior</v>
      </c>
      <c r="AU1178" t="str">
        <f>IF(Table_1[[#This Row],[Percent Salary Hike]]&lt;=12,"10-12%",IF(Table_1[[#This Row],[Percent Salary Hike]]&lt;=15,"13-15%",IF(Table_1[[#This Row],[Percent Salary Hike]]&lt;=18,"16-18%",IF(Table_1[[#This Row],[Percent Salary Hike]]&lt;=21,"19-21%","22%+"))))</f>
        <v>10-12%</v>
      </c>
      <c r="AV1178" t="str">
        <f>IF(Table_1[[#This Row],[Years At Company]]&lt;=2,"0-2 Years",IF(Table_1[[#This Row],[Years At Company]]&lt;=5,"3-5 Years",IF(Table_1[[#This Row],[Years At Company]]&lt;=8,"6-8 Years",IF(Table_1[[#This Row],[Years At Company]]&lt;=11,"9-11 Years","12+ Years"))))</f>
        <v>6-8 Years</v>
      </c>
    </row>
    <row r="1179" spans="1:48"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c r="AS1179" s="13" t="str">
        <f>IF(Data!Q1179&lt;=25,"18-25",IF(Data!Q1179&lt;=35,"26-35",IF(Data!Q1179&lt;=45,"36-45","46+")))</f>
        <v>26-35</v>
      </c>
      <c r="AT1179" s="13" t="str">
        <f t="shared" si="18"/>
        <v>Early Career</v>
      </c>
      <c r="AU1179" t="str">
        <f>IF(Table_1[[#This Row],[Percent Salary Hike]]&lt;=12,"10-12%",IF(Table_1[[#This Row],[Percent Salary Hike]]&lt;=15,"13-15%",IF(Table_1[[#This Row],[Percent Salary Hike]]&lt;=18,"16-18%",IF(Table_1[[#This Row],[Percent Salary Hike]]&lt;=21,"19-21%","22%+"))))</f>
        <v>16-18%</v>
      </c>
      <c r="AV1179" t="str">
        <f>IF(Table_1[[#This Row],[Years At Company]]&lt;=2,"0-2 Years",IF(Table_1[[#This Row],[Years At Company]]&lt;=5,"3-5 Years",IF(Table_1[[#This Row],[Years At Company]]&lt;=8,"6-8 Years",IF(Table_1[[#This Row],[Years At Company]]&lt;=11,"9-11 Years","12+ Years"))))</f>
        <v>3-5 Years</v>
      </c>
    </row>
    <row r="1180" spans="1:48"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c r="AS1180" s="13" t="str">
        <f>IF(Data!Q1180&lt;=25,"18-25",IF(Data!Q1180&lt;=35,"26-35",IF(Data!Q1180&lt;=45,"36-45","46+")))</f>
        <v>26-35</v>
      </c>
      <c r="AT1180" s="13" t="str">
        <f t="shared" si="18"/>
        <v>Early Career</v>
      </c>
      <c r="AU1180" t="str">
        <f>IF(Table_1[[#This Row],[Percent Salary Hike]]&lt;=12,"10-12%",IF(Table_1[[#This Row],[Percent Salary Hike]]&lt;=15,"13-15%",IF(Table_1[[#This Row],[Percent Salary Hike]]&lt;=18,"16-18%",IF(Table_1[[#This Row],[Percent Salary Hike]]&lt;=21,"19-21%","22%+"))))</f>
        <v>10-12%</v>
      </c>
      <c r="AV1180" t="str">
        <f>IF(Table_1[[#This Row],[Years At Company]]&lt;=2,"0-2 Years",IF(Table_1[[#This Row],[Years At Company]]&lt;=5,"3-5 Years",IF(Table_1[[#This Row],[Years At Company]]&lt;=8,"6-8 Years",IF(Table_1[[#This Row],[Years At Company]]&lt;=11,"9-11 Years","12+ Years"))))</f>
        <v>6-8 Years</v>
      </c>
    </row>
    <row r="1181" spans="1:48"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c r="AS1181" s="13" t="str">
        <f>IF(Data!Q1181&lt;=25,"18-25",IF(Data!Q1181&lt;=35,"26-35",IF(Data!Q1181&lt;=45,"36-45","46+")))</f>
        <v>26-35</v>
      </c>
      <c r="AT1181" s="13" t="str">
        <f t="shared" si="18"/>
        <v>Early Career</v>
      </c>
      <c r="AU1181" t="str">
        <f>IF(Table_1[[#This Row],[Percent Salary Hike]]&lt;=12,"10-12%",IF(Table_1[[#This Row],[Percent Salary Hike]]&lt;=15,"13-15%",IF(Table_1[[#This Row],[Percent Salary Hike]]&lt;=18,"16-18%",IF(Table_1[[#This Row],[Percent Salary Hike]]&lt;=21,"19-21%","22%+"))))</f>
        <v>13-15%</v>
      </c>
      <c r="AV1181" t="str">
        <f>IF(Table_1[[#This Row],[Years At Company]]&lt;=2,"0-2 Years",IF(Table_1[[#This Row],[Years At Company]]&lt;=5,"3-5 Years",IF(Table_1[[#This Row],[Years At Company]]&lt;=8,"6-8 Years",IF(Table_1[[#This Row],[Years At Company]]&lt;=11,"9-11 Years","12+ Years"))))</f>
        <v>12+ Years</v>
      </c>
    </row>
    <row r="1182" spans="1:48"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c r="AS1182" s="13" t="str">
        <f>IF(Data!Q1182&lt;=25,"18-25",IF(Data!Q1182&lt;=35,"26-35",IF(Data!Q1182&lt;=45,"36-45","46+")))</f>
        <v>26-35</v>
      </c>
      <c r="AT1182" s="13" t="str">
        <f t="shared" si="18"/>
        <v>Early Career</v>
      </c>
      <c r="AU1182" t="str">
        <f>IF(Table_1[[#This Row],[Percent Salary Hike]]&lt;=12,"10-12%",IF(Table_1[[#This Row],[Percent Salary Hike]]&lt;=15,"13-15%",IF(Table_1[[#This Row],[Percent Salary Hike]]&lt;=18,"16-18%",IF(Table_1[[#This Row],[Percent Salary Hike]]&lt;=21,"19-21%","22%+"))))</f>
        <v>10-12%</v>
      </c>
      <c r="AV1182" t="str">
        <f>IF(Table_1[[#This Row],[Years At Company]]&lt;=2,"0-2 Years",IF(Table_1[[#This Row],[Years At Company]]&lt;=5,"3-5 Years",IF(Table_1[[#This Row],[Years At Company]]&lt;=8,"6-8 Years",IF(Table_1[[#This Row],[Years At Company]]&lt;=11,"9-11 Years","12+ Years"))))</f>
        <v>3-5 Years</v>
      </c>
    </row>
    <row r="1183" spans="1:48"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c r="AS1183" s="13" t="str">
        <f>IF(Data!Q1183&lt;=25,"18-25",IF(Data!Q1183&lt;=35,"26-35",IF(Data!Q1183&lt;=45,"36-45","46+")))</f>
        <v>26-35</v>
      </c>
      <c r="AT1183" s="13" t="str">
        <f t="shared" si="18"/>
        <v>Early Career</v>
      </c>
      <c r="AU1183" t="str">
        <f>IF(Table_1[[#This Row],[Percent Salary Hike]]&lt;=12,"10-12%",IF(Table_1[[#This Row],[Percent Salary Hike]]&lt;=15,"13-15%",IF(Table_1[[#This Row],[Percent Salary Hike]]&lt;=18,"16-18%",IF(Table_1[[#This Row],[Percent Salary Hike]]&lt;=21,"19-21%","22%+"))))</f>
        <v>13-15%</v>
      </c>
      <c r="AV1183" t="str">
        <f>IF(Table_1[[#This Row],[Years At Company]]&lt;=2,"0-2 Years",IF(Table_1[[#This Row],[Years At Company]]&lt;=5,"3-5 Years",IF(Table_1[[#This Row],[Years At Company]]&lt;=8,"6-8 Years",IF(Table_1[[#This Row],[Years At Company]]&lt;=11,"9-11 Years","12+ Years"))))</f>
        <v>3-5 Years</v>
      </c>
    </row>
    <row r="1184" spans="1:48"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c r="AS1184" s="13" t="str">
        <f>IF(Data!Q1184&lt;=25,"18-25",IF(Data!Q1184&lt;=35,"26-35",IF(Data!Q1184&lt;=45,"36-45","46+")))</f>
        <v>26-35</v>
      </c>
      <c r="AT1184" s="13" t="str">
        <f t="shared" si="18"/>
        <v>Early Career</v>
      </c>
      <c r="AU1184" t="str">
        <f>IF(Table_1[[#This Row],[Percent Salary Hike]]&lt;=12,"10-12%",IF(Table_1[[#This Row],[Percent Salary Hike]]&lt;=15,"13-15%",IF(Table_1[[#This Row],[Percent Salary Hike]]&lt;=18,"16-18%",IF(Table_1[[#This Row],[Percent Salary Hike]]&lt;=21,"19-21%","22%+"))))</f>
        <v>10-12%</v>
      </c>
      <c r="AV1184" t="str">
        <f>IF(Table_1[[#This Row],[Years At Company]]&lt;=2,"0-2 Years",IF(Table_1[[#This Row],[Years At Company]]&lt;=5,"3-5 Years",IF(Table_1[[#This Row],[Years At Company]]&lt;=8,"6-8 Years",IF(Table_1[[#This Row],[Years At Company]]&lt;=11,"9-11 Years","12+ Years"))))</f>
        <v>9-11 Years</v>
      </c>
    </row>
    <row r="1185" spans="1:48"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c r="AS1185" s="13" t="str">
        <f>IF(Data!Q1185&lt;=25,"18-25",IF(Data!Q1185&lt;=35,"26-35",IF(Data!Q1185&lt;=45,"36-45","46+")))</f>
        <v>26-35</v>
      </c>
      <c r="AT1185" s="13" t="str">
        <f t="shared" si="18"/>
        <v>Early Career</v>
      </c>
      <c r="AU1185" t="str">
        <f>IF(Table_1[[#This Row],[Percent Salary Hike]]&lt;=12,"10-12%",IF(Table_1[[#This Row],[Percent Salary Hike]]&lt;=15,"13-15%",IF(Table_1[[#This Row],[Percent Salary Hike]]&lt;=18,"16-18%",IF(Table_1[[#This Row],[Percent Salary Hike]]&lt;=21,"19-21%","22%+"))))</f>
        <v>16-18%</v>
      </c>
      <c r="AV1185" t="str">
        <f>IF(Table_1[[#This Row],[Years At Company]]&lt;=2,"0-2 Years",IF(Table_1[[#This Row],[Years At Company]]&lt;=5,"3-5 Years",IF(Table_1[[#This Row],[Years At Company]]&lt;=8,"6-8 Years",IF(Table_1[[#This Row],[Years At Company]]&lt;=11,"9-11 Years","12+ Years"))))</f>
        <v>0-2 Years</v>
      </c>
    </row>
    <row r="1186" spans="1:48"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c r="AS1186" s="13" t="str">
        <f>IF(Data!Q1186&lt;=25,"18-25",IF(Data!Q1186&lt;=35,"26-35",IF(Data!Q1186&lt;=45,"36-45","46+")))</f>
        <v>36-45</v>
      </c>
      <c r="AT1186" s="13" t="str">
        <f t="shared" si="18"/>
        <v>Mid Career</v>
      </c>
      <c r="AU1186" t="str">
        <f>IF(Table_1[[#This Row],[Percent Salary Hike]]&lt;=12,"10-12%",IF(Table_1[[#This Row],[Percent Salary Hike]]&lt;=15,"13-15%",IF(Table_1[[#This Row],[Percent Salary Hike]]&lt;=18,"16-18%",IF(Table_1[[#This Row],[Percent Salary Hike]]&lt;=21,"19-21%","22%+"))))</f>
        <v>13-15%</v>
      </c>
      <c r="AV1186" t="str">
        <f>IF(Table_1[[#This Row],[Years At Company]]&lt;=2,"0-2 Years",IF(Table_1[[#This Row],[Years At Company]]&lt;=5,"3-5 Years",IF(Table_1[[#This Row],[Years At Company]]&lt;=8,"6-8 Years",IF(Table_1[[#This Row],[Years At Company]]&lt;=11,"9-11 Years","12+ Years"))))</f>
        <v>0-2 Years</v>
      </c>
    </row>
    <row r="1187" spans="1:48"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c r="AS1187" s="13" t="str">
        <f>IF(Data!Q1187&lt;=25,"18-25",IF(Data!Q1187&lt;=35,"26-35",IF(Data!Q1187&lt;=45,"36-45","46+")))</f>
        <v>36-45</v>
      </c>
      <c r="AT1187" s="13" t="str">
        <f t="shared" si="18"/>
        <v>Mid Career</v>
      </c>
      <c r="AU1187" t="str">
        <f>IF(Table_1[[#This Row],[Percent Salary Hike]]&lt;=12,"10-12%",IF(Table_1[[#This Row],[Percent Salary Hike]]&lt;=15,"13-15%",IF(Table_1[[#This Row],[Percent Salary Hike]]&lt;=18,"16-18%",IF(Table_1[[#This Row],[Percent Salary Hike]]&lt;=21,"19-21%","22%+"))))</f>
        <v>13-15%</v>
      </c>
      <c r="AV1187" t="str">
        <f>IF(Table_1[[#This Row],[Years At Company]]&lt;=2,"0-2 Years",IF(Table_1[[#This Row],[Years At Company]]&lt;=5,"3-5 Years",IF(Table_1[[#This Row],[Years At Company]]&lt;=8,"6-8 Years",IF(Table_1[[#This Row],[Years At Company]]&lt;=11,"9-11 Years","12+ Years"))))</f>
        <v>0-2 Years</v>
      </c>
    </row>
    <row r="1188" spans="1:48"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c r="AS1188" s="13" t="str">
        <f>IF(Data!Q1188&lt;=25,"18-25",IF(Data!Q1188&lt;=35,"26-35",IF(Data!Q1188&lt;=45,"36-45","46+")))</f>
        <v>26-35</v>
      </c>
      <c r="AT1188" s="13" t="str">
        <f t="shared" si="18"/>
        <v>Early Career</v>
      </c>
      <c r="AU1188" t="str">
        <f>IF(Table_1[[#This Row],[Percent Salary Hike]]&lt;=12,"10-12%",IF(Table_1[[#This Row],[Percent Salary Hike]]&lt;=15,"13-15%",IF(Table_1[[#This Row],[Percent Salary Hike]]&lt;=18,"16-18%",IF(Table_1[[#This Row],[Percent Salary Hike]]&lt;=21,"19-21%","22%+"))))</f>
        <v>16-18%</v>
      </c>
      <c r="AV1188" t="str">
        <f>IF(Table_1[[#This Row],[Years At Company]]&lt;=2,"0-2 Years",IF(Table_1[[#This Row],[Years At Company]]&lt;=5,"3-5 Years",IF(Table_1[[#This Row],[Years At Company]]&lt;=8,"6-8 Years",IF(Table_1[[#This Row],[Years At Company]]&lt;=11,"9-11 Years","12+ Years"))))</f>
        <v>0-2 Years</v>
      </c>
    </row>
    <row r="1189" spans="1:48"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c r="AS1189" s="13" t="str">
        <f>IF(Data!Q1189&lt;=25,"18-25",IF(Data!Q1189&lt;=35,"26-35",IF(Data!Q1189&lt;=45,"36-45","46+")))</f>
        <v>36-45</v>
      </c>
      <c r="AT1189" s="13" t="str">
        <f t="shared" si="18"/>
        <v>Mid Career</v>
      </c>
      <c r="AU1189" t="str">
        <f>IF(Table_1[[#This Row],[Percent Salary Hike]]&lt;=12,"10-12%",IF(Table_1[[#This Row],[Percent Salary Hike]]&lt;=15,"13-15%",IF(Table_1[[#This Row],[Percent Salary Hike]]&lt;=18,"16-18%",IF(Table_1[[#This Row],[Percent Salary Hike]]&lt;=21,"19-21%","22%+"))))</f>
        <v>13-15%</v>
      </c>
      <c r="AV1189" t="str">
        <f>IF(Table_1[[#This Row],[Years At Company]]&lt;=2,"0-2 Years",IF(Table_1[[#This Row],[Years At Company]]&lt;=5,"3-5 Years",IF(Table_1[[#This Row],[Years At Company]]&lt;=8,"6-8 Years",IF(Table_1[[#This Row],[Years At Company]]&lt;=11,"9-11 Years","12+ Years"))))</f>
        <v>12+ Years</v>
      </c>
    </row>
    <row r="1190" spans="1:48"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c r="AS1190" s="13" t="str">
        <f>IF(Data!Q1190&lt;=25,"18-25",IF(Data!Q1190&lt;=35,"26-35",IF(Data!Q1190&lt;=45,"36-45","46+")))</f>
        <v>26-35</v>
      </c>
      <c r="AT1190" s="13" t="str">
        <f t="shared" si="18"/>
        <v>Early Career</v>
      </c>
      <c r="AU1190" t="str">
        <f>IF(Table_1[[#This Row],[Percent Salary Hike]]&lt;=12,"10-12%",IF(Table_1[[#This Row],[Percent Salary Hike]]&lt;=15,"13-15%",IF(Table_1[[#This Row],[Percent Salary Hike]]&lt;=18,"16-18%",IF(Table_1[[#This Row],[Percent Salary Hike]]&lt;=21,"19-21%","22%+"))))</f>
        <v>10-12%</v>
      </c>
      <c r="AV1190" t="str">
        <f>IF(Table_1[[#This Row],[Years At Company]]&lt;=2,"0-2 Years",IF(Table_1[[#This Row],[Years At Company]]&lt;=5,"3-5 Years",IF(Table_1[[#This Row],[Years At Company]]&lt;=8,"6-8 Years",IF(Table_1[[#This Row],[Years At Company]]&lt;=11,"9-11 Years","12+ Years"))))</f>
        <v>3-5 Years</v>
      </c>
    </row>
    <row r="1191" spans="1:48"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c r="AS1191" s="13" t="str">
        <f>IF(Data!Q1191&lt;=25,"18-25",IF(Data!Q1191&lt;=35,"26-35",IF(Data!Q1191&lt;=45,"36-45","46+")))</f>
        <v>26-35</v>
      </c>
      <c r="AT1191" s="13" t="str">
        <f t="shared" si="18"/>
        <v>Early Career</v>
      </c>
      <c r="AU1191" t="str">
        <f>IF(Table_1[[#This Row],[Percent Salary Hike]]&lt;=12,"10-12%",IF(Table_1[[#This Row],[Percent Salary Hike]]&lt;=15,"13-15%",IF(Table_1[[#This Row],[Percent Salary Hike]]&lt;=18,"16-18%",IF(Table_1[[#This Row],[Percent Salary Hike]]&lt;=21,"19-21%","22%+"))))</f>
        <v>16-18%</v>
      </c>
      <c r="AV1191" t="str">
        <f>IF(Table_1[[#This Row],[Years At Company]]&lt;=2,"0-2 Years",IF(Table_1[[#This Row],[Years At Company]]&lt;=5,"3-5 Years",IF(Table_1[[#This Row],[Years At Company]]&lt;=8,"6-8 Years",IF(Table_1[[#This Row],[Years At Company]]&lt;=11,"9-11 Years","12+ Years"))))</f>
        <v>6-8 Years</v>
      </c>
    </row>
    <row r="1192" spans="1:48"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c r="AS1192" s="13" t="str">
        <f>IF(Data!Q1192&lt;=25,"18-25",IF(Data!Q1192&lt;=35,"26-35",IF(Data!Q1192&lt;=45,"36-45","46+")))</f>
        <v>18-25</v>
      </c>
      <c r="AT1192" s="13" t="str">
        <f t="shared" si="18"/>
        <v>Young</v>
      </c>
      <c r="AU1192" t="str">
        <f>IF(Table_1[[#This Row],[Percent Salary Hike]]&lt;=12,"10-12%",IF(Table_1[[#This Row],[Percent Salary Hike]]&lt;=15,"13-15%",IF(Table_1[[#This Row],[Percent Salary Hike]]&lt;=18,"16-18%",IF(Table_1[[#This Row],[Percent Salary Hike]]&lt;=21,"19-21%","22%+"))))</f>
        <v>16-18%</v>
      </c>
      <c r="AV1192" t="str">
        <f>IF(Table_1[[#This Row],[Years At Company]]&lt;=2,"0-2 Years",IF(Table_1[[#This Row],[Years At Company]]&lt;=5,"3-5 Years",IF(Table_1[[#This Row],[Years At Company]]&lt;=8,"6-8 Years",IF(Table_1[[#This Row],[Years At Company]]&lt;=11,"9-11 Years","12+ Years"))))</f>
        <v>3-5 Years</v>
      </c>
    </row>
    <row r="1193" spans="1:48"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c r="AS1193" s="13" t="str">
        <f>IF(Data!Q1193&lt;=25,"18-25",IF(Data!Q1193&lt;=35,"26-35",IF(Data!Q1193&lt;=45,"36-45","46+")))</f>
        <v>36-45</v>
      </c>
      <c r="AT1193" s="13" t="str">
        <f t="shared" si="18"/>
        <v>Mid Career</v>
      </c>
      <c r="AU1193" t="str">
        <f>IF(Table_1[[#This Row],[Percent Salary Hike]]&lt;=12,"10-12%",IF(Table_1[[#This Row],[Percent Salary Hike]]&lt;=15,"13-15%",IF(Table_1[[#This Row],[Percent Salary Hike]]&lt;=18,"16-18%",IF(Table_1[[#This Row],[Percent Salary Hike]]&lt;=21,"19-21%","22%+"))))</f>
        <v>13-15%</v>
      </c>
      <c r="AV1193" t="str">
        <f>IF(Table_1[[#This Row],[Years At Company]]&lt;=2,"0-2 Years",IF(Table_1[[#This Row],[Years At Company]]&lt;=5,"3-5 Years",IF(Table_1[[#This Row],[Years At Company]]&lt;=8,"6-8 Years",IF(Table_1[[#This Row],[Years At Company]]&lt;=11,"9-11 Years","12+ Years"))))</f>
        <v>6-8 Years</v>
      </c>
    </row>
    <row r="1194" spans="1:48"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c r="AS1194" s="13" t="str">
        <f>IF(Data!Q1194&lt;=25,"18-25",IF(Data!Q1194&lt;=35,"26-35",IF(Data!Q1194&lt;=45,"36-45","46+")))</f>
        <v>36-45</v>
      </c>
      <c r="AT1194" s="13" t="str">
        <f t="shared" si="18"/>
        <v>Mid Career</v>
      </c>
      <c r="AU1194" t="str">
        <f>IF(Table_1[[#This Row],[Percent Salary Hike]]&lt;=12,"10-12%",IF(Table_1[[#This Row],[Percent Salary Hike]]&lt;=15,"13-15%",IF(Table_1[[#This Row],[Percent Salary Hike]]&lt;=18,"16-18%",IF(Table_1[[#This Row],[Percent Salary Hike]]&lt;=21,"19-21%","22%+"))))</f>
        <v>13-15%</v>
      </c>
      <c r="AV1194" t="str">
        <f>IF(Table_1[[#This Row],[Years At Company]]&lt;=2,"0-2 Years",IF(Table_1[[#This Row],[Years At Company]]&lt;=5,"3-5 Years",IF(Table_1[[#This Row],[Years At Company]]&lt;=8,"6-8 Years",IF(Table_1[[#This Row],[Years At Company]]&lt;=11,"9-11 Years","12+ Years"))))</f>
        <v>12+ Years</v>
      </c>
    </row>
    <row r="1195" spans="1:48"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c r="AS1195" s="13" t="str">
        <f>IF(Data!Q1195&lt;=25,"18-25",IF(Data!Q1195&lt;=35,"26-35",IF(Data!Q1195&lt;=45,"36-45","46+")))</f>
        <v>26-35</v>
      </c>
      <c r="AT1195" s="13" t="str">
        <f t="shared" si="18"/>
        <v>Early Career</v>
      </c>
      <c r="AU1195" t="str">
        <f>IF(Table_1[[#This Row],[Percent Salary Hike]]&lt;=12,"10-12%",IF(Table_1[[#This Row],[Percent Salary Hike]]&lt;=15,"13-15%",IF(Table_1[[#This Row],[Percent Salary Hike]]&lt;=18,"16-18%",IF(Table_1[[#This Row],[Percent Salary Hike]]&lt;=21,"19-21%","22%+"))))</f>
        <v>16-18%</v>
      </c>
      <c r="AV1195" t="str">
        <f>IF(Table_1[[#This Row],[Years At Company]]&lt;=2,"0-2 Years",IF(Table_1[[#This Row],[Years At Company]]&lt;=5,"3-5 Years",IF(Table_1[[#This Row],[Years At Company]]&lt;=8,"6-8 Years",IF(Table_1[[#This Row],[Years At Company]]&lt;=11,"9-11 Years","12+ Years"))))</f>
        <v>6-8 Years</v>
      </c>
    </row>
    <row r="1196" spans="1:48"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c r="AS1196" s="13" t="str">
        <f>IF(Data!Q1196&lt;=25,"18-25",IF(Data!Q1196&lt;=35,"26-35",IF(Data!Q1196&lt;=45,"36-45","46+")))</f>
        <v>26-35</v>
      </c>
      <c r="AT1196" s="13" t="str">
        <f t="shared" si="18"/>
        <v>Early Career</v>
      </c>
      <c r="AU1196" t="str">
        <f>IF(Table_1[[#This Row],[Percent Salary Hike]]&lt;=12,"10-12%",IF(Table_1[[#This Row],[Percent Salary Hike]]&lt;=15,"13-15%",IF(Table_1[[#This Row],[Percent Salary Hike]]&lt;=18,"16-18%",IF(Table_1[[#This Row],[Percent Salary Hike]]&lt;=21,"19-21%","22%+"))))</f>
        <v>19-21%</v>
      </c>
      <c r="AV1196" t="str">
        <f>IF(Table_1[[#This Row],[Years At Company]]&lt;=2,"0-2 Years",IF(Table_1[[#This Row],[Years At Company]]&lt;=5,"3-5 Years",IF(Table_1[[#This Row],[Years At Company]]&lt;=8,"6-8 Years",IF(Table_1[[#This Row],[Years At Company]]&lt;=11,"9-11 Years","12+ Years"))))</f>
        <v>9-11 Years</v>
      </c>
    </row>
    <row r="1197" spans="1:48"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c r="AS1197" s="13" t="str">
        <f>IF(Data!Q1197&lt;=25,"18-25",IF(Data!Q1197&lt;=35,"26-35",IF(Data!Q1197&lt;=45,"36-45","46+")))</f>
        <v>18-25</v>
      </c>
      <c r="AT1197" s="13" t="str">
        <f t="shared" si="18"/>
        <v>Young</v>
      </c>
      <c r="AU1197" t="str">
        <f>IF(Table_1[[#This Row],[Percent Salary Hike]]&lt;=12,"10-12%",IF(Table_1[[#This Row],[Percent Salary Hike]]&lt;=15,"13-15%",IF(Table_1[[#This Row],[Percent Salary Hike]]&lt;=18,"16-18%",IF(Table_1[[#This Row],[Percent Salary Hike]]&lt;=21,"19-21%","22%+"))))</f>
        <v>16-18%</v>
      </c>
      <c r="AV1197" t="str">
        <f>IF(Table_1[[#This Row],[Years At Company]]&lt;=2,"0-2 Years",IF(Table_1[[#This Row],[Years At Company]]&lt;=5,"3-5 Years",IF(Table_1[[#This Row],[Years At Company]]&lt;=8,"6-8 Years",IF(Table_1[[#This Row],[Years At Company]]&lt;=11,"9-11 Years","12+ Years"))))</f>
        <v>0-2 Years</v>
      </c>
    </row>
    <row r="1198" spans="1:48"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c r="AS1198" s="13" t="str">
        <f>IF(Data!Q1198&lt;=25,"18-25",IF(Data!Q1198&lt;=35,"26-35",IF(Data!Q1198&lt;=45,"36-45","46+")))</f>
        <v>36-45</v>
      </c>
      <c r="AT1198" s="13" t="str">
        <f t="shared" si="18"/>
        <v>Mid Career</v>
      </c>
      <c r="AU1198" t="str">
        <f>IF(Table_1[[#This Row],[Percent Salary Hike]]&lt;=12,"10-12%",IF(Table_1[[#This Row],[Percent Salary Hike]]&lt;=15,"13-15%",IF(Table_1[[#This Row],[Percent Salary Hike]]&lt;=18,"16-18%",IF(Table_1[[#This Row],[Percent Salary Hike]]&lt;=21,"19-21%","22%+"))))</f>
        <v>13-15%</v>
      </c>
      <c r="AV1198" t="str">
        <f>IF(Table_1[[#This Row],[Years At Company]]&lt;=2,"0-2 Years",IF(Table_1[[#This Row],[Years At Company]]&lt;=5,"3-5 Years",IF(Table_1[[#This Row],[Years At Company]]&lt;=8,"6-8 Years",IF(Table_1[[#This Row],[Years At Company]]&lt;=11,"9-11 Years","12+ Years"))))</f>
        <v>3-5 Years</v>
      </c>
    </row>
    <row r="1199" spans="1:48"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c r="AS1199" s="13" t="str">
        <f>IF(Data!Q1199&lt;=25,"18-25",IF(Data!Q1199&lt;=35,"26-35",IF(Data!Q1199&lt;=45,"36-45","46+")))</f>
        <v>36-45</v>
      </c>
      <c r="AT1199" s="13" t="str">
        <f t="shared" si="18"/>
        <v>Mid Career</v>
      </c>
      <c r="AU1199" t="str">
        <f>IF(Table_1[[#This Row],[Percent Salary Hike]]&lt;=12,"10-12%",IF(Table_1[[#This Row],[Percent Salary Hike]]&lt;=15,"13-15%",IF(Table_1[[#This Row],[Percent Salary Hike]]&lt;=18,"16-18%",IF(Table_1[[#This Row],[Percent Salary Hike]]&lt;=21,"19-21%","22%+"))))</f>
        <v>19-21%</v>
      </c>
      <c r="AV1199" t="str">
        <f>IF(Table_1[[#This Row],[Years At Company]]&lt;=2,"0-2 Years",IF(Table_1[[#This Row],[Years At Company]]&lt;=5,"3-5 Years",IF(Table_1[[#This Row],[Years At Company]]&lt;=8,"6-8 Years",IF(Table_1[[#This Row],[Years At Company]]&lt;=11,"9-11 Years","12+ Years"))))</f>
        <v>0-2 Years</v>
      </c>
    </row>
    <row r="1200" spans="1:48"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c r="AS1200" s="13" t="str">
        <f>IF(Data!Q1200&lt;=25,"18-25",IF(Data!Q1200&lt;=35,"26-35",IF(Data!Q1200&lt;=45,"36-45","46+")))</f>
        <v>36-45</v>
      </c>
      <c r="AT1200" s="13" t="str">
        <f t="shared" si="18"/>
        <v>Mid Career</v>
      </c>
      <c r="AU1200" t="str">
        <f>IF(Table_1[[#This Row],[Percent Salary Hike]]&lt;=12,"10-12%",IF(Table_1[[#This Row],[Percent Salary Hike]]&lt;=15,"13-15%",IF(Table_1[[#This Row],[Percent Salary Hike]]&lt;=18,"16-18%",IF(Table_1[[#This Row],[Percent Salary Hike]]&lt;=21,"19-21%","22%+"))))</f>
        <v>16-18%</v>
      </c>
      <c r="AV1200" t="str">
        <f>IF(Table_1[[#This Row],[Years At Company]]&lt;=2,"0-2 Years",IF(Table_1[[#This Row],[Years At Company]]&lt;=5,"3-5 Years",IF(Table_1[[#This Row],[Years At Company]]&lt;=8,"6-8 Years",IF(Table_1[[#This Row],[Years At Company]]&lt;=11,"9-11 Years","12+ Years"))))</f>
        <v>0-2 Years</v>
      </c>
    </row>
    <row r="1201" spans="1:48"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c r="AS1201" s="13" t="str">
        <f>IF(Data!Q1201&lt;=25,"18-25",IF(Data!Q1201&lt;=35,"26-35",IF(Data!Q1201&lt;=45,"36-45","46+")))</f>
        <v>26-35</v>
      </c>
      <c r="AT1201" s="13" t="str">
        <f t="shared" si="18"/>
        <v>Early Career</v>
      </c>
      <c r="AU1201" t="str">
        <f>IF(Table_1[[#This Row],[Percent Salary Hike]]&lt;=12,"10-12%",IF(Table_1[[#This Row],[Percent Salary Hike]]&lt;=15,"13-15%",IF(Table_1[[#This Row],[Percent Salary Hike]]&lt;=18,"16-18%",IF(Table_1[[#This Row],[Percent Salary Hike]]&lt;=21,"19-21%","22%+"))))</f>
        <v>16-18%</v>
      </c>
      <c r="AV1201" t="str">
        <f>IF(Table_1[[#This Row],[Years At Company]]&lt;=2,"0-2 Years",IF(Table_1[[#This Row],[Years At Company]]&lt;=5,"3-5 Years",IF(Table_1[[#This Row],[Years At Company]]&lt;=8,"6-8 Years",IF(Table_1[[#This Row],[Years At Company]]&lt;=11,"9-11 Years","12+ Years"))))</f>
        <v>9-11 Years</v>
      </c>
    </row>
    <row r="1202" spans="1:48"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c r="AS1202" s="13" t="str">
        <f>IF(Data!Q1202&lt;=25,"18-25",IF(Data!Q1202&lt;=35,"26-35",IF(Data!Q1202&lt;=45,"36-45","46+")))</f>
        <v>26-35</v>
      </c>
      <c r="AT1202" s="13" t="str">
        <f t="shared" si="18"/>
        <v>Early Career</v>
      </c>
      <c r="AU1202" t="str">
        <f>IF(Table_1[[#This Row],[Percent Salary Hike]]&lt;=12,"10-12%",IF(Table_1[[#This Row],[Percent Salary Hike]]&lt;=15,"13-15%",IF(Table_1[[#This Row],[Percent Salary Hike]]&lt;=18,"16-18%",IF(Table_1[[#This Row],[Percent Salary Hike]]&lt;=21,"19-21%","22%+"))))</f>
        <v>13-15%</v>
      </c>
      <c r="AV1202" t="str">
        <f>IF(Table_1[[#This Row],[Years At Company]]&lt;=2,"0-2 Years",IF(Table_1[[#This Row],[Years At Company]]&lt;=5,"3-5 Years",IF(Table_1[[#This Row],[Years At Company]]&lt;=8,"6-8 Years",IF(Table_1[[#This Row],[Years At Company]]&lt;=11,"9-11 Years","12+ Years"))))</f>
        <v>6-8 Years</v>
      </c>
    </row>
    <row r="1203" spans="1:48"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c r="AS1203" s="13" t="str">
        <f>IF(Data!Q1203&lt;=25,"18-25",IF(Data!Q1203&lt;=35,"26-35",IF(Data!Q1203&lt;=45,"36-45","46+")))</f>
        <v>26-35</v>
      </c>
      <c r="AT1203" s="13" t="str">
        <f t="shared" si="18"/>
        <v>Early Career</v>
      </c>
      <c r="AU1203" t="str">
        <f>IF(Table_1[[#This Row],[Percent Salary Hike]]&lt;=12,"10-12%",IF(Table_1[[#This Row],[Percent Salary Hike]]&lt;=15,"13-15%",IF(Table_1[[#This Row],[Percent Salary Hike]]&lt;=18,"16-18%",IF(Table_1[[#This Row],[Percent Salary Hike]]&lt;=21,"19-21%","22%+"))))</f>
        <v>16-18%</v>
      </c>
      <c r="AV1203" t="str">
        <f>IF(Table_1[[#This Row],[Years At Company]]&lt;=2,"0-2 Years",IF(Table_1[[#This Row],[Years At Company]]&lt;=5,"3-5 Years",IF(Table_1[[#This Row],[Years At Company]]&lt;=8,"6-8 Years",IF(Table_1[[#This Row],[Years At Company]]&lt;=11,"9-11 Years","12+ Years"))))</f>
        <v>0-2 Years</v>
      </c>
    </row>
    <row r="1204" spans="1:48"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c r="AS1204" s="13" t="str">
        <f>IF(Data!Q1204&lt;=25,"18-25",IF(Data!Q1204&lt;=35,"26-35",IF(Data!Q1204&lt;=45,"36-45","46+")))</f>
        <v>36-45</v>
      </c>
      <c r="AT1204" s="13" t="str">
        <f t="shared" si="18"/>
        <v>Mid Career</v>
      </c>
      <c r="AU1204" t="str">
        <f>IF(Table_1[[#This Row],[Percent Salary Hike]]&lt;=12,"10-12%",IF(Table_1[[#This Row],[Percent Salary Hike]]&lt;=15,"13-15%",IF(Table_1[[#This Row],[Percent Salary Hike]]&lt;=18,"16-18%",IF(Table_1[[#This Row],[Percent Salary Hike]]&lt;=21,"19-21%","22%+"))))</f>
        <v>13-15%</v>
      </c>
      <c r="AV1204" t="str">
        <f>IF(Table_1[[#This Row],[Years At Company]]&lt;=2,"0-2 Years",IF(Table_1[[#This Row],[Years At Company]]&lt;=5,"3-5 Years",IF(Table_1[[#This Row],[Years At Company]]&lt;=8,"6-8 Years",IF(Table_1[[#This Row],[Years At Company]]&lt;=11,"9-11 Years","12+ Years"))))</f>
        <v>6-8 Years</v>
      </c>
    </row>
    <row r="1205" spans="1:48"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c r="AS1205" s="13" t="str">
        <f>IF(Data!Q1205&lt;=25,"18-25",IF(Data!Q1205&lt;=35,"26-35",IF(Data!Q1205&lt;=45,"36-45","46+")))</f>
        <v>26-35</v>
      </c>
      <c r="AT1205" s="13" t="str">
        <f t="shared" si="18"/>
        <v>Early Career</v>
      </c>
      <c r="AU1205" t="str">
        <f>IF(Table_1[[#This Row],[Percent Salary Hike]]&lt;=12,"10-12%",IF(Table_1[[#This Row],[Percent Salary Hike]]&lt;=15,"13-15%",IF(Table_1[[#This Row],[Percent Salary Hike]]&lt;=18,"16-18%",IF(Table_1[[#This Row],[Percent Salary Hike]]&lt;=21,"19-21%","22%+"))))</f>
        <v>16-18%</v>
      </c>
      <c r="AV1205" t="str">
        <f>IF(Table_1[[#This Row],[Years At Company]]&lt;=2,"0-2 Years",IF(Table_1[[#This Row],[Years At Company]]&lt;=5,"3-5 Years",IF(Table_1[[#This Row],[Years At Company]]&lt;=8,"6-8 Years",IF(Table_1[[#This Row],[Years At Company]]&lt;=11,"9-11 Years","12+ Years"))))</f>
        <v>12+ Years</v>
      </c>
    </row>
    <row r="1206" spans="1:48"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c r="AS1206" s="13" t="str">
        <f>IF(Data!Q1206&lt;=25,"18-25",IF(Data!Q1206&lt;=35,"26-35",IF(Data!Q1206&lt;=45,"36-45","46+")))</f>
        <v>46+</v>
      </c>
      <c r="AT1206" s="13" t="str">
        <f t="shared" si="18"/>
        <v>Senior</v>
      </c>
      <c r="AU1206" t="str">
        <f>IF(Table_1[[#This Row],[Percent Salary Hike]]&lt;=12,"10-12%",IF(Table_1[[#This Row],[Percent Salary Hike]]&lt;=15,"13-15%",IF(Table_1[[#This Row],[Percent Salary Hike]]&lt;=18,"16-18%",IF(Table_1[[#This Row],[Percent Salary Hike]]&lt;=21,"19-21%","22%+"))))</f>
        <v>10-12%</v>
      </c>
      <c r="AV1206" t="str">
        <f>IF(Table_1[[#This Row],[Years At Company]]&lt;=2,"0-2 Years",IF(Table_1[[#This Row],[Years At Company]]&lt;=5,"3-5 Years",IF(Table_1[[#This Row],[Years At Company]]&lt;=8,"6-8 Years",IF(Table_1[[#This Row],[Years At Company]]&lt;=11,"9-11 Years","12+ Years"))))</f>
        <v>0-2 Years</v>
      </c>
    </row>
    <row r="1207" spans="1:48"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c r="AS1207" s="13" t="str">
        <f>IF(Data!Q1207&lt;=25,"18-25",IF(Data!Q1207&lt;=35,"26-35",IF(Data!Q1207&lt;=45,"36-45","46+")))</f>
        <v>36-45</v>
      </c>
      <c r="AT1207" s="13" t="str">
        <f t="shared" si="18"/>
        <v>Mid Career</v>
      </c>
      <c r="AU1207" t="str">
        <f>IF(Table_1[[#This Row],[Percent Salary Hike]]&lt;=12,"10-12%",IF(Table_1[[#This Row],[Percent Salary Hike]]&lt;=15,"13-15%",IF(Table_1[[#This Row],[Percent Salary Hike]]&lt;=18,"16-18%",IF(Table_1[[#This Row],[Percent Salary Hike]]&lt;=21,"19-21%","22%+"))))</f>
        <v>16-18%</v>
      </c>
      <c r="AV1207" t="str">
        <f>IF(Table_1[[#This Row],[Years At Company]]&lt;=2,"0-2 Years",IF(Table_1[[#This Row],[Years At Company]]&lt;=5,"3-5 Years",IF(Table_1[[#This Row],[Years At Company]]&lt;=8,"6-8 Years",IF(Table_1[[#This Row],[Years At Company]]&lt;=11,"9-11 Years","12+ Years"))))</f>
        <v>3-5 Years</v>
      </c>
    </row>
    <row r="1208" spans="1:48"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c r="AS1208" s="13" t="str">
        <f>IF(Data!Q1208&lt;=25,"18-25",IF(Data!Q1208&lt;=35,"26-35",IF(Data!Q1208&lt;=45,"36-45","46+")))</f>
        <v>26-35</v>
      </c>
      <c r="AT1208" s="13" t="str">
        <f t="shared" si="18"/>
        <v>Early Career</v>
      </c>
      <c r="AU1208" t="str">
        <f>IF(Table_1[[#This Row],[Percent Salary Hike]]&lt;=12,"10-12%",IF(Table_1[[#This Row],[Percent Salary Hike]]&lt;=15,"13-15%",IF(Table_1[[#This Row],[Percent Salary Hike]]&lt;=18,"16-18%",IF(Table_1[[#This Row],[Percent Salary Hike]]&lt;=21,"19-21%","22%+"))))</f>
        <v>13-15%</v>
      </c>
      <c r="AV1208" t="str">
        <f>IF(Table_1[[#This Row],[Years At Company]]&lt;=2,"0-2 Years",IF(Table_1[[#This Row],[Years At Company]]&lt;=5,"3-5 Years",IF(Table_1[[#This Row],[Years At Company]]&lt;=8,"6-8 Years",IF(Table_1[[#This Row],[Years At Company]]&lt;=11,"9-11 Years","12+ Years"))))</f>
        <v>3-5 Years</v>
      </c>
    </row>
    <row r="1209" spans="1:48"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c r="AS1209" s="13" t="str">
        <f>IF(Data!Q1209&lt;=25,"18-25",IF(Data!Q1209&lt;=35,"26-35",IF(Data!Q1209&lt;=45,"36-45","46+")))</f>
        <v>36-45</v>
      </c>
      <c r="AT1209" s="13" t="str">
        <f t="shared" si="18"/>
        <v>Mid Career</v>
      </c>
      <c r="AU1209" t="str">
        <f>IF(Table_1[[#This Row],[Percent Salary Hike]]&lt;=12,"10-12%",IF(Table_1[[#This Row],[Percent Salary Hike]]&lt;=15,"13-15%",IF(Table_1[[#This Row],[Percent Salary Hike]]&lt;=18,"16-18%",IF(Table_1[[#This Row],[Percent Salary Hike]]&lt;=21,"19-21%","22%+"))))</f>
        <v>16-18%</v>
      </c>
      <c r="AV1209" t="str">
        <f>IF(Table_1[[#This Row],[Years At Company]]&lt;=2,"0-2 Years",IF(Table_1[[#This Row],[Years At Company]]&lt;=5,"3-5 Years",IF(Table_1[[#This Row],[Years At Company]]&lt;=8,"6-8 Years",IF(Table_1[[#This Row],[Years At Company]]&lt;=11,"9-11 Years","12+ Years"))))</f>
        <v>9-11 Years</v>
      </c>
    </row>
    <row r="1210" spans="1:48"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c r="AS1210" s="13" t="str">
        <f>IF(Data!Q1210&lt;=25,"18-25",IF(Data!Q1210&lt;=35,"26-35",IF(Data!Q1210&lt;=45,"36-45","46+")))</f>
        <v>36-45</v>
      </c>
      <c r="AT1210" s="13" t="str">
        <f t="shared" si="18"/>
        <v>Mid Career</v>
      </c>
      <c r="AU1210" t="str">
        <f>IF(Table_1[[#This Row],[Percent Salary Hike]]&lt;=12,"10-12%",IF(Table_1[[#This Row],[Percent Salary Hike]]&lt;=15,"13-15%",IF(Table_1[[#This Row],[Percent Salary Hike]]&lt;=18,"16-18%",IF(Table_1[[#This Row],[Percent Salary Hike]]&lt;=21,"19-21%","22%+"))))</f>
        <v>10-12%</v>
      </c>
      <c r="AV1210" t="str">
        <f>IF(Table_1[[#This Row],[Years At Company]]&lt;=2,"0-2 Years",IF(Table_1[[#This Row],[Years At Company]]&lt;=5,"3-5 Years",IF(Table_1[[#This Row],[Years At Company]]&lt;=8,"6-8 Years",IF(Table_1[[#This Row],[Years At Company]]&lt;=11,"9-11 Years","12+ Years"))))</f>
        <v>3-5 Years</v>
      </c>
    </row>
    <row r="1211" spans="1:48"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c r="AS1211" s="13" t="str">
        <f>IF(Data!Q1211&lt;=25,"18-25",IF(Data!Q1211&lt;=35,"26-35",IF(Data!Q1211&lt;=45,"36-45","46+")))</f>
        <v>18-25</v>
      </c>
      <c r="AT1211" s="13" t="str">
        <f t="shared" si="18"/>
        <v>Young</v>
      </c>
      <c r="AU1211" t="str">
        <f>IF(Table_1[[#This Row],[Percent Salary Hike]]&lt;=12,"10-12%",IF(Table_1[[#This Row],[Percent Salary Hike]]&lt;=15,"13-15%",IF(Table_1[[#This Row],[Percent Salary Hike]]&lt;=18,"16-18%",IF(Table_1[[#This Row],[Percent Salary Hike]]&lt;=21,"19-21%","22%+"))))</f>
        <v>13-15%</v>
      </c>
      <c r="AV1211" t="str">
        <f>IF(Table_1[[#This Row],[Years At Company]]&lt;=2,"0-2 Years",IF(Table_1[[#This Row],[Years At Company]]&lt;=5,"3-5 Years",IF(Table_1[[#This Row],[Years At Company]]&lt;=8,"6-8 Years",IF(Table_1[[#This Row],[Years At Company]]&lt;=11,"9-11 Years","12+ Years"))))</f>
        <v>3-5 Years</v>
      </c>
    </row>
    <row r="1212" spans="1:48"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c r="AS1212" s="13" t="str">
        <f>IF(Data!Q1212&lt;=25,"18-25",IF(Data!Q1212&lt;=35,"26-35",IF(Data!Q1212&lt;=45,"36-45","46+")))</f>
        <v>26-35</v>
      </c>
      <c r="AT1212" s="13" t="str">
        <f t="shared" si="18"/>
        <v>Early Career</v>
      </c>
      <c r="AU1212" t="str">
        <f>IF(Table_1[[#This Row],[Percent Salary Hike]]&lt;=12,"10-12%",IF(Table_1[[#This Row],[Percent Salary Hike]]&lt;=15,"13-15%",IF(Table_1[[#This Row],[Percent Salary Hike]]&lt;=18,"16-18%",IF(Table_1[[#This Row],[Percent Salary Hike]]&lt;=21,"19-21%","22%+"))))</f>
        <v>13-15%</v>
      </c>
      <c r="AV1212" t="str">
        <f>IF(Table_1[[#This Row],[Years At Company]]&lt;=2,"0-2 Years",IF(Table_1[[#This Row],[Years At Company]]&lt;=5,"3-5 Years",IF(Table_1[[#This Row],[Years At Company]]&lt;=8,"6-8 Years",IF(Table_1[[#This Row],[Years At Company]]&lt;=11,"9-11 Years","12+ Years"))))</f>
        <v>0-2 Years</v>
      </c>
    </row>
    <row r="1213" spans="1:48"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c r="AS1213" s="13" t="str">
        <f>IF(Data!Q1213&lt;=25,"18-25",IF(Data!Q1213&lt;=35,"26-35",IF(Data!Q1213&lt;=45,"36-45","46+")))</f>
        <v>36-45</v>
      </c>
      <c r="AT1213" s="13" t="str">
        <f t="shared" si="18"/>
        <v>Mid Career</v>
      </c>
      <c r="AU1213" t="str">
        <f>IF(Table_1[[#This Row],[Percent Salary Hike]]&lt;=12,"10-12%",IF(Table_1[[#This Row],[Percent Salary Hike]]&lt;=15,"13-15%",IF(Table_1[[#This Row],[Percent Salary Hike]]&lt;=18,"16-18%",IF(Table_1[[#This Row],[Percent Salary Hike]]&lt;=21,"19-21%","22%+"))))</f>
        <v>13-15%</v>
      </c>
      <c r="AV1213" t="str">
        <f>IF(Table_1[[#This Row],[Years At Company]]&lt;=2,"0-2 Years",IF(Table_1[[#This Row],[Years At Company]]&lt;=5,"3-5 Years",IF(Table_1[[#This Row],[Years At Company]]&lt;=8,"6-8 Years",IF(Table_1[[#This Row],[Years At Company]]&lt;=11,"9-11 Years","12+ Years"))))</f>
        <v>6-8 Years</v>
      </c>
    </row>
    <row r="1214" spans="1:48"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c r="AS1214" s="13" t="str">
        <f>IF(Data!Q1214&lt;=25,"18-25",IF(Data!Q1214&lt;=35,"26-35",IF(Data!Q1214&lt;=45,"36-45","46+")))</f>
        <v>18-25</v>
      </c>
      <c r="AT1214" s="13" t="str">
        <f t="shared" si="18"/>
        <v>Young</v>
      </c>
      <c r="AU1214" t="str">
        <f>IF(Table_1[[#This Row],[Percent Salary Hike]]&lt;=12,"10-12%",IF(Table_1[[#This Row],[Percent Salary Hike]]&lt;=15,"13-15%",IF(Table_1[[#This Row],[Percent Salary Hike]]&lt;=18,"16-18%",IF(Table_1[[#This Row],[Percent Salary Hike]]&lt;=21,"19-21%","22%+"))))</f>
        <v>10-12%</v>
      </c>
      <c r="AV1214" t="str">
        <f>IF(Table_1[[#This Row],[Years At Company]]&lt;=2,"0-2 Years",IF(Table_1[[#This Row],[Years At Company]]&lt;=5,"3-5 Years",IF(Table_1[[#This Row],[Years At Company]]&lt;=8,"6-8 Years",IF(Table_1[[#This Row],[Years At Company]]&lt;=11,"9-11 Years","12+ Years"))))</f>
        <v>3-5 Years</v>
      </c>
    </row>
    <row r="1215" spans="1:48"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c r="AS1215" s="13" t="str">
        <f>IF(Data!Q1215&lt;=25,"18-25",IF(Data!Q1215&lt;=35,"26-35",IF(Data!Q1215&lt;=45,"36-45","46+")))</f>
        <v>26-35</v>
      </c>
      <c r="AT1215" s="13" t="str">
        <f t="shared" si="18"/>
        <v>Early Career</v>
      </c>
      <c r="AU1215" t="str">
        <f>IF(Table_1[[#This Row],[Percent Salary Hike]]&lt;=12,"10-12%",IF(Table_1[[#This Row],[Percent Salary Hike]]&lt;=15,"13-15%",IF(Table_1[[#This Row],[Percent Salary Hike]]&lt;=18,"16-18%",IF(Table_1[[#This Row],[Percent Salary Hike]]&lt;=21,"19-21%","22%+"))))</f>
        <v>19-21%</v>
      </c>
      <c r="AV1215" t="str">
        <f>IF(Table_1[[#This Row],[Years At Company]]&lt;=2,"0-2 Years",IF(Table_1[[#This Row],[Years At Company]]&lt;=5,"3-5 Years",IF(Table_1[[#This Row],[Years At Company]]&lt;=8,"6-8 Years",IF(Table_1[[#This Row],[Years At Company]]&lt;=11,"9-11 Years","12+ Years"))))</f>
        <v>9-11 Years</v>
      </c>
    </row>
    <row r="1216" spans="1:48"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c r="AS1216" s="13" t="str">
        <f>IF(Data!Q1216&lt;=25,"18-25",IF(Data!Q1216&lt;=35,"26-35",IF(Data!Q1216&lt;=45,"36-45","46+")))</f>
        <v>36-45</v>
      </c>
      <c r="AT1216" s="13" t="str">
        <f t="shared" si="18"/>
        <v>Mid Career</v>
      </c>
      <c r="AU1216" t="str">
        <f>IF(Table_1[[#This Row],[Percent Salary Hike]]&lt;=12,"10-12%",IF(Table_1[[#This Row],[Percent Salary Hike]]&lt;=15,"13-15%",IF(Table_1[[#This Row],[Percent Salary Hike]]&lt;=18,"16-18%",IF(Table_1[[#This Row],[Percent Salary Hike]]&lt;=21,"19-21%","22%+"))))</f>
        <v>10-12%</v>
      </c>
      <c r="AV1216" t="str">
        <f>IF(Table_1[[#This Row],[Years At Company]]&lt;=2,"0-2 Years",IF(Table_1[[#This Row],[Years At Company]]&lt;=5,"3-5 Years",IF(Table_1[[#This Row],[Years At Company]]&lt;=8,"6-8 Years",IF(Table_1[[#This Row],[Years At Company]]&lt;=11,"9-11 Years","12+ Years"))))</f>
        <v>3-5 Years</v>
      </c>
    </row>
    <row r="1217" spans="1:48"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c r="AS1217" s="13" t="str">
        <f>IF(Data!Q1217&lt;=25,"18-25",IF(Data!Q1217&lt;=35,"26-35",IF(Data!Q1217&lt;=45,"36-45","46+")))</f>
        <v>36-45</v>
      </c>
      <c r="AT1217" s="13" t="str">
        <f t="shared" si="18"/>
        <v>Mid Career</v>
      </c>
      <c r="AU1217" t="str">
        <f>IF(Table_1[[#This Row],[Percent Salary Hike]]&lt;=12,"10-12%",IF(Table_1[[#This Row],[Percent Salary Hike]]&lt;=15,"13-15%",IF(Table_1[[#This Row],[Percent Salary Hike]]&lt;=18,"16-18%",IF(Table_1[[#This Row],[Percent Salary Hike]]&lt;=21,"19-21%","22%+"))))</f>
        <v>13-15%</v>
      </c>
      <c r="AV1217" t="str">
        <f>IF(Table_1[[#This Row],[Years At Company]]&lt;=2,"0-2 Years",IF(Table_1[[#This Row],[Years At Company]]&lt;=5,"3-5 Years",IF(Table_1[[#This Row],[Years At Company]]&lt;=8,"6-8 Years",IF(Table_1[[#This Row],[Years At Company]]&lt;=11,"9-11 Years","12+ Years"))))</f>
        <v>0-2 Years</v>
      </c>
    </row>
    <row r="1218" spans="1:48"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c r="AS1218" s="13" t="str">
        <f>IF(Data!Q1218&lt;=25,"18-25",IF(Data!Q1218&lt;=35,"26-35",IF(Data!Q1218&lt;=45,"36-45","46+")))</f>
        <v>26-35</v>
      </c>
      <c r="AT1218" s="13" t="str">
        <f t="shared" ref="AT1218:AT1281" si="19">IF(AS1218="18-25","Young",IF(AS1218="26-35","Early Career",IF(AS1218="36-45","Mid Career","Senior")))</f>
        <v>Early Career</v>
      </c>
      <c r="AU1218" t="str">
        <f>IF(Table_1[[#This Row],[Percent Salary Hike]]&lt;=12,"10-12%",IF(Table_1[[#This Row],[Percent Salary Hike]]&lt;=15,"13-15%",IF(Table_1[[#This Row],[Percent Salary Hike]]&lt;=18,"16-18%",IF(Table_1[[#This Row],[Percent Salary Hike]]&lt;=21,"19-21%","22%+"))))</f>
        <v>13-15%</v>
      </c>
      <c r="AV1218" t="str">
        <f>IF(Table_1[[#This Row],[Years At Company]]&lt;=2,"0-2 Years",IF(Table_1[[#This Row],[Years At Company]]&lt;=5,"3-5 Years",IF(Table_1[[#This Row],[Years At Company]]&lt;=8,"6-8 Years",IF(Table_1[[#This Row],[Years At Company]]&lt;=11,"9-11 Years","12+ Years"))))</f>
        <v>6-8 Years</v>
      </c>
    </row>
    <row r="1219" spans="1:48"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c r="AS1219" s="13" t="str">
        <f>IF(Data!Q1219&lt;=25,"18-25",IF(Data!Q1219&lt;=35,"26-35",IF(Data!Q1219&lt;=45,"36-45","46+")))</f>
        <v>46+</v>
      </c>
      <c r="AT1219" s="13" t="str">
        <f t="shared" si="19"/>
        <v>Senior</v>
      </c>
      <c r="AU1219" t="str">
        <f>IF(Table_1[[#This Row],[Percent Salary Hike]]&lt;=12,"10-12%",IF(Table_1[[#This Row],[Percent Salary Hike]]&lt;=15,"13-15%",IF(Table_1[[#This Row],[Percent Salary Hike]]&lt;=18,"16-18%",IF(Table_1[[#This Row],[Percent Salary Hike]]&lt;=21,"19-21%","22%+"))))</f>
        <v>13-15%</v>
      </c>
      <c r="AV1219" t="str">
        <f>IF(Table_1[[#This Row],[Years At Company]]&lt;=2,"0-2 Years",IF(Table_1[[#This Row],[Years At Company]]&lt;=5,"3-5 Years",IF(Table_1[[#This Row],[Years At Company]]&lt;=8,"6-8 Years",IF(Table_1[[#This Row],[Years At Company]]&lt;=11,"9-11 Years","12+ Years"))))</f>
        <v>9-11 Years</v>
      </c>
    </row>
    <row r="1220" spans="1:48"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c r="AS1220" s="13" t="str">
        <f>IF(Data!Q1220&lt;=25,"18-25",IF(Data!Q1220&lt;=35,"26-35",IF(Data!Q1220&lt;=45,"36-45","46+")))</f>
        <v>46+</v>
      </c>
      <c r="AT1220" s="13" t="str">
        <f t="shared" si="19"/>
        <v>Senior</v>
      </c>
      <c r="AU1220" t="str">
        <f>IF(Table_1[[#This Row],[Percent Salary Hike]]&lt;=12,"10-12%",IF(Table_1[[#This Row],[Percent Salary Hike]]&lt;=15,"13-15%",IF(Table_1[[#This Row],[Percent Salary Hike]]&lt;=18,"16-18%",IF(Table_1[[#This Row],[Percent Salary Hike]]&lt;=21,"19-21%","22%+"))))</f>
        <v>13-15%</v>
      </c>
      <c r="AV1220" t="str">
        <f>IF(Table_1[[#This Row],[Years At Company]]&lt;=2,"0-2 Years",IF(Table_1[[#This Row],[Years At Company]]&lt;=5,"3-5 Years",IF(Table_1[[#This Row],[Years At Company]]&lt;=8,"6-8 Years",IF(Table_1[[#This Row],[Years At Company]]&lt;=11,"9-11 Years","12+ Years"))))</f>
        <v>6-8 Years</v>
      </c>
    </row>
    <row r="1221" spans="1:48"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c r="AS1221" s="13" t="str">
        <f>IF(Data!Q1221&lt;=25,"18-25",IF(Data!Q1221&lt;=35,"26-35",IF(Data!Q1221&lt;=45,"36-45","46+")))</f>
        <v>18-25</v>
      </c>
      <c r="AT1221" s="13" t="str">
        <f t="shared" si="19"/>
        <v>Young</v>
      </c>
      <c r="AU1221" t="str">
        <f>IF(Table_1[[#This Row],[Percent Salary Hike]]&lt;=12,"10-12%",IF(Table_1[[#This Row],[Percent Salary Hike]]&lt;=15,"13-15%",IF(Table_1[[#This Row],[Percent Salary Hike]]&lt;=18,"16-18%",IF(Table_1[[#This Row],[Percent Salary Hike]]&lt;=21,"19-21%","22%+"))))</f>
        <v>16-18%</v>
      </c>
      <c r="AV1221" t="str">
        <f>IF(Table_1[[#This Row],[Years At Company]]&lt;=2,"0-2 Years",IF(Table_1[[#This Row],[Years At Company]]&lt;=5,"3-5 Years",IF(Table_1[[#This Row],[Years At Company]]&lt;=8,"6-8 Years",IF(Table_1[[#This Row],[Years At Company]]&lt;=11,"9-11 Years","12+ Years"))))</f>
        <v>0-2 Years</v>
      </c>
    </row>
    <row r="1222" spans="1:48"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c r="AS1222" s="13" t="str">
        <f>IF(Data!Q1222&lt;=25,"18-25",IF(Data!Q1222&lt;=35,"26-35",IF(Data!Q1222&lt;=45,"36-45","46+")))</f>
        <v>26-35</v>
      </c>
      <c r="AT1222" s="13" t="str">
        <f t="shared" si="19"/>
        <v>Early Career</v>
      </c>
      <c r="AU1222" t="str">
        <f>IF(Table_1[[#This Row],[Percent Salary Hike]]&lt;=12,"10-12%",IF(Table_1[[#This Row],[Percent Salary Hike]]&lt;=15,"13-15%",IF(Table_1[[#This Row],[Percent Salary Hike]]&lt;=18,"16-18%",IF(Table_1[[#This Row],[Percent Salary Hike]]&lt;=21,"19-21%","22%+"))))</f>
        <v>10-12%</v>
      </c>
      <c r="AV1222" t="str">
        <f>IF(Table_1[[#This Row],[Years At Company]]&lt;=2,"0-2 Years",IF(Table_1[[#This Row],[Years At Company]]&lt;=5,"3-5 Years",IF(Table_1[[#This Row],[Years At Company]]&lt;=8,"6-8 Years",IF(Table_1[[#This Row],[Years At Company]]&lt;=11,"9-11 Years","12+ Years"))))</f>
        <v>6-8 Years</v>
      </c>
    </row>
    <row r="1223" spans="1:48"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c r="AS1223" s="13" t="str">
        <f>IF(Data!Q1223&lt;=25,"18-25",IF(Data!Q1223&lt;=35,"26-35",IF(Data!Q1223&lt;=45,"36-45","46+")))</f>
        <v>26-35</v>
      </c>
      <c r="AT1223" s="13" t="str">
        <f t="shared" si="19"/>
        <v>Early Career</v>
      </c>
      <c r="AU1223" t="str">
        <f>IF(Table_1[[#This Row],[Percent Salary Hike]]&lt;=12,"10-12%",IF(Table_1[[#This Row],[Percent Salary Hike]]&lt;=15,"13-15%",IF(Table_1[[#This Row],[Percent Salary Hike]]&lt;=18,"16-18%",IF(Table_1[[#This Row],[Percent Salary Hike]]&lt;=21,"19-21%","22%+"))))</f>
        <v>19-21%</v>
      </c>
      <c r="AV1223" t="str">
        <f>IF(Table_1[[#This Row],[Years At Company]]&lt;=2,"0-2 Years",IF(Table_1[[#This Row],[Years At Company]]&lt;=5,"3-5 Years",IF(Table_1[[#This Row],[Years At Company]]&lt;=8,"6-8 Years",IF(Table_1[[#This Row],[Years At Company]]&lt;=11,"9-11 Years","12+ Years"))))</f>
        <v>3-5 Years</v>
      </c>
    </row>
    <row r="1224" spans="1:48"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c r="AS1224" s="13" t="str">
        <f>IF(Data!Q1224&lt;=25,"18-25",IF(Data!Q1224&lt;=35,"26-35",IF(Data!Q1224&lt;=45,"36-45","46+")))</f>
        <v>26-35</v>
      </c>
      <c r="AT1224" s="13" t="str">
        <f t="shared" si="19"/>
        <v>Early Career</v>
      </c>
      <c r="AU1224" t="str">
        <f>IF(Table_1[[#This Row],[Percent Salary Hike]]&lt;=12,"10-12%",IF(Table_1[[#This Row],[Percent Salary Hike]]&lt;=15,"13-15%",IF(Table_1[[#This Row],[Percent Salary Hike]]&lt;=18,"16-18%",IF(Table_1[[#This Row],[Percent Salary Hike]]&lt;=21,"19-21%","22%+"))))</f>
        <v>13-15%</v>
      </c>
      <c r="AV1224" t="str">
        <f>IF(Table_1[[#This Row],[Years At Company]]&lt;=2,"0-2 Years",IF(Table_1[[#This Row],[Years At Company]]&lt;=5,"3-5 Years",IF(Table_1[[#This Row],[Years At Company]]&lt;=8,"6-8 Years",IF(Table_1[[#This Row],[Years At Company]]&lt;=11,"9-11 Years","12+ Years"))))</f>
        <v>3-5 Years</v>
      </c>
    </row>
    <row r="1225" spans="1:48"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c r="AS1225" s="13" t="str">
        <f>IF(Data!Q1225&lt;=25,"18-25",IF(Data!Q1225&lt;=35,"26-35",IF(Data!Q1225&lt;=45,"36-45","46+")))</f>
        <v>26-35</v>
      </c>
      <c r="AT1225" s="13" t="str">
        <f t="shared" si="19"/>
        <v>Early Career</v>
      </c>
      <c r="AU1225" t="str">
        <f>IF(Table_1[[#This Row],[Percent Salary Hike]]&lt;=12,"10-12%",IF(Table_1[[#This Row],[Percent Salary Hike]]&lt;=15,"13-15%",IF(Table_1[[#This Row],[Percent Salary Hike]]&lt;=18,"16-18%",IF(Table_1[[#This Row],[Percent Salary Hike]]&lt;=21,"19-21%","22%+"))))</f>
        <v>13-15%</v>
      </c>
      <c r="AV1225" t="str">
        <f>IF(Table_1[[#This Row],[Years At Company]]&lt;=2,"0-2 Years",IF(Table_1[[#This Row],[Years At Company]]&lt;=5,"3-5 Years",IF(Table_1[[#This Row],[Years At Company]]&lt;=8,"6-8 Years",IF(Table_1[[#This Row],[Years At Company]]&lt;=11,"9-11 Years","12+ Years"))))</f>
        <v>3-5 Years</v>
      </c>
    </row>
    <row r="1226" spans="1:48"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c r="AS1226" s="13" t="str">
        <f>IF(Data!Q1226&lt;=25,"18-25",IF(Data!Q1226&lt;=35,"26-35",IF(Data!Q1226&lt;=45,"36-45","46+")))</f>
        <v>26-35</v>
      </c>
      <c r="AT1226" s="13" t="str">
        <f t="shared" si="19"/>
        <v>Early Career</v>
      </c>
      <c r="AU1226" t="str">
        <f>IF(Table_1[[#This Row],[Percent Salary Hike]]&lt;=12,"10-12%",IF(Table_1[[#This Row],[Percent Salary Hike]]&lt;=15,"13-15%",IF(Table_1[[#This Row],[Percent Salary Hike]]&lt;=18,"16-18%",IF(Table_1[[#This Row],[Percent Salary Hike]]&lt;=21,"19-21%","22%+"))))</f>
        <v>13-15%</v>
      </c>
      <c r="AV1226" t="str">
        <f>IF(Table_1[[#This Row],[Years At Company]]&lt;=2,"0-2 Years",IF(Table_1[[#This Row],[Years At Company]]&lt;=5,"3-5 Years",IF(Table_1[[#This Row],[Years At Company]]&lt;=8,"6-8 Years",IF(Table_1[[#This Row],[Years At Company]]&lt;=11,"9-11 Years","12+ Years"))))</f>
        <v>3-5 Years</v>
      </c>
    </row>
    <row r="1227" spans="1:48"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c r="AS1227" s="13" t="str">
        <f>IF(Data!Q1227&lt;=25,"18-25",IF(Data!Q1227&lt;=35,"26-35",IF(Data!Q1227&lt;=45,"36-45","46+")))</f>
        <v>36-45</v>
      </c>
      <c r="AT1227" s="13" t="str">
        <f t="shared" si="19"/>
        <v>Mid Career</v>
      </c>
      <c r="AU1227" t="str">
        <f>IF(Table_1[[#This Row],[Percent Salary Hike]]&lt;=12,"10-12%",IF(Table_1[[#This Row],[Percent Salary Hike]]&lt;=15,"13-15%",IF(Table_1[[#This Row],[Percent Salary Hike]]&lt;=18,"16-18%",IF(Table_1[[#This Row],[Percent Salary Hike]]&lt;=21,"19-21%","22%+"))))</f>
        <v>13-15%</v>
      </c>
      <c r="AV1227" t="str">
        <f>IF(Table_1[[#This Row],[Years At Company]]&lt;=2,"0-2 Years",IF(Table_1[[#This Row],[Years At Company]]&lt;=5,"3-5 Years",IF(Table_1[[#This Row],[Years At Company]]&lt;=8,"6-8 Years",IF(Table_1[[#This Row],[Years At Company]]&lt;=11,"9-11 Years","12+ Years"))))</f>
        <v>3-5 Years</v>
      </c>
    </row>
    <row r="1228" spans="1:48"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c r="AS1228" s="13" t="str">
        <f>IF(Data!Q1228&lt;=25,"18-25",IF(Data!Q1228&lt;=35,"26-35",IF(Data!Q1228&lt;=45,"36-45","46+")))</f>
        <v>36-45</v>
      </c>
      <c r="AT1228" s="13" t="str">
        <f t="shared" si="19"/>
        <v>Mid Career</v>
      </c>
      <c r="AU1228" t="str">
        <f>IF(Table_1[[#This Row],[Percent Salary Hike]]&lt;=12,"10-12%",IF(Table_1[[#This Row],[Percent Salary Hike]]&lt;=15,"13-15%",IF(Table_1[[#This Row],[Percent Salary Hike]]&lt;=18,"16-18%",IF(Table_1[[#This Row],[Percent Salary Hike]]&lt;=21,"19-21%","22%+"))))</f>
        <v>13-15%</v>
      </c>
      <c r="AV1228" t="str">
        <f>IF(Table_1[[#This Row],[Years At Company]]&lt;=2,"0-2 Years",IF(Table_1[[#This Row],[Years At Company]]&lt;=5,"3-5 Years",IF(Table_1[[#This Row],[Years At Company]]&lt;=8,"6-8 Years",IF(Table_1[[#This Row],[Years At Company]]&lt;=11,"9-11 Years","12+ Years"))))</f>
        <v>0-2 Years</v>
      </c>
    </row>
    <row r="1229" spans="1:48"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c r="AS1229" s="13" t="str">
        <f>IF(Data!Q1229&lt;=25,"18-25",IF(Data!Q1229&lt;=35,"26-35",IF(Data!Q1229&lt;=45,"36-45","46+")))</f>
        <v>18-25</v>
      </c>
      <c r="AT1229" s="13" t="str">
        <f t="shared" si="19"/>
        <v>Young</v>
      </c>
      <c r="AU1229" t="str">
        <f>IF(Table_1[[#This Row],[Percent Salary Hike]]&lt;=12,"10-12%",IF(Table_1[[#This Row],[Percent Salary Hike]]&lt;=15,"13-15%",IF(Table_1[[#This Row],[Percent Salary Hike]]&lt;=18,"16-18%",IF(Table_1[[#This Row],[Percent Salary Hike]]&lt;=21,"19-21%","22%+"))))</f>
        <v>10-12%</v>
      </c>
      <c r="AV1229" t="str">
        <f>IF(Table_1[[#This Row],[Years At Company]]&lt;=2,"0-2 Years",IF(Table_1[[#This Row],[Years At Company]]&lt;=5,"3-5 Years",IF(Table_1[[#This Row],[Years At Company]]&lt;=8,"6-8 Years",IF(Table_1[[#This Row],[Years At Company]]&lt;=11,"9-11 Years","12+ Years"))))</f>
        <v>3-5 Years</v>
      </c>
    </row>
    <row r="1230" spans="1:48"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c r="AS1230" s="13" t="str">
        <f>IF(Data!Q1230&lt;=25,"18-25",IF(Data!Q1230&lt;=35,"26-35",IF(Data!Q1230&lt;=45,"36-45","46+")))</f>
        <v>18-25</v>
      </c>
      <c r="AT1230" s="13" t="str">
        <f t="shared" si="19"/>
        <v>Young</v>
      </c>
      <c r="AU1230" t="str">
        <f>IF(Table_1[[#This Row],[Percent Salary Hike]]&lt;=12,"10-12%",IF(Table_1[[#This Row],[Percent Salary Hike]]&lt;=15,"13-15%",IF(Table_1[[#This Row],[Percent Salary Hike]]&lt;=18,"16-18%",IF(Table_1[[#This Row],[Percent Salary Hike]]&lt;=21,"19-21%","22%+"))))</f>
        <v>13-15%</v>
      </c>
      <c r="AV1230" t="str">
        <f>IF(Table_1[[#This Row],[Years At Company]]&lt;=2,"0-2 Years",IF(Table_1[[#This Row],[Years At Company]]&lt;=5,"3-5 Years",IF(Table_1[[#This Row],[Years At Company]]&lt;=8,"6-8 Years",IF(Table_1[[#This Row],[Years At Company]]&lt;=11,"9-11 Years","12+ Years"))))</f>
        <v>3-5 Years</v>
      </c>
    </row>
    <row r="1231" spans="1:48"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c r="AS1231" s="13" t="str">
        <f>IF(Data!Q1231&lt;=25,"18-25",IF(Data!Q1231&lt;=35,"26-35",IF(Data!Q1231&lt;=45,"36-45","46+")))</f>
        <v>46+</v>
      </c>
      <c r="AT1231" s="13" t="str">
        <f t="shared" si="19"/>
        <v>Senior</v>
      </c>
      <c r="AU1231" t="str">
        <f>IF(Table_1[[#This Row],[Percent Salary Hike]]&lt;=12,"10-12%",IF(Table_1[[#This Row],[Percent Salary Hike]]&lt;=15,"13-15%",IF(Table_1[[#This Row],[Percent Salary Hike]]&lt;=18,"16-18%",IF(Table_1[[#This Row],[Percent Salary Hike]]&lt;=21,"19-21%","22%+"))))</f>
        <v>10-12%</v>
      </c>
      <c r="AV1231" t="str">
        <f>IF(Table_1[[#This Row],[Years At Company]]&lt;=2,"0-2 Years",IF(Table_1[[#This Row],[Years At Company]]&lt;=5,"3-5 Years",IF(Table_1[[#This Row],[Years At Company]]&lt;=8,"6-8 Years",IF(Table_1[[#This Row],[Years At Company]]&lt;=11,"9-11 Years","12+ Years"))))</f>
        <v>9-11 Years</v>
      </c>
    </row>
    <row r="1232" spans="1:48"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c r="AS1232" s="13" t="str">
        <f>IF(Data!Q1232&lt;=25,"18-25",IF(Data!Q1232&lt;=35,"26-35",IF(Data!Q1232&lt;=45,"36-45","46+")))</f>
        <v>26-35</v>
      </c>
      <c r="AT1232" s="13" t="str">
        <f t="shared" si="19"/>
        <v>Early Career</v>
      </c>
      <c r="AU1232" t="str">
        <f>IF(Table_1[[#This Row],[Percent Salary Hike]]&lt;=12,"10-12%",IF(Table_1[[#This Row],[Percent Salary Hike]]&lt;=15,"13-15%",IF(Table_1[[#This Row],[Percent Salary Hike]]&lt;=18,"16-18%",IF(Table_1[[#This Row],[Percent Salary Hike]]&lt;=21,"19-21%","22%+"))))</f>
        <v>16-18%</v>
      </c>
      <c r="AV1232" t="str">
        <f>IF(Table_1[[#This Row],[Years At Company]]&lt;=2,"0-2 Years",IF(Table_1[[#This Row],[Years At Company]]&lt;=5,"3-5 Years",IF(Table_1[[#This Row],[Years At Company]]&lt;=8,"6-8 Years",IF(Table_1[[#This Row],[Years At Company]]&lt;=11,"9-11 Years","12+ Years"))))</f>
        <v>12+ Years</v>
      </c>
    </row>
    <row r="1233" spans="1:48"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c r="AS1233" s="13" t="str">
        <f>IF(Data!Q1233&lt;=25,"18-25",IF(Data!Q1233&lt;=35,"26-35",IF(Data!Q1233&lt;=45,"36-45","46+")))</f>
        <v>26-35</v>
      </c>
      <c r="AT1233" s="13" t="str">
        <f t="shared" si="19"/>
        <v>Early Career</v>
      </c>
      <c r="AU1233" t="str">
        <f>IF(Table_1[[#This Row],[Percent Salary Hike]]&lt;=12,"10-12%",IF(Table_1[[#This Row],[Percent Salary Hike]]&lt;=15,"13-15%",IF(Table_1[[#This Row],[Percent Salary Hike]]&lt;=18,"16-18%",IF(Table_1[[#This Row],[Percent Salary Hike]]&lt;=21,"19-21%","22%+"))))</f>
        <v>10-12%</v>
      </c>
      <c r="AV1233" t="str">
        <f>IF(Table_1[[#This Row],[Years At Company]]&lt;=2,"0-2 Years",IF(Table_1[[#This Row],[Years At Company]]&lt;=5,"3-5 Years",IF(Table_1[[#This Row],[Years At Company]]&lt;=8,"6-8 Years",IF(Table_1[[#This Row],[Years At Company]]&lt;=11,"9-11 Years","12+ Years"))))</f>
        <v>6-8 Years</v>
      </c>
    </row>
    <row r="1234" spans="1:48"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c r="AS1234" s="13" t="str">
        <f>IF(Data!Q1234&lt;=25,"18-25",IF(Data!Q1234&lt;=35,"26-35",IF(Data!Q1234&lt;=45,"36-45","46+")))</f>
        <v>36-45</v>
      </c>
      <c r="AT1234" s="13" t="str">
        <f t="shared" si="19"/>
        <v>Mid Career</v>
      </c>
      <c r="AU1234" t="str">
        <f>IF(Table_1[[#This Row],[Percent Salary Hike]]&lt;=12,"10-12%",IF(Table_1[[#This Row],[Percent Salary Hike]]&lt;=15,"13-15%",IF(Table_1[[#This Row],[Percent Salary Hike]]&lt;=18,"16-18%",IF(Table_1[[#This Row],[Percent Salary Hike]]&lt;=21,"19-21%","22%+"))))</f>
        <v>10-12%</v>
      </c>
      <c r="AV1234" t="str">
        <f>IF(Table_1[[#This Row],[Years At Company]]&lt;=2,"0-2 Years",IF(Table_1[[#This Row],[Years At Company]]&lt;=5,"3-5 Years",IF(Table_1[[#This Row],[Years At Company]]&lt;=8,"6-8 Years",IF(Table_1[[#This Row],[Years At Company]]&lt;=11,"9-11 Years","12+ Years"))))</f>
        <v>3-5 Years</v>
      </c>
    </row>
    <row r="1235" spans="1:48"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c r="AS1235" s="13" t="str">
        <f>IF(Data!Q1235&lt;=25,"18-25",IF(Data!Q1235&lt;=35,"26-35",IF(Data!Q1235&lt;=45,"36-45","46+")))</f>
        <v>26-35</v>
      </c>
      <c r="AT1235" s="13" t="str">
        <f t="shared" si="19"/>
        <v>Early Career</v>
      </c>
      <c r="AU1235" t="str">
        <f>IF(Table_1[[#This Row],[Percent Salary Hike]]&lt;=12,"10-12%",IF(Table_1[[#This Row],[Percent Salary Hike]]&lt;=15,"13-15%",IF(Table_1[[#This Row],[Percent Salary Hike]]&lt;=18,"16-18%",IF(Table_1[[#This Row],[Percent Salary Hike]]&lt;=21,"19-21%","22%+"))))</f>
        <v>16-18%</v>
      </c>
      <c r="AV1235" t="str">
        <f>IF(Table_1[[#This Row],[Years At Company]]&lt;=2,"0-2 Years",IF(Table_1[[#This Row],[Years At Company]]&lt;=5,"3-5 Years",IF(Table_1[[#This Row],[Years At Company]]&lt;=8,"6-8 Years",IF(Table_1[[#This Row],[Years At Company]]&lt;=11,"9-11 Years","12+ Years"))))</f>
        <v>6-8 Years</v>
      </c>
    </row>
    <row r="1236" spans="1:48"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c r="AS1236" s="13" t="str">
        <f>IF(Data!Q1236&lt;=25,"18-25",IF(Data!Q1236&lt;=35,"26-35",IF(Data!Q1236&lt;=45,"36-45","46+")))</f>
        <v>26-35</v>
      </c>
      <c r="AT1236" s="13" t="str">
        <f t="shared" si="19"/>
        <v>Early Career</v>
      </c>
      <c r="AU1236" t="str">
        <f>IF(Table_1[[#This Row],[Percent Salary Hike]]&lt;=12,"10-12%",IF(Table_1[[#This Row],[Percent Salary Hike]]&lt;=15,"13-15%",IF(Table_1[[#This Row],[Percent Salary Hike]]&lt;=18,"16-18%",IF(Table_1[[#This Row],[Percent Salary Hike]]&lt;=21,"19-21%","22%+"))))</f>
        <v>13-15%</v>
      </c>
      <c r="AV1236" t="str">
        <f>IF(Table_1[[#This Row],[Years At Company]]&lt;=2,"0-2 Years",IF(Table_1[[#This Row],[Years At Company]]&lt;=5,"3-5 Years",IF(Table_1[[#This Row],[Years At Company]]&lt;=8,"6-8 Years",IF(Table_1[[#This Row],[Years At Company]]&lt;=11,"9-11 Years","12+ Years"))))</f>
        <v>9-11 Years</v>
      </c>
    </row>
    <row r="1237" spans="1:48"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c r="AS1237" s="13" t="str">
        <f>IF(Data!Q1237&lt;=25,"18-25",IF(Data!Q1237&lt;=35,"26-35",IF(Data!Q1237&lt;=45,"36-45","46+")))</f>
        <v>26-35</v>
      </c>
      <c r="AT1237" s="13" t="str">
        <f t="shared" si="19"/>
        <v>Early Career</v>
      </c>
      <c r="AU1237" t="str">
        <f>IF(Table_1[[#This Row],[Percent Salary Hike]]&lt;=12,"10-12%",IF(Table_1[[#This Row],[Percent Salary Hike]]&lt;=15,"13-15%",IF(Table_1[[#This Row],[Percent Salary Hike]]&lt;=18,"16-18%",IF(Table_1[[#This Row],[Percent Salary Hike]]&lt;=21,"19-21%","22%+"))))</f>
        <v>13-15%</v>
      </c>
      <c r="AV1237" t="str">
        <f>IF(Table_1[[#This Row],[Years At Company]]&lt;=2,"0-2 Years",IF(Table_1[[#This Row],[Years At Company]]&lt;=5,"3-5 Years",IF(Table_1[[#This Row],[Years At Company]]&lt;=8,"6-8 Years",IF(Table_1[[#This Row],[Years At Company]]&lt;=11,"9-11 Years","12+ Years"))))</f>
        <v>6-8 Years</v>
      </c>
    </row>
    <row r="1238" spans="1:48"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c r="AS1238" s="13" t="str">
        <f>IF(Data!Q1238&lt;=25,"18-25",IF(Data!Q1238&lt;=35,"26-35",IF(Data!Q1238&lt;=45,"36-45","46+")))</f>
        <v>46+</v>
      </c>
      <c r="AT1238" s="13" t="str">
        <f t="shared" si="19"/>
        <v>Senior</v>
      </c>
      <c r="AU1238" t="str">
        <f>IF(Table_1[[#This Row],[Percent Salary Hike]]&lt;=12,"10-12%",IF(Table_1[[#This Row],[Percent Salary Hike]]&lt;=15,"13-15%",IF(Table_1[[#This Row],[Percent Salary Hike]]&lt;=18,"16-18%",IF(Table_1[[#This Row],[Percent Salary Hike]]&lt;=21,"19-21%","22%+"))))</f>
        <v>10-12%</v>
      </c>
      <c r="AV1238" t="str">
        <f>IF(Table_1[[#This Row],[Years At Company]]&lt;=2,"0-2 Years",IF(Table_1[[#This Row],[Years At Company]]&lt;=5,"3-5 Years",IF(Table_1[[#This Row],[Years At Company]]&lt;=8,"6-8 Years",IF(Table_1[[#This Row],[Years At Company]]&lt;=11,"9-11 Years","12+ Years"))))</f>
        <v>0-2 Years</v>
      </c>
    </row>
    <row r="1239" spans="1:48"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c r="AS1239" s="13" t="str">
        <f>IF(Data!Q1239&lt;=25,"18-25",IF(Data!Q1239&lt;=35,"26-35",IF(Data!Q1239&lt;=45,"36-45","46+")))</f>
        <v>36-45</v>
      </c>
      <c r="AT1239" s="13" t="str">
        <f t="shared" si="19"/>
        <v>Mid Career</v>
      </c>
      <c r="AU1239" t="str">
        <f>IF(Table_1[[#This Row],[Percent Salary Hike]]&lt;=12,"10-12%",IF(Table_1[[#This Row],[Percent Salary Hike]]&lt;=15,"13-15%",IF(Table_1[[#This Row],[Percent Salary Hike]]&lt;=18,"16-18%",IF(Table_1[[#This Row],[Percent Salary Hike]]&lt;=21,"19-21%","22%+"))))</f>
        <v>10-12%</v>
      </c>
      <c r="AV1239" t="str">
        <f>IF(Table_1[[#This Row],[Years At Company]]&lt;=2,"0-2 Years",IF(Table_1[[#This Row],[Years At Company]]&lt;=5,"3-5 Years",IF(Table_1[[#This Row],[Years At Company]]&lt;=8,"6-8 Years",IF(Table_1[[#This Row],[Years At Company]]&lt;=11,"9-11 Years","12+ Years"))))</f>
        <v>6-8 Years</v>
      </c>
    </row>
    <row r="1240" spans="1:48"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c r="AS1240" s="13" t="str">
        <f>IF(Data!Q1240&lt;=25,"18-25",IF(Data!Q1240&lt;=35,"26-35",IF(Data!Q1240&lt;=45,"36-45","46+")))</f>
        <v>26-35</v>
      </c>
      <c r="AT1240" s="13" t="str">
        <f t="shared" si="19"/>
        <v>Early Career</v>
      </c>
      <c r="AU1240" t="str">
        <f>IF(Table_1[[#This Row],[Percent Salary Hike]]&lt;=12,"10-12%",IF(Table_1[[#This Row],[Percent Salary Hike]]&lt;=15,"13-15%",IF(Table_1[[#This Row],[Percent Salary Hike]]&lt;=18,"16-18%",IF(Table_1[[#This Row],[Percent Salary Hike]]&lt;=21,"19-21%","22%+"))))</f>
        <v>13-15%</v>
      </c>
      <c r="AV1240" t="str">
        <f>IF(Table_1[[#This Row],[Years At Company]]&lt;=2,"0-2 Years",IF(Table_1[[#This Row],[Years At Company]]&lt;=5,"3-5 Years",IF(Table_1[[#This Row],[Years At Company]]&lt;=8,"6-8 Years",IF(Table_1[[#This Row],[Years At Company]]&lt;=11,"9-11 Years","12+ Years"))))</f>
        <v>0-2 Years</v>
      </c>
    </row>
    <row r="1241" spans="1:48"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c r="AS1241" s="13" t="str">
        <f>IF(Data!Q1241&lt;=25,"18-25",IF(Data!Q1241&lt;=35,"26-35",IF(Data!Q1241&lt;=45,"36-45","46+")))</f>
        <v>26-35</v>
      </c>
      <c r="AT1241" s="13" t="str">
        <f t="shared" si="19"/>
        <v>Early Career</v>
      </c>
      <c r="AU1241" t="str">
        <f>IF(Table_1[[#This Row],[Percent Salary Hike]]&lt;=12,"10-12%",IF(Table_1[[#This Row],[Percent Salary Hike]]&lt;=15,"13-15%",IF(Table_1[[#This Row],[Percent Salary Hike]]&lt;=18,"16-18%",IF(Table_1[[#This Row],[Percent Salary Hike]]&lt;=21,"19-21%","22%+"))))</f>
        <v>19-21%</v>
      </c>
      <c r="AV1241" t="str">
        <f>IF(Table_1[[#This Row],[Years At Company]]&lt;=2,"0-2 Years",IF(Table_1[[#This Row],[Years At Company]]&lt;=5,"3-5 Years",IF(Table_1[[#This Row],[Years At Company]]&lt;=8,"6-8 Years",IF(Table_1[[#This Row],[Years At Company]]&lt;=11,"9-11 Years","12+ Years"))))</f>
        <v>0-2 Years</v>
      </c>
    </row>
    <row r="1242" spans="1:48"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c r="AS1242" s="13" t="str">
        <f>IF(Data!Q1242&lt;=25,"18-25",IF(Data!Q1242&lt;=35,"26-35",IF(Data!Q1242&lt;=45,"36-45","46+")))</f>
        <v>26-35</v>
      </c>
      <c r="AT1242" s="13" t="str">
        <f t="shared" si="19"/>
        <v>Early Career</v>
      </c>
      <c r="AU1242" t="str">
        <f>IF(Table_1[[#This Row],[Percent Salary Hike]]&lt;=12,"10-12%",IF(Table_1[[#This Row],[Percent Salary Hike]]&lt;=15,"13-15%",IF(Table_1[[#This Row],[Percent Salary Hike]]&lt;=18,"16-18%",IF(Table_1[[#This Row],[Percent Salary Hike]]&lt;=21,"19-21%","22%+"))))</f>
        <v>19-21%</v>
      </c>
      <c r="AV1242" t="str">
        <f>IF(Table_1[[#This Row],[Years At Company]]&lt;=2,"0-2 Years",IF(Table_1[[#This Row],[Years At Company]]&lt;=5,"3-5 Years",IF(Table_1[[#This Row],[Years At Company]]&lt;=8,"6-8 Years",IF(Table_1[[#This Row],[Years At Company]]&lt;=11,"9-11 Years","12+ Years"))))</f>
        <v>3-5 Years</v>
      </c>
    </row>
    <row r="1243" spans="1:48"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c r="AS1243" s="13" t="str">
        <f>IF(Data!Q1243&lt;=25,"18-25",IF(Data!Q1243&lt;=35,"26-35",IF(Data!Q1243&lt;=45,"36-45","46+")))</f>
        <v>26-35</v>
      </c>
      <c r="AT1243" s="13" t="str">
        <f t="shared" si="19"/>
        <v>Early Career</v>
      </c>
      <c r="AU1243" t="str">
        <f>IF(Table_1[[#This Row],[Percent Salary Hike]]&lt;=12,"10-12%",IF(Table_1[[#This Row],[Percent Salary Hike]]&lt;=15,"13-15%",IF(Table_1[[#This Row],[Percent Salary Hike]]&lt;=18,"16-18%",IF(Table_1[[#This Row],[Percent Salary Hike]]&lt;=21,"19-21%","22%+"))))</f>
        <v>13-15%</v>
      </c>
      <c r="AV1243" t="str">
        <f>IF(Table_1[[#This Row],[Years At Company]]&lt;=2,"0-2 Years",IF(Table_1[[#This Row],[Years At Company]]&lt;=5,"3-5 Years",IF(Table_1[[#This Row],[Years At Company]]&lt;=8,"6-8 Years",IF(Table_1[[#This Row],[Years At Company]]&lt;=11,"9-11 Years","12+ Years"))))</f>
        <v>0-2 Years</v>
      </c>
    </row>
    <row r="1244" spans="1:48"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c r="AS1244" s="13" t="str">
        <f>IF(Data!Q1244&lt;=25,"18-25",IF(Data!Q1244&lt;=35,"26-35",IF(Data!Q1244&lt;=45,"36-45","46+")))</f>
        <v>26-35</v>
      </c>
      <c r="AT1244" s="13" t="str">
        <f t="shared" si="19"/>
        <v>Early Career</v>
      </c>
      <c r="AU1244" t="str">
        <f>IF(Table_1[[#This Row],[Percent Salary Hike]]&lt;=12,"10-12%",IF(Table_1[[#This Row],[Percent Salary Hike]]&lt;=15,"13-15%",IF(Table_1[[#This Row],[Percent Salary Hike]]&lt;=18,"16-18%",IF(Table_1[[#This Row],[Percent Salary Hike]]&lt;=21,"19-21%","22%+"))))</f>
        <v>16-18%</v>
      </c>
      <c r="AV1244" t="str">
        <f>IF(Table_1[[#This Row],[Years At Company]]&lt;=2,"0-2 Years",IF(Table_1[[#This Row],[Years At Company]]&lt;=5,"3-5 Years",IF(Table_1[[#This Row],[Years At Company]]&lt;=8,"6-8 Years",IF(Table_1[[#This Row],[Years At Company]]&lt;=11,"9-11 Years","12+ Years"))))</f>
        <v>3-5 Years</v>
      </c>
    </row>
    <row r="1245" spans="1:48"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c r="AS1245" s="13" t="str">
        <f>IF(Data!Q1245&lt;=25,"18-25",IF(Data!Q1245&lt;=35,"26-35",IF(Data!Q1245&lt;=45,"36-45","46+")))</f>
        <v>26-35</v>
      </c>
      <c r="AT1245" s="13" t="str">
        <f t="shared" si="19"/>
        <v>Early Career</v>
      </c>
      <c r="AU1245" t="str">
        <f>IF(Table_1[[#This Row],[Percent Salary Hike]]&lt;=12,"10-12%",IF(Table_1[[#This Row],[Percent Salary Hike]]&lt;=15,"13-15%",IF(Table_1[[#This Row],[Percent Salary Hike]]&lt;=18,"16-18%",IF(Table_1[[#This Row],[Percent Salary Hike]]&lt;=21,"19-21%","22%+"))))</f>
        <v>10-12%</v>
      </c>
      <c r="AV1245" t="str">
        <f>IF(Table_1[[#This Row],[Years At Company]]&lt;=2,"0-2 Years",IF(Table_1[[#This Row],[Years At Company]]&lt;=5,"3-5 Years",IF(Table_1[[#This Row],[Years At Company]]&lt;=8,"6-8 Years",IF(Table_1[[#This Row],[Years At Company]]&lt;=11,"9-11 Years","12+ Years"))))</f>
        <v>3-5 Years</v>
      </c>
    </row>
    <row r="1246" spans="1:48"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c r="AS1246" s="13" t="str">
        <f>IF(Data!Q1246&lt;=25,"18-25",IF(Data!Q1246&lt;=35,"26-35",IF(Data!Q1246&lt;=45,"36-45","46+")))</f>
        <v>36-45</v>
      </c>
      <c r="AT1246" s="13" t="str">
        <f t="shared" si="19"/>
        <v>Mid Career</v>
      </c>
      <c r="AU1246" t="str">
        <f>IF(Table_1[[#This Row],[Percent Salary Hike]]&lt;=12,"10-12%",IF(Table_1[[#This Row],[Percent Salary Hike]]&lt;=15,"13-15%",IF(Table_1[[#This Row],[Percent Salary Hike]]&lt;=18,"16-18%",IF(Table_1[[#This Row],[Percent Salary Hike]]&lt;=21,"19-21%","22%+"))))</f>
        <v>10-12%</v>
      </c>
      <c r="AV1246" t="str">
        <f>IF(Table_1[[#This Row],[Years At Company]]&lt;=2,"0-2 Years",IF(Table_1[[#This Row],[Years At Company]]&lt;=5,"3-5 Years",IF(Table_1[[#This Row],[Years At Company]]&lt;=8,"6-8 Years",IF(Table_1[[#This Row],[Years At Company]]&lt;=11,"9-11 Years","12+ Years"))))</f>
        <v>9-11 Years</v>
      </c>
    </row>
    <row r="1247" spans="1:48"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c r="AS1247" s="13" t="str">
        <f>IF(Data!Q1247&lt;=25,"18-25",IF(Data!Q1247&lt;=35,"26-35",IF(Data!Q1247&lt;=45,"36-45","46+")))</f>
        <v>26-35</v>
      </c>
      <c r="AT1247" s="13" t="str">
        <f t="shared" si="19"/>
        <v>Early Career</v>
      </c>
      <c r="AU1247" t="str">
        <f>IF(Table_1[[#This Row],[Percent Salary Hike]]&lt;=12,"10-12%",IF(Table_1[[#This Row],[Percent Salary Hike]]&lt;=15,"13-15%",IF(Table_1[[#This Row],[Percent Salary Hike]]&lt;=18,"16-18%",IF(Table_1[[#This Row],[Percent Salary Hike]]&lt;=21,"19-21%","22%+"))))</f>
        <v>13-15%</v>
      </c>
      <c r="AV1247" t="str">
        <f>IF(Table_1[[#This Row],[Years At Company]]&lt;=2,"0-2 Years",IF(Table_1[[#This Row],[Years At Company]]&lt;=5,"3-5 Years",IF(Table_1[[#This Row],[Years At Company]]&lt;=8,"6-8 Years",IF(Table_1[[#This Row],[Years At Company]]&lt;=11,"9-11 Years","12+ Years"))))</f>
        <v>3-5 Years</v>
      </c>
    </row>
    <row r="1248" spans="1:48"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c r="AS1248" s="13" t="str">
        <f>IF(Data!Q1248&lt;=25,"18-25",IF(Data!Q1248&lt;=35,"26-35",IF(Data!Q1248&lt;=45,"36-45","46+")))</f>
        <v>26-35</v>
      </c>
      <c r="AT1248" s="13" t="str">
        <f t="shared" si="19"/>
        <v>Early Career</v>
      </c>
      <c r="AU1248" t="str">
        <f>IF(Table_1[[#This Row],[Percent Salary Hike]]&lt;=12,"10-12%",IF(Table_1[[#This Row],[Percent Salary Hike]]&lt;=15,"13-15%",IF(Table_1[[#This Row],[Percent Salary Hike]]&lt;=18,"16-18%",IF(Table_1[[#This Row],[Percent Salary Hike]]&lt;=21,"19-21%","22%+"))))</f>
        <v>13-15%</v>
      </c>
      <c r="AV1248" t="str">
        <f>IF(Table_1[[#This Row],[Years At Company]]&lt;=2,"0-2 Years",IF(Table_1[[#This Row],[Years At Company]]&lt;=5,"3-5 Years",IF(Table_1[[#This Row],[Years At Company]]&lt;=8,"6-8 Years",IF(Table_1[[#This Row],[Years At Company]]&lt;=11,"9-11 Years","12+ Years"))))</f>
        <v>0-2 Years</v>
      </c>
    </row>
    <row r="1249" spans="1:48"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c r="AS1249" s="13" t="str">
        <f>IF(Data!Q1249&lt;=25,"18-25",IF(Data!Q1249&lt;=35,"26-35",IF(Data!Q1249&lt;=45,"36-45","46+")))</f>
        <v>26-35</v>
      </c>
      <c r="AT1249" s="13" t="str">
        <f t="shared" si="19"/>
        <v>Early Career</v>
      </c>
      <c r="AU1249" t="str">
        <f>IF(Table_1[[#This Row],[Percent Salary Hike]]&lt;=12,"10-12%",IF(Table_1[[#This Row],[Percent Salary Hike]]&lt;=15,"13-15%",IF(Table_1[[#This Row],[Percent Salary Hike]]&lt;=18,"16-18%",IF(Table_1[[#This Row],[Percent Salary Hike]]&lt;=21,"19-21%","22%+"))))</f>
        <v>10-12%</v>
      </c>
      <c r="AV1249" t="str">
        <f>IF(Table_1[[#This Row],[Years At Company]]&lt;=2,"0-2 Years",IF(Table_1[[#This Row],[Years At Company]]&lt;=5,"3-5 Years",IF(Table_1[[#This Row],[Years At Company]]&lt;=8,"6-8 Years",IF(Table_1[[#This Row],[Years At Company]]&lt;=11,"9-11 Years","12+ Years"))))</f>
        <v>3-5 Years</v>
      </c>
    </row>
    <row r="1250" spans="1:48"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c r="AS1250" s="13" t="str">
        <f>IF(Data!Q1250&lt;=25,"18-25",IF(Data!Q1250&lt;=35,"26-35",IF(Data!Q1250&lt;=45,"36-45","46+")))</f>
        <v>36-45</v>
      </c>
      <c r="AT1250" s="13" t="str">
        <f t="shared" si="19"/>
        <v>Mid Career</v>
      </c>
      <c r="AU1250" t="str">
        <f>IF(Table_1[[#This Row],[Percent Salary Hike]]&lt;=12,"10-12%",IF(Table_1[[#This Row],[Percent Salary Hike]]&lt;=15,"13-15%",IF(Table_1[[#This Row],[Percent Salary Hike]]&lt;=18,"16-18%",IF(Table_1[[#This Row],[Percent Salary Hike]]&lt;=21,"19-21%","22%+"))))</f>
        <v>10-12%</v>
      </c>
      <c r="AV1250" t="str">
        <f>IF(Table_1[[#This Row],[Years At Company]]&lt;=2,"0-2 Years",IF(Table_1[[#This Row],[Years At Company]]&lt;=5,"3-5 Years",IF(Table_1[[#This Row],[Years At Company]]&lt;=8,"6-8 Years",IF(Table_1[[#This Row],[Years At Company]]&lt;=11,"9-11 Years","12+ Years"))))</f>
        <v>6-8 Years</v>
      </c>
    </row>
    <row r="1251" spans="1:48"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c r="AS1251" s="13" t="str">
        <f>IF(Data!Q1251&lt;=25,"18-25",IF(Data!Q1251&lt;=35,"26-35",IF(Data!Q1251&lt;=45,"36-45","46+")))</f>
        <v>36-45</v>
      </c>
      <c r="AT1251" s="13" t="str">
        <f t="shared" si="19"/>
        <v>Mid Career</v>
      </c>
      <c r="AU1251" t="str">
        <f>IF(Table_1[[#This Row],[Percent Salary Hike]]&lt;=12,"10-12%",IF(Table_1[[#This Row],[Percent Salary Hike]]&lt;=15,"13-15%",IF(Table_1[[#This Row],[Percent Salary Hike]]&lt;=18,"16-18%",IF(Table_1[[#This Row],[Percent Salary Hike]]&lt;=21,"19-21%","22%+"))))</f>
        <v>13-15%</v>
      </c>
      <c r="AV1251" t="str">
        <f>IF(Table_1[[#This Row],[Years At Company]]&lt;=2,"0-2 Years",IF(Table_1[[#This Row],[Years At Company]]&lt;=5,"3-5 Years",IF(Table_1[[#This Row],[Years At Company]]&lt;=8,"6-8 Years",IF(Table_1[[#This Row],[Years At Company]]&lt;=11,"9-11 Years","12+ Years"))))</f>
        <v>3-5 Years</v>
      </c>
    </row>
    <row r="1252" spans="1:48"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c r="AS1252" s="13" t="str">
        <f>IF(Data!Q1252&lt;=25,"18-25",IF(Data!Q1252&lt;=35,"26-35",IF(Data!Q1252&lt;=45,"36-45","46+")))</f>
        <v>36-45</v>
      </c>
      <c r="AT1252" s="13" t="str">
        <f t="shared" si="19"/>
        <v>Mid Career</v>
      </c>
      <c r="AU1252" t="str">
        <f>IF(Table_1[[#This Row],[Percent Salary Hike]]&lt;=12,"10-12%",IF(Table_1[[#This Row],[Percent Salary Hike]]&lt;=15,"13-15%",IF(Table_1[[#This Row],[Percent Salary Hike]]&lt;=18,"16-18%",IF(Table_1[[#This Row],[Percent Salary Hike]]&lt;=21,"19-21%","22%+"))))</f>
        <v>16-18%</v>
      </c>
      <c r="AV1252" t="str">
        <f>IF(Table_1[[#This Row],[Years At Company]]&lt;=2,"0-2 Years",IF(Table_1[[#This Row],[Years At Company]]&lt;=5,"3-5 Years",IF(Table_1[[#This Row],[Years At Company]]&lt;=8,"6-8 Years",IF(Table_1[[#This Row],[Years At Company]]&lt;=11,"9-11 Years","12+ Years"))))</f>
        <v>3-5 Years</v>
      </c>
    </row>
    <row r="1253" spans="1:48"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c r="AS1253" s="13" t="str">
        <f>IF(Data!Q1253&lt;=25,"18-25",IF(Data!Q1253&lt;=35,"26-35",IF(Data!Q1253&lt;=45,"36-45","46+")))</f>
        <v>36-45</v>
      </c>
      <c r="AT1253" s="13" t="str">
        <f t="shared" si="19"/>
        <v>Mid Career</v>
      </c>
      <c r="AU1253" t="str">
        <f>IF(Table_1[[#This Row],[Percent Salary Hike]]&lt;=12,"10-12%",IF(Table_1[[#This Row],[Percent Salary Hike]]&lt;=15,"13-15%",IF(Table_1[[#This Row],[Percent Salary Hike]]&lt;=18,"16-18%",IF(Table_1[[#This Row],[Percent Salary Hike]]&lt;=21,"19-21%","22%+"))))</f>
        <v>13-15%</v>
      </c>
      <c r="AV1253" t="str">
        <f>IF(Table_1[[#This Row],[Years At Company]]&lt;=2,"0-2 Years",IF(Table_1[[#This Row],[Years At Company]]&lt;=5,"3-5 Years",IF(Table_1[[#This Row],[Years At Company]]&lt;=8,"6-8 Years",IF(Table_1[[#This Row],[Years At Company]]&lt;=11,"9-11 Years","12+ Years"))))</f>
        <v>12+ Years</v>
      </c>
    </row>
    <row r="1254" spans="1:48"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c r="AS1254" s="13" t="str">
        <f>IF(Data!Q1254&lt;=25,"18-25",IF(Data!Q1254&lt;=35,"26-35",IF(Data!Q1254&lt;=45,"36-45","46+")))</f>
        <v>26-35</v>
      </c>
      <c r="AT1254" s="13" t="str">
        <f t="shared" si="19"/>
        <v>Early Career</v>
      </c>
      <c r="AU1254" t="str">
        <f>IF(Table_1[[#This Row],[Percent Salary Hike]]&lt;=12,"10-12%",IF(Table_1[[#This Row],[Percent Salary Hike]]&lt;=15,"13-15%",IF(Table_1[[#This Row],[Percent Salary Hike]]&lt;=18,"16-18%",IF(Table_1[[#This Row],[Percent Salary Hike]]&lt;=21,"19-21%","22%+"))))</f>
        <v>13-15%</v>
      </c>
      <c r="AV1254" t="str">
        <f>IF(Table_1[[#This Row],[Years At Company]]&lt;=2,"0-2 Years",IF(Table_1[[#This Row],[Years At Company]]&lt;=5,"3-5 Years",IF(Table_1[[#This Row],[Years At Company]]&lt;=8,"6-8 Years",IF(Table_1[[#This Row],[Years At Company]]&lt;=11,"9-11 Years","12+ Years"))))</f>
        <v>0-2 Years</v>
      </c>
    </row>
    <row r="1255" spans="1:48"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c r="AS1255" s="13" t="str">
        <f>IF(Data!Q1255&lt;=25,"18-25",IF(Data!Q1255&lt;=35,"26-35",IF(Data!Q1255&lt;=45,"36-45","46+")))</f>
        <v>36-45</v>
      </c>
      <c r="AT1255" s="13" t="str">
        <f t="shared" si="19"/>
        <v>Mid Career</v>
      </c>
      <c r="AU1255" t="str">
        <f>IF(Table_1[[#This Row],[Percent Salary Hike]]&lt;=12,"10-12%",IF(Table_1[[#This Row],[Percent Salary Hike]]&lt;=15,"13-15%",IF(Table_1[[#This Row],[Percent Salary Hike]]&lt;=18,"16-18%",IF(Table_1[[#This Row],[Percent Salary Hike]]&lt;=21,"19-21%","22%+"))))</f>
        <v>13-15%</v>
      </c>
      <c r="AV1255" t="str">
        <f>IF(Table_1[[#This Row],[Years At Company]]&lt;=2,"0-2 Years",IF(Table_1[[#This Row],[Years At Company]]&lt;=5,"3-5 Years",IF(Table_1[[#This Row],[Years At Company]]&lt;=8,"6-8 Years",IF(Table_1[[#This Row],[Years At Company]]&lt;=11,"9-11 Years","12+ Years"))))</f>
        <v>0-2 Years</v>
      </c>
    </row>
    <row r="1256" spans="1:48"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c r="AS1256" s="13" t="str">
        <f>IF(Data!Q1256&lt;=25,"18-25",IF(Data!Q1256&lt;=35,"26-35",IF(Data!Q1256&lt;=45,"36-45","46+")))</f>
        <v>36-45</v>
      </c>
      <c r="AT1256" s="13" t="str">
        <f t="shared" si="19"/>
        <v>Mid Career</v>
      </c>
      <c r="AU1256" t="str">
        <f>IF(Table_1[[#This Row],[Percent Salary Hike]]&lt;=12,"10-12%",IF(Table_1[[#This Row],[Percent Salary Hike]]&lt;=15,"13-15%",IF(Table_1[[#This Row],[Percent Salary Hike]]&lt;=18,"16-18%",IF(Table_1[[#This Row],[Percent Salary Hike]]&lt;=21,"19-21%","22%+"))))</f>
        <v>10-12%</v>
      </c>
      <c r="AV1256" t="str">
        <f>IF(Table_1[[#This Row],[Years At Company]]&lt;=2,"0-2 Years",IF(Table_1[[#This Row],[Years At Company]]&lt;=5,"3-5 Years",IF(Table_1[[#This Row],[Years At Company]]&lt;=8,"6-8 Years",IF(Table_1[[#This Row],[Years At Company]]&lt;=11,"9-11 Years","12+ Years"))))</f>
        <v>12+ Years</v>
      </c>
    </row>
    <row r="1257" spans="1:48"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c r="AS1257" s="13" t="str">
        <f>IF(Data!Q1257&lt;=25,"18-25",IF(Data!Q1257&lt;=35,"26-35",IF(Data!Q1257&lt;=45,"36-45","46+")))</f>
        <v>36-45</v>
      </c>
      <c r="AT1257" s="13" t="str">
        <f t="shared" si="19"/>
        <v>Mid Career</v>
      </c>
      <c r="AU1257" t="str">
        <f>IF(Table_1[[#This Row],[Percent Salary Hike]]&lt;=12,"10-12%",IF(Table_1[[#This Row],[Percent Salary Hike]]&lt;=15,"13-15%",IF(Table_1[[#This Row],[Percent Salary Hike]]&lt;=18,"16-18%",IF(Table_1[[#This Row],[Percent Salary Hike]]&lt;=21,"19-21%","22%+"))))</f>
        <v>13-15%</v>
      </c>
      <c r="AV1257" t="str">
        <f>IF(Table_1[[#This Row],[Years At Company]]&lt;=2,"0-2 Years",IF(Table_1[[#This Row],[Years At Company]]&lt;=5,"3-5 Years",IF(Table_1[[#This Row],[Years At Company]]&lt;=8,"6-8 Years",IF(Table_1[[#This Row],[Years At Company]]&lt;=11,"9-11 Years","12+ Years"))))</f>
        <v>12+ Years</v>
      </c>
    </row>
    <row r="1258" spans="1:48"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c r="AS1258" s="13" t="str">
        <f>IF(Data!Q1258&lt;=25,"18-25",IF(Data!Q1258&lt;=35,"26-35",IF(Data!Q1258&lt;=45,"36-45","46+")))</f>
        <v>26-35</v>
      </c>
      <c r="AT1258" s="13" t="str">
        <f t="shared" si="19"/>
        <v>Early Career</v>
      </c>
      <c r="AU1258" t="str">
        <f>IF(Table_1[[#This Row],[Percent Salary Hike]]&lt;=12,"10-12%",IF(Table_1[[#This Row],[Percent Salary Hike]]&lt;=15,"13-15%",IF(Table_1[[#This Row],[Percent Salary Hike]]&lt;=18,"16-18%",IF(Table_1[[#This Row],[Percent Salary Hike]]&lt;=21,"19-21%","22%+"))))</f>
        <v>13-15%</v>
      </c>
      <c r="AV1258" t="str">
        <f>IF(Table_1[[#This Row],[Years At Company]]&lt;=2,"0-2 Years",IF(Table_1[[#This Row],[Years At Company]]&lt;=5,"3-5 Years",IF(Table_1[[#This Row],[Years At Company]]&lt;=8,"6-8 Years",IF(Table_1[[#This Row],[Years At Company]]&lt;=11,"9-11 Years","12+ Years"))))</f>
        <v>9-11 Years</v>
      </c>
    </row>
    <row r="1259" spans="1:48"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c r="AS1259" s="13" t="str">
        <f>IF(Data!Q1259&lt;=25,"18-25",IF(Data!Q1259&lt;=35,"26-35",IF(Data!Q1259&lt;=45,"36-45","46+")))</f>
        <v>26-35</v>
      </c>
      <c r="AT1259" s="13" t="str">
        <f t="shared" si="19"/>
        <v>Early Career</v>
      </c>
      <c r="AU1259" t="str">
        <f>IF(Table_1[[#This Row],[Percent Salary Hike]]&lt;=12,"10-12%",IF(Table_1[[#This Row],[Percent Salary Hike]]&lt;=15,"13-15%",IF(Table_1[[#This Row],[Percent Salary Hike]]&lt;=18,"16-18%",IF(Table_1[[#This Row],[Percent Salary Hike]]&lt;=21,"19-21%","22%+"))))</f>
        <v>10-12%</v>
      </c>
      <c r="AV1259" t="str">
        <f>IF(Table_1[[#This Row],[Years At Company]]&lt;=2,"0-2 Years",IF(Table_1[[#This Row],[Years At Company]]&lt;=5,"3-5 Years",IF(Table_1[[#This Row],[Years At Company]]&lt;=8,"6-8 Years",IF(Table_1[[#This Row],[Years At Company]]&lt;=11,"9-11 Years","12+ Years"))))</f>
        <v>3-5 Years</v>
      </c>
    </row>
    <row r="1260" spans="1:48"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c r="AS1260" s="13" t="str">
        <f>IF(Data!Q1260&lt;=25,"18-25",IF(Data!Q1260&lt;=35,"26-35",IF(Data!Q1260&lt;=45,"36-45","46+")))</f>
        <v>26-35</v>
      </c>
      <c r="AT1260" s="13" t="str">
        <f t="shared" si="19"/>
        <v>Early Career</v>
      </c>
      <c r="AU1260" t="str">
        <f>IF(Table_1[[#This Row],[Percent Salary Hike]]&lt;=12,"10-12%",IF(Table_1[[#This Row],[Percent Salary Hike]]&lt;=15,"13-15%",IF(Table_1[[#This Row],[Percent Salary Hike]]&lt;=18,"16-18%",IF(Table_1[[#This Row],[Percent Salary Hike]]&lt;=21,"19-21%","22%+"))))</f>
        <v>13-15%</v>
      </c>
      <c r="AV1260" t="str">
        <f>IF(Table_1[[#This Row],[Years At Company]]&lt;=2,"0-2 Years",IF(Table_1[[#This Row],[Years At Company]]&lt;=5,"3-5 Years",IF(Table_1[[#This Row],[Years At Company]]&lt;=8,"6-8 Years",IF(Table_1[[#This Row],[Years At Company]]&lt;=11,"9-11 Years","12+ Years"))))</f>
        <v>3-5 Years</v>
      </c>
    </row>
    <row r="1261" spans="1:48"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c r="AS1261" s="13" t="str">
        <f>IF(Data!Q1261&lt;=25,"18-25",IF(Data!Q1261&lt;=35,"26-35",IF(Data!Q1261&lt;=45,"36-45","46+")))</f>
        <v>26-35</v>
      </c>
      <c r="AT1261" s="13" t="str">
        <f t="shared" si="19"/>
        <v>Early Career</v>
      </c>
      <c r="AU1261" t="str">
        <f>IF(Table_1[[#This Row],[Percent Salary Hike]]&lt;=12,"10-12%",IF(Table_1[[#This Row],[Percent Salary Hike]]&lt;=15,"13-15%",IF(Table_1[[#This Row],[Percent Salary Hike]]&lt;=18,"16-18%",IF(Table_1[[#This Row],[Percent Salary Hike]]&lt;=21,"19-21%","22%+"))))</f>
        <v>16-18%</v>
      </c>
      <c r="AV1261" t="str">
        <f>IF(Table_1[[#This Row],[Years At Company]]&lt;=2,"0-2 Years",IF(Table_1[[#This Row],[Years At Company]]&lt;=5,"3-5 Years",IF(Table_1[[#This Row],[Years At Company]]&lt;=8,"6-8 Years",IF(Table_1[[#This Row],[Years At Company]]&lt;=11,"9-11 Years","12+ Years"))))</f>
        <v>12+ Years</v>
      </c>
    </row>
    <row r="1262" spans="1:48"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c r="AS1262" s="13" t="str">
        <f>IF(Data!Q1262&lt;=25,"18-25",IF(Data!Q1262&lt;=35,"26-35",IF(Data!Q1262&lt;=45,"36-45","46+")))</f>
        <v>18-25</v>
      </c>
      <c r="AT1262" s="13" t="str">
        <f t="shared" si="19"/>
        <v>Young</v>
      </c>
      <c r="AU1262" t="str">
        <f>IF(Table_1[[#This Row],[Percent Salary Hike]]&lt;=12,"10-12%",IF(Table_1[[#This Row],[Percent Salary Hike]]&lt;=15,"13-15%",IF(Table_1[[#This Row],[Percent Salary Hike]]&lt;=18,"16-18%",IF(Table_1[[#This Row],[Percent Salary Hike]]&lt;=21,"19-21%","22%+"))))</f>
        <v>10-12%</v>
      </c>
      <c r="AV1262" t="str">
        <f>IF(Table_1[[#This Row],[Years At Company]]&lt;=2,"0-2 Years",IF(Table_1[[#This Row],[Years At Company]]&lt;=5,"3-5 Years",IF(Table_1[[#This Row],[Years At Company]]&lt;=8,"6-8 Years",IF(Table_1[[#This Row],[Years At Company]]&lt;=11,"9-11 Years","12+ Years"))))</f>
        <v>0-2 Years</v>
      </c>
    </row>
    <row r="1263" spans="1:48"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c r="AS1263" s="13" t="str">
        <f>IF(Data!Q1263&lt;=25,"18-25",IF(Data!Q1263&lt;=35,"26-35",IF(Data!Q1263&lt;=45,"36-45","46+")))</f>
        <v>26-35</v>
      </c>
      <c r="AT1263" s="13" t="str">
        <f t="shared" si="19"/>
        <v>Early Career</v>
      </c>
      <c r="AU1263" t="str">
        <f>IF(Table_1[[#This Row],[Percent Salary Hike]]&lt;=12,"10-12%",IF(Table_1[[#This Row],[Percent Salary Hike]]&lt;=15,"13-15%",IF(Table_1[[#This Row],[Percent Salary Hike]]&lt;=18,"16-18%",IF(Table_1[[#This Row],[Percent Salary Hike]]&lt;=21,"19-21%","22%+"))))</f>
        <v>16-18%</v>
      </c>
      <c r="AV1263" t="str">
        <f>IF(Table_1[[#This Row],[Years At Company]]&lt;=2,"0-2 Years",IF(Table_1[[#This Row],[Years At Company]]&lt;=5,"3-5 Years",IF(Table_1[[#This Row],[Years At Company]]&lt;=8,"6-8 Years",IF(Table_1[[#This Row],[Years At Company]]&lt;=11,"9-11 Years","12+ Years"))))</f>
        <v>3-5 Years</v>
      </c>
    </row>
    <row r="1264" spans="1:48"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c r="AS1264" s="13" t="str">
        <f>IF(Data!Q1264&lt;=25,"18-25",IF(Data!Q1264&lt;=35,"26-35",IF(Data!Q1264&lt;=45,"36-45","46+")))</f>
        <v>36-45</v>
      </c>
      <c r="AT1264" s="13" t="str">
        <f t="shared" si="19"/>
        <v>Mid Career</v>
      </c>
      <c r="AU1264" t="str">
        <f>IF(Table_1[[#This Row],[Percent Salary Hike]]&lt;=12,"10-12%",IF(Table_1[[#This Row],[Percent Salary Hike]]&lt;=15,"13-15%",IF(Table_1[[#This Row],[Percent Salary Hike]]&lt;=18,"16-18%",IF(Table_1[[#This Row],[Percent Salary Hike]]&lt;=21,"19-21%","22%+"))))</f>
        <v>10-12%</v>
      </c>
      <c r="AV1264" t="str">
        <f>IF(Table_1[[#This Row],[Years At Company]]&lt;=2,"0-2 Years",IF(Table_1[[#This Row],[Years At Company]]&lt;=5,"3-5 Years",IF(Table_1[[#This Row],[Years At Company]]&lt;=8,"6-8 Years",IF(Table_1[[#This Row],[Years At Company]]&lt;=11,"9-11 Years","12+ Years"))))</f>
        <v>9-11 Years</v>
      </c>
    </row>
    <row r="1265" spans="1:48"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c r="AS1265" s="13" t="str">
        <f>IF(Data!Q1265&lt;=25,"18-25",IF(Data!Q1265&lt;=35,"26-35",IF(Data!Q1265&lt;=45,"36-45","46+")))</f>
        <v>26-35</v>
      </c>
      <c r="AT1265" s="13" t="str">
        <f t="shared" si="19"/>
        <v>Early Career</v>
      </c>
      <c r="AU1265" t="str">
        <f>IF(Table_1[[#This Row],[Percent Salary Hike]]&lt;=12,"10-12%",IF(Table_1[[#This Row],[Percent Salary Hike]]&lt;=15,"13-15%",IF(Table_1[[#This Row],[Percent Salary Hike]]&lt;=18,"16-18%",IF(Table_1[[#This Row],[Percent Salary Hike]]&lt;=21,"19-21%","22%+"))))</f>
        <v>13-15%</v>
      </c>
      <c r="AV1265" t="str">
        <f>IF(Table_1[[#This Row],[Years At Company]]&lt;=2,"0-2 Years",IF(Table_1[[#This Row],[Years At Company]]&lt;=5,"3-5 Years",IF(Table_1[[#This Row],[Years At Company]]&lt;=8,"6-8 Years",IF(Table_1[[#This Row],[Years At Company]]&lt;=11,"9-11 Years","12+ Years"))))</f>
        <v>6-8 Years</v>
      </c>
    </row>
    <row r="1266" spans="1:48"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c r="AS1266" s="13" t="str">
        <f>IF(Data!Q1266&lt;=25,"18-25",IF(Data!Q1266&lt;=35,"26-35",IF(Data!Q1266&lt;=45,"36-45","46+")))</f>
        <v>46+</v>
      </c>
      <c r="AT1266" s="13" t="str">
        <f t="shared" si="19"/>
        <v>Senior</v>
      </c>
      <c r="AU1266" t="str">
        <f>IF(Table_1[[#This Row],[Percent Salary Hike]]&lt;=12,"10-12%",IF(Table_1[[#This Row],[Percent Salary Hike]]&lt;=15,"13-15%",IF(Table_1[[#This Row],[Percent Salary Hike]]&lt;=18,"16-18%",IF(Table_1[[#This Row],[Percent Salary Hike]]&lt;=21,"19-21%","22%+"))))</f>
        <v>13-15%</v>
      </c>
      <c r="AV1266" t="str">
        <f>IF(Table_1[[#This Row],[Years At Company]]&lt;=2,"0-2 Years",IF(Table_1[[#This Row],[Years At Company]]&lt;=5,"3-5 Years",IF(Table_1[[#This Row],[Years At Company]]&lt;=8,"6-8 Years",IF(Table_1[[#This Row],[Years At Company]]&lt;=11,"9-11 Years","12+ Years"))))</f>
        <v>12+ Years</v>
      </c>
    </row>
    <row r="1267" spans="1:48"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c r="AS1267" s="13" t="str">
        <f>IF(Data!Q1267&lt;=25,"18-25",IF(Data!Q1267&lt;=35,"26-35",IF(Data!Q1267&lt;=45,"36-45","46+")))</f>
        <v>18-25</v>
      </c>
      <c r="AT1267" s="13" t="str">
        <f t="shared" si="19"/>
        <v>Young</v>
      </c>
      <c r="AU1267" t="str">
        <f>IF(Table_1[[#This Row],[Percent Salary Hike]]&lt;=12,"10-12%",IF(Table_1[[#This Row],[Percent Salary Hike]]&lt;=15,"13-15%",IF(Table_1[[#This Row],[Percent Salary Hike]]&lt;=18,"16-18%",IF(Table_1[[#This Row],[Percent Salary Hike]]&lt;=21,"19-21%","22%+"))))</f>
        <v>13-15%</v>
      </c>
      <c r="AV1267" t="str">
        <f>IF(Table_1[[#This Row],[Years At Company]]&lt;=2,"0-2 Years",IF(Table_1[[#This Row],[Years At Company]]&lt;=5,"3-5 Years",IF(Table_1[[#This Row],[Years At Company]]&lt;=8,"6-8 Years",IF(Table_1[[#This Row],[Years At Company]]&lt;=11,"9-11 Years","12+ Years"))))</f>
        <v>3-5 Years</v>
      </c>
    </row>
    <row r="1268" spans="1:48"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c r="AS1268" s="13" t="str">
        <f>IF(Data!Q1268&lt;=25,"18-25",IF(Data!Q1268&lt;=35,"26-35",IF(Data!Q1268&lt;=45,"36-45","46+")))</f>
        <v>36-45</v>
      </c>
      <c r="AT1268" s="13" t="str">
        <f t="shared" si="19"/>
        <v>Mid Career</v>
      </c>
      <c r="AU1268" t="str">
        <f>IF(Table_1[[#This Row],[Percent Salary Hike]]&lt;=12,"10-12%",IF(Table_1[[#This Row],[Percent Salary Hike]]&lt;=15,"13-15%",IF(Table_1[[#This Row],[Percent Salary Hike]]&lt;=18,"16-18%",IF(Table_1[[#This Row],[Percent Salary Hike]]&lt;=21,"19-21%","22%+"))))</f>
        <v>16-18%</v>
      </c>
      <c r="AV1268" t="str">
        <f>IF(Table_1[[#This Row],[Years At Company]]&lt;=2,"0-2 Years",IF(Table_1[[#This Row],[Years At Company]]&lt;=5,"3-5 Years",IF(Table_1[[#This Row],[Years At Company]]&lt;=8,"6-8 Years",IF(Table_1[[#This Row],[Years At Company]]&lt;=11,"9-11 Years","12+ Years"))))</f>
        <v>12+ Years</v>
      </c>
    </row>
    <row r="1269" spans="1:48"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c r="AS1269" s="13" t="str">
        <f>IF(Data!Q1269&lt;=25,"18-25",IF(Data!Q1269&lt;=35,"26-35",IF(Data!Q1269&lt;=45,"36-45","46+")))</f>
        <v>18-25</v>
      </c>
      <c r="AT1269" s="13" t="str">
        <f t="shared" si="19"/>
        <v>Young</v>
      </c>
      <c r="AU1269" t="str">
        <f>IF(Table_1[[#This Row],[Percent Salary Hike]]&lt;=12,"10-12%",IF(Table_1[[#This Row],[Percent Salary Hike]]&lt;=15,"13-15%",IF(Table_1[[#This Row],[Percent Salary Hike]]&lt;=18,"16-18%",IF(Table_1[[#This Row],[Percent Salary Hike]]&lt;=21,"19-21%","22%+"))))</f>
        <v>13-15%</v>
      </c>
      <c r="AV1269" t="str">
        <f>IF(Table_1[[#This Row],[Years At Company]]&lt;=2,"0-2 Years",IF(Table_1[[#This Row],[Years At Company]]&lt;=5,"3-5 Years",IF(Table_1[[#This Row],[Years At Company]]&lt;=8,"6-8 Years",IF(Table_1[[#This Row],[Years At Company]]&lt;=11,"9-11 Years","12+ Years"))))</f>
        <v>6-8 Years</v>
      </c>
    </row>
    <row r="1270" spans="1:48"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c r="AS1270" s="13" t="str">
        <f>IF(Data!Q1270&lt;=25,"18-25",IF(Data!Q1270&lt;=35,"26-35",IF(Data!Q1270&lt;=45,"36-45","46+")))</f>
        <v>26-35</v>
      </c>
      <c r="AT1270" s="13" t="str">
        <f t="shared" si="19"/>
        <v>Early Career</v>
      </c>
      <c r="AU1270" t="str">
        <f>IF(Table_1[[#This Row],[Percent Salary Hike]]&lt;=12,"10-12%",IF(Table_1[[#This Row],[Percent Salary Hike]]&lt;=15,"13-15%",IF(Table_1[[#This Row],[Percent Salary Hike]]&lt;=18,"16-18%",IF(Table_1[[#This Row],[Percent Salary Hike]]&lt;=21,"19-21%","22%+"))))</f>
        <v>13-15%</v>
      </c>
      <c r="AV1270" t="str">
        <f>IF(Table_1[[#This Row],[Years At Company]]&lt;=2,"0-2 Years",IF(Table_1[[#This Row],[Years At Company]]&lt;=5,"3-5 Years",IF(Table_1[[#This Row],[Years At Company]]&lt;=8,"6-8 Years",IF(Table_1[[#This Row],[Years At Company]]&lt;=11,"9-11 Years","12+ Years"))))</f>
        <v>3-5 Years</v>
      </c>
    </row>
    <row r="1271" spans="1:48"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c r="AS1271" s="13" t="str">
        <f>IF(Data!Q1271&lt;=25,"18-25",IF(Data!Q1271&lt;=35,"26-35",IF(Data!Q1271&lt;=45,"36-45","46+")))</f>
        <v>36-45</v>
      </c>
      <c r="AT1271" s="13" t="str">
        <f t="shared" si="19"/>
        <v>Mid Career</v>
      </c>
      <c r="AU1271" t="str">
        <f>IF(Table_1[[#This Row],[Percent Salary Hike]]&lt;=12,"10-12%",IF(Table_1[[#This Row],[Percent Salary Hike]]&lt;=15,"13-15%",IF(Table_1[[#This Row],[Percent Salary Hike]]&lt;=18,"16-18%",IF(Table_1[[#This Row],[Percent Salary Hike]]&lt;=21,"19-21%","22%+"))))</f>
        <v>16-18%</v>
      </c>
      <c r="AV1271" t="str">
        <f>IF(Table_1[[#This Row],[Years At Company]]&lt;=2,"0-2 Years",IF(Table_1[[#This Row],[Years At Company]]&lt;=5,"3-5 Years",IF(Table_1[[#This Row],[Years At Company]]&lt;=8,"6-8 Years",IF(Table_1[[#This Row],[Years At Company]]&lt;=11,"9-11 Years","12+ Years"))))</f>
        <v>0-2 Years</v>
      </c>
    </row>
    <row r="1272" spans="1:48"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c r="AS1272" s="13" t="str">
        <f>IF(Data!Q1272&lt;=25,"18-25",IF(Data!Q1272&lt;=35,"26-35",IF(Data!Q1272&lt;=45,"36-45","46+")))</f>
        <v>26-35</v>
      </c>
      <c r="AT1272" s="13" t="str">
        <f t="shared" si="19"/>
        <v>Early Career</v>
      </c>
      <c r="AU1272" t="str">
        <f>IF(Table_1[[#This Row],[Percent Salary Hike]]&lt;=12,"10-12%",IF(Table_1[[#This Row],[Percent Salary Hike]]&lt;=15,"13-15%",IF(Table_1[[#This Row],[Percent Salary Hike]]&lt;=18,"16-18%",IF(Table_1[[#This Row],[Percent Salary Hike]]&lt;=21,"19-21%","22%+"))))</f>
        <v>16-18%</v>
      </c>
      <c r="AV1272" t="str">
        <f>IF(Table_1[[#This Row],[Years At Company]]&lt;=2,"0-2 Years",IF(Table_1[[#This Row],[Years At Company]]&lt;=5,"3-5 Years",IF(Table_1[[#This Row],[Years At Company]]&lt;=8,"6-8 Years",IF(Table_1[[#This Row],[Years At Company]]&lt;=11,"9-11 Years","12+ Years"))))</f>
        <v>9-11 Years</v>
      </c>
    </row>
    <row r="1273" spans="1:48"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c r="AS1273" s="13" t="str">
        <f>IF(Data!Q1273&lt;=25,"18-25",IF(Data!Q1273&lt;=35,"26-35",IF(Data!Q1273&lt;=45,"36-45","46+")))</f>
        <v>36-45</v>
      </c>
      <c r="AT1273" s="13" t="str">
        <f t="shared" si="19"/>
        <v>Mid Career</v>
      </c>
      <c r="AU1273" t="str">
        <f>IF(Table_1[[#This Row],[Percent Salary Hike]]&lt;=12,"10-12%",IF(Table_1[[#This Row],[Percent Salary Hike]]&lt;=15,"13-15%",IF(Table_1[[#This Row],[Percent Salary Hike]]&lt;=18,"16-18%",IF(Table_1[[#This Row],[Percent Salary Hike]]&lt;=21,"19-21%","22%+"))))</f>
        <v>13-15%</v>
      </c>
      <c r="AV1273" t="str">
        <f>IF(Table_1[[#This Row],[Years At Company]]&lt;=2,"0-2 Years",IF(Table_1[[#This Row],[Years At Company]]&lt;=5,"3-5 Years",IF(Table_1[[#This Row],[Years At Company]]&lt;=8,"6-8 Years",IF(Table_1[[#This Row],[Years At Company]]&lt;=11,"9-11 Years","12+ Years"))))</f>
        <v>12+ Years</v>
      </c>
    </row>
    <row r="1274" spans="1:48"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c r="AS1274" s="13" t="str">
        <f>IF(Data!Q1274&lt;=25,"18-25",IF(Data!Q1274&lt;=35,"26-35",IF(Data!Q1274&lt;=45,"36-45","46+")))</f>
        <v>46+</v>
      </c>
      <c r="AT1274" s="13" t="str">
        <f t="shared" si="19"/>
        <v>Senior</v>
      </c>
      <c r="AU1274" t="str">
        <f>IF(Table_1[[#This Row],[Percent Salary Hike]]&lt;=12,"10-12%",IF(Table_1[[#This Row],[Percent Salary Hike]]&lt;=15,"13-15%",IF(Table_1[[#This Row],[Percent Salary Hike]]&lt;=18,"16-18%",IF(Table_1[[#This Row],[Percent Salary Hike]]&lt;=21,"19-21%","22%+"))))</f>
        <v>10-12%</v>
      </c>
      <c r="AV1274" t="str">
        <f>IF(Table_1[[#This Row],[Years At Company]]&lt;=2,"0-2 Years",IF(Table_1[[#This Row],[Years At Company]]&lt;=5,"3-5 Years",IF(Table_1[[#This Row],[Years At Company]]&lt;=8,"6-8 Years",IF(Table_1[[#This Row],[Years At Company]]&lt;=11,"9-11 Years","12+ Years"))))</f>
        <v>12+ Years</v>
      </c>
    </row>
    <row r="1275" spans="1:48"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c r="AS1275" s="13" t="str">
        <f>IF(Data!Q1275&lt;=25,"18-25",IF(Data!Q1275&lt;=35,"26-35",IF(Data!Q1275&lt;=45,"36-45","46+")))</f>
        <v>46+</v>
      </c>
      <c r="AT1275" s="13" t="str">
        <f t="shared" si="19"/>
        <v>Senior</v>
      </c>
      <c r="AU1275" t="str">
        <f>IF(Table_1[[#This Row],[Percent Salary Hike]]&lt;=12,"10-12%",IF(Table_1[[#This Row],[Percent Salary Hike]]&lt;=15,"13-15%",IF(Table_1[[#This Row],[Percent Salary Hike]]&lt;=18,"16-18%",IF(Table_1[[#This Row],[Percent Salary Hike]]&lt;=21,"19-21%","22%+"))))</f>
        <v>16-18%</v>
      </c>
      <c r="AV1275" t="str">
        <f>IF(Table_1[[#This Row],[Years At Company]]&lt;=2,"0-2 Years",IF(Table_1[[#This Row],[Years At Company]]&lt;=5,"3-5 Years",IF(Table_1[[#This Row],[Years At Company]]&lt;=8,"6-8 Years",IF(Table_1[[#This Row],[Years At Company]]&lt;=11,"9-11 Years","12+ Years"))))</f>
        <v>0-2 Years</v>
      </c>
    </row>
    <row r="1276" spans="1:48"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c r="AS1276" s="13" t="str">
        <f>IF(Data!Q1276&lt;=25,"18-25",IF(Data!Q1276&lt;=35,"26-35",IF(Data!Q1276&lt;=45,"36-45","46+")))</f>
        <v>26-35</v>
      </c>
      <c r="AT1276" s="13" t="str">
        <f t="shared" si="19"/>
        <v>Early Career</v>
      </c>
      <c r="AU1276" t="str">
        <f>IF(Table_1[[#This Row],[Percent Salary Hike]]&lt;=12,"10-12%",IF(Table_1[[#This Row],[Percent Salary Hike]]&lt;=15,"13-15%",IF(Table_1[[#This Row],[Percent Salary Hike]]&lt;=18,"16-18%",IF(Table_1[[#This Row],[Percent Salary Hike]]&lt;=21,"19-21%","22%+"))))</f>
        <v>10-12%</v>
      </c>
      <c r="AV1276" t="str">
        <f>IF(Table_1[[#This Row],[Years At Company]]&lt;=2,"0-2 Years",IF(Table_1[[#This Row],[Years At Company]]&lt;=5,"3-5 Years",IF(Table_1[[#This Row],[Years At Company]]&lt;=8,"6-8 Years",IF(Table_1[[#This Row],[Years At Company]]&lt;=11,"9-11 Years","12+ Years"))))</f>
        <v>0-2 Years</v>
      </c>
    </row>
    <row r="1277" spans="1:48"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c r="AS1277" s="13" t="str">
        <f>IF(Data!Q1277&lt;=25,"18-25",IF(Data!Q1277&lt;=35,"26-35",IF(Data!Q1277&lt;=45,"36-45","46+")))</f>
        <v>26-35</v>
      </c>
      <c r="AT1277" s="13" t="str">
        <f t="shared" si="19"/>
        <v>Early Career</v>
      </c>
      <c r="AU1277" t="str">
        <f>IF(Table_1[[#This Row],[Percent Salary Hike]]&lt;=12,"10-12%",IF(Table_1[[#This Row],[Percent Salary Hike]]&lt;=15,"13-15%",IF(Table_1[[#This Row],[Percent Salary Hike]]&lt;=18,"16-18%",IF(Table_1[[#This Row],[Percent Salary Hike]]&lt;=21,"19-21%","22%+"))))</f>
        <v>10-12%</v>
      </c>
      <c r="AV1277" t="str">
        <f>IF(Table_1[[#This Row],[Years At Company]]&lt;=2,"0-2 Years",IF(Table_1[[#This Row],[Years At Company]]&lt;=5,"3-5 Years",IF(Table_1[[#This Row],[Years At Company]]&lt;=8,"6-8 Years",IF(Table_1[[#This Row],[Years At Company]]&lt;=11,"9-11 Years","12+ Years"))))</f>
        <v>3-5 Years</v>
      </c>
    </row>
    <row r="1278" spans="1:48"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c r="AS1278" s="13" t="str">
        <f>IF(Data!Q1278&lt;=25,"18-25",IF(Data!Q1278&lt;=35,"26-35",IF(Data!Q1278&lt;=45,"36-45","46+")))</f>
        <v>26-35</v>
      </c>
      <c r="AT1278" s="13" t="str">
        <f t="shared" si="19"/>
        <v>Early Career</v>
      </c>
      <c r="AU1278" t="str">
        <f>IF(Table_1[[#This Row],[Percent Salary Hike]]&lt;=12,"10-12%",IF(Table_1[[#This Row],[Percent Salary Hike]]&lt;=15,"13-15%",IF(Table_1[[#This Row],[Percent Salary Hike]]&lt;=18,"16-18%",IF(Table_1[[#This Row],[Percent Salary Hike]]&lt;=21,"19-21%","22%+"))))</f>
        <v>13-15%</v>
      </c>
      <c r="AV1278" t="str">
        <f>IF(Table_1[[#This Row],[Years At Company]]&lt;=2,"0-2 Years",IF(Table_1[[#This Row],[Years At Company]]&lt;=5,"3-5 Years",IF(Table_1[[#This Row],[Years At Company]]&lt;=8,"6-8 Years",IF(Table_1[[#This Row],[Years At Company]]&lt;=11,"9-11 Years","12+ Years"))))</f>
        <v>0-2 Years</v>
      </c>
    </row>
    <row r="1279" spans="1:48"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c r="AS1279" s="13" t="str">
        <f>IF(Data!Q1279&lt;=25,"18-25",IF(Data!Q1279&lt;=35,"26-35",IF(Data!Q1279&lt;=45,"36-45","46+")))</f>
        <v>36-45</v>
      </c>
      <c r="AT1279" s="13" t="str">
        <f t="shared" si="19"/>
        <v>Mid Career</v>
      </c>
      <c r="AU1279" t="str">
        <f>IF(Table_1[[#This Row],[Percent Salary Hike]]&lt;=12,"10-12%",IF(Table_1[[#This Row],[Percent Salary Hike]]&lt;=15,"13-15%",IF(Table_1[[#This Row],[Percent Salary Hike]]&lt;=18,"16-18%",IF(Table_1[[#This Row],[Percent Salary Hike]]&lt;=21,"19-21%","22%+"))))</f>
        <v>16-18%</v>
      </c>
      <c r="AV1279" t="str">
        <f>IF(Table_1[[#This Row],[Years At Company]]&lt;=2,"0-2 Years",IF(Table_1[[#This Row],[Years At Company]]&lt;=5,"3-5 Years",IF(Table_1[[#This Row],[Years At Company]]&lt;=8,"6-8 Years",IF(Table_1[[#This Row],[Years At Company]]&lt;=11,"9-11 Years","12+ Years"))))</f>
        <v>0-2 Years</v>
      </c>
    </row>
    <row r="1280" spans="1:48"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c r="AS1280" s="13" t="str">
        <f>IF(Data!Q1280&lt;=25,"18-25",IF(Data!Q1280&lt;=35,"26-35",IF(Data!Q1280&lt;=45,"36-45","46+")))</f>
        <v>26-35</v>
      </c>
      <c r="AT1280" s="13" t="str">
        <f t="shared" si="19"/>
        <v>Early Career</v>
      </c>
      <c r="AU1280" t="str">
        <f>IF(Table_1[[#This Row],[Percent Salary Hike]]&lt;=12,"10-12%",IF(Table_1[[#This Row],[Percent Salary Hike]]&lt;=15,"13-15%",IF(Table_1[[#This Row],[Percent Salary Hike]]&lt;=18,"16-18%",IF(Table_1[[#This Row],[Percent Salary Hike]]&lt;=21,"19-21%","22%+"))))</f>
        <v>13-15%</v>
      </c>
      <c r="AV1280" t="str">
        <f>IF(Table_1[[#This Row],[Years At Company]]&lt;=2,"0-2 Years",IF(Table_1[[#This Row],[Years At Company]]&lt;=5,"3-5 Years",IF(Table_1[[#This Row],[Years At Company]]&lt;=8,"6-8 Years",IF(Table_1[[#This Row],[Years At Company]]&lt;=11,"9-11 Years","12+ Years"))))</f>
        <v>9-11 Years</v>
      </c>
    </row>
    <row r="1281" spans="1:48"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c r="AS1281" s="13" t="str">
        <f>IF(Data!Q1281&lt;=25,"18-25",IF(Data!Q1281&lt;=35,"26-35",IF(Data!Q1281&lt;=45,"36-45","46+")))</f>
        <v>46+</v>
      </c>
      <c r="AT1281" s="13" t="str">
        <f t="shared" si="19"/>
        <v>Senior</v>
      </c>
      <c r="AU1281" t="str">
        <f>IF(Table_1[[#This Row],[Percent Salary Hike]]&lt;=12,"10-12%",IF(Table_1[[#This Row],[Percent Salary Hike]]&lt;=15,"13-15%",IF(Table_1[[#This Row],[Percent Salary Hike]]&lt;=18,"16-18%",IF(Table_1[[#This Row],[Percent Salary Hike]]&lt;=21,"19-21%","22%+"))))</f>
        <v>19-21%</v>
      </c>
      <c r="AV1281" t="str">
        <f>IF(Table_1[[#This Row],[Years At Company]]&lt;=2,"0-2 Years",IF(Table_1[[#This Row],[Years At Company]]&lt;=5,"3-5 Years",IF(Table_1[[#This Row],[Years At Company]]&lt;=8,"6-8 Years",IF(Table_1[[#This Row],[Years At Company]]&lt;=11,"9-11 Years","12+ Years"))))</f>
        <v>12+ Years</v>
      </c>
    </row>
    <row r="1282" spans="1:48"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c r="AS1282" s="13" t="str">
        <f>IF(Data!Q1282&lt;=25,"18-25",IF(Data!Q1282&lt;=35,"26-35",IF(Data!Q1282&lt;=45,"36-45","46+")))</f>
        <v>36-45</v>
      </c>
      <c r="AT1282" s="13" t="str">
        <f t="shared" ref="AT1282:AT1345" si="20">IF(AS1282="18-25","Young",IF(AS1282="26-35","Early Career",IF(AS1282="36-45","Mid Career","Senior")))</f>
        <v>Mid Career</v>
      </c>
      <c r="AU1282" t="str">
        <f>IF(Table_1[[#This Row],[Percent Salary Hike]]&lt;=12,"10-12%",IF(Table_1[[#This Row],[Percent Salary Hike]]&lt;=15,"13-15%",IF(Table_1[[#This Row],[Percent Salary Hike]]&lt;=18,"16-18%",IF(Table_1[[#This Row],[Percent Salary Hike]]&lt;=21,"19-21%","22%+"))))</f>
        <v>19-21%</v>
      </c>
      <c r="AV1282" t="str">
        <f>IF(Table_1[[#This Row],[Years At Company]]&lt;=2,"0-2 Years",IF(Table_1[[#This Row],[Years At Company]]&lt;=5,"3-5 Years",IF(Table_1[[#This Row],[Years At Company]]&lt;=8,"6-8 Years",IF(Table_1[[#This Row],[Years At Company]]&lt;=11,"9-11 Years","12+ Years"))))</f>
        <v>6-8 Years</v>
      </c>
    </row>
    <row r="1283" spans="1:48"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c r="AS1283" s="13" t="str">
        <f>IF(Data!Q1283&lt;=25,"18-25",IF(Data!Q1283&lt;=35,"26-35",IF(Data!Q1283&lt;=45,"36-45","46+")))</f>
        <v>36-45</v>
      </c>
      <c r="AT1283" s="13" t="str">
        <f t="shared" si="20"/>
        <v>Mid Career</v>
      </c>
      <c r="AU1283" t="str">
        <f>IF(Table_1[[#This Row],[Percent Salary Hike]]&lt;=12,"10-12%",IF(Table_1[[#This Row],[Percent Salary Hike]]&lt;=15,"13-15%",IF(Table_1[[#This Row],[Percent Salary Hike]]&lt;=18,"16-18%",IF(Table_1[[#This Row],[Percent Salary Hike]]&lt;=21,"19-21%","22%+"))))</f>
        <v>19-21%</v>
      </c>
      <c r="AV1283" t="str">
        <f>IF(Table_1[[#This Row],[Years At Company]]&lt;=2,"0-2 Years",IF(Table_1[[#This Row],[Years At Company]]&lt;=5,"3-5 Years",IF(Table_1[[#This Row],[Years At Company]]&lt;=8,"6-8 Years",IF(Table_1[[#This Row],[Years At Company]]&lt;=11,"9-11 Years","12+ Years"))))</f>
        <v>3-5 Years</v>
      </c>
    </row>
    <row r="1284" spans="1:48"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c r="AS1284" s="13" t="str">
        <f>IF(Data!Q1284&lt;=25,"18-25",IF(Data!Q1284&lt;=35,"26-35",IF(Data!Q1284&lt;=45,"36-45","46+")))</f>
        <v>36-45</v>
      </c>
      <c r="AT1284" s="13" t="str">
        <f t="shared" si="20"/>
        <v>Mid Career</v>
      </c>
      <c r="AU1284" t="str">
        <f>IF(Table_1[[#This Row],[Percent Salary Hike]]&lt;=12,"10-12%",IF(Table_1[[#This Row],[Percent Salary Hike]]&lt;=15,"13-15%",IF(Table_1[[#This Row],[Percent Salary Hike]]&lt;=18,"16-18%",IF(Table_1[[#This Row],[Percent Salary Hike]]&lt;=21,"19-21%","22%+"))))</f>
        <v>10-12%</v>
      </c>
      <c r="AV1284" t="str">
        <f>IF(Table_1[[#This Row],[Years At Company]]&lt;=2,"0-2 Years",IF(Table_1[[#This Row],[Years At Company]]&lt;=5,"3-5 Years",IF(Table_1[[#This Row],[Years At Company]]&lt;=8,"6-8 Years",IF(Table_1[[#This Row],[Years At Company]]&lt;=11,"9-11 Years","12+ Years"))))</f>
        <v>3-5 Years</v>
      </c>
    </row>
    <row r="1285" spans="1:48"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c r="AS1285" s="13" t="str">
        <f>IF(Data!Q1285&lt;=25,"18-25",IF(Data!Q1285&lt;=35,"26-35",IF(Data!Q1285&lt;=45,"36-45","46+")))</f>
        <v>26-35</v>
      </c>
      <c r="AT1285" s="13" t="str">
        <f t="shared" si="20"/>
        <v>Early Career</v>
      </c>
      <c r="AU1285" t="str">
        <f>IF(Table_1[[#This Row],[Percent Salary Hike]]&lt;=12,"10-12%",IF(Table_1[[#This Row],[Percent Salary Hike]]&lt;=15,"13-15%",IF(Table_1[[#This Row],[Percent Salary Hike]]&lt;=18,"16-18%",IF(Table_1[[#This Row],[Percent Salary Hike]]&lt;=21,"19-21%","22%+"))))</f>
        <v>16-18%</v>
      </c>
      <c r="AV1285" t="str">
        <f>IF(Table_1[[#This Row],[Years At Company]]&lt;=2,"0-2 Years",IF(Table_1[[#This Row],[Years At Company]]&lt;=5,"3-5 Years",IF(Table_1[[#This Row],[Years At Company]]&lt;=8,"6-8 Years",IF(Table_1[[#This Row],[Years At Company]]&lt;=11,"9-11 Years","12+ Years"))))</f>
        <v>3-5 Years</v>
      </c>
    </row>
    <row r="1286" spans="1:48"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c r="AS1286" s="13" t="str">
        <f>IF(Data!Q1286&lt;=25,"18-25",IF(Data!Q1286&lt;=35,"26-35",IF(Data!Q1286&lt;=45,"36-45","46+")))</f>
        <v>36-45</v>
      </c>
      <c r="AT1286" s="13" t="str">
        <f t="shared" si="20"/>
        <v>Mid Career</v>
      </c>
      <c r="AU1286" t="str">
        <f>IF(Table_1[[#This Row],[Percent Salary Hike]]&lt;=12,"10-12%",IF(Table_1[[#This Row],[Percent Salary Hike]]&lt;=15,"13-15%",IF(Table_1[[#This Row],[Percent Salary Hike]]&lt;=18,"16-18%",IF(Table_1[[#This Row],[Percent Salary Hike]]&lt;=21,"19-21%","22%+"))))</f>
        <v>13-15%</v>
      </c>
      <c r="AV1286" t="str">
        <f>IF(Table_1[[#This Row],[Years At Company]]&lt;=2,"0-2 Years",IF(Table_1[[#This Row],[Years At Company]]&lt;=5,"3-5 Years",IF(Table_1[[#This Row],[Years At Company]]&lt;=8,"6-8 Years",IF(Table_1[[#This Row],[Years At Company]]&lt;=11,"9-11 Years","12+ Years"))))</f>
        <v>9-11 Years</v>
      </c>
    </row>
    <row r="1287" spans="1:48"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c r="AS1287" s="13" t="str">
        <f>IF(Data!Q1287&lt;=25,"18-25",IF(Data!Q1287&lt;=35,"26-35",IF(Data!Q1287&lt;=45,"36-45","46+")))</f>
        <v>46+</v>
      </c>
      <c r="AT1287" s="13" t="str">
        <f t="shared" si="20"/>
        <v>Senior</v>
      </c>
      <c r="AU1287" t="str">
        <f>IF(Table_1[[#This Row],[Percent Salary Hike]]&lt;=12,"10-12%",IF(Table_1[[#This Row],[Percent Salary Hike]]&lt;=15,"13-15%",IF(Table_1[[#This Row],[Percent Salary Hike]]&lt;=18,"16-18%",IF(Table_1[[#This Row],[Percent Salary Hike]]&lt;=21,"19-21%","22%+"))))</f>
        <v>19-21%</v>
      </c>
      <c r="AV1287" t="str">
        <f>IF(Table_1[[#This Row],[Years At Company]]&lt;=2,"0-2 Years",IF(Table_1[[#This Row],[Years At Company]]&lt;=5,"3-5 Years",IF(Table_1[[#This Row],[Years At Company]]&lt;=8,"6-8 Years",IF(Table_1[[#This Row],[Years At Company]]&lt;=11,"9-11 Years","12+ Years"))))</f>
        <v>3-5 Years</v>
      </c>
    </row>
    <row r="1288" spans="1:48"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c r="AS1288" s="13" t="str">
        <f>IF(Data!Q1288&lt;=25,"18-25",IF(Data!Q1288&lt;=35,"26-35",IF(Data!Q1288&lt;=45,"36-45","46+")))</f>
        <v>36-45</v>
      </c>
      <c r="AT1288" s="13" t="str">
        <f t="shared" si="20"/>
        <v>Mid Career</v>
      </c>
      <c r="AU1288" t="str">
        <f>IF(Table_1[[#This Row],[Percent Salary Hike]]&lt;=12,"10-12%",IF(Table_1[[#This Row],[Percent Salary Hike]]&lt;=15,"13-15%",IF(Table_1[[#This Row],[Percent Salary Hike]]&lt;=18,"16-18%",IF(Table_1[[#This Row],[Percent Salary Hike]]&lt;=21,"19-21%","22%+"))))</f>
        <v>13-15%</v>
      </c>
      <c r="AV1288" t="str">
        <f>IF(Table_1[[#This Row],[Years At Company]]&lt;=2,"0-2 Years",IF(Table_1[[#This Row],[Years At Company]]&lt;=5,"3-5 Years",IF(Table_1[[#This Row],[Years At Company]]&lt;=8,"6-8 Years",IF(Table_1[[#This Row],[Years At Company]]&lt;=11,"9-11 Years","12+ Years"))))</f>
        <v>3-5 Years</v>
      </c>
    </row>
    <row r="1289" spans="1:48"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c r="AS1289" s="13" t="str">
        <f>IF(Data!Q1289&lt;=25,"18-25",IF(Data!Q1289&lt;=35,"26-35",IF(Data!Q1289&lt;=45,"36-45","46+")))</f>
        <v>36-45</v>
      </c>
      <c r="AT1289" s="13" t="str">
        <f t="shared" si="20"/>
        <v>Mid Career</v>
      </c>
      <c r="AU1289" t="str">
        <f>IF(Table_1[[#This Row],[Percent Salary Hike]]&lt;=12,"10-12%",IF(Table_1[[#This Row],[Percent Salary Hike]]&lt;=15,"13-15%",IF(Table_1[[#This Row],[Percent Salary Hike]]&lt;=18,"16-18%",IF(Table_1[[#This Row],[Percent Salary Hike]]&lt;=21,"19-21%","22%+"))))</f>
        <v>13-15%</v>
      </c>
      <c r="AV1289" t="str">
        <f>IF(Table_1[[#This Row],[Years At Company]]&lt;=2,"0-2 Years",IF(Table_1[[#This Row],[Years At Company]]&lt;=5,"3-5 Years",IF(Table_1[[#This Row],[Years At Company]]&lt;=8,"6-8 Years",IF(Table_1[[#This Row],[Years At Company]]&lt;=11,"9-11 Years","12+ Years"))))</f>
        <v>12+ Years</v>
      </c>
    </row>
    <row r="1290" spans="1:48"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c r="AS1290" s="13" t="str">
        <f>IF(Data!Q1290&lt;=25,"18-25",IF(Data!Q1290&lt;=35,"26-35",IF(Data!Q1290&lt;=45,"36-45","46+")))</f>
        <v>26-35</v>
      </c>
      <c r="AT1290" s="13" t="str">
        <f t="shared" si="20"/>
        <v>Early Career</v>
      </c>
      <c r="AU1290" t="str">
        <f>IF(Table_1[[#This Row],[Percent Salary Hike]]&lt;=12,"10-12%",IF(Table_1[[#This Row],[Percent Salary Hike]]&lt;=15,"13-15%",IF(Table_1[[#This Row],[Percent Salary Hike]]&lt;=18,"16-18%",IF(Table_1[[#This Row],[Percent Salary Hike]]&lt;=21,"19-21%","22%+"))))</f>
        <v>10-12%</v>
      </c>
      <c r="AV1290" t="str">
        <f>IF(Table_1[[#This Row],[Years At Company]]&lt;=2,"0-2 Years",IF(Table_1[[#This Row],[Years At Company]]&lt;=5,"3-5 Years",IF(Table_1[[#This Row],[Years At Company]]&lt;=8,"6-8 Years",IF(Table_1[[#This Row],[Years At Company]]&lt;=11,"9-11 Years","12+ Years"))))</f>
        <v>3-5 Years</v>
      </c>
    </row>
    <row r="1291" spans="1:48"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c r="AS1291" s="13" t="str">
        <f>IF(Data!Q1291&lt;=25,"18-25",IF(Data!Q1291&lt;=35,"26-35",IF(Data!Q1291&lt;=45,"36-45","46+")))</f>
        <v>26-35</v>
      </c>
      <c r="AT1291" s="13" t="str">
        <f t="shared" si="20"/>
        <v>Early Career</v>
      </c>
      <c r="AU1291" t="str">
        <f>IF(Table_1[[#This Row],[Percent Salary Hike]]&lt;=12,"10-12%",IF(Table_1[[#This Row],[Percent Salary Hike]]&lt;=15,"13-15%",IF(Table_1[[#This Row],[Percent Salary Hike]]&lt;=18,"16-18%",IF(Table_1[[#This Row],[Percent Salary Hike]]&lt;=21,"19-21%","22%+"))))</f>
        <v>10-12%</v>
      </c>
      <c r="AV1291" t="str">
        <f>IF(Table_1[[#This Row],[Years At Company]]&lt;=2,"0-2 Years",IF(Table_1[[#This Row],[Years At Company]]&lt;=5,"3-5 Years",IF(Table_1[[#This Row],[Years At Company]]&lt;=8,"6-8 Years",IF(Table_1[[#This Row],[Years At Company]]&lt;=11,"9-11 Years","12+ Years"))))</f>
        <v>9-11 Years</v>
      </c>
    </row>
    <row r="1292" spans="1:48"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c r="AS1292" s="13" t="str">
        <f>IF(Data!Q1292&lt;=25,"18-25",IF(Data!Q1292&lt;=35,"26-35",IF(Data!Q1292&lt;=45,"36-45","46+")))</f>
        <v>26-35</v>
      </c>
      <c r="AT1292" s="13" t="str">
        <f t="shared" si="20"/>
        <v>Early Career</v>
      </c>
      <c r="AU1292" t="str">
        <f>IF(Table_1[[#This Row],[Percent Salary Hike]]&lt;=12,"10-12%",IF(Table_1[[#This Row],[Percent Salary Hike]]&lt;=15,"13-15%",IF(Table_1[[#This Row],[Percent Salary Hike]]&lt;=18,"16-18%",IF(Table_1[[#This Row],[Percent Salary Hike]]&lt;=21,"19-21%","22%+"))))</f>
        <v>10-12%</v>
      </c>
      <c r="AV1292" t="str">
        <f>IF(Table_1[[#This Row],[Years At Company]]&lt;=2,"0-2 Years",IF(Table_1[[#This Row],[Years At Company]]&lt;=5,"3-5 Years",IF(Table_1[[#This Row],[Years At Company]]&lt;=8,"6-8 Years",IF(Table_1[[#This Row],[Years At Company]]&lt;=11,"9-11 Years","12+ Years"))))</f>
        <v>3-5 Years</v>
      </c>
    </row>
    <row r="1293" spans="1:48"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c r="AS1293" s="13" t="str">
        <f>IF(Data!Q1293&lt;=25,"18-25",IF(Data!Q1293&lt;=35,"26-35",IF(Data!Q1293&lt;=45,"36-45","46+")))</f>
        <v>36-45</v>
      </c>
      <c r="AT1293" s="13" t="str">
        <f t="shared" si="20"/>
        <v>Mid Career</v>
      </c>
      <c r="AU1293" t="str">
        <f>IF(Table_1[[#This Row],[Percent Salary Hike]]&lt;=12,"10-12%",IF(Table_1[[#This Row],[Percent Salary Hike]]&lt;=15,"13-15%",IF(Table_1[[#This Row],[Percent Salary Hike]]&lt;=18,"16-18%",IF(Table_1[[#This Row],[Percent Salary Hike]]&lt;=21,"19-21%","22%+"))))</f>
        <v>13-15%</v>
      </c>
      <c r="AV1293" t="str">
        <f>IF(Table_1[[#This Row],[Years At Company]]&lt;=2,"0-2 Years",IF(Table_1[[#This Row],[Years At Company]]&lt;=5,"3-5 Years",IF(Table_1[[#This Row],[Years At Company]]&lt;=8,"6-8 Years",IF(Table_1[[#This Row],[Years At Company]]&lt;=11,"9-11 Years","12+ Years"))))</f>
        <v>9-11 Years</v>
      </c>
    </row>
    <row r="1294" spans="1:48"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c r="AS1294" s="13" t="str">
        <f>IF(Data!Q1294&lt;=25,"18-25",IF(Data!Q1294&lt;=35,"26-35",IF(Data!Q1294&lt;=45,"36-45","46+")))</f>
        <v>46+</v>
      </c>
      <c r="AT1294" s="13" t="str">
        <f t="shared" si="20"/>
        <v>Senior</v>
      </c>
      <c r="AU1294" t="str">
        <f>IF(Table_1[[#This Row],[Percent Salary Hike]]&lt;=12,"10-12%",IF(Table_1[[#This Row],[Percent Salary Hike]]&lt;=15,"13-15%",IF(Table_1[[#This Row],[Percent Salary Hike]]&lt;=18,"16-18%",IF(Table_1[[#This Row],[Percent Salary Hike]]&lt;=21,"19-21%","22%+"))))</f>
        <v>16-18%</v>
      </c>
      <c r="AV1294" t="str">
        <f>IF(Table_1[[#This Row],[Years At Company]]&lt;=2,"0-2 Years",IF(Table_1[[#This Row],[Years At Company]]&lt;=5,"3-5 Years",IF(Table_1[[#This Row],[Years At Company]]&lt;=8,"6-8 Years",IF(Table_1[[#This Row],[Years At Company]]&lt;=11,"9-11 Years","12+ Years"))))</f>
        <v>3-5 Years</v>
      </c>
    </row>
    <row r="1295" spans="1:48"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c r="AS1295" s="13" t="str">
        <f>IF(Data!Q1295&lt;=25,"18-25",IF(Data!Q1295&lt;=35,"26-35",IF(Data!Q1295&lt;=45,"36-45","46+")))</f>
        <v>46+</v>
      </c>
      <c r="AT1295" s="13" t="str">
        <f t="shared" si="20"/>
        <v>Senior</v>
      </c>
      <c r="AU1295" t="str">
        <f>IF(Table_1[[#This Row],[Percent Salary Hike]]&lt;=12,"10-12%",IF(Table_1[[#This Row],[Percent Salary Hike]]&lt;=15,"13-15%",IF(Table_1[[#This Row],[Percent Salary Hike]]&lt;=18,"16-18%",IF(Table_1[[#This Row],[Percent Salary Hike]]&lt;=21,"19-21%","22%+"))))</f>
        <v>13-15%</v>
      </c>
      <c r="AV1295" t="str">
        <f>IF(Table_1[[#This Row],[Years At Company]]&lt;=2,"0-2 Years",IF(Table_1[[#This Row],[Years At Company]]&lt;=5,"3-5 Years",IF(Table_1[[#This Row],[Years At Company]]&lt;=8,"6-8 Years",IF(Table_1[[#This Row],[Years At Company]]&lt;=11,"9-11 Years","12+ Years"))))</f>
        <v>0-2 Years</v>
      </c>
    </row>
    <row r="1296" spans="1:48"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c r="AS1296" s="13" t="str">
        <f>IF(Data!Q1296&lt;=25,"18-25",IF(Data!Q1296&lt;=35,"26-35",IF(Data!Q1296&lt;=45,"36-45","46+")))</f>
        <v>18-25</v>
      </c>
      <c r="AT1296" s="13" t="str">
        <f t="shared" si="20"/>
        <v>Young</v>
      </c>
      <c r="AU1296" t="str">
        <f>IF(Table_1[[#This Row],[Percent Salary Hike]]&lt;=12,"10-12%",IF(Table_1[[#This Row],[Percent Salary Hike]]&lt;=15,"13-15%",IF(Table_1[[#This Row],[Percent Salary Hike]]&lt;=18,"16-18%",IF(Table_1[[#This Row],[Percent Salary Hike]]&lt;=21,"19-21%","22%+"))))</f>
        <v>10-12%</v>
      </c>
      <c r="AV1296" t="str">
        <f>IF(Table_1[[#This Row],[Years At Company]]&lt;=2,"0-2 Years",IF(Table_1[[#This Row],[Years At Company]]&lt;=5,"3-5 Years",IF(Table_1[[#This Row],[Years At Company]]&lt;=8,"6-8 Years",IF(Table_1[[#This Row],[Years At Company]]&lt;=11,"9-11 Years","12+ Years"))))</f>
        <v>3-5 Years</v>
      </c>
    </row>
    <row r="1297" spans="1:48"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c r="AS1297" s="13" t="str">
        <f>IF(Data!Q1297&lt;=25,"18-25",IF(Data!Q1297&lt;=35,"26-35",IF(Data!Q1297&lt;=45,"36-45","46+")))</f>
        <v>36-45</v>
      </c>
      <c r="AT1297" s="13" t="str">
        <f t="shared" si="20"/>
        <v>Mid Career</v>
      </c>
      <c r="AU1297" t="str">
        <f>IF(Table_1[[#This Row],[Percent Salary Hike]]&lt;=12,"10-12%",IF(Table_1[[#This Row],[Percent Salary Hike]]&lt;=15,"13-15%",IF(Table_1[[#This Row],[Percent Salary Hike]]&lt;=18,"16-18%",IF(Table_1[[#This Row],[Percent Salary Hike]]&lt;=21,"19-21%","22%+"))))</f>
        <v>16-18%</v>
      </c>
      <c r="AV1297" t="str">
        <f>IF(Table_1[[#This Row],[Years At Company]]&lt;=2,"0-2 Years",IF(Table_1[[#This Row],[Years At Company]]&lt;=5,"3-5 Years",IF(Table_1[[#This Row],[Years At Company]]&lt;=8,"6-8 Years",IF(Table_1[[#This Row],[Years At Company]]&lt;=11,"9-11 Years","12+ Years"))))</f>
        <v>3-5 Years</v>
      </c>
    </row>
    <row r="1298" spans="1:48"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c r="AS1298" s="13" t="str">
        <f>IF(Data!Q1298&lt;=25,"18-25",IF(Data!Q1298&lt;=35,"26-35",IF(Data!Q1298&lt;=45,"36-45","46+")))</f>
        <v>36-45</v>
      </c>
      <c r="AT1298" s="13" t="str">
        <f t="shared" si="20"/>
        <v>Mid Career</v>
      </c>
      <c r="AU1298" t="str">
        <f>IF(Table_1[[#This Row],[Percent Salary Hike]]&lt;=12,"10-12%",IF(Table_1[[#This Row],[Percent Salary Hike]]&lt;=15,"13-15%",IF(Table_1[[#This Row],[Percent Salary Hike]]&lt;=18,"16-18%",IF(Table_1[[#This Row],[Percent Salary Hike]]&lt;=21,"19-21%","22%+"))))</f>
        <v>16-18%</v>
      </c>
      <c r="AV1298" t="str">
        <f>IF(Table_1[[#This Row],[Years At Company]]&lt;=2,"0-2 Years",IF(Table_1[[#This Row],[Years At Company]]&lt;=5,"3-5 Years",IF(Table_1[[#This Row],[Years At Company]]&lt;=8,"6-8 Years",IF(Table_1[[#This Row],[Years At Company]]&lt;=11,"9-11 Years","12+ Years"))))</f>
        <v>0-2 Years</v>
      </c>
    </row>
    <row r="1299" spans="1:48"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c r="AS1299" s="13" t="str">
        <f>IF(Data!Q1299&lt;=25,"18-25",IF(Data!Q1299&lt;=35,"26-35",IF(Data!Q1299&lt;=45,"36-45","46+")))</f>
        <v>26-35</v>
      </c>
      <c r="AT1299" s="13" t="str">
        <f t="shared" si="20"/>
        <v>Early Career</v>
      </c>
      <c r="AU1299" t="str">
        <f>IF(Table_1[[#This Row],[Percent Salary Hike]]&lt;=12,"10-12%",IF(Table_1[[#This Row],[Percent Salary Hike]]&lt;=15,"13-15%",IF(Table_1[[#This Row],[Percent Salary Hike]]&lt;=18,"16-18%",IF(Table_1[[#This Row],[Percent Salary Hike]]&lt;=21,"19-21%","22%+"))))</f>
        <v>13-15%</v>
      </c>
      <c r="AV1299" t="str">
        <f>IF(Table_1[[#This Row],[Years At Company]]&lt;=2,"0-2 Years",IF(Table_1[[#This Row],[Years At Company]]&lt;=5,"3-5 Years",IF(Table_1[[#This Row],[Years At Company]]&lt;=8,"6-8 Years",IF(Table_1[[#This Row],[Years At Company]]&lt;=11,"9-11 Years","12+ Years"))))</f>
        <v>3-5 Years</v>
      </c>
    </row>
    <row r="1300" spans="1:48"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c r="AS1300" s="13" t="str">
        <f>IF(Data!Q1300&lt;=25,"18-25",IF(Data!Q1300&lt;=35,"26-35",IF(Data!Q1300&lt;=45,"36-45","46+")))</f>
        <v>36-45</v>
      </c>
      <c r="AT1300" s="13" t="str">
        <f t="shared" si="20"/>
        <v>Mid Career</v>
      </c>
      <c r="AU1300" t="str">
        <f>IF(Table_1[[#This Row],[Percent Salary Hike]]&lt;=12,"10-12%",IF(Table_1[[#This Row],[Percent Salary Hike]]&lt;=15,"13-15%",IF(Table_1[[#This Row],[Percent Salary Hike]]&lt;=18,"16-18%",IF(Table_1[[#This Row],[Percent Salary Hike]]&lt;=21,"19-21%","22%+"))))</f>
        <v>13-15%</v>
      </c>
      <c r="AV1300" t="str">
        <f>IF(Table_1[[#This Row],[Years At Company]]&lt;=2,"0-2 Years",IF(Table_1[[#This Row],[Years At Company]]&lt;=5,"3-5 Years",IF(Table_1[[#This Row],[Years At Company]]&lt;=8,"6-8 Years",IF(Table_1[[#This Row],[Years At Company]]&lt;=11,"9-11 Years","12+ Years"))))</f>
        <v>9-11 Years</v>
      </c>
    </row>
    <row r="1301" spans="1:48"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c r="AS1301" s="13" t="str">
        <f>IF(Data!Q1301&lt;=25,"18-25",IF(Data!Q1301&lt;=35,"26-35",IF(Data!Q1301&lt;=45,"36-45","46+")))</f>
        <v>26-35</v>
      </c>
      <c r="AT1301" s="13" t="str">
        <f t="shared" si="20"/>
        <v>Early Career</v>
      </c>
      <c r="AU1301" t="str">
        <f>IF(Table_1[[#This Row],[Percent Salary Hike]]&lt;=12,"10-12%",IF(Table_1[[#This Row],[Percent Salary Hike]]&lt;=15,"13-15%",IF(Table_1[[#This Row],[Percent Salary Hike]]&lt;=18,"16-18%",IF(Table_1[[#This Row],[Percent Salary Hike]]&lt;=21,"19-21%","22%+"))))</f>
        <v>13-15%</v>
      </c>
      <c r="AV1301" t="str">
        <f>IF(Table_1[[#This Row],[Years At Company]]&lt;=2,"0-2 Years",IF(Table_1[[#This Row],[Years At Company]]&lt;=5,"3-5 Years",IF(Table_1[[#This Row],[Years At Company]]&lt;=8,"6-8 Years",IF(Table_1[[#This Row],[Years At Company]]&lt;=11,"9-11 Years","12+ Years"))))</f>
        <v>12+ Years</v>
      </c>
    </row>
    <row r="1302" spans="1:48"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c r="AS1302" s="13" t="str">
        <f>IF(Data!Q1302&lt;=25,"18-25",IF(Data!Q1302&lt;=35,"26-35",IF(Data!Q1302&lt;=45,"36-45","46+")))</f>
        <v>36-45</v>
      </c>
      <c r="AT1302" s="13" t="str">
        <f t="shared" si="20"/>
        <v>Mid Career</v>
      </c>
      <c r="AU1302" t="str">
        <f>IF(Table_1[[#This Row],[Percent Salary Hike]]&lt;=12,"10-12%",IF(Table_1[[#This Row],[Percent Salary Hike]]&lt;=15,"13-15%",IF(Table_1[[#This Row],[Percent Salary Hike]]&lt;=18,"16-18%",IF(Table_1[[#This Row],[Percent Salary Hike]]&lt;=21,"19-21%","22%+"))))</f>
        <v>10-12%</v>
      </c>
      <c r="AV1302" t="str">
        <f>IF(Table_1[[#This Row],[Years At Company]]&lt;=2,"0-2 Years",IF(Table_1[[#This Row],[Years At Company]]&lt;=5,"3-5 Years",IF(Table_1[[#This Row],[Years At Company]]&lt;=8,"6-8 Years",IF(Table_1[[#This Row],[Years At Company]]&lt;=11,"9-11 Years","12+ Years"))))</f>
        <v>9-11 Years</v>
      </c>
    </row>
    <row r="1303" spans="1:48"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c r="AS1303" s="13" t="str">
        <f>IF(Data!Q1303&lt;=25,"18-25",IF(Data!Q1303&lt;=35,"26-35",IF(Data!Q1303&lt;=45,"36-45","46+")))</f>
        <v>36-45</v>
      </c>
      <c r="AT1303" s="13" t="str">
        <f t="shared" si="20"/>
        <v>Mid Career</v>
      </c>
      <c r="AU1303" t="str">
        <f>IF(Table_1[[#This Row],[Percent Salary Hike]]&lt;=12,"10-12%",IF(Table_1[[#This Row],[Percent Salary Hike]]&lt;=15,"13-15%",IF(Table_1[[#This Row],[Percent Salary Hike]]&lt;=18,"16-18%",IF(Table_1[[#This Row],[Percent Salary Hike]]&lt;=21,"19-21%","22%+"))))</f>
        <v>10-12%</v>
      </c>
      <c r="AV1303" t="str">
        <f>IF(Table_1[[#This Row],[Years At Company]]&lt;=2,"0-2 Years",IF(Table_1[[#This Row],[Years At Company]]&lt;=5,"3-5 Years",IF(Table_1[[#This Row],[Years At Company]]&lt;=8,"6-8 Years",IF(Table_1[[#This Row],[Years At Company]]&lt;=11,"9-11 Years","12+ Years"))))</f>
        <v>6-8 Years</v>
      </c>
    </row>
    <row r="1304" spans="1:48"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c r="AS1304" s="13" t="str">
        <f>IF(Data!Q1304&lt;=25,"18-25",IF(Data!Q1304&lt;=35,"26-35",IF(Data!Q1304&lt;=45,"36-45","46+")))</f>
        <v>46+</v>
      </c>
      <c r="AT1304" s="13" t="str">
        <f t="shared" si="20"/>
        <v>Senior</v>
      </c>
      <c r="AU1304" t="str">
        <f>IF(Table_1[[#This Row],[Percent Salary Hike]]&lt;=12,"10-12%",IF(Table_1[[#This Row],[Percent Salary Hike]]&lt;=15,"13-15%",IF(Table_1[[#This Row],[Percent Salary Hike]]&lt;=18,"16-18%",IF(Table_1[[#This Row],[Percent Salary Hike]]&lt;=21,"19-21%","22%+"))))</f>
        <v>13-15%</v>
      </c>
      <c r="AV1304" t="str">
        <f>IF(Table_1[[#This Row],[Years At Company]]&lt;=2,"0-2 Years",IF(Table_1[[#This Row],[Years At Company]]&lt;=5,"3-5 Years",IF(Table_1[[#This Row],[Years At Company]]&lt;=8,"6-8 Years",IF(Table_1[[#This Row],[Years At Company]]&lt;=11,"9-11 Years","12+ Years"))))</f>
        <v>0-2 Years</v>
      </c>
    </row>
    <row r="1305" spans="1:48"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c r="AS1305" s="13" t="str">
        <f>IF(Data!Q1305&lt;=25,"18-25",IF(Data!Q1305&lt;=35,"26-35",IF(Data!Q1305&lt;=45,"36-45","46+")))</f>
        <v>26-35</v>
      </c>
      <c r="AT1305" s="13" t="str">
        <f t="shared" si="20"/>
        <v>Early Career</v>
      </c>
      <c r="AU1305" t="str">
        <f>IF(Table_1[[#This Row],[Percent Salary Hike]]&lt;=12,"10-12%",IF(Table_1[[#This Row],[Percent Salary Hike]]&lt;=15,"13-15%",IF(Table_1[[#This Row],[Percent Salary Hike]]&lt;=18,"16-18%",IF(Table_1[[#This Row],[Percent Salary Hike]]&lt;=21,"19-21%","22%+"))))</f>
        <v>13-15%</v>
      </c>
      <c r="AV1305" t="str">
        <f>IF(Table_1[[#This Row],[Years At Company]]&lt;=2,"0-2 Years",IF(Table_1[[#This Row],[Years At Company]]&lt;=5,"3-5 Years",IF(Table_1[[#This Row],[Years At Company]]&lt;=8,"6-8 Years",IF(Table_1[[#This Row],[Years At Company]]&lt;=11,"9-11 Years","12+ Years"))))</f>
        <v>12+ Years</v>
      </c>
    </row>
    <row r="1306" spans="1:48"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c r="AS1306" s="13" t="str">
        <f>IF(Data!Q1306&lt;=25,"18-25",IF(Data!Q1306&lt;=35,"26-35",IF(Data!Q1306&lt;=45,"36-45","46+")))</f>
        <v>36-45</v>
      </c>
      <c r="AT1306" s="13" t="str">
        <f t="shared" si="20"/>
        <v>Mid Career</v>
      </c>
      <c r="AU1306" t="str">
        <f>IF(Table_1[[#This Row],[Percent Salary Hike]]&lt;=12,"10-12%",IF(Table_1[[#This Row],[Percent Salary Hike]]&lt;=15,"13-15%",IF(Table_1[[#This Row],[Percent Salary Hike]]&lt;=18,"16-18%",IF(Table_1[[#This Row],[Percent Salary Hike]]&lt;=21,"19-21%","22%+"))))</f>
        <v>13-15%</v>
      </c>
      <c r="AV1306" t="str">
        <f>IF(Table_1[[#This Row],[Years At Company]]&lt;=2,"0-2 Years",IF(Table_1[[#This Row],[Years At Company]]&lt;=5,"3-5 Years",IF(Table_1[[#This Row],[Years At Company]]&lt;=8,"6-8 Years",IF(Table_1[[#This Row],[Years At Company]]&lt;=11,"9-11 Years","12+ Years"))))</f>
        <v>3-5 Years</v>
      </c>
    </row>
    <row r="1307" spans="1:48"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c r="AS1307" s="13" t="str">
        <f>IF(Data!Q1307&lt;=25,"18-25",IF(Data!Q1307&lt;=35,"26-35",IF(Data!Q1307&lt;=45,"36-45","46+")))</f>
        <v>46+</v>
      </c>
      <c r="AT1307" s="13" t="str">
        <f t="shared" si="20"/>
        <v>Senior</v>
      </c>
      <c r="AU1307" t="str">
        <f>IF(Table_1[[#This Row],[Percent Salary Hike]]&lt;=12,"10-12%",IF(Table_1[[#This Row],[Percent Salary Hike]]&lt;=15,"13-15%",IF(Table_1[[#This Row],[Percent Salary Hike]]&lt;=18,"16-18%",IF(Table_1[[#This Row],[Percent Salary Hike]]&lt;=21,"19-21%","22%+"))))</f>
        <v>13-15%</v>
      </c>
      <c r="AV1307" t="str">
        <f>IF(Table_1[[#This Row],[Years At Company]]&lt;=2,"0-2 Years",IF(Table_1[[#This Row],[Years At Company]]&lt;=5,"3-5 Years",IF(Table_1[[#This Row],[Years At Company]]&lt;=8,"6-8 Years",IF(Table_1[[#This Row],[Years At Company]]&lt;=11,"9-11 Years","12+ Years"))))</f>
        <v>12+ Years</v>
      </c>
    </row>
    <row r="1308" spans="1:48"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c r="AS1308" s="13" t="str">
        <f>IF(Data!Q1308&lt;=25,"18-25",IF(Data!Q1308&lt;=35,"26-35",IF(Data!Q1308&lt;=45,"36-45","46+")))</f>
        <v>36-45</v>
      </c>
      <c r="AT1308" s="13" t="str">
        <f t="shared" si="20"/>
        <v>Mid Career</v>
      </c>
      <c r="AU1308" t="str">
        <f>IF(Table_1[[#This Row],[Percent Salary Hike]]&lt;=12,"10-12%",IF(Table_1[[#This Row],[Percent Salary Hike]]&lt;=15,"13-15%",IF(Table_1[[#This Row],[Percent Salary Hike]]&lt;=18,"16-18%",IF(Table_1[[#This Row],[Percent Salary Hike]]&lt;=21,"19-21%","22%+"))))</f>
        <v>13-15%</v>
      </c>
      <c r="AV1308" t="str">
        <f>IF(Table_1[[#This Row],[Years At Company]]&lt;=2,"0-2 Years",IF(Table_1[[#This Row],[Years At Company]]&lt;=5,"3-5 Years",IF(Table_1[[#This Row],[Years At Company]]&lt;=8,"6-8 Years",IF(Table_1[[#This Row],[Years At Company]]&lt;=11,"9-11 Years","12+ Years"))))</f>
        <v>12+ Years</v>
      </c>
    </row>
    <row r="1309" spans="1:48"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c r="AS1309" s="13" t="str">
        <f>IF(Data!Q1309&lt;=25,"18-25",IF(Data!Q1309&lt;=35,"26-35",IF(Data!Q1309&lt;=45,"36-45","46+")))</f>
        <v>26-35</v>
      </c>
      <c r="AT1309" s="13" t="str">
        <f t="shared" si="20"/>
        <v>Early Career</v>
      </c>
      <c r="AU1309" t="str">
        <f>IF(Table_1[[#This Row],[Percent Salary Hike]]&lt;=12,"10-12%",IF(Table_1[[#This Row],[Percent Salary Hike]]&lt;=15,"13-15%",IF(Table_1[[#This Row],[Percent Salary Hike]]&lt;=18,"16-18%",IF(Table_1[[#This Row],[Percent Salary Hike]]&lt;=21,"19-21%","22%+"))))</f>
        <v>13-15%</v>
      </c>
      <c r="AV1309" t="str">
        <f>IF(Table_1[[#This Row],[Years At Company]]&lt;=2,"0-2 Years",IF(Table_1[[#This Row],[Years At Company]]&lt;=5,"3-5 Years",IF(Table_1[[#This Row],[Years At Company]]&lt;=8,"6-8 Years",IF(Table_1[[#This Row],[Years At Company]]&lt;=11,"9-11 Years","12+ Years"))))</f>
        <v>9-11 Years</v>
      </c>
    </row>
    <row r="1310" spans="1:48"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c r="AS1310" s="13" t="str">
        <f>IF(Data!Q1310&lt;=25,"18-25",IF(Data!Q1310&lt;=35,"26-35",IF(Data!Q1310&lt;=45,"36-45","46+")))</f>
        <v>26-35</v>
      </c>
      <c r="AT1310" s="13" t="str">
        <f t="shared" si="20"/>
        <v>Early Career</v>
      </c>
      <c r="AU1310" t="str">
        <f>IF(Table_1[[#This Row],[Percent Salary Hike]]&lt;=12,"10-12%",IF(Table_1[[#This Row],[Percent Salary Hike]]&lt;=15,"13-15%",IF(Table_1[[#This Row],[Percent Salary Hike]]&lt;=18,"16-18%",IF(Table_1[[#This Row],[Percent Salary Hike]]&lt;=21,"19-21%","22%+"))))</f>
        <v>13-15%</v>
      </c>
      <c r="AV1310" t="str">
        <f>IF(Table_1[[#This Row],[Years At Company]]&lt;=2,"0-2 Years",IF(Table_1[[#This Row],[Years At Company]]&lt;=5,"3-5 Years",IF(Table_1[[#This Row],[Years At Company]]&lt;=8,"6-8 Years",IF(Table_1[[#This Row],[Years At Company]]&lt;=11,"9-11 Years","12+ Years"))))</f>
        <v>3-5 Years</v>
      </c>
    </row>
    <row r="1311" spans="1:48"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c r="AS1311" s="13" t="str">
        <f>IF(Data!Q1311&lt;=25,"18-25",IF(Data!Q1311&lt;=35,"26-35",IF(Data!Q1311&lt;=45,"36-45","46+")))</f>
        <v>36-45</v>
      </c>
      <c r="AT1311" s="13" t="str">
        <f t="shared" si="20"/>
        <v>Mid Career</v>
      </c>
      <c r="AU1311" t="str">
        <f>IF(Table_1[[#This Row],[Percent Salary Hike]]&lt;=12,"10-12%",IF(Table_1[[#This Row],[Percent Salary Hike]]&lt;=15,"13-15%",IF(Table_1[[#This Row],[Percent Salary Hike]]&lt;=18,"16-18%",IF(Table_1[[#This Row],[Percent Salary Hike]]&lt;=21,"19-21%","22%+"))))</f>
        <v>16-18%</v>
      </c>
      <c r="AV1311" t="str">
        <f>IF(Table_1[[#This Row],[Years At Company]]&lt;=2,"0-2 Years",IF(Table_1[[#This Row],[Years At Company]]&lt;=5,"3-5 Years",IF(Table_1[[#This Row],[Years At Company]]&lt;=8,"6-8 Years",IF(Table_1[[#This Row],[Years At Company]]&lt;=11,"9-11 Years","12+ Years"))))</f>
        <v>0-2 Years</v>
      </c>
    </row>
    <row r="1312" spans="1:48"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c r="AS1312" s="13" t="str">
        <f>IF(Data!Q1312&lt;=25,"18-25",IF(Data!Q1312&lt;=35,"26-35",IF(Data!Q1312&lt;=45,"36-45","46+")))</f>
        <v>46+</v>
      </c>
      <c r="AT1312" s="13" t="str">
        <f t="shared" si="20"/>
        <v>Senior</v>
      </c>
      <c r="AU1312" t="str">
        <f>IF(Table_1[[#This Row],[Percent Salary Hike]]&lt;=12,"10-12%",IF(Table_1[[#This Row],[Percent Salary Hike]]&lt;=15,"13-15%",IF(Table_1[[#This Row],[Percent Salary Hike]]&lt;=18,"16-18%",IF(Table_1[[#This Row],[Percent Salary Hike]]&lt;=21,"19-21%","22%+"))))</f>
        <v>13-15%</v>
      </c>
      <c r="AV1312" t="str">
        <f>IF(Table_1[[#This Row],[Years At Company]]&lt;=2,"0-2 Years",IF(Table_1[[#This Row],[Years At Company]]&lt;=5,"3-5 Years",IF(Table_1[[#This Row],[Years At Company]]&lt;=8,"6-8 Years",IF(Table_1[[#This Row],[Years At Company]]&lt;=11,"9-11 Years","12+ Years"))))</f>
        <v>12+ Years</v>
      </c>
    </row>
    <row r="1313" spans="1:48"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c r="AS1313" s="13" t="str">
        <f>IF(Data!Q1313&lt;=25,"18-25",IF(Data!Q1313&lt;=35,"26-35",IF(Data!Q1313&lt;=45,"36-45","46+")))</f>
        <v>26-35</v>
      </c>
      <c r="AT1313" s="13" t="str">
        <f t="shared" si="20"/>
        <v>Early Career</v>
      </c>
      <c r="AU1313" t="str">
        <f>IF(Table_1[[#This Row],[Percent Salary Hike]]&lt;=12,"10-12%",IF(Table_1[[#This Row],[Percent Salary Hike]]&lt;=15,"13-15%",IF(Table_1[[#This Row],[Percent Salary Hike]]&lt;=18,"16-18%",IF(Table_1[[#This Row],[Percent Salary Hike]]&lt;=21,"19-21%","22%+"))))</f>
        <v>10-12%</v>
      </c>
      <c r="AV1313" t="str">
        <f>IF(Table_1[[#This Row],[Years At Company]]&lt;=2,"0-2 Years",IF(Table_1[[#This Row],[Years At Company]]&lt;=5,"3-5 Years",IF(Table_1[[#This Row],[Years At Company]]&lt;=8,"6-8 Years",IF(Table_1[[#This Row],[Years At Company]]&lt;=11,"9-11 Years","12+ Years"))))</f>
        <v>3-5 Years</v>
      </c>
    </row>
    <row r="1314" spans="1:48"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c r="AS1314" s="13" t="str">
        <f>IF(Data!Q1314&lt;=25,"18-25",IF(Data!Q1314&lt;=35,"26-35",IF(Data!Q1314&lt;=45,"36-45","46+")))</f>
        <v>26-35</v>
      </c>
      <c r="AT1314" s="13" t="str">
        <f t="shared" si="20"/>
        <v>Early Career</v>
      </c>
      <c r="AU1314" t="str">
        <f>IF(Table_1[[#This Row],[Percent Salary Hike]]&lt;=12,"10-12%",IF(Table_1[[#This Row],[Percent Salary Hike]]&lt;=15,"13-15%",IF(Table_1[[#This Row],[Percent Salary Hike]]&lt;=18,"16-18%",IF(Table_1[[#This Row],[Percent Salary Hike]]&lt;=21,"19-21%","22%+"))))</f>
        <v>10-12%</v>
      </c>
      <c r="AV1314" t="str">
        <f>IF(Table_1[[#This Row],[Years At Company]]&lt;=2,"0-2 Years",IF(Table_1[[#This Row],[Years At Company]]&lt;=5,"3-5 Years",IF(Table_1[[#This Row],[Years At Company]]&lt;=8,"6-8 Years",IF(Table_1[[#This Row],[Years At Company]]&lt;=11,"9-11 Years","12+ Years"))))</f>
        <v>6-8 Years</v>
      </c>
    </row>
    <row r="1315" spans="1:48"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c r="AS1315" s="13" t="str">
        <f>IF(Data!Q1315&lt;=25,"18-25",IF(Data!Q1315&lt;=35,"26-35",IF(Data!Q1315&lt;=45,"36-45","46+")))</f>
        <v>46+</v>
      </c>
      <c r="AT1315" s="13" t="str">
        <f t="shared" si="20"/>
        <v>Senior</v>
      </c>
      <c r="AU1315" t="str">
        <f>IF(Table_1[[#This Row],[Percent Salary Hike]]&lt;=12,"10-12%",IF(Table_1[[#This Row],[Percent Salary Hike]]&lt;=15,"13-15%",IF(Table_1[[#This Row],[Percent Salary Hike]]&lt;=18,"16-18%",IF(Table_1[[#This Row],[Percent Salary Hike]]&lt;=21,"19-21%","22%+"))))</f>
        <v>16-18%</v>
      </c>
      <c r="AV1315" t="str">
        <f>IF(Table_1[[#This Row],[Years At Company]]&lt;=2,"0-2 Years",IF(Table_1[[#This Row],[Years At Company]]&lt;=5,"3-5 Years",IF(Table_1[[#This Row],[Years At Company]]&lt;=8,"6-8 Years",IF(Table_1[[#This Row],[Years At Company]]&lt;=11,"9-11 Years","12+ Years"))))</f>
        <v>9-11 Years</v>
      </c>
    </row>
    <row r="1316" spans="1:48"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c r="AS1316" s="13" t="str">
        <f>IF(Data!Q1316&lt;=25,"18-25",IF(Data!Q1316&lt;=35,"26-35",IF(Data!Q1316&lt;=45,"36-45","46+")))</f>
        <v>36-45</v>
      </c>
      <c r="AT1316" s="13" t="str">
        <f t="shared" si="20"/>
        <v>Mid Career</v>
      </c>
      <c r="AU1316" t="str">
        <f>IF(Table_1[[#This Row],[Percent Salary Hike]]&lt;=12,"10-12%",IF(Table_1[[#This Row],[Percent Salary Hike]]&lt;=15,"13-15%",IF(Table_1[[#This Row],[Percent Salary Hike]]&lt;=18,"16-18%",IF(Table_1[[#This Row],[Percent Salary Hike]]&lt;=21,"19-21%","22%+"))))</f>
        <v>16-18%</v>
      </c>
      <c r="AV1316" t="str">
        <f>IF(Table_1[[#This Row],[Years At Company]]&lt;=2,"0-2 Years",IF(Table_1[[#This Row],[Years At Company]]&lt;=5,"3-5 Years",IF(Table_1[[#This Row],[Years At Company]]&lt;=8,"6-8 Years",IF(Table_1[[#This Row],[Years At Company]]&lt;=11,"9-11 Years","12+ Years"))))</f>
        <v>6-8 Years</v>
      </c>
    </row>
    <row r="1317" spans="1:48"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c r="AS1317" s="13" t="str">
        <f>IF(Data!Q1317&lt;=25,"18-25",IF(Data!Q1317&lt;=35,"26-35",IF(Data!Q1317&lt;=45,"36-45","46+")))</f>
        <v>46+</v>
      </c>
      <c r="AT1317" s="13" t="str">
        <f t="shared" si="20"/>
        <v>Senior</v>
      </c>
      <c r="AU1317" t="str">
        <f>IF(Table_1[[#This Row],[Percent Salary Hike]]&lt;=12,"10-12%",IF(Table_1[[#This Row],[Percent Salary Hike]]&lt;=15,"13-15%",IF(Table_1[[#This Row],[Percent Salary Hike]]&lt;=18,"16-18%",IF(Table_1[[#This Row],[Percent Salary Hike]]&lt;=21,"19-21%","22%+"))))</f>
        <v>16-18%</v>
      </c>
      <c r="AV1317" t="str">
        <f>IF(Table_1[[#This Row],[Years At Company]]&lt;=2,"0-2 Years",IF(Table_1[[#This Row],[Years At Company]]&lt;=5,"3-5 Years",IF(Table_1[[#This Row],[Years At Company]]&lt;=8,"6-8 Years",IF(Table_1[[#This Row],[Years At Company]]&lt;=11,"9-11 Years","12+ Years"))))</f>
        <v>0-2 Years</v>
      </c>
    </row>
    <row r="1318" spans="1:48"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c r="AS1318" s="13" t="str">
        <f>IF(Data!Q1318&lt;=25,"18-25",IF(Data!Q1318&lt;=35,"26-35",IF(Data!Q1318&lt;=45,"36-45","46+")))</f>
        <v>36-45</v>
      </c>
      <c r="AT1318" s="13" t="str">
        <f t="shared" si="20"/>
        <v>Mid Career</v>
      </c>
      <c r="AU1318" t="str">
        <f>IF(Table_1[[#This Row],[Percent Salary Hike]]&lt;=12,"10-12%",IF(Table_1[[#This Row],[Percent Salary Hike]]&lt;=15,"13-15%",IF(Table_1[[#This Row],[Percent Salary Hike]]&lt;=18,"16-18%",IF(Table_1[[#This Row],[Percent Salary Hike]]&lt;=21,"19-21%","22%+"))))</f>
        <v>16-18%</v>
      </c>
      <c r="AV1318" t="str">
        <f>IF(Table_1[[#This Row],[Years At Company]]&lt;=2,"0-2 Years",IF(Table_1[[#This Row],[Years At Company]]&lt;=5,"3-5 Years",IF(Table_1[[#This Row],[Years At Company]]&lt;=8,"6-8 Years",IF(Table_1[[#This Row],[Years At Company]]&lt;=11,"9-11 Years","12+ Years"))))</f>
        <v>3-5 Years</v>
      </c>
    </row>
    <row r="1319" spans="1:48"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c r="AS1319" s="13" t="str">
        <f>IF(Data!Q1319&lt;=25,"18-25",IF(Data!Q1319&lt;=35,"26-35",IF(Data!Q1319&lt;=45,"36-45","46+")))</f>
        <v>18-25</v>
      </c>
      <c r="AT1319" s="13" t="str">
        <f t="shared" si="20"/>
        <v>Young</v>
      </c>
      <c r="AU1319" t="str">
        <f>IF(Table_1[[#This Row],[Percent Salary Hike]]&lt;=12,"10-12%",IF(Table_1[[#This Row],[Percent Salary Hike]]&lt;=15,"13-15%",IF(Table_1[[#This Row],[Percent Salary Hike]]&lt;=18,"16-18%",IF(Table_1[[#This Row],[Percent Salary Hike]]&lt;=21,"19-21%","22%+"))))</f>
        <v>19-21%</v>
      </c>
      <c r="AV1319" t="str">
        <f>IF(Table_1[[#This Row],[Years At Company]]&lt;=2,"0-2 Years",IF(Table_1[[#This Row],[Years At Company]]&lt;=5,"3-5 Years",IF(Table_1[[#This Row],[Years At Company]]&lt;=8,"6-8 Years",IF(Table_1[[#This Row],[Years At Company]]&lt;=11,"9-11 Years","12+ Years"))))</f>
        <v>0-2 Years</v>
      </c>
    </row>
    <row r="1320" spans="1:48"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c r="AS1320" s="13" t="str">
        <f>IF(Data!Q1320&lt;=25,"18-25",IF(Data!Q1320&lt;=35,"26-35",IF(Data!Q1320&lt;=45,"36-45","46+")))</f>
        <v>36-45</v>
      </c>
      <c r="AT1320" s="13" t="str">
        <f t="shared" si="20"/>
        <v>Mid Career</v>
      </c>
      <c r="AU1320" t="str">
        <f>IF(Table_1[[#This Row],[Percent Salary Hike]]&lt;=12,"10-12%",IF(Table_1[[#This Row],[Percent Salary Hike]]&lt;=15,"13-15%",IF(Table_1[[#This Row],[Percent Salary Hike]]&lt;=18,"16-18%",IF(Table_1[[#This Row],[Percent Salary Hike]]&lt;=21,"19-21%","22%+"))))</f>
        <v>10-12%</v>
      </c>
      <c r="AV1320" t="str">
        <f>IF(Table_1[[#This Row],[Years At Company]]&lt;=2,"0-2 Years",IF(Table_1[[#This Row],[Years At Company]]&lt;=5,"3-5 Years",IF(Table_1[[#This Row],[Years At Company]]&lt;=8,"6-8 Years",IF(Table_1[[#This Row],[Years At Company]]&lt;=11,"9-11 Years","12+ Years"))))</f>
        <v>3-5 Years</v>
      </c>
    </row>
    <row r="1321" spans="1:48"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c r="AS1321" s="13" t="str">
        <f>IF(Data!Q1321&lt;=25,"18-25",IF(Data!Q1321&lt;=35,"26-35",IF(Data!Q1321&lt;=45,"36-45","46+")))</f>
        <v>46+</v>
      </c>
      <c r="AT1321" s="13" t="str">
        <f t="shared" si="20"/>
        <v>Senior</v>
      </c>
      <c r="AU1321" t="str">
        <f>IF(Table_1[[#This Row],[Percent Salary Hike]]&lt;=12,"10-12%",IF(Table_1[[#This Row],[Percent Salary Hike]]&lt;=15,"13-15%",IF(Table_1[[#This Row],[Percent Salary Hike]]&lt;=18,"16-18%",IF(Table_1[[#This Row],[Percent Salary Hike]]&lt;=21,"19-21%","22%+"))))</f>
        <v>16-18%</v>
      </c>
      <c r="AV1321" t="str">
        <f>IF(Table_1[[#This Row],[Years At Company]]&lt;=2,"0-2 Years",IF(Table_1[[#This Row],[Years At Company]]&lt;=5,"3-5 Years",IF(Table_1[[#This Row],[Years At Company]]&lt;=8,"6-8 Years",IF(Table_1[[#This Row],[Years At Company]]&lt;=11,"9-11 Years","12+ Years"))))</f>
        <v>3-5 Years</v>
      </c>
    </row>
    <row r="1322" spans="1:48"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c r="AS1322" s="13" t="str">
        <f>IF(Data!Q1322&lt;=25,"18-25",IF(Data!Q1322&lt;=35,"26-35",IF(Data!Q1322&lt;=45,"36-45","46+")))</f>
        <v>36-45</v>
      </c>
      <c r="AT1322" s="13" t="str">
        <f t="shared" si="20"/>
        <v>Mid Career</v>
      </c>
      <c r="AU1322" t="str">
        <f>IF(Table_1[[#This Row],[Percent Salary Hike]]&lt;=12,"10-12%",IF(Table_1[[#This Row],[Percent Salary Hike]]&lt;=15,"13-15%",IF(Table_1[[#This Row],[Percent Salary Hike]]&lt;=18,"16-18%",IF(Table_1[[#This Row],[Percent Salary Hike]]&lt;=21,"19-21%","22%+"))))</f>
        <v>16-18%</v>
      </c>
      <c r="AV1322" t="str">
        <f>IF(Table_1[[#This Row],[Years At Company]]&lt;=2,"0-2 Years",IF(Table_1[[#This Row],[Years At Company]]&lt;=5,"3-5 Years",IF(Table_1[[#This Row],[Years At Company]]&lt;=8,"6-8 Years",IF(Table_1[[#This Row],[Years At Company]]&lt;=11,"9-11 Years","12+ Years"))))</f>
        <v>0-2 Years</v>
      </c>
    </row>
    <row r="1323" spans="1:48"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c r="AS1323" s="13" t="str">
        <f>IF(Data!Q1323&lt;=25,"18-25",IF(Data!Q1323&lt;=35,"26-35",IF(Data!Q1323&lt;=45,"36-45","46+")))</f>
        <v>26-35</v>
      </c>
      <c r="AT1323" s="13" t="str">
        <f t="shared" si="20"/>
        <v>Early Career</v>
      </c>
      <c r="AU1323" t="str">
        <f>IF(Table_1[[#This Row],[Percent Salary Hike]]&lt;=12,"10-12%",IF(Table_1[[#This Row],[Percent Salary Hike]]&lt;=15,"13-15%",IF(Table_1[[#This Row],[Percent Salary Hike]]&lt;=18,"16-18%",IF(Table_1[[#This Row],[Percent Salary Hike]]&lt;=21,"19-21%","22%+"))))</f>
        <v>10-12%</v>
      </c>
      <c r="AV1323" t="str">
        <f>IF(Table_1[[#This Row],[Years At Company]]&lt;=2,"0-2 Years",IF(Table_1[[#This Row],[Years At Company]]&lt;=5,"3-5 Years",IF(Table_1[[#This Row],[Years At Company]]&lt;=8,"6-8 Years",IF(Table_1[[#This Row],[Years At Company]]&lt;=11,"9-11 Years","12+ Years"))))</f>
        <v>12+ Years</v>
      </c>
    </row>
    <row r="1324" spans="1:48"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c r="AS1324" s="13" t="str">
        <f>IF(Data!Q1324&lt;=25,"18-25",IF(Data!Q1324&lt;=35,"26-35",IF(Data!Q1324&lt;=45,"36-45","46+")))</f>
        <v>26-35</v>
      </c>
      <c r="AT1324" s="13" t="str">
        <f t="shared" si="20"/>
        <v>Early Career</v>
      </c>
      <c r="AU1324" t="str">
        <f>IF(Table_1[[#This Row],[Percent Salary Hike]]&lt;=12,"10-12%",IF(Table_1[[#This Row],[Percent Salary Hike]]&lt;=15,"13-15%",IF(Table_1[[#This Row],[Percent Salary Hike]]&lt;=18,"16-18%",IF(Table_1[[#This Row],[Percent Salary Hike]]&lt;=21,"19-21%","22%+"))))</f>
        <v>13-15%</v>
      </c>
      <c r="AV1324" t="str">
        <f>IF(Table_1[[#This Row],[Years At Company]]&lt;=2,"0-2 Years",IF(Table_1[[#This Row],[Years At Company]]&lt;=5,"3-5 Years",IF(Table_1[[#This Row],[Years At Company]]&lt;=8,"6-8 Years",IF(Table_1[[#This Row],[Years At Company]]&lt;=11,"9-11 Years","12+ Years"))))</f>
        <v>3-5 Years</v>
      </c>
    </row>
    <row r="1325" spans="1:48"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c r="AS1325" s="13" t="str">
        <f>IF(Data!Q1325&lt;=25,"18-25",IF(Data!Q1325&lt;=35,"26-35",IF(Data!Q1325&lt;=45,"36-45","46+")))</f>
        <v>36-45</v>
      </c>
      <c r="AT1325" s="13" t="str">
        <f t="shared" si="20"/>
        <v>Mid Career</v>
      </c>
      <c r="AU1325" t="str">
        <f>IF(Table_1[[#This Row],[Percent Salary Hike]]&lt;=12,"10-12%",IF(Table_1[[#This Row],[Percent Salary Hike]]&lt;=15,"13-15%",IF(Table_1[[#This Row],[Percent Salary Hike]]&lt;=18,"16-18%",IF(Table_1[[#This Row],[Percent Salary Hike]]&lt;=21,"19-21%","22%+"))))</f>
        <v>13-15%</v>
      </c>
      <c r="AV1325" t="str">
        <f>IF(Table_1[[#This Row],[Years At Company]]&lt;=2,"0-2 Years",IF(Table_1[[#This Row],[Years At Company]]&lt;=5,"3-5 Years",IF(Table_1[[#This Row],[Years At Company]]&lt;=8,"6-8 Years",IF(Table_1[[#This Row],[Years At Company]]&lt;=11,"9-11 Years","12+ Years"))))</f>
        <v>12+ Years</v>
      </c>
    </row>
    <row r="1326" spans="1:48"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c r="AS1326" s="13" t="str">
        <f>IF(Data!Q1326&lt;=25,"18-25",IF(Data!Q1326&lt;=35,"26-35",IF(Data!Q1326&lt;=45,"36-45","46+")))</f>
        <v>26-35</v>
      </c>
      <c r="AT1326" s="13" t="str">
        <f t="shared" si="20"/>
        <v>Early Career</v>
      </c>
      <c r="AU1326" t="str">
        <f>IF(Table_1[[#This Row],[Percent Salary Hike]]&lt;=12,"10-12%",IF(Table_1[[#This Row],[Percent Salary Hike]]&lt;=15,"13-15%",IF(Table_1[[#This Row],[Percent Salary Hike]]&lt;=18,"16-18%",IF(Table_1[[#This Row],[Percent Salary Hike]]&lt;=21,"19-21%","22%+"))))</f>
        <v>10-12%</v>
      </c>
      <c r="AV1326" t="str">
        <f>IF(Table_1[[#This Row],[Years At Company]]&lt;=2,"0-2 Years",IF(Table_1[[#This Row],[Years At Company]]&lt;=5,"3-5 Years",IF(Table_1[[#This Row],[Years At Company]]&lt;=8,"6-8 Years",IF(Table_1[[#This Row],[Years At Company]]&lt;=11,"9-11 Years","12+ Years"))))</f>
        <v>0-2 Years</v>
      </c>
    </row>
    <row r="1327" spans="1:48"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c r="AS1327" s="13" t="str">
        <f>IF(Data!Q1327&lt;=25,"18-25",IF(Data!Q1327&lt;=35,"26-35",IF(Data!Q1327&lt;=45,"36-45","46+")))</f>
        <v>36-45</v>
      </c>
      <c r="AT1327" s="13" t="str">
        <f t="shared" si="20"/>
        <v>Mid Career</v>
      </c>
      <c r="AU1327" t="str">
        <f>IF(Table_1[[#This Row],[Percent Salary Hike]]&lt;=12,"10-12%",IF(Table_1[[#This Row],[Percent Salary Hike]]&lt;=15,"13-15%",IF(Table_1[[#This Row],[Percent Salary Hike]]&lt;=18,"16-18%",IF(Table_1[[#This Row],[Percent Salary Hike]]&lt;=21,"19-21%","22%+"))))</f>
        <v>16-18%</v>
      </c>
      <c r="AV1327" t="str">
        <f>IF(Table_1[[#This Row],[Years At Company]]&lt;=2,"0-2 Years",IF(Table_1[[#This Row],[Years At Company]]&lt;=5,"3-5 Years",IF(Table_1[[#This Row],[Years At Company]]&lt;=8,"6-8 Years",IF(Table_1[[#This Row],[Years At Company]]&lt;=11,"9-11 Years","12+ Years"))))</f>
        <v>3-5 Years</v>
      </c>
    </row>
    <row r="1328" spans="1:48"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c r="AS1328" s="13" t="str">
        <f>IF(Data!Q1328&lt;=25,"18-25",IF(Data!Q1328&lt;=35,"26-35",IF(Data!Q1328&lt;=45,"36-45","46+")))</f>
        <v>26-35</v>
      </c>
      <c r="AT1328" s="13" t="str">
        <f t="shared" si="20"/>
        <v>Early Career</v>
      </c>
      <c r="AU1328" t="str">
        <f>IF(Table_1[[#This Row],[Percent Salary Hike]]&lt;=12,"10-12%",IF(Table_1[[#This Row],[Percent Salary Hike]]&lt;=15,"13-15%",IF(Table_1[[#This Row],[Percent Salary Hike]]&lt;=18,"16-18%",IF(Table_1[[#This Row],[Percent Salary Hike]]&lt;=21,"19-21%","22%+"))))</f>
        <v>13-15%</v>
      </c>
      <c r="AV1328" t="str">
        <f>IF(Table_1[[#This Row],[Years At Company]]&lt;=2,"0-2 Years",IF(Table_1[[#This Row],[Years At Company]]&lt;=5,"3-5 Years",IF(Table_1[[#This Row],[Years At Company]]&lt;=8,"6-8 Years",IF(Table_1[[#This Row],[Years At Company]]&lt;=11,"9-11 Years","12+ Years"))))</f>
        <v>3-5 Years</v>
      </c>
    </row>
    <row r="1329" spans="1:48"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c r="AS1329" s="13" t="str">
        <f>IF(Data!Q1329&lt;=25,"18-25",IF(Data!Q1329&lt;=35,"26-35",IF(Data!Q1329&lt;=45,"36-45","46+")))</f>
        <v>26-35</v>
      </c>
      <c r="AT1329" s="13" t="str">
        <f t="shared" si="20"/>
        <v>Early Career</v>
      </c>
      <c r="AU1329" t="str">
        <f>IF(Table_1[[#This Row],[Percent Salary Hike]]&lt;=12,"10-12%",IF(Table_1[[#This Row],[Percent Salary Hike]]&lt;=15,"13-15%",IF(Table_1[[#This Row],[Percent Salary Hike]]&lt;=18,"16-18%",IF(Table_1[[#This Row],[Percent Salary Hike]]&lt;=21,"19-21%","22%+"))))</f>
        <v>16-18%</v>
      </c>
      <c r="AV1329" t="str">
        <f>IF(Table_1[[#This Row],[Years At Company]]&lt;=2,"0-2 Years",IF(Table_1[[#This Row],[Years At Company]]&lt;=5,"3-5 Years",IF(Table_1[[#This Row],[Years At Company]]&lt;=8,"6-8 Years",IF(Table_1[[#This Row],[Years At Company]]&lt;=11,"9-11 Years","12+ Years"))))</f>
        <v>9-11 Years</v>
      </c>
    </row>
    <row r="1330" spans="1:48"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c r="AS1330" s="13" t="str">
        <f>IF(Data!Q1330&lt;=25,"18-25",IF(Data!Q1330&lt;=35,"26-35",IF(Data!Q1330&lt;=45,"36-45","46+")))</f>
        <v>36-45</v>
      </c>
      <c r="AT1330" s="13" t="str">
        <f t="shared" si="20"/>
        <v>Mid Career</v>
      </c>
      <c r="AU1330" t="str">
        <f>IF(Table_1[[#This Row],[Percent Salary Hike]]&lt;=12,"10-12%",IF(Table_1[[#This Row],[Percent Salary Hike]]&lt;=15,"13-15%",IF(Table_1[[#This Row],[Percent Salary Hike]]&lt;=18,"16-18%",IF(Table_1[[#This Row],[Percent Salary Hike]]&lt;=21,"19-21%","22%+"))))</f>
        <v>10-12%</v>
      </c>
      <c r="AV1330" t="str">
        <f>IF(Table_1[[#This Row],[Years At Company]]&lt;=2,"0-2 Years",IF(Table_1[[#This Row],[Years At Company]]&lt;=5,"3-5 Years",IF(Table_1[[#This Row],[Years At Company]]&lt;=8,"6-8 Years",IF(Table_1[[#This Row],[Years At Company]]&lt;=11,"9-11 Years","12+ Years"))))</f>
        <v>3-5 Years</v>
      </c>
    </row>
    <row r="1331" spans="1:48"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c r="AS1331" s="13" t="str">
        <f>IF(Data!Q1331&lt;=25,"18-25",IF(Data!Q1331&lt;=35,"26-35",IF(Data!Q1331&lt;=45,"36-45","46+")))</f>
        <v>26-35</v>
      </c>
      <c r="AT1331" s="13" t="str">
        <f t="shared" si="20"/>
        <v>Early Career</v>
      </c>
      <c r="AU1331" t="str">
        <f>IF(Table_1[[#This Row],[Percent Salary Hike]]&lt;=12,"10-12%",IF(Table_1[[#This Row],[Percent Salary Hike]]&lt;=15,"13-15%",IF(Table_1[[#This Row],[Percent Salary Hike]]&lt;=18,"16-18%",IF(Table_1[[#This Row],[Percent Salary Hike]]&lt;=21,"19-21%","22%+"))))</f>
        <v>16-18%</v>
      </c>
      <c r="AV1331" t="str">
        <f>IF(Table_1[[#This Row],[Years At Company]]&lt;=2,"0-2 Years",IF(Table_1[[#This Row],[Years At Company]]&lt;=5,"3-5 Years",IF(Table_1[[#This Row],[Years At Company]]&lt;=8,"6-8 Years",IF(Table_1[[#This Row],[Years At Company]]&lt;=11,"9-11 Years","12+ Years"))))</f>
        <v>0-2 Years</v>
      </c>
    </row>
    <row r="1332" spans="1:48"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c r="AS1332" s="13" t="str">
        <f>IF(Data!Q1332&lt;=25,"18-25",IF(Data!Q1332&lt;=35,"26-35",IF(Data!Q1332&lt;=45,"36-45","46+")))</f>
        <v>26-35</v>
      </c>
      <c r="AT1332" s="13" t="str">
        <f t="shared" si="20"/>
        <v>Early Career</v>
      </c>
      <c r="AU1332" t="str">
        <f>IF(Table_1[[#This Row],[Percent Salary Hike]]&lt;=12,"10-12%",IF(Table_1[[#This Row],[Percent Salary Hike]]&lt;=15,"13-15%",IF(Table_1[[#This Row],[Percent Salary Hike]]&lt;=18,"16-18%",IF(Table_1[[#This Row],[Percent Salary Hike]]&lt;=21,"19-21%","22%+"))))</f>
        <v>13-15%</v>
      </c>
      <c r="AV1332" t="str">
        <f>IF(Table_1[[#This Row],[Years At Company]]&lt;=2,"0-2 Years",IF(Table_1[[#This Row],[Years At Company]]&lt;=5,"3-5 Years",IF(Table_1[[#This Row],[Years At Company]]&lt;=8,"6-8 Years",IF(Table_1[[#This Row],[Years At Company]]&lt;=11,"9-11 Years","12+ Years"))))</f>
        <v>9-11 Years</v>
      </c>
    </row>
    <row r="1333" spans="1:48"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c r="AS1333" s="13" t="str">
        <f>IF(Data!Q1333&lt;=25,"18-25",IF(Data!Q1333&lt;=35,"26-35",IF(Data!Q1333&lt;=45,"36-45","46+")))</f>
        <v>46+</v>
      </c>
      <c r="AT1333" s="13" t="str">
        <f t="shared" si="20"/>
        <v>Senior</v>
      </c>
      <c r="AU1333" t="str">
        <f>IF(Table_1[[#This Row],[Percent Salary Hike]]&lt;=12,"10-12%",IF(Table_1[[#This Row],[Percent Salary Hike]]&lt;=15,"13-15%",IF(Table_1[[#This Row],[Percent Salary Hike]]&lt;=18,"16-18%",IF(Table_1[[#This Row],[Percent Salary Hike]]&lt;=21,"19-21%","22%+"))))</f>
        <v>10-12%</v>
      </c>
      <c r="AV1333" t="str">
        <f>IF(Table_1[[#This Row],[Years At Company]]&lt;=2,"0-2 Years",IF(Table_1[[#This Row],[Years At Company]]&lt;=5,"3-5 Years",IF(Table_1[[#This Row],[Years At Company]]&lt;=8,"6-8 Years",IF(Table_1[[#This Row],[Years At Company]]&lt;=11,"9-11 Years","12+ Years"))))</f>
        <v>9-11 Years</v>
      </c>
    </row>
    <row r="1334" spans="1:48"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c r="AS1334" s="13" t="str">
        <f>IF(Data!Q1334&lt;=25,"18-25",IF(Data!Q1334&lt;=35,"26-35",IF(Data!Q1334&lt;=45,"36-45","46+")))</f>
        <v>36-45</v>
      </c>
      <c r="AT1334" s="13" t="str">
        <f t="shared" si="20"/>
        <v>Mid Career</v>
      </c>
      <c r="AU1334" t="str">
        <f>IF(Table_1[[#This Row],[Percent Salary Hike]]&lt;=12,"10-12%",IF(Table_1[[#This Row],[Percent Salary Hike]]&lt;=15,"13-15%",IF(Table_1[[#This Row],[Percent Salary Hike]]&lt;=18,"16-18%",IF(Table_1[[#This Row],[Percent Salary Hike]]&lt;=21,"19-21%","22%+"))))</f>
        <v>10-12%</v>
      </c>
      <c r="AV1334" t="str">
        <f>IF(Table_1[[#This Row],[Years At Company]]&lt;=2,"0-2 Years",IF(Table_1[[#This Row],[Years At Company]]&lt;=5,"3-5 Years",IF(Table_1[[#This Row],[Years At Company]]&lt;=8,"6-8 Years",IF(Table_1[[#This Row],[Years At Company]]&lt;=11,"9-11 Years","12+ Years"))))</f>
        <v>0-2 Years</v>
      </c>
    </row>
    <row r="1335" spans="1:48"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c r="AS1335" s="13" t="str">
        <f>IF(Data!Q1335&lt;=25,"18-25",IF(Data!Q1335&lt;=35,"26-35",IF(Data!Q1335&lt;=45,"36-45","46+")))</f>
        <v>26-35</v>
      </c>
      <c r="AT1335" s="13" t="str">
        <f t="shared" si="20"/>
        <v>Early Career</v>
      </c>
      <c r="AU1335" t="str">
        <f>IF(Table_1[[#This Row],[Percent Salary Hike]]&lt;=12,"10-12%",IF(Table_1[[#This Row],[Percent Salary Hike]]&lt;=15,"13-15%",IF(Table_1[[#This Row],[Percent Salary Hike]]&lt;=18,"16-18%",IF(Table_1[[#This Row],[Percent Salary Hike]]&lt;=21,"19-21%","22%+"))))</f>
        <v>13-15%</v>
      </c>
      <c r="AV1335" t="str">
        <f>IF(Table_1[[#This Row],[Years At Company]]&lt;=2,"0-2 Years",IF(Table_1[[#This Row],[Years At Company]]&lt;=5,"3-5 Years",IF(Table_1[[#This Row],[Years At Company]]&lt;=8,"6-8 Years",IF(Table_1[[#This Row],[Years At Company]]&lt;=11,"9-11 Years","12+ Years"))))</f>
        <v>9-11 Years</v>
      </c>
    </row>
    <row r="1336" spans="1:48"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c r="AS1336" s="13" t="str">
        <f>IF(Data!Q1336&lt;=25,"18-25",IF(Data!Q1336&lt;=35,"26-35",IF(Data!Q1336&lt;=45,"36-45","46+")))</f>
        <v>46+</v>
      </c>
      <c r="AT1336" s="13" t="str">
        <f t="shared" si="20"/>
        <v>Senior</v>
      </c>
      <c r="AU1336" t="str">
        <f>IF(Table_1[[#This Row],[Percent Salary Hike]]&lt;=12,"10-12%",IF(Table_1[[#This Row],[Percent Salary Hike]]&lt;=15,"13-15%",IF(Table_1[[#This Row],[Percent Salary Hike]]&lt;=18,"16-18%",IF(Table_1[[#This Row],[Percent Salary Hike]]&lt;=21,"19-21%","22%+"))))</f>
        <v>16-18%</v>
      </c>
      <c r="AV1336" t="str">
        <f>IF(Table_1[[#This Row],[Years At Company]]&lt;=2,"0-2 Years",IF(Table_1[[#This Row],[Years At Company]]&lt;=5,"3-5 Years",IF(Table_1[[#This Row],[Years At Company]]&lt;=8,"6-8 Years",IF(Table_1[[#This Row],[Years At Company]]&lt;=11,"9-11 Years","12+ Years"))))</f>
        <v>0-2 Years</v>
      </c>
    </row>
    <row r="1337" spans="1:48"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c r="AS1337" s="13" t="str">
        <f>IF(Data!Q1337&lt;=25,"18-25",IF(Data!Q1337&lt;=35,"26-35",IF(Data!Q1337&lt;=45,"36-45","46+")))</f>
        <v>36-45</v>
      </c>
      <c r="AT1337" s="13" t="str">
        <f t="shared" si="20"/>
        <v>Mid Career</v>
      </c>
      <c r="AU1337" t="str">
        <f>IF(Table_1[[#This Row],[Percent Salary Hike]]&lt;=12,"10-12%",IF(Table_1[[#This Row],[Percent Salary Hike]]&lt;=15,"13-15%",IF(Table_1[[#This Row],[Percent Salary Hike]]&lt;=18,"16-18%",IF(Table_1[[#This Row],[Percent Salary Hike]]&lt;=21,"19-21%","22%+"))))</f>
        <v>16-18%</v>
      </c>
      <c r="AV1337" t="str">
        <f>IF(Table_1[[#This Row],[Years At Company]]&lt;=2,"0-2 Years",IF(Table_1[[#This Row],[Years At Company]]&lt;=5,"3-5 Years",IF(Table_1[[#This Row],[Years At Company]]&lt;=8,"6-8 Years",IF(Table_1[[#This Row],[Years At Company]]&lt;=11,"9-11 Years","12+ Years"))))</f>
        <v>9-11 Years</v>
      </c>
    </row>
    <row r="1338" spans="1:48"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c r="AS1338" s="13" t="str">
        <f>IF(Data!Q1338&lt;=25,"18-25",IF(Data!Q1338&lt;=35,"26-35",IF(Data!Q1338&lt;=45,"36-45","46+")))</f>
        <v>26-35</v>
      </c>
      <c r="AT1338" s="13" t="str">
        <f t="shared" si="20"/>
        <v>Early Career</v>
      </c>
      <c r="AU1338" t="str">
        <f>IF(Table_1[[#This Row],[Percent Salary Hike]]&lt;=12,"10-12%",IF(Table_1[[#This Row],[Percent Salary Hike]]&lt;=15,"13-15%",IF(Table_1[[#This Row],[Percent Salary Hike]]&lt;=18,"16-18%",IF(Table_1[[#This Row],[Percent Salary Hike]]&lt;=21,"19-21%","22%+"))))</f>
        <v>13-15%</v>
      </c>
      <c r="AV1338" t="str">
        <f>IF(Table_1[[#This Row],[Years At Company]]&lt;=2,"0-2 Years",IF(Table_1[[#This Row],[Years At Company]]&lt;=5,"3-5 Years",IF(Table_1[[#This Row],[Years At Company]]&lt;=8,"6-8 Years",IF(Table_1[[#This Row],[Years At Company]]&lt;=11,"9-11 Years","12+ Years"))))</f>
        <v>3-5 Years</v>
      </c>
    </row>
    <row r="1339" spans="1:48"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c r="AS1339" s="13" t="str">
        <f>IF(Data!Q1339&lt;=25,"18-25",IF(Data!Q1339&lt;=35,"26-35",IF(Data!Q1339&lt;=45,"36-45","46+")))</f>
        <v>18-25</v>
      </c>
      <c r="AT1339" s="13" t="str">
        <f t="shared" si="20"/>
        <v>Young</v>
      </c>
      <c r="AU1339" t="str">
        <f>IF(Table_1[[#This Row],[Percent Salary Hike]]&lt;=12,"10-12%",IF(Table_1[[#This Row],[Percent Salary Hike]]&lt;=15,"13-15%",IF(Table_1[[#This Row],[Percent Salary Hike]]&lt;=18,"16-18%",IF(Table_1[[#This Row],[Percent Salary Hike]]&lt;=21,"19-21%","22%+"))))</f>
        <v>10-12%</v>
      </c>
      <c r="AV1339" t="str">
        <f>IF(Table_1[[#This Row],[Years At Company]]&lt;=2,"0-2 Years",IF(Table_1[[#This Row],[Years At Company]]&lt;=5,"3-5 Years",IF(Table_1[[#This Row],[Years At Company]]&lt;=8,"6-8 Years",IF(Table_1[[#This Row],[Years At Company]]&lt;=11,"9-11 Years","12+ Years"))))</f>
        <v>0-2 Years</v>
      </c>
    </row>
    <row r="1340" spans="1:48"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c r="AS1340" s="13" t="str">
        <f>IF(Data!Q1340&lt;=25,"18-25",IF(Data!Q1340&lt;=35,"26-35",IF(Data!Q1340&lt;=45,"36-45","46+")))</f>
        <v>36-45</v>
      </c>
      <c r="AT1340" s="13" t="str">
        <f t="shared" si="20"/>
        <v>Mid Career</v>
      </c>
      <c r="AU1340" t="str">
        <f>IF(Table_1[[#This Row],[Percent Salary Hike]]&lt;=12,"10-12%",IF(Table_1[[#This Row],[Percent Salary Hike]]&lt;=15,"13-15%",IF(Table_1[[#This Row],[Percent Salary Hike]]&lt;=18,"16-18%",IF(Table_1[[#This Row],[Percent Salary Hike]]&lt;=21,"19-21%","22%+"))))</f>
        <v>16-18%</v>
      </c>
      <c r="AV1340" t="str">
        <f>IF(Table_1[[#This Row],[Years At Company]]&lt;=2,"0-2 Years",IF(Table_1[[#This Row],[Years At Company]]&lt;=5,"3-5 Years",IF(Table_1[[#This Row],[Years At Company]]&lt;=8,"6-8 Years",IF(Table_1[[#This Row],[Years At Company]]&lt;=11,"9-11 Years","12+ Years"))))</f>
        <v>0-2 Years</v>
      </c>
    </row>
    <row r="1341" spans="1:48"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c r="AS1341" s="13" t="str">
        <f>IF(Data!Q1341&lt;=25,"18-25",IF(Data!Q1341&lt;=35,"26-35",IF(Data!Q1341&lt;=45,"36-45","46+")))</f>
        <v>26-35</v>
      </c>
      <c r="AT1341" s="13" t="str">
        <f t="shared" si="20"/>
        <v>Early Career</v>
      </c>
      <c r="AU1341" t="str">
        <f>IF(Table_1[[#This Row],[Percent Salary Hike]]&lt;=12,"10-12%",IF(Table_1[[#This Row],[Percent Salary Hike]]&lt;=15,"13-15%",IF(Table_1[[#This Row],[Percent Salary Hike]]&lt;=18,"16-18%",IF(Table_1[[#This Row],[Percent Salary Hike]]&lt;=21,"19-21%","22%+"))))</f>
        <v>19-21%</v>
      </c>
      <c r="AV1341" t="str">
        <f>IF(Table_1[[#This Row],[Years At Company]]&lt;=2,"0-2 Years",IF(Table_1[[#This Row],[Years At Company]]&lt;=5,"3-5 Years",IF(Table_1[[#This Row],[Years At Company]]&lt;=8,"6-8 Years",IF(Table_1[[#This Row],[Years At Company]]&lt;=11,"9-11 Years","12+ Years"))))</f>
        <v>9-11 Years</v>
      </c>
    </row>
    <row r="1342" spans="1:48"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c r="AS1342" s="13" t="str">
        <f>IF(Data!Q1342&lt;=25,"18-25",IF(Data!Q1342&lt;=35,"26-35",IF(Data!Q1342&lt;=45,"36-45","46+")))</f>
        <v>36-45</v>
      </c>
      <c r="AT1342" s="13" t="str">
        <f t="shared" si="20"/>
        <v>Mid Career</v>
      </c>
      <c r="AU1342" t="str">
        <f>IF(Table_1[[#This Row],[Percent Salary Hike]]&lt;=12,"10-12%",IF(Table_1[[#This Row],[Percent Salary Hike]]&lt;=15,"13-15%",IF(Table_1[[#This Row],[Percent Salary Hike]]&lt;=18,"16-18%",IF(Table_1[[#This Row],[Percent Salary Hike]]&lt;=21,"19-21%","22%+"))))</f>
        <v>22%+</v>
      </c>
      <c r="AV1342" t="str">
        <f>IF(Table_1[[#This Row],[Years At Company]]&lt;=2,"0-2 Years",IF(Table_1[[#This Row],[Years At Company]]&lt;=5,"3-5 Years",IF(Table_1[[#This Row],[Years At Company]]&lt;=8,"6-8 Years",IF(Table_1[[#This Row],[Years At Company]]&lt;=11,"9-11 Years","12+ Years"))))</f>
        <v>6-8 Years</v>
      </c>
    </row>
    <row r="1343" spans="1:48"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c r="AS1343" s="13" t="str">
        <f>IF(Data!Q1343&lt;=25,"18-25",IF(Data!Q1343&lt;=35,"26-35",IF(Data!Q1343&lt;=45,"36-45","46+")))</f>
        <v>46+</v>
      </c>
      <c r="AT1343" s="13" t="str">
        <f t="shared" si="20"/>
        <v>Senior</v>
      </c>
      <c r="AU1343" t="str">
        <f>IF(Table_1[[#This Row],[Percent Salary Hike]]&lt;=12,"10-12%",IF(Table_1[[#This Row],[Percent Salary Hike]]&lt;=15,"13-15%",IF(Table_1[[#This Row],[Percent Salary Hike]]&lt;=18,"16-18%",IF(Table_1[[#This Row],[Percent Salary Hike]]&lt;=21,"19-21%","22%+"))))</f>
        <v>19-21%</v>
      </c>
      <c r="AV1343" t="str">
        <f>IF(Table_1[[#This Row],[Years At Company]]&lt;=2,"0-2 Years",IF(Table_1[[#This Row],[Years At Company]]&lt;=5,"3-5 Years",IF(Table_1[[#This Row],[Years At Company]]&lt;=8,"6-8 Years",IF(Table_1[[#This Row],[Years At Company]]&lt;=11,"9-11 Years","12+ Years"))))</f>
        <v>12+ Years</v>
      </c>
    </row>
    <row r="1344" spans="1:48"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c r="AS1344" s="13" t="str">
        <f>IF(Data!Q1344&lt;=25,"18-25",IF(Data!Q1344&lt;=35,"26-35",IF(Data!Q1344&lt;=45,"36-45","46+")))</f>
        <v>36-45</v>
      </c>
      <c r="AT1344" s="13" t="str">
        <f t="shared" si="20"/>
        <v>Mid Career</v>
      </c>
      <c r="AU1344" t="str">
        <f>IF(Table_1[[#This Row],[Percent Salary Hike]]&lt;=12,"10-12%",IF(Table_1[[#This Row],[Percent Salary Hike]]&lt;=15,"13-15%",IF(Table_1[[#This Row],[Percent Salary Hike]]&lt;=18,"16-18%",IF(Table_1[[#This Row],[Percent Salary Hike]]&lt;=21,"19-21%","22%+"))))</f>
        <v>22%+</v>
      </c>
      <c r="AV1344" t="str">
        <f>IF(Table_1[[#This Row],[Years At Company]]&lt;=2,"0-2 Years",IF(Table_1[[#This Row],[Years At Company]]&lt;=5,"3-5 Years",IF(Table_1[[#This Row],[Years At Company]]&lt;=8,"6-8 Years",IF(Table_1[[#This Row],[Years At Company]]&lt;=11,"9-11 Years","12+ Years"))))</f>
        <v>3-5 Years</v>
      </c>
    </row>
    <row r="1345" spans="1:48"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c r="AS1345" s="13" t="str">
        <f>IF(Data!Q1345&lt;=25,"18-25",IF(Data!Q1345&lt;=35,"26-35",IF(Data!Q1345&lt;=45,"36-45","46+")))</f>
        <v>26-35</v>
      </c>
      <c r="AT1345" s="13" t="str">
        <f t="shared" si="20"/>
        <v>Early Career</v>
      </c>
      <c r="AU1345" t="str">
        <f>IF(Table_1[[#This Row],[Percent Salary Hike]]&lt;=12,"10-12%",IF(Table_1[[#This Row],[Percent Salary Hike]]&lt;=15,"13-15%",IF(Table_1[[#This Row],[Percent Salary Hike]]&lt;=18,"16-18%",IF(Table_1[[#This Row],[Percent Salary Hike]]&lt;=21,"19-21%","22%+"))))</f>
        <v>19-21%</v>
      </c>
      <c r="AV1345" t="str">
        <f>IF(Table_1[[#This Row],[Years At Company]]&lt;=2,"0-2 Years",IF(Table_1[[#This Row],[Years At Company]]&lt;=5,"3-5 Years",IF(Table_1[[#This Row],[Years At Company]]&lt;=8,"6-8 Years",IF(Table_1[[#This Row],[Years At Company]]&lt;=11,"9-11 Years","12+ Years"))))</f>
        <v>3-5 Years</v>
      </c>
    </row>
    <row r="1346" spans="1:48"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c r="AS1346" s="13" t="str">
        <f>IF(Data!Q1346&lt;=25,"18-25",IF(Data!Q1346&lt;=35,"26-35",IF(Data!Q1346&lt;=45,"36-45","46+")))</f>
        <v>36-45</v>
      </c>
      <c r="AT1346" s="13" t="str">
        <f t="shared" ref="AT1346:AT1409" si="21">IF(AS1346="18-25","Young",IF(AS1346="26-35","Early Career",IF(AS1346="36-45","Mid Career","Senior")))</f>
        <v>Mid Career</v>
      </c>
      <c r="AU1346" t="str">
        <f>IF(Table_1[[#This Row],[Percent Salary Hike]]&lt;=12,"10-12%",IF(Table_1[[#This Row],[Percent Salary Hike]]&lt;=15,"13-15%",IF(Table_1[[#This Row],[Percent Salary Hike]]&lt;=18,"16-18%",IF(Table_1[[#This Row],[Percent Salary Hike]]&lt;=21,"19-21%","22%+"))))</f>
        <v>19-21%</v>
      </c>
      <c r="AV1346" t="str">
        <f>IF(Table_1[[#This Row],[Years At Company]]&lt;=2,"0-2 Years",IF(Table_1[[#This Row],[Years At Company]]&lt;=5,"3-5 Years",IF(Table_1[[#This Row],[Years At Company]]&lt;=8,"6-8 Years",IF(Table_1[[#This Row],[Years At Company]]&lt;=11,"9-11 Years","12+ Years"))))</f>
        <v>3-5 Years</v>
      </c>
    </row>
    <row r="1347" spans="1:48"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c r="AS1347" s="13" t="str">
        <f>IF(Data!Q1347&lt;=25,"18-25",IF(Data!Q1347&lt;=35,"26-35",IF(Data!Q1347&lt;=45,"36-45","46+")))</f>
        <v>26-35</v>
      </c>
      <c r="AT1347" s="13" t="str">
        <f t="shared" si="21"/>
        <v>Early Career</v>
      </c>
      <c r="AU1347" t="str">
        <f>IF(Table_1[[#This Row],[Percent Salary Hike]]&lt;=12,"10-12%",IF(Table_1[[#This Row],[Percent Salary Hike]]&lt;=15,"13-15%",IF(Table_1[[#This Row],[Percent Salary Hike]]&lt;=18,"16-18%",IF(Table_1[[#This Row],[Percent Salary Hike]]&lt;=21,"19-21%","22%+"))))</f>
        <v>19-21%</v>
      </c>
      <c r="AV1347" t="str">
        <f>IF(Table_1[[#This Row],[Years At Company]]&lt;=2,"0-2 Years",IF(Table_1[[#This Row],[Years At Company]]&lt;=5,"3-5 Years",IF(Table_1[[#This Row],[Years At Company]]&lt;=8,"6-8 Years",IF(Table_1[[#This Row],[Years At Company]]&lt;=11,"9-11 Years","12+ Years"))))</f>
        <v>3-5 Years</v>
      </c>
    </row>
    <row r="1348" spans="1:48"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c r="AS1348" s="13" t="str">
        <f>IF(Data!Q1348&lt;=25,"18-25",IF(Data!Q1348&lt;=35,"26-35",IF(Data!Q1348&lt;=45,"36-45","46+")))</f>
        <v>26-35</v>
      </c>
      <c r="AT1348" s="13" t="str">
        <f t="shared" si="21"/>
        <v>Early Career</v>
      </c>
      <c r="AU1348" t="str">
        <f>IF(Table_1[[#This Row],[Percent Salary Hike]]&lt;=12,"10-12%",IF(Table_1[[#This Row],[Percent Salary Hike]]&lt;=15,"13-15%",IF(Table_1[[#This Row],[Percent Salary Hike]]&lt;=18,"16-18%",IF(Table_1[[#This Row],[Percent Salary Hike]]&lt;=21,"19-21%","22%+"))))</f>
        <v>19-21%</v>
      </c>
      <c r="AV1348" t="str">
        <f>IF(Table_1[[#This Row],[Years At Company]]&lt;=2,"0-2 Years",IF(Table_1[[#This Row],[Years At Company]]&lt;=5,"3-5 Years",IF(Table_1[[#This Row],[Years At Company]]&lt;=8,"6-8 Years",IF(Table_1[[#This Row],[Years At Company]]&lt;=11,"9-11 Years","12+ Years"))))</f>
        <v>0-2 Years</v>
      </c>
    </row>
    <row r="1349" spans="1:48"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c r="AS1349" s="13" t="str">
        <f>IF(Data!Q1349&lt;=25,"18-25",IF(Data!Q1349&lt;=35,"26-35",IF(Data!Q1349&lt;=45,"36-45","46+")))</f>
        <v>36-45</v>
      </c>
      <c r="AT1349" s="13" t="str">
        <f t="shared" si="21"/>
        <v>Mid Career</v>
      </c>
      <c r="AU1349" t="str">
        <f>IF(Table_1[[#This Row],[Percent Salary Hike]]&lt;=12,"10-12%",IF(Table_1[[#This Row],[Percent Salary Hike]]&lt;=15,"13-15%",IF(Table_1[[#This Row],[Percent Salary Hike]]&lt;=18,"16-18%",IF(Table_1[[#This Row],[Percent Salary Hike]]&lt;=21,"19-21%","22%+"))))</f>
        <v>22%+</v>
      </c>
      <c r="AV1349" t="str">
        <f>IF(Table_1[[#This Row],[Years At Company]]&lt;=2,"0-2 Years",IF(Table_1[[#This Row],[Years At Company]]&lt;=5,"3-5 Years",IF(Table_1[[#This Row],[Years At Company]]&lt;=8,"6-8 Years",IF(Table_1[[#This Row],[Years At Company]]&lt;=11,"9-11 Years","12+ Years"))))</f>
        <v>12+ Years</v>
      </c>
    </row>
    <row r="1350" spans="1:48"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c r="AS1350" s="13" t="str">
        <f>IF(Data!Q1350&lt;=25,"18-25",IF(Data!Q1350&lt;=35,"26-35",IF(Data!Q1350&lt;=45,"36-45","46+")))</f>
        <v>46+</v>
      </c>
      <c r="AT1350" s="13" t="str">
        <f t="shared" si="21"/>
        <v>Senior</v>
      </c>
      <c r="AU1350" t="str">
        <f>IF(Table_1[[#This Row],[Percent Salary Hike]]&lt;=12,"10-12%",IF(Table_1[[#This Row],[Percent Salary Hike]]&lt;=15,"13-15%",IF(Table_1[[#This Row],[Percent Salary Hike]]&lt;=18,"16-18%",IF(Table_1[[#This Row],[Percent Salary Hike]]&lt;=21,"19-21%","22%+"))))</f>
        <v>22%+</v>
      </c>
      <c r="AV1350" t="str">
        <f>IF(Table_1[[#This Row],[Years At Company]]&lt;=2,"0-2 Years",IF(Table_1[[#This Row],[Years At Company]]&lt;=5,"3-5 Years",IF(Table_1[[#This Row],[Years At Company]]&lt;=8,"6-8 Years",IF(Table_1[[#This Row],[Years At Company]]&lt;=11,"9-11 Years","12+ Years"))))</f>
        <v>3-5 Years</v>
      </c>
    </row>
    <row r="1351" spans="1:48"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c r="AS1351" s="13" t="str">
        <f>IF(Data!Q1351&lt;=25,"18-25",IF(Data!Q1351&lt;=35,"26-35",IF(Data!Q1351&lt;=45,"36-45","46+")))</f>
        <v>46+</v>
      </c>
      <c r="AT1351" s="13" t="str">
        <f t="shared" si="21"/>
        <v>Senior</v>
      </c>
      <c r="AU1351" t="str">
        <f>IF(Table_1[[#This Row],[Percent Salary Hike]]&lt;=12,"10-12%",IF(Table_1[[#This Row],[Percent Salary Hike]]&lt;=15,"13-15%",IF(Table_1[[#This Row],[Percent Salary Hike]]&lt;=18,"16-18%",IF(Table_1[[#This Row],[Percent Salary Hike]]&lt;=21,"19-21%","22%+"))))</f>
        <v>22%+</v>
      </c>
      <c r="AV1351" t="str">
        <f>IF(Table_1[[#This Row],[Years At Company]]&lt;=2,"0-2 Years",IF(Table_1[[#This Row],[Years At Company]]&lt;=5,"3-5 Years",IF(Table_1[[#This Row],[Years At Company]]&lt;=8,"6-8 Years",IF(Table_1[[#This Row],[Years At Company]]&lt;=11,"9-11 Years","12+ Years"))))</f>
        <v>9-11 Years</v>
      </c>
    </row>
    <row r="1352" spans="1:48"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c r="AS1352" s="13" t="str">
        <f>IF(Data!Q1352&lt;=25,"18-25",IF(Data!Q1352&lt;=35,"26-35",IF(Data!Q1352&lt;=45,"36-45","46+")))</f>
        <v>46+</v>
      </c>
      <c r="AT1352" s="13" t="str">
        <f t="shared" si="21"/>
        <v>Senior</v>
      </c>
      <c r="AU1352" t="str">
        <f>IF(Table_1[[#This Row],[Percent Salary Hike]]&lt;=12,"10-12%",IF(Table_1[[#This Row],[Percent Salary Hike]]&lt;=15,"13-15%",IF(Table_1[[#This Row],[Percent Salary Hike]]&lt;=18,"16-18%",IF(Table_1[[#This Row],[Percent Salary Hike]]&lt;=21,"19-21%","22%+"))))</f>
        <v>22%+</v>
      </c>
      <c r="AV1352" t="str">
        <f>IF(Table_1[[#This Row],[Years At Company]]&lt;=2,"0-2 Years",IF(Table_1[[#This Row],[Years At Company]]&lt;=5,"3-5 Years",IF(Table_1[[#This Row],[Years At Company]]&lt;=8,"6-8 Years",IF(Table_1[[#This Row],[Years At Company]]&lt;=11,"9-11 Years","12+ Years"))))</f>
        <v>3-5 Years</v>
      </c>
    </row>
    <row r="1353" spans="1:48"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c r="AS1353" s="13" t="str">
        <f>IF(Data!Q1353&lt;=25,"18-25",IF(Data!Q1353&lt;=35,"26-35",IF(Data!Q1353&lt;=45,"36-45","46+")))</f>
        <v>26-35</v>
      </c>
      <c r="AT1353" s="13" t="str">
        <f t="shared" si="21"/>
        <v>Early Career</v>
      </c>
      <c r="AU1353" t="str">
        <f>IF(Table_1[[#This Row],[Percent Salary Hike]]&lt;=12,"10-12%",IF(Table_1[[#This Row],[Percent Salary Hike]]&lt;=15,"13-15%",IF(Table_1[[#This Row],[Percent Salary Hike]]&lt;=18,"16-18%",IF(Table_1[[#This Row],[Percent Salary Hike]]&lt;=21,"19-21%","22%+"))))</f>
        <v>22%+</v>
      </c>
      <c r="AV1353" t="str">
        <f>IF(Table_1[[#This Row],[Years At Company]]&lt;=2,"0-2 Years",IF(Table_1[[#This Row],[Years At Company]]&lt;=5,"3-5 Years",IF(Table_1[[#This Row],[Years At Company]]&lt;=8,"6-8 Years",IF(Table_1[[#This Row],[Years At Company]]&lt;=11,"9-11 Years","12+ Years"))))</f>
        <v>3-5 Years</v>
      </c>
    </row>
    <row r="1354" spans="1:48"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c r="AS1354" s="13" t="str">
        <f>IF(Data!Q1354&lt;=25,"18-25",IF(Data!Q1354&lt;=35,"26-35",IF(Data!Q1354&lt;=45,"36-45","46+")))</f>
        <v>26-35</v>
      </c>
      <c r="AT1354" s="13" t="str">
        <f t="shared" si="21"/>
        <v>Early Career</v>
      </c>
      <c r="AU1354" t="str">
        <f>IF(Table_1[[#This Row],[Percent Salary Hike]]&lt;=12,"10-12%",IF(Table_1[[#This Row],[Percent Salary Hike]]&lt;=15,"13-15%",IF(Table_1[[#This Row],[Percent Salary Hike]]&lt;=18,"16-18%",IF(Table_1[[#This Row],[Percent Salary Hike]]&lt;=21,"19-21%","22%+"))))</f>
        <v>19-21%</v>
      </c>
      <c r="AV1354" t="str">
        <f>IF(Table_1[[#This Row],[Years At Company]]&lt;=2,"0-2 Years",IF(Table_1[[#This Row],[Years At Company]]&lt;=5,"3-5 Years",IF(Table_1[[#This Row],[Years At Company]]&lt;=8,"6-8 Years",IF(Table_1[[#This Row],[Years At Company]]&lt;=11,"9-11 Years","12+ Years"))))</f>
        <v>9-11 Years</v>
      </c>
    </row>
    <row r="1355" spans="1:48"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c r="AS1355" s="13" t="str">
        <f>IF(Data!Q1355&lt;=25,"18-25",IF(Data!Q1355&lt;=35,"26-35",IF(Data!Q1355&lt;=45,"36-45","46+")))</f>
        <v>36-45</v>
      </c>
      <c r="AT1355" s="13" t="str">
        <f t="shared" si="21"/>
        <v>Mid Career</v>
      </c>
      <c r="AU1355" t="str">
        <f>IF(Table_1[[#This Row],[Percent Salary Hike]]&lt;=12,"10-12%",IF(Table_1[[#This Row],[Percent Salary Hike]]&lt;=15,"13-15%",IF(Table_1[[#This Row],[Percent Salary Hike]]&lt;=18,"16-18%",IF(Table_1[[#This Row],[Percent Salary Hike]]&lt;=21,"19-21%","22%+"))))</f>
        <v>19-21%</v>
      </c>
      <c r="AV1355" t="str">
        <f>IF(Table_1[[#This Row],[Years At Company]]&lt;=2,"0-2 Years",IF(Table_1[[#This Row],[Years At Company]]&lt;=5,"3-5 Years",IF(Table_1[[#This Row],[Years At Company]]&lt;=8,"6-8 Years",IF(Table_1[[#This Row],[Years At Company]]&lt;=11,"9-11 Years","12+ Years"))))</f>
        <v>3-5 Years</v>
      </c>
    </row>
    <row r="1356" spans="1:48"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c r="AS1356" s="13" t="str">
        <f>IF(Data!Q1356&lt;=25,"18-25",IF(Data!Q1356&lt;=35,"26-35",IF(Data!Q1356&lt;=45,"36-45","46+")))</f>
        <v>26-35</v>
      </c>
      <c r="AT1356" s="13" t="str">
        <f t="shared" si="21"/>
        <v>Early Career</v>
      </c>
      <c r="AU1356" t="str">
        <f>IF(Table_1[[#This Row],[Percent Salary Hike]]&lt;=12,"10-12%",IF(Table_1[[#This Row],[Percent Salary Hike]]&lt;=15,"13-15%",IF(Table_1[[#This Row],[Percent Salary Hike]]&lt;=18,"16-18%",IF(Table_1[[#This Row],[Percent Salary Hike]]&lt;=21,"19-21%","22%+"))))</f>
        <v>22%+</v>
      </c>
      <c r="AV1356" t="str">
        <f>IF(Table_1[[#This Row],[Years At Company]]&lt;=2,"0-2 Years",IF(Table_1[[#This Row],[Years At Company]]&lt;=5,"3-5 Years",IF(Table_1[[#This Row],[Years At Company]]&lt;=8,"6-8 Years",IF(Table_1[[#This Row],[Years At Company]]&lt;=11,"9-11 Years","12+ Years"))))</f>
        <v>3-5 Years</v>
      </c>
    </row>
    <row r="1357" spans="1:48"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c r="AS1357" s="13" t="str">
        <f>IF(Data!Q1357&lt;=25,"18-25",IF(Data!Q1357&lt;=35,"26-35",IF(Data!Q1357&lt;=45,"36-45","46+")))</f>
        <v>26-35</v>
      </c>
      <c r="AT1357" s="13" t="str">
        <f t="shared" si="21"/>
        <v>Early Career</v>
      </c>
      <c r="AU1357" t="str">
        <f>IF(Table_1[[#This Row],[Percent Salary Hike]]&lt;=12,"10-12%",IF(Table_1[[#This Row],[Percent Salary Hike]]&lt;=15,"13-15%",IF(Table_1[[#This Row],[Percent Salary Hike]]&lt;=18,"16-18%",IF(Table_1[[#This Row],[Percent Salary Hike]]&lt;=21,"19-21%","22%+"))))</f>
        <v>19-21%</v>
      </c>
      <c r="AV1357" t="str">
        <f>IF(Table_1[[#This Row],[Years At Company]]&lt;=2,"0-2 Years",IF(Table_1[[#This Row],[Years At Company]]&lt;=5,"3-5 Years",IF(Table_1[[#This Row],[Years At Company]]&lt;=8,"6-8 Years",IF(Table_1[[#This Row],[Years At Company]]&lt;=11,"9-11 Years","12+ Years"))))</f>
        <v>6-8 Years</v>
      </c>
    </row>
    <row r="1358" spans="1:48"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c r="AS1358" s="13" t="str">
        <f>IF(Data!Q1358&lt;=25,"18-25",IF(Data!Q1358&lt;=35,"26-35",IF(Data!Q1358&lt;=45,"36-45","46+")))</f>
        <v>46+</v>
      </c>
      <c r="AT1358" s="13" t="str">
        <f t="shared" si="21"/>
        <v>Senior</v>
      </c>
      <c r="AU1358" t="str">
        <f>IF(Table_1[[#This Row],[Percent Salary Hike]]&lt;=12,"10-12%",IF(Table_1[[#This Row],[Percent Salary Hike]]&lt;=15,"13-15%",IF(Table_1[[#This Row],[Percent Salary Hike]]&lt;=18,"16-18%",IF(Table_1[[#This Row],[Percent Salary Hike]]&lt;=21,"19-21%","22%+"))))</f>
        <v>19-21%</v>
      </c>
      <c r="AV1358" t="str">
        <f>IF(Table_1[[#This Row],[Years At Company]]&lt;=2,"0-2 Years",IF(Table_1[[#This Row],[Years At Company]]&lt;=5,"3-5 Years",IF(Table_1[[#This Row],[Years At Company]]&lt;=8,"6-8 Years",IF(Table_1[[#This Row],[Years At Company]]&lt;=11,"9-11 Years","12+ Years"))))</f>
        <v>12+ Years</v>
      </c>
    </row>
    <row r="1359" spans="1:48"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c r="AS1359" s="13" t="str">
        <f>IF(Data!Q1359&lt;=25,"18-25",IF(Data!Q1359&lt;=35,"26-35",IF(Data!Q1359&lt;=45,"36-45","46+")))</f>
        <v>36-45</v>
      </c>
      <c r="AT1359" s="13" t="str">
        <f t="shared" si="21"/>
        <v>Mid Career</v>
      </c>
      <c r="AU1359" t="str">
        <f>IF(Table_1[[#This Row],[Percent Salary Hike]]&lt;=12,"10-12%",IF(Table_1[[#This Row],[Percent Salary Hike]]&lt;=15,"13-15%",IF(Table_1[[#This Row],[Percent Salary Hike]]&lt;=18,"16-18%",IF(Table_1[[#This Row],[Percent Salary Hike]]&lt;=21,"19-21%","22%+"))))</f>
        <v>22%+</v>
      </c>
      <c r="AV1359" t="str">
        <f>IF(Table_1[[#This Row],[Years At Company]]&lt;=2,"0-2 Years",IF(Table_1[[#This Row],[Years At Company]]&lt;=5,"3-5 Years",IF(Table_1[[#This Row],[Years At Company]]&lt;=8,"6-8 Years",IF(Table_1[[#This Row],[Years At Company]]&lt;=11,"9-11 Years","12+ Years"))))</f>
        <v>3-5 Years</v>
      </c>
    </row>
    <row r="1360" spans="1:48"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c r="AS1360" s="13" t="str">
        <f>IF(Data!Q1360&lt;=25,"18-25",IF(Data!Q1360&lt;=35,"26-35",IF(Data!Q1360&lt;=45,"36-45","46+")))</f>
        <v>36-45</v>
      </c>
      <c r="AT1360" s="13" t="str">
        <f t="shared" si="21"/>
        <v>Mid Career</v>
      </c>
      <c r="AU1360" t="str">
        <f>IF(Table_1[[#This Row],[Percent Salary Hike]]&lt;=12,"10-12%",IF(Table_1[[#This Row],[Percent Salary Hike]]&lt;=15,"13-15%",IF(Table_1[[#This Row],[Percent Salary Hike]]&lt;=18,"16-18%",IF(Table_1[[#This Row],[Percent Salary Hike]]&lt;=21,"19-21%","22%+"))))</f>
        <v>22%+</v>
      </c>
      <c r="AV1360" t="str">
        <f>IF(Table_1[[#This Row],[Years At Company]]&lt;=2,"0-2 Years",IF(Table_1[[#This Row],[Years At Company]]&lt;=5,"3-5 Years",IF(Table_1[[#This Row],[Years At Company]]&lt;=8,"6-8 Years",IF(Table_1[[#This Row],[Years At Company]]&lt;=11,"9-11 Years","12+ Years"))))</f>
        <v>12+ Years</v>
      </c>
    </row>
    <row r="1361" spans="1:48"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c r="AS1361" s="13" t="str">
        <f>IF(Data!Q1361&lt;=25,"18-25",IF(Data!Q1361&lt;=35,"26-35",IF(Data!Q1361&lt;=45,"36-45","46+")))</f>
        <v>36-45</v>
      </c>
      <c r="AT1361" s="13" t="str">
        <f t="shared" si="21"/>
        <v>Mid Career</v>
      </c>
      <c r="AU1361" t="str">
        <f>IF(Table_1[[#This Row],[Percent Salary Hike]]&lt;=12,"10-12%",IF(Table_1[[#This Row],[Percent Salary Hike]]&lt;=15,"13-15%",IF(Table_1[[#This Row],[Percent Salary Hike]]&lt;=18,"16-18%",IF(Table_1[[#This Row],[Percent Salary Hike]]&lt;=21,"19-21%","22%+"))))</f>
        <v>22%+</v>
      </c>
      <c r="AV1361" t="str">
        <f>IF(Table_1[[#This Row],[Years At Company]]&lt;=2,"0-2 Years",IF(Table_1[[#This Row],[Years At Company]]&lt;=5,"3-5 Years",IF(Table_1[[#This Row],[Years At Company]]&lt;=8,"6-8 Years",IF(Table_1[[#This Row],[Years At Company]]&lt;=11,"9-11 Years","12+ Years"))))</f>
        <v>6-8 Years</v>
      </c>
    </row>
    <row r="1362" spans="1:48"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c r="AS1362" s="13" t="str">
        <f>IF(Data!Q1362&lt;=25,"18-25",IF(Data!Q1362&lt;=35,"26-35",IF(Data!Q1362&lt;=45,"36-45","46+")))</f>
        <v>26-35</v>
      </c>
      <c r="AT1362" s="13" t="str">
        <f t="shared" si="21"/>
        <v>Early Career</v>
      </c>
      <c r="AU1362" t="str">
        <f>IF(Table_1[[#This Row],[Percent Salary Hike]]&lt;=12,"10-12%",IF(Table_1[[#This Row],[Percent Salary Hike]]&lt;=15,"13-15%",IF(Table_1[[#This Row],[Percent Salary Hike]]&lt;=18,"16-18%",IF(Table_1[[#This Row],[Percent Salary Hike]]&lt;=21,"19-21%","22%+"))))</f>
        <v>19-21%</v>
      </c>
      <c r="AV1362" t="str">
        <f>IF(Table_1[[#This Row],[Years At Company]]&lt;=2,"0-2 Years",IF(Table_1[[#This Row],[Years At Company]]&lt;=5,"3-5 Years",IF(Table_1[[#This Row],[Years At Company]]&lt;=8,"6-8 Years",IF(Table_1[[#This Row],[Years At Company]]&lt;=11,"9-11 Years","12+ Years"))))</f>
        <v>6-8 Years</v>
      </c>
    </row>
    <row r="1363" spans="1:48"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c r="AS1363" s="13" t="str">
        <f>IF(Data!Q1363&lt;=25,"18-25",IF(Data!Q1363&lt;=35,"26-35",IF(Data!Q1363&lt;=45,"36-45","46+")))</f>
        <v>46+</v>
      </c>
      <c r="AT1363" s="13" t="str">
        <f t="shared" si="21"/>
        <v>Senior</v>
      </c>
      <c r="AU1363" t="str">
        <f>IF(Table_1[[#This Row],[Percent Salary Hike]]&lt;=12,"10-12%",IF(Table_1[[#This Row],[Percent Salary Hike]]&lt;=15,"13-15%",IF(Table_1[[#This Row],[Percent Salary Hike]]&lt;=18,"16-18%",IF(Table_1[[#This Row],[Percent Salary Hike]]&lt;=21,"19-21%","22%+"))))</f>
        <v>22%+</v>
      </c>
      <c r="AV1363" t="str">
        <f>IF(Table_1[[#This Row],[Years At Company]]&lt;=2,"0-2 Years",IF(Table_1[[#This Row],[Years At Company]]&lt;=5,"3-5 Years",IF(Table_1[[#This Row],[Years At Company]]&lt;=8,"6-8 Years",IF(Table_1[[#This Row],[Years At Company]]&lt;=11,"9-11 Years","12+ Years"))))</f>
        <v>12+ Years</v>
      </c>
    </row>
    <row r="1364" spans="1:48"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c r="AS1364" s="13" t="str">
        <f>IF(Data!Q1364&lt;=25,"18-25",IF(Data!Q1364&lt;=35,"26-35",IF(Data!Q1364&lt;=45,"36-45","46+")))</f>
        <v>36-45</v>
      </c>
      <c r="AT1364" s="13" t="str">
        <f t="shared" si="21"/>
        <v>Mid Career</v>
      </c>
      <c r="AU1364" t="str">
        <f>IF(Table_1[[#This Row],[Percent Salary Hike]]&lt;=12,"10-12%",IF(Table_1[[#This Row],[Percent Salary Hike]]&lt;=15,"13-15%",IF(Table_1[[#This Row],[Percent Salary Hike]]&lt;=18,"16-18%",IF(Table_1[[#This Row],[Percent Salary Hike]]&lt;=21,"19-21%","22%+"))))</f>
        <v>22%+</v>
      </c>
      <c r="AV1364" t="str">
        <f>IF(Table_1[[#This Row],[Years At Company]]&lt;=2,"0-2 Years",IF(Table_1[[#This Row],[Years At Company]]&lt;=5,"3-5 Years",IF(Table_1[[#This Row],[Years At Company]]&lt;=8,"6-8 Years",IF(Table_1[[#This Row],[Years At Company]]&lt;=11,"9-11 Years","12+ Years"))))</f>
        <v>12+ Years</v>
      </c>
    </row>
    <row r="1365" spans="1:48"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c r="AS1365" s="13" t="str">
        <f>IF(Data!Q1365&lt;=25,"18-25",IF(Data!Q1365&lt;=35,"26-35",IF(Data!Q1365&lt;=45,"36-45","46+")))</f>
        <v>36-45</v>
      </c>
      <c r="AT1365" s="13" t="str">
        <f t="shared" si="21"/>
        <v>Mid Career</v>
      </c>
      <c r="AU1365" t="str">
        <f>IF(Table_1[[#This Row],[Percent Salary Hike]]&lt;=12,"10-12%",IF(Table_1[[#This Row],[Percent Salary Hike]]&lt;=15,"13-15%",IF(Table_1[[#This Row],[Percent Salary Hike]]&lt;=18,"16-18%",IF(Table_1[[#This Row],[Percent Salary Hike]]&lt;=21,"19-21%","22%+"))))</f>
        <v>19-21%</v>
      </c>
      <c r="AV1365" t="str">
        <f>IF(Table_1[[#This Row],[Years At Company]]&lt;=2,"0-2 Years",IF(Table_1[[#This Row],[Years At Company]]&lt;=5,"3-5 Years",IF(Table_1[[#This Row],[Years At Company]]&lt;=8,"6-8 Years",IF(Table_1[[#This Row],[Years At Company]]&lt;=11,"9-11 Years","12+ Years"))))</f>
        <v>9-11 Years</v>
      </c>
    </row>
    <row r="1366" spans="1:48"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c r="AS1366" s="13" t="str">
        <f>IF(Data!Q1366&lt;=25,"18-25",IF(Data!Q1366&lt;=35,"26-35",IF(Data!Q1366&lt;=45,"36-45","46+")))</f>
        <v>26-35</v>
      </c>
      <c r="AT1366" s="13" t="str">
        <f t="shared" si="21"/>
        <v>Early Career</v>
      </c>
      <c r="AU1366" t="str">
        <f>IF(Table_1[[#This Row],[Percent Salary Hike]]&lt;=12,"10-12%",IF(Table_1[[#This Row],[Percent Salary Hike]]&lt;=15,"13-15%",IF(Table_1[[#This Row],[Percent Salary Hike]]&lt;=18,"16-18%",IF(Table_1[[#This Row],[Percent Salary Hike]]&lt;=21,"19-21%","22%+"))))</f>
        <v>19-21%</v>
      </c>
      <c r="AV1366" t="str">
        <f>IF(Table_1[[#This Row],[Years At Company]]&lt;=2,"0-2 Years",IF(Table_1[[#This Row],[Years At Company]]&lt;=5,"3-5 Years",IF(Table_1[[#This Row],[Years At Company]]&lt;=8,"6-8 Years",IF(Table_1[[#This Row],[Years At Company]]&lt;=11,"9-11 Years","12+ Years"))))</f>
        <v>9-11 Years</v>
      </c>
    </row>
    <row r="1367" spans="1:48"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c r="AS1367" s="13" t="str">
        <f>IF(Data!Q1367&lt;=25,"18-25",IF(Data!Q1367&lt;=35,"26-35",IF(Data!Q1367&lt;=45,"36-45","46+")))</f>
        <v>26-35</v>
      </c>
      <c r="AT1367" s="13" t="str">
        <f t="shared" si="21"/>
        <v>Early Career</v>
      </c>
      <c r="AU1367" t="str">
        <f>IF(Table_1[[#This Row],[Percent Salary Hike]]&lt;=12,"10-12%",IF(Table_1[[#This Row],[Percent Salary Hike]]&lt;=15,"13-15%",IF(Table_1[[#This Row],[Percent Salary Hike]]&lt;=18,"16-18%",IF(Table_1[[#This Row],[Percent Salary Hike]]&lt;=21,"19-21%","22%+"))))</f>
        <v>19-21%</v>
      </c>
      <c r="AV1367" t="str">
        <f>IF(Table_1[[#This Row],[Years At Company]]&lt;=2,"0-2 Years",IF(Table_1[[#This Row],[Years At Company]]&lt;=5,"3-5 Years",IF(Table_1[[#This Row],[Years At Company]]&lt;=8,"6-8 Years",IF(Table_1[[#This Row],[Years At Company]]&lt;=11,"9-11 Years","12+ Years"))))</f>
        <v>9-11 Years</v>
      </c>
    </row>
    <row r="1368" spans="1:48"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c r="AS1368" s="13" t="str">
        <f>IF(Data!Q1368&lt;=25,"18-25",IF(Data!Q1368&lt;=35,"26-35",IF(Data!Q1368&lt;=45,"36-45","46+")))</f>
        <v>46+</v>
      </c>
      <c r="AT1368" s="13" t="str">
        <f t="shared" si="21"/>
        <v>Senior</v>
      </c>
      <c r="AU1368" t="str">
        <f>IF(Table_1[[#This Row],[Percent Salary Hike]]&lt;=12,"10-12%",IF(Table_1[[#This Row],[Percent Salary Hike]]&lt;=15,"13-15%",IF(Table_1[[#This Row],[Percent Salary Hike]]&lt;=18,"16-18%",IF(Table_1[[#This Row],[Percent Salary Hike]]&lt;=21,"19-21%","22%+"))))</f>
        <v>22%+</v>
      </c>
      <c r="AV1368" t="str">
        <f>IF(Table_1[[#This Row],[Years At Company]]&lt;=2,"0-2 Years",IF(Table_1[[#This Row],[Years At Company]]&lt;=5,"3-5 Years",IF(Table_1[[#This Row],[Years At Company]]&lt;=8,"6-8 Years",IF(Table_1[[#This Row],[Years At Company]]&lt;=11,"9-11 Years","12+ Years"))))</f>
        <v>0-2 Years</v>
      </c>
    </row>
    <row r="1369" spans="1:48"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c r="AS1369" s="13" t="str">
        <f>IF(Data!Q1369&lt;=25,"18-25",IF(Data!Q1369&lt;=35,"26-35",IF(Data!Q1369&lt;=45,"36-45","46+")))</f>
        <v>36-45</v>
      </c>
      <c r="AT1369" s="13" t="str">
        <f t="shared" si="21"/>
        <v>Mid Career</v>
      </c>
      <c r="AU1369" t="str">
        <f>IF(Table_1[[#This Row],[Percent Salary Hike]]&lt;=12,"10-12%",IF(Table_1[[#This Row],[Percent Salary Hike]]&lt;=15,"13-15%",IF(Table_1[[#This Row],[Percent Salary Hike]]&lt;=18,"16-18%",IF(Table_1[[#This Row],[Percent Salary Hike]]&lt;=21,"19-21%","22%+"))))</f>
        <v>19-21%</v>
      </c>
      <c r="AV1369" t="str">
        <f>IF(Table_1[[#This Row],[Years At Company]]&lt;=2,"0-2 Years",IF(Table_1[[#This Row],[Years At Company]]&lt;=5,"3-5 Years",IF(Table_1[[#This Row],[Years At Company]]&lt;=8,"6-8 Years",IF(Table_1[[#This Row],[Years At Company]]&lt;=11,"9-11 Years","12+ Years"))))</f>
        <v>6-8 Years</v>
      </c>
    </row>
    <row r="1370" spans="1:48"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c r="AS1370" s="13" t="str">
        <f>IF(Data!Q1370&lt;=25,"18-25",IF(Data!Q1370&lt;=35,"26-35",IF(Data!Q1370&lt;=45,"36-45","46+")))</f>
        <v>26-35</v>
      </c>
      <c r="AT1370" s="13" t="str">
        <f t="shared" si="21"/>
        <v>Early Career</v>
      </c>
      <c r="AU1370" t="str">
        <f>IF(Table_1[[#This Row],[Percent Salary Hike]]&lt;=12,"10-12%",IF(Table_1[[#This Row],[Percent Salary Hike]]&lt;=15,"13-15%",IF(Table_1[[#This Row],[Percent Salary Hike]]&lt;=18,"16-18%",IF(Table_1[[#This Row],[Percent Salary Hike]]&lt;=21,"19-21%","22%+"))))</f>
        <v>19-21%</v>
      </c>
      <c r="AV1370" t="str">
        <f>IF(Table_1[[#This Row],[Years At Company]]&lt;=2,"0-2 Years",IF(Table_1[[#This Row],[Years At Company]]&lt;=5,"3-5 Years",IF(Table_1[[#This Row],[Years At Company]]&lt;=8,"6-8 Years",IF(Table_1[[#This Row],[Years At Company]]&lt;=11,"9-11 Years","12+ Years"))))</f>
        <v>3-5 Years</v>
      </c>
    </row>
    <row r="1371" spans="1:48"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c r="AS1371" s="13" t="str">
        <f>IF(Data!Q1371&lt;=25,"18-25",IF(Data!Q1371&lt;=35,"26-35",IF(Data!Q1371&lt;=45,"36-45","46+")))</f>
        <v>46+</v>
      </c>
      <c r="AT1371" s="13" t="str">
        <f t="shared" si="21"/>
        <v>Senior</v>
      </c>
      <c r="AU1371" t="str">
        <f>IF(Table_1[[#This Row],[Percent Salary Hike]]&lt;=12,"10-12%",IF(Table_1[[#This Row],[Percent Salary Hike]]&lt;=15,"13-15%",IF(Table_1[[#This Row],[Percent Salary Hike]]&lt;=18,"16-18%",IF(Table_1[[#This Row],[Percent Salary Hike]]&lt;=21,"19-21%","22%+"))))</f>
        <v>19-21%</v>
      </c>
      <c r="AV1371" t="str">
        <f>IF(Table_1[[#This Row],[Years At Company]]&lt;=2,"0-2 Years",IF(Table_1[[#This Row],[Years At Company]]&lt;=5,"3-5 Years",IF(Table_1[[#This Row],[Years At Company]]&lt;=8,"6-8 Years",IF(Table_1[[#This Row],[Years At Company]]&lt;=11,"9-11 Years","12+ Years"))))</f>
        <v>0-2 Years</v>
      </c>
    </row>
    <row r="1372" spans="1:48"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c r="AS1372" s="13" t="str">
        <f>IF(Data!Q1372&lt;=25,"18-25",IF(Data!Q1372&lt;=35,"26-35",IF(Data!Q1372&lt;=45,"36-45","46+")))</f>
        <v>36-45</v>
      </c>
      <c r="AT1372" s="13" t="str">
        <f t="shared" si="21"/>
        <v>Mid Career</v>
      </c>
      <c r="AU1372" t="str">
        <f>IF(Table_1[[#This Row],[Percent Salary Hike]]&lt;=12,"10-12%",IF(Table_1[[#This Row],[Percent Salary Hike]]&lt;=15,"13-15%",IF(Table_1[[#This Row],[Percent Salary Hike]]&lt;=18,"16-18%",IF(Table_1[[#This Row],[Percent Salary Hike]]&lt;=21,"19-21%","22%+"))))</f>
        <v>19-21%</v>
      </c>
      <c r="AV1372" t="str">
        <f>IF(Table_1[[#This Row],[Years At Company]]&lt;=2,"0-2 Years",IF(Table_1[[#This Row],[Years At Company]]&lt;=5,"3-5 Years",IF(Table_1[[#This Row],[Years At Company]]&lt;=8,"6-8 Years",IF(Table_1[[#This Row],[Years At Company]]&lt;=11,"9-11 Years","12+ Years"))))</f>
        <v>3-5 Years</v>
      </c>
    </row>
    <row r="1373" spans="1:48"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c r="AS1373" s="13" t="str">
        <f>IF(Data!Q1373&lt;=25,"18-25",IF(Data!Q1373&lt;=35,"26-35",IF(Data!Q1373&lt;=45,"36-45","46+")))</f>
        <v>36-45</v>
      </c>
      <c r="AT1373" s="13" t="str">
        <f t="shared" si="21"/>
        <v>Mid Career</v>
      </c>
      <c r="AU1373" t="str">
        <f>IF(Table_1[[#This Row],[Percent Salary Hike]]&lt;=12,"10-12%",IF(Table_1[[#This Row],[Percent Salary Hike]]&lt;=15,"13-15%",IF(Table_1[[#This Row],[Percent Salary Hike]]&lt;=18,"16-18%",IF(Table_1[[#This Row],[Percent Salary Hike]]&lt;=21,"19-21%","22%+"))))</f>
        <v>19-21%</v>
      </c>
      <c r="AV1373" t="str">
        <f>IF(Table_1[[#This Row],[Years At Company]]&lt;=2,"0-2 Years",IF(Table_1[[#This Row],[Years At Company]]&lt;=5,"3-5 Years",IF(Table_1[[#This Row],[Years At Company]]&lt;=8,"6-8 Years",IF(Table_1[[#This Row],[Years At Company]]&lt;=11,"9-11 Years","12+ Years"))))</f>
        <v>3-5 Years</v>
      </c>
    </row>
    <row r="1374" spans="1:48"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c r="AS1374" s="13" t="str">
        <f>IF(Data!Q1374&lt;=25,"18-25",IF(Data!Q1374&lt;=35,"26-35",IF(Data!Q1374&lt;=45,"36-45","46+")))</f>
        <v>36-45</v>
      </c>
      <c r="AT1374" s="13" t="str">
        <f t="shared" si="21"/>
        <v>Mid Career</v>
      </c>
      <c r="AU1374" t="str">
        <f>IF(Table_1[[#This Row],[Percent Salary Hike]]&lt;=12,"10-12%",IF(Table_1[[#This Row],[Percent Salary Hike]]&lt;=15,"13-15%",IF(Table_1[[#This Row],[Percent Salary Hike]]&lt;=18,"16-18%",IF(Table_1[[#This Row],[Percent Salary Hike]]&lt;=21,"19-21%","22%+"))))</f>
        <v>22%+</v>
      </c>
      <c r="AV1374" t="str">
        <f>IF(Table_1[[#This Row],[Years At Company]]&lt;=2,"0-2 Years",IF(Table_1[[#This Row],[Years At Company]]&lt;=5,"3-5 Years",IF(Table_1[[#This Row],[Years At Company]]&lt;=8,"6-8 Years",IF(Table_1[[#This Row],[Years At Company]]&lt;=11,"9-11 Years","12+ Years"))))</f>
        <v>3-5 Years</v>
      </c>
    </row>
    <row r="1375" spans="1:48"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c r="AS1375" s="13" t="str">
        <f>IF(Data!Q1375&lt;=25,"18-25",IF(Data!Q1375&lt;=35,"26-35",IF(Data!Q1375&lt;=45,"36-45","46+")))</f>
        <v>36-45</v>
      </c>
      <c r="AT1375" s="13" t="str">
        <f t="shared" si="21"/>
        <v>Mid Career</v>
      </c>
      <c r="AU1375" t="str">
        <f>IF(Table_1[[#This Row],[Percent Salary Hike]]&lt;=12,"10-12%",IF(Table_1[[#This Row],[Percent Salary Hike]]&lt;=15,"13-15%",IF(Table_1[[#This Row],[Percent Salary Hike]]&lt;=18,"16-18%",IF(Table_1[[#This Row],[Percent Salary Hike]]&lt;=21,"19-21%","22%+"))))</f>
        <v>19-21%</v>
      </c>
      <c r="AV1375" t="str">
        <f>IF(Table_1[[#This Row],[Years At Company]]&lt;=2,"0-2 Years",IF(Table_1[[#This Row],[Years At Company]]&lt;=5,"3-5 Years",IF(Table_1[[#This Row],[Years At Company]]&lt;=8,"6-8 Years",IF(Table_1[[#This Row],[Years At Company]]&lt;=11,"9-11 Years","12+ Years"))))</f>
        <v>3-5 Years</v>
      </c>
    </row>
    <row r="1376" spans="1:48"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c r="AS1376" s="13" t="str">
        <f>IF(Data!Q1376&lt;=25,"18-25",IF(Data!Q1376&lt;=35,"26-35",IF(Data!Q1376&lt;=45,"36-45","46+")))</f>
        <v>36-45</v>
      </c>
      <c r="AT1376" s="13" t="str">
        <f t="shared" si="21"/>
        <v>Mid Career</v>
      </c>
      <c r="AU1376" t="str">
        <f>IF(Table_1[[#This Row],[Percent Salary Hike]]&lt;=12,"10-12%",IF(Table_1[[#This Row],[Percent Salary Hike]]&lt;=15,"13-15%",IF(Table_1[[#This Row],[Percent Salary Hike]]&lt;=18,"16-18%",IF(Table_1[[#This Row],[Percent Salary Hike]]&lt;=21,"19-21%","22%+"))))</f>
        <v>22%+</v>
      </c>
      <c r="AV1376" t="str">
        <f>IF(Table_1[[#This Row],[Years At Company]]&lt;=2,"0-2 Years",IF(Table_1[[#This Row],[Years At Company]]&lt;=5,"3-5 Years",IF(Table_1[[#This Row],[Years At Company]]&lt;=8,"6-8 Years",IF(Table_1[[#This Row],[Years At Company]]&lt;=11,"9-11 Years","12+ Years"))))</f>
        <v>9-11 Years</v>
      </c>
    </row>
    <row r="1377" spans="1:48"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c r="AS1377" s="13" t="str">
        <f>IF(Data!Q1377&lt;=25,"18-25",IF(Data!Q1377&lt;=35,"26-35",IF(Data!Q1377&lt;=45,"36-45","46+")))</f>
        <v>46+</v>
      </c>
      <c r="AT1377" s="13" t="str">
        <f t="shared" si="21"/>
        <v>Senior</v>
      </c>
      <c r="AU1377" t="str">
        <f>IF(Table_1[[#This Row],[Percent Salary Hike]]&lt;=12,"10-12%",IF(Table_1[[#This Row],[Percent Salary Hike]]&lt;=15,"13-15%",IF(Table_1[[#This Row],[Percent Salary Hike]]&lt;=18,"16-18%",IF(Table_1[[#This Row],[Percent Salary Hike]]&lt;=21,"19-21%","22%+"))))</f>
        <v>19-21%</v>
      </c>
      <c r="AV1377" t="str">
        <f>IF(Table_1[[#This Row],[Years At Company]]&lt;=2,"0-2 Years",IF(Table_1[[#This Row],[Years At Company]]&lt;=5,"3-5 Years",IF(Table_1[[#This Row],[Years At Company]]&lt;=8,"6-8 Years",IF(Table_1[[#This Row],[Years At Company]]&lt;=11,"9-11 Years","12+ Years"))))</f>
        <v>3-5 Years</v>
      </c>
    </row>
    <row r="1378" spans="1:48"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c r="AS1378" s="13" t="str">
        <f>IF(Data!Q1378&lt;=25,"18-25",IF(Data!Q1378&lt;=35,"26-35",IF(Data!Q1378&lt;=45,"36-45","46+")))</f>
        <v>46+</v>
      </c>
      <c r="AT1378" s="13" t="str">
        <f t="shared" si="21"/>
        <v>Senior</v>
      </c>
      <c r="AU1378" t="str">
        <f>IF(Table_1[[#This Row],[Percent Salary Hike]]&lt;=12,"10-12%",IF(Table_1[[#This Row],[Percent Salary Hike]]&lt;=15,"13-15%",IF(Table_1[[#This Row],[Percent Salary Hike]]&lt;=18,"16-18%",IF(Table_1[[#This Row],[Percent Salary Hike]]&lt;=21,"19-21%","22%+"))))</f>
        <v>22%+</v>
      </c>
      <c r="AV1378" t="str">
        <f>IF(Table_1[[#This Row],[Years At Company]]&lt;=2,"0-2 Years",IF(Table_1[[#This Row],[Years At Company]]&lt;=5,"3-5 Years",IF(Table_1[[#This Row],[Years At Company]]&lt;=8,"6-8 Years",IF(Table_1[[#This Row],[Years At Company]]&lt;=11,"9-11 Years","12+ Years"))))</f>
        <v>12+ Years</v>
      </c>
    </row>
    <row r="1379" spans="1:48"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c r="AS1379" s="13" t="str">
        <f>IF(Data!Q1379&lt;=25,"18-25",IF(Data!Q1379&lt;=35,"26-35",IF(Data!Q1379&lt;=45,"36-45","46+")))</f>
        <v>36-45</v>
      </c>
      <c r="AT1379" s="13" t="str">
        <f t="shared" si="21"/>
        <v>Mid Career</v>
      </c>
      <c r="AU1379" t="str">
        <f>IF(Table_1[[#This Row],[Percent Salary Hike]]&lt;=12,"10-12%",IF(Table_1[[#This Row],[Percent Salary Hike]]&lt;=15,"13-15%",IF(Table_1[[#This Row],[Percent Salary Hike]]&lt;=18,"16-18%",IF(Table_1[[#This Row],[Percent Salary Hike]]&lt;=21,"19-21%","22%+"))))</f>
        <v>22%+</v>
      </c>
      <c r="AV1379" t="str">
        <f>IF(Table_1[[#This Row],[Years At Company]]&lt;=2,"0-2 Years",IF(Table_1[[#This Row],[Years At Company]]&lt;=5,"3-5 Years",IF(Table_1[[#This Row],[Years At Company]]&lt;=8,"6-8 Years",IF(Table_1[[#This Row],[Years At Company]]&lt;=11,"9-11 Years","12+ Years"))))</f>
        <v>12+ Years</v>
      </c>
    </row>
    <row r="1380" spans="1:48"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c r="AS1380" s="13" t="str">
        <f>IF(Data!Q1380&lt;=25,"18-25",IF(Data!Q1380&lt;=35,"26-35",IF(Data!Q1380&lt;=45,"36-45","46+")))</f>
        <v>36-45</v>
      </c>
      <c r="AT1380" s="13" t="str">
        <f t="shared" si="21"/>
        <v>Mid Career</v>
      </c>
      <c r="AU1380" t="str">
        <f>IF(Table_1[[#This Row],[Percent Salary Hike]]&lt;=12,"10-12%",IF(Table_1[[#This Row],[Percent Salary Hike]]&lt;=15,"13-15%",IF(Table_1[[#This Row],[Percent Salary Hike]]&lt;=18,"16-18%",IF(Table_1[[#This Row],[Percent Salary Hike]]&lt;=21,"19-21%","22%+"))))</f>
        <v>22%+</v>
      </c>
      <c r="AV1380" t="str">
        <f>IF(Table_1[[#This Row],[Years At Company]]&lt;=2,"0-2 Years",IF(Table_1[[#This Row],[Years At Company]]&lt;=5,"3-5 Years",IF(Table_1[[#This Row],[Years At Company]]&lt;=8,"6-8 Years",IF(Table_1[[#This Row],[Years At Company]]&lt;=11,"9-11 Years","12+ Years"))))</f>
        <v>3-5 Years</v>
      </c>
    </row>
    <row r="1381" spans="1:48"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c r="AS1381" s="13" t="str">
        <f>IF(Data!Q1381&lt;=25,"18-25",IF(Data!Q1381&lt;=35,"26-35",IF(Data!Q1381&lt;=45,"36-45","46+")))</f>
        <v>36-45</v>
      </c>
      <c r="AT1381" s="13" t="str">
        <f t="shared" si="21"/>
        <v>Mid Career</v>
      </c>
      <c r="AU1381" t="str">
        <f>IF(Table_1[[#This Row],[Percent Salary Hike]]&lt;=12,"10-12%",IF(Table_1[[#This Row],[Percent Salary Hike]]&lt;=15,"13-15%",IF(Table_1[[#This Row],[Percent Salary Hike]]&lt;=18,"16-18%",IF(Table_1[[#This Row],[Percent Salary Hike]]&lt;=21,"19-21%","22%+"))))</f>
        <v>19-21%</v>
      </c>
      <c r="AV1381" t="str">
        <f>IF(Table_1[[#This Row],[Years At Company]]&lt;=2,"0-2 Years",IF(Table_1[[#This Row],[Years At Company]]&lt;=5,"3-5 Years",IF(Table_1[[#This Row],[Years At Company]]&lt;=8,"6-8 Years",IF(Table_1[[#This Row],[Years At Company]]&lt;=11,"9-11 Years","12+ Years"))))</f>
        <v>3-5 Years</v>
      </c>
    </row>
    <row r="1382" spans="1:48"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c r="AS1382" s="13" t="str">
        <f>IF(Data!Q1382&lt;=25,"18-25",IF(Data!Q1382&lt;=35,"26-35",IF(Data!Q1382&lt;=45,"36-45","46+")))</f>
        <v>46+</v>
      </c>
      <c r="AT1382" s="13" t="str">
        <f t="shared" si="21"/>
        <v>Senior</v>
      </c>
      <c r="AU1382" t="str">
        <f>IF(Table_1[[#This Row],[Percent Salary Hike]]&lt;=12,"10-12%",IF(Table_1[[#This Row],[Percent Salary Hike]]&lt;=15,"13-15%",IF(Table_1[[#This Row],[Percent Salary Hike]]&lt;=18,"16-18%",IF(Table_1[[#This Row],[Percent Salary Hike]]&lt;=21,"19-21%","22%+"))))</f>
        <v>22%+</v>
      </c>
      <c r="AV1382" t="str">
        <f>IF(Table_1[[#This Row],[Years At Company]]&lt;=2,"0-2 Years",IF(Table_1[[#This Row],[Years At Company]]&lt;=5,"3-5 Years",IF(Table_1[[#This Row],[Years At Company]]&lt;=8,"6-8 Years",IF(Table_1[[#This Row],[Years At Company]]&lt;=11,"9-11 Years","12+ Years"))))</f>
        <v>12+ Years</v>
      </c>
    </row>
    <row r="1383" spans="1:48"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c r="AS1383" s="13" t="str">
        <f>IF(Data!Q1383&lt;=25,"18-25",IF(Data!Q1383&lt;=35,"26-35",IF(Data!Q1383&lt;=45,"36-45","46+")))</f>
        <v>36-45</v>
      </c>
      <c r="AT1383" s="13" t="str">
        <f t="shared" si="21"/>
        <v>Mid Career</v>
      </c>
      <c r="AU1383" t="str">
        <f>IF(Table_1[[#This Row],[Percent Salary Hike]]&lt;=12,"10-12%",IF(Table_1[[#This Row],[Percent Salary Hike]]&lt;=15,"13-15%",IF(Table_1[[#This Row],[Percent Salary Hike]]&lt;=18,"16-18%",IF(Table_1[[#This Row],[Percent Salary Hike]]&lt;=21,"19-21%","22%+"))))</f>
        <v>19-21%</v>
      </c>
      <c r="AV1383" t="str">
        <f>IF(Table_1[[#This Row],[Years At Company]]&lt;=2,"0-2 Years",IF(Table_1[[#This Row],[Years At Company]]&lt;=5,"3-5 Years",IF(Table_1[[#This Row],[Years At Company]]&lt;=8,"6-8 Years",IF(Table_1[[#This Row],[Years At Company]]&lt;=11,"9-11 Years","12+ Years"))))</f>
        <v>3-5 Years</v>
      </c>
    </row>
    <row r="1384" spans="1:48"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c r="AS1384" s="13" t="str">
        <f>IF(Data!Q1384&lt;=25,"18-25",IF(Data!Q1384&lt;=35,"26-35",IF(Data!Q1384&lt;=45,"36-45","46+")))</f>
        <v>26-35</v>
      </c>
      <c r="AT1384" s="13" t="str">
        <f t="shared" si="21"/>
        <v>Early Career</v>
      </c>
      <c r="AU1384" t="str">
        <f>IF(Table_1[[#This Row],[Percent Salary Hike]]&lt;=12,"10-12%",IF(Table_1[[#This Row],[Percent Salary Hike]]&lt;=15,"13-15%",IF(Table_1[[#This Row],[Percent Salary Hike]]&lt;=18,"16-18%",IF(Table_1[[#This Row],[Percent Salary Hike]]&lt;=21,"19-21%","22%+"))))</f>
        <v>22%+</v>
      </c>
      <c r="AV1384" t="str">
        <f>IF(Table_1[[#This Row],[Years At Company]]&lt;=2,"0-2 Years",IF(Table_1[[#This Row],[Years At Company]]&lt;=5,"3-5 Years",IF(Table_1[[#This Row],[Years At Company]]&lt;=8,"6-8 Years",IF(Table_1[[#This Row],[Years At Company]]&lt;=11,"9-11 Years","12+ Years"))))</f>
        <v>3-5 Years</v>
      </c>
    </row>
    <row r="1385" spans="1:48"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c r="AS1385" s="13" t="str">
        <f>IF(Data!Q1385&lt;=25,"18-25",IF(Data!Q1385&lt;=35,"26-35",IF(Data!Q1385&lt;=45,"36-45","46+")))</f>
        <v>26-35</v>
      </c>
      <c r="AT1385" s="13" t="str">
        <f t="shared" si="21"/>
        <v>Early Career</v>
      </c>
      <c r="AU1385" t="str">
        <f>IF(Table_1[[#This Row],[Percent Salary Hike]]&lt;=12,"10-12%",IF(Table_1[[#This Row],[Percent Salary Hike]]&lt;=15,"13-15%",IF(Table_1[[#This Row],[Percent Salary Hike]]&lt;=18,"16-18%",IF(Table_1[[#This Row],[Percent Salary Hike]]&lt;=21,"19-21%","22%+"))))</f>
        <v>22%+</v>
      </c>
      <c r="AV1385" t="str">
        <f>IF(Table_1[[#This Row],[Years At Company]]&lt;=2,"0-2 Years",IF(Table_1[[#This Row],[Years At Company]]&lt;=5,"3-5 Years",IF(Table_1[[#This Row],[Years At Company]]&lt;=8,"6-8 Years",IF(Table_1[[#This Row],[Years At Company]]&lt;=11,"9-11 Years","12+ Years"))))</f>
        <v>0-2 Years</v>
      </c>
    </row>
    <row r="1386" spans="1:48"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c r="AS1386" s="13" t="str">
        <f>IF(Data!Q1386&lt;=25,"18-25",IF(Data!Q1386&lt;=35,"26-35",IF(Data!Q1386&lt;=45,"36-45","46+")))</f>
        <v>36-45</v>
      </c>
      <c r="AT1386" s="13" t="str">
        <f t="shared" si="21"/>
        <v>Mid Career</v>
      </c>
      <c r="AU1386" t="str">
        <f>IF(Table_1[[#This Row],[Percent Salary Hike]]&lt;=12,"10-12%",IF(Table_1[[#This Row],[Percent Salary Hike]]&lt;=15,"13-15%",IF(Table_1[[#This Row],[Percent Salary Hike]]&lt;=18,"16-18%",IF(Table_1[[#This Row],[Percent Salary Hike]]&lt;=21,"19-21%","22%+"))))</f>
        <v>22%+</v>
      </c>
      <c r="AV1386" t="str">
        <f>IF(Table_1[[#This Row],[Years At Company]]&lt;=2,"0-2 Years",IF(Table_1[[#This Row],[Years At Company]]&lt;=5,"3-5 Years",IF(Table_1[[#This Row],[Years At Company]]&lt;=8,"6-8 Years",IF(Table_1[[#This Row],[Years At Company]]&lt;=11,"9-11 Years","12+ Years"))))</f>
        <v>0-2 Years</v>
      </c>
    </row>
    <row r="1387" spans="1:48"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c r="AS1387" s="13" t="str">
        <f>IF(Data!Q1387&lt;=25,"18-25",IF(Data!Q1387&lt;=35,"26-35",IF(Data!Q1387&lt;=45,"36-45","46+")))</f>
        <v>46+</v>
      </c>
      <c r="AT1387" s="13" t="str">
        <f t="shared" si="21"/>
        <v>Senior</v>
      </c>
      <c r="AU1387" t="str">
        <f>IF(Table_1[[#This Row],[Percent Salary Hike]]&lt;=12,"10-12%",IF(Table_1[[#This Row],[Percent Salary Hike]]&lt;=15,"13-15%",IF(Table_1[[#This Row],[Percent Salary Hike]]&lt;=18,"16-18%",IF(Table_1[[#This Row],[Percent Salary Hike]]&lt;=21,"19-21%","22%+"))))</f>
        <v>19-21%</v>
      </c>
      <c r="AV1387" t="str">
        <f>IF(Table_1[[#This Row],[Years At Company]]&lt;=2,"0-2 Years",IF(Table_1[[#This Row],[Years At Company]]&lt;=5,"3-5 Years",IF(Table_1[[#This Row],[Years At Company]]&lt;=8,"6-8 Years",IF(Table_1[[#This Row],[Years At Company]]&lt;=11,"9-11 Years","12+ Years"))))</f>
        <v>12+ Years</v>
      </c>
    </row>
    <row r="1388" spans="1:48"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c r="AS1388" s="13" t="str">
        <f>IF(Data!Q1388&lt;=25,"18-25",IF(Data!Q1388&lt;=35,"26-35",IF(Data!Q1388&lt;=45,"36-45","46+")))</f>
        <v>26-35</v>
      </c>
      <c r="AT1388" s="13" t="str">
        <f t="shared" si="21"/>
        <v>Early Career</v>
      </c>
      <c r="AU1388" t="str">
        <f>IF(Table_1[[#This Row],[Percent Salary Hike]]&lt;=12,"10-12%",IF(Table_1[[#This Row],[Percent Salary Hike]]&lt;=15,"13-15%",IF(Table_1[[#This Row],[Percent Salary Hike]]&lt;=18,"16-18%",IF(Table_1[[#This Row],[Percent Salary Hike]]&lt;=21,"19-21%","22%+"))))</f>
        <v>19-21%</v>
      </c>
      <c r="AV1388" t="str">
        <f>IF(Table_1[[#This Row],[Years At Company]]&lt;=2,"0-2 Years",IF(Table_1[[#This Row],[Years At Company]]&lt;=5,"3-5 Years",IF(Table_1[[#This Row],[Years At Company]]&lt;=8,"6-8 Years",IF(Table_1[[#This Row],[Years At Company]]&lt;=11,"9-11 Years","12+ Years"))))</f>
        <v>9-11 Years</v>
      </c>
    </row>
    <row r="1389" spans="1:48"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c r="AS1389" s="13" t="str">
        <f>IF(Data!Q1389&lt;=25,"18-25",IF(Data!Q1389&lt;=35,"26-35",IF(Data!Q1389&lt;=45,"36-45","46+")))</f>
        <v>26-35</v>
      </c>
      <c r="AT1389" s="13" t="str">
        <f t="shared" si="21"/>
        <v>Early Career</v>
      </c>
      <c r="AU1389" t="str">
        <f>IF(Table_1[[#This Row],[Percent Salary Hike]]&lt;=12,"10-12%",IF(Table_1[[#This Row],[Percent Salary Hike]]&lt;=15,"13-15%",IF(Table_1[[#This Row],[Percent Salary Hike]]&lt;=18,"16-18%",IF(Table_1[[#This Row],[Percent Salary Hike]]&lt;=21,"19-21%","22%+"))))</f>
        <v>19-21%</v>
      </c>
      <c r="AV1389" t="str">
        <f>IF(Table_1[[#This Row],[Years At Company]]&lt;=2,"0-2 Years",IF(Table_1[[#This Row],[Years At Company]]&lt;=5,"3-5 Years",IF(Table_1[[#This Row],[Years At Company]]&lt;=8,"6-8 Years",IF(Table_1[[#This Row],[Years At Company]]&lt;=11,"9-11 Years","12+ Years"))))</f>
        <v>12+ Years</v>
      </c>
    </row>
    <row r="1390" spans="1:48"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c r="AS1390" s="13" t="str">
        <f>IF(Data!Q1390&lt;=25,"18-25",IF(Data!Q1390&lt;=35,"26-35",IF(Data!Q1390&lt;=45,"36-45","46+")))</f>
        <v>46+</v>
      </c>
      <c r="AT1390" s="13" t="str">
        <f t="shared" si="21"/>
        <v>Senior</v>
      </c>
      <c r="AU1390" t="str">
        <f>IF(Table_1[[#This Row],[Percent Salary Hike]]&lt;=12,"10-12%",IF(Table_1[[#This Row],[Percent Salary Hike]]&lt;=15,"13-15%",IF(Table_1[[#This Row],[Percent Salary Hike]]&lt;=18,"16-18%",IF(Table_1[[#This Row],[Percent Salary Hike]]&lt;=21,"19-21%","22%+"))))</f>
        <v>19-21%</v>
      </c>
      <c r="AV1390" t="str">
        <f>IF(Table_1[[#This Row],[Years At Company]]&lt;=2,"0-2 Years",IF(Table_1[[#This Row],[Years At Company]]&lt;=5,"3-5 Years",IF(Table_1[[#This Row],[Years At Company]]&lt;=8,"6-8 Years",IF(Table_1[[#This Row],[Years At Company]]&lt;=11,"9-11 Years","12+ Years"))))</f>
        <v>3-5 Years</v>
      </c>
    </row>
    <row r="1391" spans="1:48"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c r="AS1391" s="13" t="str">
        <f>IF(Data!Q1391&lt;=25,"18-25",IF(Data!Q1391&lt;=35,"26-35",IF(Data!Q1391&lt;=45,"36-45","46+")))</f>
        <v>26-35</v>
      </c>
      <c r="AT1391" s="13" t="str">
        <f t="shared" si="21"/>
        <v>Early Career</v>
      </c>
      <c r="AU1391" t="str">
        <f>IF(Table_1[[#This Row],[Percent Salary Hike]]&lt;=12,"10-12%",IF(Table_1[[#This Row],[Percent Salary Hike]]&lt;=15,"13-15%",IF(Table_1[[#This Row],[Percent Salary Hike]]&lt;=18,"16-18%",IF(Table_1[[#This Row],[Percent Salary Hike]]&lt;=21,"19-21%","22%+"))))</f>
        <v>22%+</v>
      </c>
      <c r="AV1391" t="str">
        <f>IF(Table_1[[#This Row],[Years At Company]]&lt;=2,"0-2 Years",IF(Table_1[[#This Row],[Years At Company]]&lt;=5,"3-5 Years",IF(Table_1[[#This Row],[Years At Company]]&lt;=8,"6-8 Years",IF(Table_1[[#This Row],[Years At Company]]&lt;=11,"9-11 Years","12+ Years"))))</f>
        <v>6-8 Years</v>
      </c>
    </row>
    <row r="1392" spans="1:48"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c r="AS1392" s="13" t="str">
        <f>IF(Data!Q1392&lt;=25,"18-25",IF(Data!Q1392&lt;=35,"26-35",IF(Data!Q1392&lt;=45,"36-45","46+")))</f>
        <v>36-45</v>
      </c>
      <c r="AT1392" s="13" t="str">
        <f t="shared" si="21"/>
        <v>Mid Career</v>
      </c>
      <c r="AU1392" t="str">
        <f>IF(Table_1[[#This Row],[Percent Salary Hike]]&lt;=12,"10-12%",IF(Table_1[[#This Row],[Percent Salary Hike]]&lt;=15,"13-15%",IF(Table_1[[#This Row],[Percent Salary Hike]]&lt;=18,"16-18%",IF(Table_1[[#This Row],[Percent Salary Hike]]&lt;=21,"19-21%","22%+"))))</f>
        <v>22%+</v>
      </c>
      <c r="AV1392" t="str">
        <f>IF(Table_1[[#This Row],[Years At Company]]&lt;=2,"0-2 Years",IF(Table_1[[#This Row],[Years At Company]]&lt;=5,"3-5 Years",IF(Table_1[[#This Row],[Years At Company]]&lt;=8,"6-8 Years",IF(Table_1[[#This Row],[Years At Company]]&lt;=11,"9-11 Years","12+ Years"))))</f>
        <v>12+ Years</v>
      </c>
    </row>
    <row r="1393" spans="1:48"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c r="AS1393" s="13" t="str">
        <f>IF(Data!Q1393&lt;=25,"18-25",IF(Data!Q1393&lt;=35,"26-35",IF(Data!Q1393&lt;=45,"36-45","46+")))</f>
        <v>46+</v>
      </c>
      <c r="AT1393" s="13" t="str">
        <f t="shared" si="21"/>
        <v>Senior</v>
      </c>
      <c r="AU1393" t="str">
        <f>IF(Table_1[[#This Row],[Percent Salary Hike]]&lt;=12,"10-12%",IF(Table_1[[#This Row],[Percent Salary Hike]]&lt;=15,"13-15%",IF(Table_1[[#This Row],[Percent Salary Hike]]&lt;=18,"16-18%",IF(Table_1[[#This Row],[Percent Salary Hike]]&lt;=21,"19-21%","22%+"))))</f>
        <v>19-21%</v>
      </c>
      <c r="AV1393" t="str">
        <f>IF(Table_1[[#This Row],[Years At Company]]&lt;=2,"0-2 Years",IF(Table_1[[#This Row],[Years At Company]]&lt;=5,"3-5 Years",IF(Table_1[[#This Row],[Years At Company]]&lt;=8,"6-8 Years",IF(Table_1[[#This Row],[Years At Company]]&lt;=11,"9-11 Years","12+ Years"))))</f>
        <v>9-11 Years</v>
      </c>
    </row>
    <row r="1394" spans="1:48"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c r="AS1394" s="13" t="str">
        <f>IF(Data!Q1394&lt;=25,"18-25",IF(Data!Q1394&lt;=35,"26-35",IF(Data!Q1394&lt;=45,"36-45","46+")))</f>
        <v>36-45</v>
      </c>
      <c r="AT1394" s="13" t="str">
        <f t="shared" si="21"/>
        <v>Mid Career</v>
      </c>
      <c r="AU1394" t="str">
        <f>IF(Table_1[[#This Row],[Percent Salary Hike]]&lt;=12,"10-12%",IF(Table_1[[#This Row],[Percent Salary Hike]]&lt;=15,"13-15%",IF(Table_1[[#This Row],[Percent Salary Hike]]&lt;=18,"16-18%",IF(Table_1[[#This Row],[Percent Salary Hike]]&lt;=21,"19-21%","22%+"))))</f>
        <v>22%+</v>
      </c>
      <c r="AV1394" t="str">
        <f>IF(Table_1[[#This Row],[Years At Company]]&lt;=2,"0-2 Years",IF(Table_1[[#This Row],[Years At Company]]&lt;=5,"3-5 Years",IF(Table_1[[#This Row],[Years At Company]]&lt;=8,"6-8 Years",IF(Table_1[[#This Row],[Years At Company]]&lt;=11,"9-11 Years","12+ Years"))))</f>
        <v>0-2 Years</v>
      </c>
    </row>
    <row r="1395" spans="1:48"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c r="AS1395" s="13" t="str">
        <f>IF(Data!Q1395&lt;=25,"18-25",IF(Data!Q1395&lt;=35,"26-35",IF(Data!Q1395&lt;=45,"36-45","46+")))</f>
        <v>18-25</v>
      </c>
      <c r="AT1395" s="13" t="str">
        <f t="shared" si="21"/>
        <v>Young</v>
      </c>
      <c r="AU1395" t="str">
        <f>IF(Table_1[[#This Row],[Percent Salary Hike]]&lt;=12,"10-12%",IF(Table_1[[#This Row],[Percent Salary Hike]]&lt;=15,"13-15%",IF(Table_1[[#This Row],[Percent Salary Hike]]&lt;=18,"16-18%",IF(Table_1[[#This Row],[Percent Salary Hike]]&lt;=21,"19-21%","22%+"))))</f>
        <v>22%+</v>
      </c>
      <c r="AV1395" t="str">
        <f>IF(Table_1[[#This Row],[Years At Company]]&lt;=2,"0-2 Years",IF(Table_1[[#This Row],[Years At Company]]&lt;=5,"3-5 Years",IF(Table_1[[#This Row],[Years At Company]]&lt;=8,"6-8 Years",IF(Table_1[[#This Row],[Years At Company]]&lt;=11,"9-11 Years","12+ Years"))))</f>
        <v>3-5 Years</v>
      </c>
    </row>
    <row r="1396" spans="1:48"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c r="AS1396" s="13" t="str">
        <f>IF(Data!Q1396&lt;=25,"18-25",IF(Data!Q1396&lt;=35,"26-35",IF(Data!Q1396&lt;=45,"36-45","46+")))</f>
        <v>36-45</v>
      </c>
      <c r="AT1396" s="13" t="str">
        <f t="shared" si="21"/>
        <v>Mid Career</v>
      </c>
      <c r="AU1396" t="str">
        <f>IF(Table_1[[#This Row],[Percent Salary Hike]]&lt;=12,"10-12%",IF(Table_1[[#This Row],[Percent Salary Hike]]&lt;=15,"13-15%",IF(Table_1[[#This Row],[Percent Salary Hike]]&lt;=18,"16-18%",IF(Table_1[[#This Row],[Percent Salary Hike]]&lt;=21,"19-21%","22%+"))))</f>
        <v>19-21%</v>
      </c>
      <c r="AV1396" t="str">
        <f>IF(Table_1[[#This Row],[Years At Company]]&lt;=2,"0-2 Years",IF(Table_1[[#This Row],[Years At Company]]&lt;=5,"3-5 Years",IF(Table_1[[#This Row],[Years At Company]]&lt;=8,"6-8 Years",IF(Table_1[[#This Row],[Years At Company]]&lt;=11,"9-11 Years","12+ Years"))))</f>
        <v>3-5 Years</v>
      </c>
    </row>
    <row r="1397" spans="1:48"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c r="AS1397" s="13" t="str">
        <f>IF(Data!Q1397&lt;=25,"18-25",IF(Data!Q1397&lt;=35,"26-35",IF(Data!Q1397&lt;=45,"36-45","46+")))</f>
        <v>36-45</v>
      </c>
      <c r="AT1397" s="13" t="str">
        <f t="shared" si="21"/>
        <v>Mid Career</v>
      </c>
      <c r="AU1397" t="str">
        <f>IF(Table_1[[#This Row],[Percent Salary Hike]]&lt;=12,"10-12%",IF(Table_1[[#This Row],[Percent Salary Hike]]&lt;=15,"13-15%",IF(Table_1[[#This Row],[Percent Salary Hike]]&lt;=18,"16-18%",IF(Table_1[[#This Row],[Percent Salary Hike]]&lt;=21,"19-21%","22%+"))))</f>
        <v>19-21%</v>
      </c>
      <c r="AV1397" t="str">
        <f>IF(Table_1[[#This Row],[Years At Company]]&lt;=2,"0-2 Years",IF(Table_1[[#This Row],[Years At Company]]&lt;=5,"3-5 Years",IF(Table_1[[#This Row],[Years At Company]]&lt;=8,"6-8 Years",IF(Table_1[[#This Row],[Years At Company]]&lt;=11,"9-11 Years","12+ Years"))))</f>
        <v>12+ Years</v>
      </c>
    </row>
    <row r="1398" spans="1:48"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c r="AS1398" s="13" t="str">
        <f>IF(Data!Q1398&lt;=25,"18-25",IF(Data!Q1398&lt;=35,"26-35",IF(Data!Q1398&lt;=45,"36-45","46+")))</f>
        <v>26-35</v>
      </c>
      <c r="AT1398" s="13" t="str">
        <f t="shared" si="21"/>
        <v>Early Career</v>
      </c>
      <c r="AU1398" t="str">
        <f>IF(Table_1[[#This Row],[Percent Salary Hike]]&lt;=12,"10-12%",IF(Table_1[[#This Row],[Percent Salary Hike]]&lt;=15,"13-15%",IF(Table_1[[#This Row],[Percent Salary Hike]]&lt;=18,"16-18%",IF(Table_1[[#This Row],[Percent Salary Hike]]&lt;=21,"19-21%","22%+"))))</f>
        <v>19-21%</v>
      </c>
      <c r="AV1398" t="str">
        <f>IF(Table_1[[#This Row],[Years At Company]]&lt;=2,"0-2 Years",IF(Table_1[[#This Row],[Years At Company]]&lt;=5,"3-5 Years",IF(Table_1[[#This Row],[Years At Company]]&lt;=8,"6-8 Years",IF(Table_1[[#This Row],[Years At Company]]&lt;=11,"9-11 Years","12+ Years"))))</f>
        <v>6-8 Years</v>
      </c>
    </row>
    <row r="1399" spans="1:48"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c r="AS1399" s="13" t="str">
        <f>IF(Data!Q1399&lt;=25,"18-25",IF(Data!Q1399&lt;=35,"26-35",IF(Data!Q1399&lt;=45,"36-45","46+")))</f>
        <v>36-45</v>
      </c>
      <c r="AT1399" s="13" t="str">
        <f t="shared" si="21"/>
        <v>Mid Career</v>
      </c>
      <c r="AU1399" t="str">
        <f>IF(Table_1[[#This Row],[Percent Salary Hike]]&lt;=12,"10-12%",IF(Table_1[[#This Row],[Percent Salary Hike]]&lt;=15,"13-15%",IF(Table_1[[#This Row],[Percent Salary Hike]]&lt;=18,"16-18%",IF(Table_1[[#This Row],[Percent Salary Hike]]&lt;=21,"19-21%","22%+"))))</f>
        <v>22%+</v>
      </c>
      <c r="AV1399" t="str">
        <f>IF(Table_1[[#This Row],[Years At Company]]&lt;=2,"0-2 Years",IF(Table_1[[#This Row],[Years At Company]]&lt;=5,"3-5 Years",IF(Table_1[[#This Row],[Years At Company]]&lt;=8,"6-8 Years",IF(Table_1[[#This Row],[Years At Company]]&lt;=11,"9-11 Years","12+ Years"))))</f>
        <v>3-5 Years</v>
      </c>
    </row>
    <row r="1400" spans="1:48"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c r="AS1400" s="13" t="str">
        <f>IF(Data!Q1400&lt;=25,"18-25",IF(Data!Q1400&lt;=35,"26-35",IF(Data!Q1400&lt;=45,"36-45","46+")))</f>
        <v>26-35</v>
      </c>
      <c r="AT1400" s="13" t="str">
        <f t="shared" si="21"/>
        <v>Early Career</v>
      </c>
      <c r="AU1400" t="str">
        <f>IF(Table_1[[#This Row],[Percent Salary Hike]]&lt;=12,"10-12%",IF(Table_1[[#This Row],[Percent Salary Hike]]&lt;=15,"13-15%",IF(Table_1[[#This Row],[Percent Salary Hike]]&lt;=18,"16-18%",IF(Table_1[[#This Row],[Percent Salary Hike]]&lt;=21,"19-21%","22%+"))))</f>
        <v>22%+</v>
      </c>
      <c r="AV1400" t="str">
        <f>IF(Table_1[[#This Row],[Years At Company]]&lt;=2,"0-2 Years",IF(Table_1[[#This Row],[Years At Company]]&lt;=5,"3-5 Years",IF(Table_1[[#This Row],[Years At Company]]&lt;=8,"6-8 Years",IF(Table_1[[#This Row],[Years At Company]]&lt;=11,"9-11 Years","12+ Years"))))</f>
        <v>9-11 Years</v>
      </c>
    </row>
    <row r="1401" spans="1:48"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c r="AS1401" s="13" t="str">
        <f>IF(Data!Q1401&lt;=25,"18-25",IF(Data!Q1401&lt;=35,"26-35",IF(Data!Q1401&lt;=45,"36-45","46+")))</f>
        <v>36-45</v>
      </c>
      <c r="AT1401" s="13" t="str">
        <f t="shared" si="21"/>
        <v>Mid Career</v>
      </c>
      <c r="AU1401" t="str">
        <f>IF(Table_1[[#This Row],[Percent Salary Hike]]&lt;=12,"10-12%",IF(Table_1[[#This Row],[Percent Salary Hike]]&lt;=15,"13-15%",IF(Table_1[[#This Row],[Percent Salary Hike]]&lt;=18,"16-18%",IF(Table_1[[#This Row],[Percent Salary Hike]]&lt;=21,"19-21%","22%+"))))</f>
        <v>19-21%</v>
      </c>
      <c r="AV1401" t="str">
        <f>IF(Table_1[[#This Row],[Years At Company]]&lt;=2,"0-2 Years",IF(Table_1[[#This Row],[Years At Company]]&lt;=5,"3-5 Years",IF(Table_1[[#This Row],[Years At Company]]&lt;=8,"6-8 Years",IF(Table_1[[#This Row],[Years At Company]]&lt;=11,"9-11 Years","12+ Years"))))</f>
        <v>3-5 Years</v>
      </c>
    </row>
    <row r="1402" spans="1:48"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c r="AS1402" s="13" t="str">
        <f>IF(Data!Q1402&lt;=25,"18-25",IF(Data!Q1402&lt;=35,"26-35",IF(Data!Q1402&lt;=45,"36-45","46+")))</f>
        <v>26-35</v>
      </c>
      <c r="AT1402" s="13" t="str">
        <f t="shared" si="21"/>
        <v>Early Career</v>
      </c>
      <c r="AU1402" t="str">
        <f>IF(Table_1[[#This Row],[Percent Salary Hike]]&lt;=12,"10-12%",IF(Table_1[[#This Row],[Percent Salary Hike]]&lt;=15,"13-15%",IF(Table_1[[#This Row],[Percent Salary Hike]]&lt;=18,"16-18%",IF(Table_1[[#This Row],[Percent Salary Hike]]&lt;=21,"19-21%","22%+"))))</f>
        <v>10-12%</v>
      </c>
      <c r="AV1402" t="str">
        <f>IF(Table_1[[#This Row],[Years At Company]]&lt;=2,"0-2 Years",IF(Table_1[[#This Row],[Years At Company]]&lt;=5,"3-5 Years",IF(Table_1[[#This Row],[Years At Company]]&lt;=8,"6-8 Years",IF(Table_1[[#This Row],[Years At Company]]&lt;=11,"9-11 Years","12+ Years"))))</f>
        <v>3-5 Years</v>
      </c>
    </row>
    <row r="1403" spans="1:48"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c r="AS1403" s="13" t="str">
        <f>IF(Data!Q1403&lt;=25,"18-25",IF(Data!Q1403&lt;=35,"26-35",IF(Data!Q1403&lt;=45,"36-45","46+")))</f>
        <v>26-35</v>
      </c>
      <c r="AT1403" s="13" t="str">
        <f t="shared" si="21"/>
        <v>Early Career</v>
      </c>
      <c r="AU1403" t="str">
        <f>IF(Table_1[[#This Row],[Percent Salary Hike]]&lt;=12,"10-12%",IF(Table_1[[#This Row],[Percent Salary Hike]]&lt;=15,"13-15%",IF(Table_1[[#This Row],[Percent Salary Hike]]&lt;=18,"16-18%",IF(Table_1[[#This Row],[Percent Salary Hike]]&lt;=21,"19-21%","22%+"))))</f>
        <v>10-12%</v>
      </c>
      <c r="AV1403" t="str">
        <f>IF(Table_1[[#This Row],[Years At Company]]&lt;=2,"0-2 Years",IF(Table_1[[#This Row],[Years At Company]]&lt;=5,"3-5 Years",IF(Table_1[[#This Row],[Years At Company]]&lt;=8,"6-8 Years",IF(Table_1[[#This Row],[Years At Company]]&lt;=11,"9-11 Years","12+ Years"))))</f>
        <v>0-2 Years</v>
      </c>
    </row>
    <row r="1404" spans="1:48"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c r="AS1404" s="13" t="str">
        <f>IF(Data!Q1404&lt;=25,"18-25",IF(Data!Q1404&lt;=35,"26-35",IF(Data!Q1404&lt;=45,"36-45","46+")))</f>
        <v>26-35</v>
      </c>
      <c r="AT1404" s="13" t="str">
        <f t="shared" si="21"/>
        <v>Early Career</v>
      </c>
      <c r="AU1404" t="str">
        <f>IF(Table_1[[#This Row],[Percent Salary Hike]]&lt;=12,"10-12%",IF(Table_1[[#This Row],[Percent Salary Hike]]&lt;=15,"13-15%",IF(Table_1[[#This Row],[Percent Salary Hike]]&lt;=18,"16-18%",IF(Table_1[[#This Row],[Percent Salary Hike]]&lt;=21,"19-21%","22%+"))))</f>
        <v>10-12%</v>
      </c>
      <c r="AV1404" t="str">
        <f>IF(Table_1[[#This Row],[Years At Company]]&lt;=2,"0-2 Years",IF(Table_1[[#This Row],[Years At Company]]&lt;=5,"3-5 Years",IF(Table_1[[#This Row],[Years At Company]]&lt;=8,"6-8 Years",IF(Table_1[[#This Row],[Years At Company]]&lt;=11,"9-11 Years","12+ Years"))))</f>
        <v>9-11 Years</v>
      </c>
    </row>
    <row r="1405" spans="1:48"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c r="AS1405" s="13" t="str">
        <f>IF(Data!Q1405&lt;=25,"18-25",IF(Data!Q1405&lt;=35,"26-35",IF(Data!Q1405&lt;=45,"36-45","46+")))</f>
        <v>26-35</v>
      </c>
      <c r="AT1405" s="13" t="str">
        <f t="shared" si="21"/>
        <v>Early Career</v>
      </c>
      <c r="AU1405" t="str">
        <f>IF(Table_1[[#This Row],[Percent Salary Hike]]&lt;=12,"10-12%",IF(Table_1[[#This Row],[Percent Salary Hike]]&lt;=15,"13-15%",IF(Table_1[[#This Row],[Percent Salary Hike]]&lt;=18,"16-18%",IF(Table_1[[#This Row],[Percent Salary Hike]]&lt;=21,"19-21%","22%+"))))</f>
        <v>10-12%</v>
      </c>
      <c r="AV1405" t="str">
        <f>IF(Table_1[[#This Row],[Years At Company]]&lt;=2,"0-2 Years",IF(Table_1[[#This Row],[Years At Company]]&lt;=5,"3-5 Years",IF(Table_1[[#This Row],[Years At Company]]&lt;=8,"6-8 Years",IF(Table_1[[#This Row],[Years At Company]]&lt;=11,"9-11 Years","12+ Years"))))</f>
        <v>6-8 Years</v>
      </c>
    </row>
    <row r="1406" spans="1:48"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c r="AS1406" s="13" t="str">
        <f>IF(Data!Q1406&lt;=25,"18-25",IF(Data!Q1406&lt;=35,"26-35",IF(Data!Q1406&lt;=45,"36-45","46+")))</f>
        <v>26-35</v>
      </c>
      <c r="AT1406" s="13" t="str">
        <f t="shared" si="21"/>
        <v>Early Career</v>
      </c>
      <c r="AU1406" t="str">
        <f>IF(Table_1[[#This Row],[Percent Salary Hike]]&lt;=12,"10-12%",IF(Table_1[[#This Row],[Percent Salary Hike]]&lt;=15,"13-15%",IF(Table_1[[#This Row],[Percent Salary Hike]]&lt;=18,"16-18%",IF(Table_1[[#This Row],[Percent Salary Hike]]&lt;=21,"19-21%","22%+"))))</f>
        <v>10-12%</v>
      </c>
      <c r="AV1406" t="str">
        <f>IF(Table_1[[#This Row],[Years At Company]]&lt;=2,"0-2 Years",IF(Table_1[[#This Row],[Years At Company]]&lt;=5,"3-5 Years",IF(Table_1[[#This Row],[Years At Company]]&lt;=8,"6-8 Years",IF(Table_1[[#This Row],[Years At Company]]&lt;=11,"9-11 Years","12+ Years"))))</f>
        <v>3-5 Years</v>
      </c>
    </row>
    <row r="1407" spans="1:48"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c r="AS1407" s="13" t="str">
        <f>IF(Data!Q1407&lt;=25,"18-25",IF(Data!Q1407&lt;=35,"26-35",IF(Data!Q1407&lt;=45,"36-45","46+")))</f>
        <v>26-35</v>
      </c>
      <c r="AT1407" s="13" t="str">
        <f t="shared" si="21"/>
        <v>Early Career</v>
      </c>
      <c r="AU1407" t="str">
        <f>IF(Table_1[[#This Row],[Percent Salary Hike]]&lt;=12,"10-12%",IF(Table_1[[#This Row],[Percent Salary Hike]]&lt;=15,"13-15%",IF(Table_1[[#This Row],[Percent Salary Hike]]&lt;=18,"16-18%",IF(Table_1[[#This Row],[Percent Salary Hike]]&lt;=21,"19-21%","22%+"))))</f>
        <v>10-12%</v>
      </c>
      <c r="AV1407" t="str">
        <f>IF(Table_1[[#This Row],[Years At Company]]&lt;=2,"0-2 Years",IF(Table_1[[#This Row],[Years At Company]]&lt;=5,"3-5 Years",IF(Table_1[[#This Row],[Years At Company]]&lt;=8,"6-8 Years",IF(Table_1[[#This Row],[Years At Company]]&lt;=11,"9-11 Years","12+ Years"))))</f>
        <v>0-2 Years</v>
      </c>
    </row>
    <row r="1408" spans="1:48"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c r="AS1408" s="13" t="str">
        <f>IF(Data!Q1408&lt;=25,"18-25",IF(Data!Q1408&lt;=35,"26-35",IF(Data!Q1408&lt;=45,"36-45","46+")))</f>
        <v>26-35</v>
      </c>
      <c r="AT1408" s="13" t="str">
        <f t="shared" si="21"/>
        <v>Early Career</v>
      </c>
      <c r="AU1408" t="str">
        <f>IF(Table_1[[#This Row],[Percent Salary Hike]]&lt;=12,"10-12%",IF(Table_1[[#This Row],[Percent Salary Hike]]&lt;=15,"13-15%",IF(Table_1[[#This Row],[Percent Salary Hike]]&lt;=18,"16-18%",IF(Table_1[[#This Row],[Percent Salary Hike]]&lt;=21,"19-21%","22%+"))))</f>
        <v>13-15%</v>
      </c>
      <c r="AV1408" t="str">
        <f>IF(Table_1[[#This Row],[Years At Company]]&lt;=2,"0-2 Years",IF(Table_1[[#This Row],[Years At Company]]&lt;=5,"3-5 Years",IF(Table_1[[#This Row],[Years At Company]]&lt;=8,"6-8 Years",IF(Table_1[[#This Row],[Years At Company]]&lt;=11,"9-11 Years","12+ Years"))))</f>
        <v>0-2 Years</v>
      </c>
    </row>
    <row r="1409" spans="1:48"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c r="AS1409" s="13" t="str">
        <f>IF(Data!Q1409&lt;=25,"18-25",IF(Data!Q1409&lt;=35,"26-35",IF(Data!Q1409&lt;=45,"36-45","46+")))</f>
        <v>46+</v>
      </c>
      <c r="AT1409" s="13" t="str">
        <f t="shared" si="21"/>
        <v>Senior</v>
      </c>
      <c r="AU1409" t="str">
        <f>IF(Table_1[[#This Row],[Percent Salary Hike]]&lt;=12,"10-12%",IF(Table_1[[#This Row],[Percent Salary Hike]]&lt;=15,"13-15%",IF(Table_1[[#This Row],[Percent Salary Hike]]&lt;=18,"16-18%",IF(Table_1[[#This Row],[Percent Salary Hike]]&lt;=21,"19-21%","22%+"))))</f>
        <v>16-18%</v>
      </c>
      <c r="AV1409" t="str">
        <f>IF(Table_1[[#This Row],[Years At Company]]&lt;=2,"0-2 Years",IF(Table_1[[#This Row],[Years At Company]]&lt;=5,"3-5 Years",IF(Table_1[[#This Row],[Years At Company]]&lt;=8,"6-8 Years",IF(Table_1[[#This Row],[Years At Company]]&lt;=11,"9-11 Years","12+ Years"))))</f>
        <v>12+ Years</v>
      </c>
    </row>
    <row r="1410" spans="1:48"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c r="AS1410" s="13" t="str">
        <f>IF(Data!Q1410&lt;=25,"18-25",IF(Data!Q1410&lt;=35,"26-35",IF(Data!Q1410&lt;=45,"36-45","46+")))</f>
        <v>26-35</v>
      </c>
      <c r="AT1410" s="13" t="str">
        <f t="shared" ref="AT1410:AT1471" si="22">IF(AS1410="18-25","Young",IF(AS1410="26-35","Early Career",IF(AS1410="36-45","Mid Career","Senior")))</f>
        <v>Early Career</v>
      </c>
      <c r="AU1410" t="str">
        <f>IF(Table_1[[#This Row],[Percent Salary Hike]]&lt;=12,"10-12%",IF(Table_1[[#This Row],[Percent Salary Hike]]&lt;=15,"13-15%",IF(Table_1[[#This Row],[Percent Salary Hike]]&lt;=18,"16-18%",IF(Table_1[[#This Row],[Percent Salary Hike]]&lt;=21,"19-21%","22%+"))))</f>
        <v>10-12%</v>
      </c>
      <c r="AV1410" t="str">
        <f>IF(Table_1[[#This Row],[Years At Company]]&lt;=2,"0-2 Years",IF(Table_1[[#This Row],[Years At Company]]&lt;=5,"3-5 Years",IF(Table_1[[#This Row],[Years At Company]]&lt;=8,"6-8 Years",IF(Table_1[[#This Row],[Years At Company]]&lt;=11,"9-11 Years","12+ Years"))))</f>
        <v>0-2 Years</v>
      </c>
    </row>
    <row r="1411" spans="1:48"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c r="AS1411" s="13" t="str">
        <f>IF(Data!Q1411&lt;=25,"18-25",IF(Data!Q1411&lt;=35,"26-35",IF(Data!Q1411&lt;=45,"36-45","46+")))</f>
        <v>26-35</v>
      </c>
      <c r="AT1411" s="13" t="str">
        <f t="shared" si="22"/>
        <v>Early Career</v>
      </c>
      <c r="AU1411" t="str">
        <f>IF(Table_1[[#This Row],[Percent Salary Hike]]&lt;=12,"10-12%",IF(Table_1[[#This Row],[Percent Salary Hike]]&lt;=15,"13-15%",IF(Table_1[[#This Row],[Percent Salary Hike]]&lt;=18,"16-18%",IF(Table_1[[#This Row],[Percent Salary Hike]]&lt;=21,"19-21%","22%+"))))</f>
        <v>13-15%</v>
      </c>
      <c r="AV1411" t="str">
        <f>IF(Table_1[[#This Row],[Years At Company]]&lt;=2,"0-2 Years",IF(Table_1[[#This Row],[Years At Company]]&lt;=5,"3-5 Years",IF(Table_1[[#This Row],[Years At Company]]&lt;=8,"6-8 Years",IF(Table_1[[#This Row],[Years At Company]]&lt;=11,"9-11 Years","12+ Years"))))</f>
        <v>0-2 Years</v>
      </c>
    </row>
    <row r="1412" spans="1:48"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c r="AS1412" s="13" t="str">
        <f>IF(Data!Q1412&lt;=25,"18-25",IF(Data!Q1412&lt;=35,"26-35",IF(Data!Q1412&lt;=45,"36-45","46+")))</f>
        <v>26-35</v>
      </c>
      <c r="AT1412" s="13" t="str">
        <f t="shared" si="22"/>
        <v>Early Career</v>
      </c>
      <c r="AU1412" t="str">
        <f>IF(Table_1[[#This Row],[Percent Salary Hike]]&lt;=12,"10-12%",IF(Table_1[[#This Row],[Percent Salary Hike]]&lt;=15,"13-15%",IF(Table_1[[#This Row],[Percent Salary Hike]]&lt;=18,"16-18%",IF(Table_1[[#This Row],[Percent Salary Hike]]&lt;=21,"19-21%","22%+"))))</f>
        <v>16-18%</v>
      </c>
      <c r="AV1412" t="str">
        <f>IF(Table_1[[#This Row],[Years At Company]]&lt;=2,"0-2 Years",IF(Table_1[[#This Row],[Years At Company]]&lt;=5,"3-5 Years",IF(Table_1[[#This Row],[Years At Company]]&lt;=8,"6-8 Years",IF(Table_1[[#This Row],[Years At Company]]&lt;=11,"9-11 Years","12+ Years"))))</f>
        <v>6-8 Years</v>
      </c>
    </row>
    <row r="1413" spans="1:48"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c r="AS1413" s="13" t="str">
        <f>IF(Data!Q1413&lt;=25,"18-25",IF(Data!Q1413&lt;=35,"26-35",IF(Data!Q1413&lt;=45,"36-45","46+")))</f>
        <v>26-35</v>
      </c>
      <c r="AT1413" s="13" t="str">
        <f t="shared" si="22"/>
        <v>Early Career</v>
      </c>
      <c r="AU1413" t="str">
        <f>IF(Table_1[[#This Row],[Percent Salary Hike]]&lt;=12,"10-12%",IF(Table_1[[#This Row],[Percent Salary Hike]]&lt;=15,"13-15%",IF(Table_1[[#This Row],[Percent Salary Hike]]&lt;=18,"16-18%",IF(Table_1[[#This Row],[Percent Salary Hike]]&lt;=21,"19-21%","22%+"))))</f>
        <v>10-12%</v>
      </c>
      <c r="AV1413" t="str">
        <f>IF(Table_1[[#This Row],[Years At Company]]&lt;=2,"0-2 Years",IF(Table_1[[#This Row],[Years At Company]]&lt;=5,"3-5 Years",IF(Table_1[[#This Row],[Years At Company]]&lt;=8,"6-8 Years",IF(Table_1[[#This Row],[Years At Company]]&lt;=11,"9-11 Years","12+ Years"))))</f>
        <v>0-2 Years</v>
      </c>
    </row>
    <row r="1414" spans="1:48"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c r="AS1414" s="13" t="str">
        <f>IF(Data!Q1414&lt;=25,"18-25",IF(Data!Q1414&lt;=35,"26-35",IF(Data!Q1414&lt;=45,"36-45","46+")))</f>
        <v>46+</v>
      </c>
      <c r="AT1414" s="13" t="str">
        <f t="shared" si="22"/>
        <v>Senior</v>
      </c>
      <c r="AU1414" t="str">
        <f>IF(Table_1[[#This Row],[Percent Salary Hike]]&lt;=12,"10-12%",IF(Table_1[[#This Row],[Percent Salary Hike]]&lt;=15,"13-15%",IF(Table_1[[#This Row],[Percent Salary Hike]]&lt;=18,"16-18%",IF(Table_1[[#This Row],[Percent Salary Hike]]&lt;=21,"19-21%","22%+"))))</f>
        <v>10-12%</v>
      </c>
      <c r="AV1414" t="str">
        <f>IF(Table_1[[#This Row],[Years At Company]]&lt;=2,"0-2 Years",IF(Table_1[[#This Row],[Years At Company]]&lt;=5,"3-5 Years",IF(Table_1[[#This Row],[Years At Company]]&lt;=8,"6-8 Years",IF(Table_1[[#This Row],[Years At Company]]&lt;=11,"9-11 Years","12+ Years"))))</f>
        <v>6-8 Years</v>
      </c>
    </row>
    <row r="1415" spans="1:48"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c r="AS1415" s="13" t="str">
        <f>IF(Data!Q1415&lt;=25,"18-25",IF(Data!Q1415&lt;=35,"26-35",IF(Data!Q1415&lt;=45,"36-45","46+")))</f>
        <v>46+</v>
      </c>
      <c r="AT1415" s="13" t="str">
        <f t="shared" si="22"/>
        <v>Senior</v>
      </c>
      <c r="AU1415" t="str">
        <f>IF(Table_1[[#This Row],[Percent Salary Hike]]&lt;=12,"10-12%",IF(Table_1[[#This Row],[Percent Salary Hike]]&lt;=15,"13-15%",IF(Table_1[[#This Row],[Percent Salary Hike]]&lt;=18,"16-18%",IF(Table_1[[#This Row],[Percent Salary Hike]]&lt;=21,"19-21%","22%+"))))</f>
        <v>10-12%</v>
      </c>
      <c r="AV1415" t="str">
        <f>IF(Table_1[[#This Row],[Years At Company]]&lt;=2,"0-2 Years",IF(Table_1[[#This Row],[Years At Company]]&lt;=5,"3-5 Years",IF(Table_1[[#This Row],[Years At Company]]&lt;=8,"6-8 Years",IF(Table_1[[#This Row],[Years At Company]]&lt;=11,"9-11 Years","12+ Years"))))</f>
        <v>12+ Years</v>
      </c>
    </row>
    <row r="1416" spans="1:48"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c r="AS1416" s="13" t="str">
        <f>IF(Data!Q1416&lt;=25,"18-25",IF(Data!Q1416&lt;=35,"26-35",IF(Data!Q1416&lt;=45,"36-45","46+")))</f>
        <v>26-35</v>
      </c>
      <c r="AT1416" s="13" t="str">
        <f t="shared" si="22"/>
        <v>Early Career</v>
      </c>
      <c r="AU1416" t="str">
        <f>IF(Table_1[[#This Row],[Percent Salary Hike]]&lt;=12,"10-12%",IF(Table_1[[#This Row],[Percent Salary Hike]]&lt;=15,"13-15%",IF(Table_1[[#This Row],[Percent Salary Hike]]&lt;=18,"16-18%",IF(Table_1[[#This Row],[Percent Salary Hike]]&lt;=21,"19-21%","22%+"))))</f>
        <v>13-15%</v>
      </c>
      <c r="AV1416" t="str">
        <f>IF(Table_1[[#This Row],[Years At Company]]&lt;=2,"0-2 Years",IF(Table_1[[#This Row],[Years At Company]]&lt;=5,"3-5 Years",IF(Table_1[[#This Row],[Years At Company]]&lt;=8,"6-8 Years",IF(Table_1[[#This Row],[Years At Company]]&lt;=11,"9-11 Years","12+ Years"))))</f>
        <v>3-5 Years</v>
      </c>
    </row>
    <row r="1417" spans="1:48"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c r="AS1417" s="13" t="str">
        <f>IF(Data!Q1417&lt;=25,"18-25",IF(Data!Q1417&lt;=35,"26-35",IF(Data!Q1417&lt;=45,"36-45","46+")))</f>
        <v>18-25</v>
      </c>
      <c r="AT1417" s="13" t="str">
        <f t="shared" si="22"/>
        <v>Young</v>
      </c>
      <c r="AU1417" t="str">
        <f>IF(Table_1[[#This Row],[Percent Salary Hike]]&lt;=12,"10-12%",IF(Table_1[[#This Row],[Percent Salary Hike]]&lt;=15,"13-15%",IF(Table_1[[#This Row],[Percent Salary Hike]]&lt;=18,"16-18%",IF(Table_1[[#This Row],[Percent Salary Hike]]&lt;=21,"19-21%","22%+"))))</f>
        <v>19-21%</v>
      </c>
      <c r="AV1417" t="str">
        <f>IF(Table_1[[#This Row],[Years At Company]]&lt;=2,"0-2 Years",IF(Table_1[[#This Row],[Years At Company]]&lt;=5,"3-5 Years",IF(Table_1[[#This Row],[Years At Company]]&lt;=8,"6-8 Years",IF(Table_1[[#This Row],[Years At Company]]&lt;=11,"9-11 Years","12+ Years"))))</f>
        <v>0-2 Years</v>
      </c>
    </row>
    <row r="1418" spans="1:48"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c r="AS1418" s="13" t="str">
        <f>IF(Data!Q1418&lt;=25,"18-25",IF(Data!Q1418&lt;=35,"26-35",IF(Data!Q1418&lt;=45,"36-45","46+")))</f>
        <v>26-35</v>
      </c>
      <c r="AT1418" s="13" t="str">
        <f t="shared" si="22"/>
        <v>Early Career</v>
      </c>
      <c r="AU1418" t="str">
        <f>IF(Table_1[[#This Row],[Percent Salary Hike]]&lt;=12,"10-12%",IF(Table_1[[#This Row],[Percent Salary Hike]]&lt;=15,"13-15%",IF(Table_1[[#This Row],[Percent Salary Hike]]&lt;=18,"16-18%",IF(Table_1[[#This Row],[Percent Salary Hike]]&lt;=21,"19-21%","22%+"))))</f>
        <v>16-18%</v>
      </c>
      <c r="AV1418" t="str">
        <f>IF(Table_1[[#This Row],[Years At Company]]&lt;=2,"0-2 Years",IF(Table_1[[#This Row],[Years At Company]]&lt;=5,"3-5 Years",IF(Table_1[[#This Row],[Years At Company]]&lt;=8,"6-8 Years",IF(Table_1[[#This Row],[Years At Company]]&lt;=11,"9-11 Years","12+ Years"))))</f>
        <v>0-2 Years</v>
      </c>
    </row>
    <row r="1419" spans="1:48"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c r="AS1419" s="13" t="str">
        <f>IF(Data!Q1419&lt;=25,"18-25",IF(Data!Q1419&lt;=35,"26-35",IF(Data!Q1419&lt;=45,"36-45","46+")))</f>
        <v>26-35</v>
      </c>
      <c r="AT1419" s="13" t="str">
        <f t="shared" si="22"/>
        <v>Early Career</v>
      </c>
      <c r="AU1419" t="str">
        <f>IF(Table_1[[#This Row],[Percent Salary Hike]]&lt;=12,"10-12%",IF(Table_1[[#This Row],[Percent Salary Hike]]&lt;=15,"13-15%",IF(Table_1[[#This Row],[Percent Salary Hike]]&lt;=18,"16-18%",IF(Table_1[[#This Row],[Percent Salary Hike]]&lt;=21,"19-21%","22%+"))))</f>
        <v>16-18%</v>
      </c>
      <c r="AV1419" t="str">
        <f>IF(Table_1[[#This Row],[Years At Company]]&lt;=2,"0-2 Years",IF(Table_1[[#This Row],[Years At Company]]&lt;=5,"3-5 Years",IF(Table_1[[#This Row],[Years At Company]]&lt;=8,"6-8 Years",IF(Table_1[[#This Row],[Years At Company]]&lt;=11,"9-11 Years","12+ Years"))))</f>
        <v>0-2 Years</v>
      </c>
    </row>
    <row r="1420" spans="1:48"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c r="AS1420" s="13" t="str">
        <f>IF(Data!Q1420&lt;=25,"18-25",IF(Data!Q1420&lt;=35,"26-35",IF(Data!Q1420&lt;=45,"36-45","46+")))</f>
        <v>18-25</v>
      </c>
      <c r="AT1420" s="13" t="str">
        <f t="shared" si="22"/>
        <v>Young</v>
      </c>
      <c r="AU1420" t="str">
        <f>IF(Table_1[[#This Row],[Percent Salary Hike]]&lt;=12,"10-12%",IF(Table_1[[#This Row],[Percent Salary Hike]]&lt;=15,"13-15%",IF(Table_1[[#This Row],[Percent Salary Hike]]&lt;=18,"16-18%",IF(Table_1[[#This Row],[Percent Salary Hike]]&lt;=21,"19-21%","22%+"))))</f>
        <v>10-12%</v>
      </c>
      <c r="AV1420" t="str">
        <f>IF(Table_1[[#This Row],[Years At Company]]&lt;=2,"0-2 Years",IF(Table_1[[#This Row],[Years At Company]]&lt;=5,"3-5 Years",IF(Table_1[[#This Row],[Years At Company]]&lt;=8,"6-8 Years",IF(Table_1[[#This Row],[Years At Company]]&lt;=11,"9-11 Years","12+ Years"))))</f>
        <v>0-2 Years</v>
      </c>
    </row>
    <row r="1421" spans="1:48"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c r="AS1421" s="13" t="str">
        <f>IF(Data!Q1421&lt;=25,"18-25",IF(Data!Q1421&lt;=35,"26-35",IF(Data!Q1421&lt;=45,"36-45","46+")))</f>
        <v>26-35</v>
      </c>
      <c r="AT1421" s="13" t="str">
        <f t="shared" si="22"/>
        <v>Early Career</v>
      </c>
      <c r="AU1421" t="str">
        <f>IF(Table_1[[#This Row],[Percent Salary Hike]]&lt;=12,"10-12%",IF(Table_1[[#This Row],[Percent Salary Hike]]&lt;=15,"13-15%",IF(Table_1[[#This Row],[Percent Salary Hike]]&lt;=18,"16-18%",IF(Table_1[[#This Row],[Percent Salary Hike]]&lt;=21,"19-21%","22%+"))))</f>
        <v>10-12%</v>
      </c>
      <c r="AV1421" t="str">
        <f>IF(Table_1[[#This Row],[Years At Company]]&lt;=2,"0-2 Years",IF(Table_1[[#This Row],[Years At Company]]&lt;=5,"3-5 Years",IF(Table_1[[#This Row],[Years At Company]]&lt;=8,"6-8 Years",IF(Table_1[[#This Row],[Years At Company]]&lt;=11,"9-11 Years","12+ Years"))))</f>
        <v>3-5 Years</v>
      </c>
    </row>
    <row r="1422" spans="1:48"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c r="AS1422" s="13" t="str">
        <f>IF(Data!Q1422&lt;=25,"18-25",IF(Data!Q1422&lt;=35,"26-35",IF(Data!Q1422&lt;=45,"36-45","46+")))</f>
        <v>46+</v>
      </c>
      <c r="AT1422" s="13" t="str">
        <f t="shared" si="22"/>
        <v>Senior</v>
      </c>
      <c r="AU1422" t="str">
        <f>IF(Table_1[[#This Row],[Percent Salary Hike]]&lt;=12,"10-12%",IF(Table_1[[#This Row],[Percent Salary Hike]]&lt;=15,"13-15%",IF(Table_1[[#This Row],[Percent Salary Hike]]&lt;=18,"16-18%",IF(Table_1[[#This Row],[Percent Salary Hike]]&lt;=21,"19-21%","22%+"))))</f>
        <v>10-12%</v>
      </c>
      <c r="AV1422" t="str">
        <f>IF(Table_1[[#This Row],[Years At Company]]&lt;=2,"0-2 Years",IF(Table_1[[#This Row],[Years At Company]]&lt;=5,"3-5 Years",IF(Table_1[[#This Row],[Years At Company]]&lt;=8,"6-8 Years",IF(Table_1[[#This Row],[Years At Company]]&lt;=11,"9-11 Years","12+ Years"))))</f>
        <v>9-11 Years</v>
      </c>
    </row>
    <row r="1423" spans="1:48"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c r="AS1423" s="13" t="str">
        <f>IF(Data!Q1423&lt;=25,"18-25",IF(Data!Q1423&lt;=35,"26-35",IF(Data!Q1423&lt;=45,"36-45","46+")))</f>
        <v>36-45</v>
      </c>
      <c r="AT1423" s="13" t="str">
        <f t="shared" si="22"/>
        <v>Mid Career</v>
      </c>
      <c r="AU1423" t="str">
        <f>IF(Table_1[[#This Row],[Percent Salary Hike]]&lt;=12,"10-12%",IF(Table_1[[#This Row],[Percent Salary Hike]]&lt;=15,"13-15%",IF(Table_1[[#This Row],[Percent Salary Hike]]&lt;=18,"16-18%",IF(Table_1[[#This Row],[Percent Salary Hike]]&lt;=21,"19-21%","22%+"))))</f>
        <v>10-12%</v>
      </c>
      <c r="AV1423" t="str">
        <f>IF(Table_1[[#This Row],[Years At Company]]&lt;=2,"0-2 Years",IF(Table_1[[#This Row],[Years At Company]]&lt;=5,"3-5 Years",IF(Table_1[[#This Row],[Years At Company]]&lt;=8,"6-8 Years",IF(Table_1[[#This Row],[Years At Company]]&lt;=11,"9-11 Years","12+ Years"))))</f>
        <v>3-5 Years</v>
      </c>
    </row>
    <row r="1424" spans="1:48"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c r="AS1424" s="13" t="str">
        <f>IF(Data!Q1424&lt;=25,"18-25",IF(Data!Q1424&lt;=35,"26-35",IF(Data!Q1424&lt;=45,"36-45","46+")))</f>
        <v>26-35</v>
      </c>
      <c r="AT1424" s="13" t="str">
        <f t="shared" si="22"/>
        <v>Early Career</v>
      </c>
      <c r="AU1424" t="str">
        <f>IF(Table_1[[#This Row],[Percent Salary Hike]]&lt;=12,"10-12%",IF(Table_1[[#This Row],[Percent Salary Hike]]&lt;=15,"13-15%",IF(Table_1[[#This Row],[Percent Salary Hike]]&lt;=18,"16-18%",IF(Table_1[[#This Row],[Percent Salary Hike]]&lt;=21,"19-21%","22%+"))))</f>
        <v>13-15%</v>
      </c>
      <c r="AV1424" t="str">
        <f>IF(Table_1[[#This Row],[Years At Company]]&lt;=2,"0-2 Years",IF(Table_1[[#This Row],[Years At Company]]&lt;=5,"3-5 Years",IF(Table_1[[#This Row],[Years At Company]]&lt;=8,"6-8 Years",IF(Table_1[[#This Row],[Years At Company]]&lt;=11,"9-11 Years","12+ Years"))))</f>
        <v>9-11 Years</v>
      </c>
    </row>
    <row r="1425" spans="1:48"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c r="AS1425" s="13" t="str">
        <f>IF(Data!Q1425&lt;=25,"18-25",IF(Data!Q1425&lt;=35,"26-35",IF(Data!Q1425&lt;=45,"36-45","46+")))</f>
        <v>46+</v>
      </c>
      <c r="AT1425" s="13" t="str">
        <f t="shared" si="22"/>
        <v>Senior</v>
      </c>
      <c r="AU1425" t="str">
        <f>IF(Table_1[[#This Row],[Percent Salary Hike]]&lt;=12,"10-12%",IF(Table_1[[#This Row],[Percent Salary Hike]]&lt;=15,"13-15%",IF(Table_1[[#This Row],[Percent Salary Hike]]&lt;=18,"16-18%",IF(Table_1[[#This Row],[Percent Salary Hike]]&lt;=21,"19-21%","22%+"))))</f>
        <v>16-18%</v>
      </c>
      <c r="AV1425" t="str">
        <f>IF(Table_1[[#This Row],[Years At Company]]&lt;=2,"0-2 Years",IF(Table_1[[#This Row],[Years At Company]]&lt;=5,"3-5 Years",IF(Table_1[[#This Row],[Years At Company]]&lt;=8,"6-8 Years",IF(Table_1[[#This Row],[Years At Company]]&lt;=11,"9-11 Years","12+ Years"))))</f>
        <v>3-5 Years</v>
      </c>
    </row>
    <row r="1426" spans="1:48"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c r="AS1426" s="13" t="str">
        <f>IF(Data!Q1426&lt;=25,"18-25",IF(Data!Q1426&lt;=35,"26-35",IF(Data!Q1426&lt;=45,"36-45","46+")))</f>
        <v>36-45</v>
      </c>
      <c r="AT1426" s="13" t="str">
        <f t="shared" si="22"/>
        <v>Mid Career</v>
      </c>
      <c r="AU1426" t="str">
        <f>IF(Table_1[[#This Row],[Percent Salary Hike]]&lt;=12,"10-12%",IF(Table_1[[#This Row],[Percent Salary Hike]]&lt;=15,"13-15%",IF(Table_1[[#This Row],[Percent Salary Hike]]&lt;=18,"16-18%",IF(Table_1[[#This Row],[Percent Salary Hike]]&lt;=21,"19-21%","22%+"))))</f>
        <v>13-15%</v>
      </c>
      <c r="AV1426" t="str">
        <f>IF(Table_1[[#This Row],[Years At Company]]&lt;=2,"0-2 Years",IF(Table_1[[#This Row],[Years At Company]]&lt;=5,"3-5 Years",IF(Table_1[[#This Row],[Years At Company]]&lt;=8,"6-8 Years",IF(Table_1[[#This Row],[Years At Company]]&lt;=11,"9-11 Years","12+ Years"))))</f>
        <v>3-5 Years</v>
      </c>
    </row>
    <row r="1427" spans="1:48"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c r="AS1427" s="13" t="str">
        <f>IF(Data!Q1427&lt;=25,"18-25",IF(Data!Q1427&lt;=35,"26-35",IF(Data!Q1427&lt;=45,"36-45","46+")))</f>
        <v>36-45</v>
      </c>
      <c r="AT1427" s="13" t="str">
        <f t="shared" si="22"/>
        <v>Mid Career</v>
      </c>
      <c r="AU1427" t="str">
        <f>IF(Table_1[[#This Row],[Percent Salary Hike]]&lt;=12,"10-12%",IF(Table_1[[#This Row],[Percent Salary Hike]]&lt;=15,"13-15%",IF(Table_1[[#This Row],[Percent Salary Hike]]&lt;=18,"16-18%",IF(Table_1[[#This Row],[Percent Salary Hike]]&lt;=21,"19-21%","22%+"))))</f>
        <v>13-15%</v>
      </c>
      <c r="AV1427" t="str">
        <f>IF(Table_1[[#This Row],[Years At Company]]&lt;=2,"0-2 Years",IF(Table_1[[#This Row],[Years At Company]]&lt;=5,"3-5 Years",IF(Table_1[[#This Row],[Years At Company]]&lt;=8,"6-8 Years",IF(Table_1[[#This Row],[Years At Company]]&lt;=11,"9-11 Years","12+ Years"))))</f>
        <v>9-11 Years</v>
      </c>
    </row>
    <row r="1428" spans="1:48"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c r="AS1428" s="13" t="str">
        <f>IF(Data!Q1428&lt;=25,"18-25",IF(Data!Q1428&lt;=35,"26-35",IF(Data!Q1428&lt;=45,"36-45","46+")))</f>
        <v>26-35</v>
      </c>
      <c r="AT1428" s="13" t="str">
        <f t="shared" si="22"/>
        <v>Early Career</v>
      </c>
      <c r="AU1428" t="str">
        <f>IF(Table_1[[#This Row],[Percent Salary Hike]]&lt;=12,"10-12%",IF(Table_1[[#This Row],[Percent Salary Hike]]&lt;=15,"13-15%",IF(Table_1[[#This Row],[Percent Salary Hike]]&lt;=18,"16-18%",IF(Table_1[[#This Row],[Percent Salary Hike]]&lt;=21,"19-21%","22%+"))))</f>
        <v>10-12%</v>
      </c>
      <c r="AV1428" t="str">
        <f>IF(Table_1[[#This Row],[Years At Company]]&lt;=2,"0-2 Years",IF(Table_1[[#This Row],[Years At Company]]&lt;=5,"3-5 Years",IF(Table_1[[#This Row],[Years At Company]]&lt;=8,"6-8 Years",IF(Table_1[[#This Row],[Years At Company]]&lt;=11,"9-11 Years","12+ Years"))))</f>
        <v>0-2 Years</v>
      </c>
    </row>
    <row r="1429" spans="1:48"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c r="AS1429" s="13" t="str">
        <f>IF(Data!Q1429&lt;=25,"18-25",IF(Data!Q1429&lt;=35,"26-35",IF(Data!Q1429&lt;=45,"36-45","46+")))</f>
        <v>46+</v>
      </c>
      <c r="AT1429" s="13" t="str">
        <f t="shared" si="22"/>
        <v>Senior</v>
      </c>
      <c r="AU1429" t="str">
        <f>IF(Table_1[[#This Row],[Percent Salary Hike]]&lt;=12,"10-12%",IF(Table_1[[#This Row],[Percent Salary Hike]]&lt;=15,"13-15%",IF(Table_1[[#This Row],[Percent Salary Hike]]&lt;=18,"16-18%",IF(Table_1[[#This Row],[Percent Salary Hike]]&lt;=21,"19-21%","22%+"))))</f>
        <v>10-12%</v>
      </c>
      <c r="AV1429" t="str">
        <f>IF(Table_1[[#This Row],[Years At Company]]&lt;=2,"0-2 Years",IF(Table_1[[#This Row],[Years At Company]]&lt;=5,"3-5 Years",IF(Table_1[[#This Row],[Years At Company]]&lt;=8,"6-8 Years",IF(Table_1[[#This Row],[Years At Company]]&lt;=11,"9-11 Years","12+ Years"))))</f>
        <v>6-8 Years</v>
      </c>
    </row>
    <row r="1430" spans="1:48"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c r="AS1430" s="13" t="str">
        <f>IF(Data!Q1430&lt;=25,"18-25",IF(Data!Q1430&lt;=35,"26-35",IF(Data!Q1430&lt;=45,"36-45","46+")))</f>
        <v>18-25</v>
      </c>
      <c r="AT1430" s="13" t="str">
        <f t="shared" si="22"/>
        <v>Young</v>
      </c>
      <c r="AU1430" t="str">
        <f>IF(Table_1[[#This Row],[Percent Salary Hike]]&lt;=12,"10-12%",IF(Table_1[[#This Row],[Percent Salary Hike]]&lt;=15,"13-15%",IF(Table_1[[#This Row],[Percent Salary Hike]]&lt;=18,"16-18%",IF(Table_1[[#This Row],[Percent Salary Hike]]&lt;=21,"19-21%","22%+"))))</f>
        <v>10-12%</v>
      </c>
      <c r="AV1430" t="str">
        <f>IF(Table_1[[#This Row],[Years At Company]]&lt;=2,"0-2 Years",IF(Table_1[[#This Row],[Years At Company]]&lt;=5,"3-5 Years",IF(Table_1[[#This Row],[Years At Company]]&lt;=8,"6-8 Years",IF(Table_1[[#This Row],[Years At Company]]&lt;=11,"9-11 Years","12+ Years"))))</f>
        <v>3-5 Years</v>
      </c>
    </row>
    <row r="1431" spans="1:48"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c r="AS1431" s="13" t="str">
        <f>IF(Data!Q1431&lt;=25,"18-25",IF(Data!Q1431&lt;=35,"26-35",IF(Data!Q1431&lt;=45,"36-45","46+")))</f>
        <v>26-35</v>
      </c>
      <c r="AT1431" s="13" t="str">
        <f t="shared" si="22"/>
        <v>Early Career</v>
      </c>
      <c r="AU1431" t="str">
        <f>IF(Table_1[[#This Row],[Percent Salary Hike]]&lt;=12,"10-12%",IF(Table_1[[#This Row],[Percent Salary Hike]]&lt;=15,"13-15%",IF(Table_1[[#This Row],[Percent Salary Hike]]&lt;=18,"16-18%",IF(Table_1[[#This Row],[Percent Salary Hike]]&lt;=21,"19-21%","22%+"))))</f>
        <v>16-18%</v>
      </c>
      <c r="AV1431" t="str">
        <f>IF(Table_1[[#This Row],[Years At Company]]&lt;=2,"0-2 Years",IF(Table_1[[#This Row],[Years At Company]]&lt;=5,"3-5 Years",IF(Table_1[[#This Row],[Years At Company]]&lt;=8,"6-8 Years",IF(Table_1[[#This Row],[Years At Company]]&lt;=11,"9-11 Years","12+ Years"))))</f>
        <v>12+ Years</v>
      </c>
    </row>
    <row r="1432" spans="1:48"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c r="AS1432" s="13" t="str">
        <f>IF(Data!Q1432&lt;=25,"18-25",IF(Data!Q1432&lt;=35,"26-35",IF(Data!Q1432&lt;=45,"36-45","46+")))</f>
        <v>26-35</v>
      </c>
      <c r="AT1432" s="13" t="str">
        <f t="shared" si="22"/>
        <v>Early Career</v>
      </c>
      <c r="AU1432" t="str">
        <f>IF(Table_1[[#This Row],[Percent Salary Hike]]&lt;=12,"10-12%",IF(Table_1[[#This Row],[Percent Salary Hike]]&lt;=15,"13-15%",IF(Table_1[[#This Row],[Percent Salary Hike]]&lt;=18,"16-18%",IF(Table_1[[#This Row],[Percent Salary Hike]]&lt;=21,"19-21%","22%+"))))</f>
        <v>10-12%</v>
      </c>
      <c r="AV1432" t="str">
        <f>IF(Table_1[[#This Row],[Years At Company]]&lt;=2,"0-2 Years",IF(Table_1[[#This Row],[Years At Company]]&lt;=5,"3-5 Years",IF(Table_1[[#This Row],[Years At Company]]&lt;=8,"6-8 Years",IF(Table_1[[#This Row],[Years At Company]]&lt;=11,"9-11 Years","12+ Years"))))</f>
        <v>9-11 Years</v>
      </c>
    </row>
    <row r="1433" spans="1:48"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c r="AS1433" s="13" t="str">
        <f>IF(Data!Q1433&lt;=25,"18-25",IF(Data!Q1433&lt;=35,"26-35",IF(Data!Q1433&lt;=45,"36-45","46+")))</f>
        <v>26-35</v>
      </c>
      <c r="AT1433" s="13" t="str">
        <f t="shared" si="22"/>
        <v>Early Career</v>
      </c>
      <c r="AU1433" t="str">
        <f>IF(Table_1[[#This Row],[Percent Salary Hike]]&lt;=12,"10-12%",IF(Table_1[[#This Row],[Percent Salary Hike]]&lt;=15,"13-15%",IF(Table_1[[#This Row],[Percent Salary Hike]]&lt;=18,"16-18%",IF(Table_1[[#This Row],[Percent Salary Hike]]&lt;=21,"19-21%","22%+"))))</f>
        <v>13-15%</v>
      </c>
      <c r="AV1433" t="str">
        <f>IF(Table_1[[#This Row],[Years At Company]]&lt;=2,"0-2 Years",IF(Table_1[[#This Row],[Years At Company]]&lt;=5,"3-5 Years",IF(Table_1[[#This Row],[Years At Company]]&lt;=8,"6-8 Years",IF(Table_1[[#This Row],[Years At Company]]&lt;=11,"9-11 Years","12+ Years"))))</f>
        <v>0-2 Years</v>
      </c>
    </row>
    <row r="1434" spans="1:48"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c r="AS1434" s="13" t="str">
        <f>IF(Data!Q1434&lt;=25,"18-25",IF(Data!Q1434&lt;=35,"26-35",IF(Data!Q1434&lt;=45,"36-45","46+")))</f>
        <v>26-35</v>
      </c>
      <c r="AT1434" s="13" t="str">
        <f t="shared" si="22"/>
        <v>Early Career</v>
      </c>
      <c r="AU1434" t="str">
        <f>IF(Table_1[[#This Row],[Percent Salary Hike]]&lt;=12,"10-12%",IF(Table_1[[#This Row],[Percent Salary Hike]]&lt;=15,"13-15%",IF(Table_1[[#This Row],[Percent Salary Hike]]&lt;=18,"16-18%",IF(Table_1[[#This Row],[Percent Salary Hike]]&lt;=21,"19-21%","22%+"))))</f>
        <v>13-15%</v>
      </c>
      <c r="AV1434" t="str">
        <f>IF(Table_1[[#This Row],[Years At Company]]&lt;=2,"0-2 Years",IF(Table_1[[#This Row],[Years At Company]]&lt;=5,"3-5 Years",IF(Table_1[[#This Row],[Years At Company]]&lt;=8,"6-8 Years",IF(Table_1[[#This Row],[Years At Company]]&lt;=11,"9-11 Years","12+ Years"))))</f>
        <v>0-2 Years</v>
      </c>
    </row>
    <row r="1435" spans="1:48"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c r="AS1435" s="13" t="str">
        <f>IF(Data!Q1435&lt;=25,"18-25",IF(Data!Q1435&lt;=35,"26-35",IF(Data!Q1435&lt;=45,"36-45","46+")))</f>
        <v>18-25</v>
      </c>
      <c r="AT1435" s="13" t="str">
        <f t="shared" si="22"/>
        <v>Young</v>
      </c>
      <c r="AU1435" t="str">
        <f>IF(Table_1[[#This Row],[Percent Salary Hike]]&lt;=12,"10-12%",IF(Table_1[[#This Row],[Percent Salary Hike]]&lt;=15,"13-15%",IF(Table_1[[#This Row],[Percent Salary Hike]]&lt;=18,"16-18%",IF(Table_1[[#This Row],[Percent Salary Hike]]&lt;=21,"19-21%","22%+"))))</f>
        <v>13-15%</v>
      </c>
      <c r="AV1435" t="str">
        <f>IF(Table_1[[#This Row],[Years At Company]]&lt;=2,"0-2 Years",IF(Table_1[[#This Row],[Years At Company]]&lt;=5,"3-5 Years",IF(Table_1[[#This Row],[Years At Company]]&lt;=8,"6-8 Years",IF(Table_1[[#This Row],[Years At Company]]&lt;=11,"9-11 Years","12+ Years"))))</f>
        <v>0-2 Years</v>
      </c>
    </row>
    <row r="1436" spans="1:48"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c r="AS1436" s="13" t="str">
        <f>IF(Data!Q1436&lt;=25,"18-25",IF(Data!Q1436&lt;=35,"26-35",IF(Data!Q1436&lt;=45,"36-45","46+")))</f>
        <v>26-35</v>
      </c>
      <c r="AT1436" s="13" t="str">
        <f t="shared" si="22"/>
        <v>Early Career</v>
      </c>
      <c r="AU1436" t="str">
        <f>IF(Table_1[[#This Row],[Percent Salary Hike]]&lt;=12,"10-12%",IF(Table_1[[#This Row],[Percent Salary Hike]]&lt;=15,"13-15%",IF(Table_1[[#This Row],[Percent Salary Hike]]&lt;=18,"16-18%",IF(Table_1[[#This Row],[Percent Salary Hike]]&lt;=21,"19-21%","22%+"))))</f>
        <v>13-15%</v>
      </c>
      <c r="AV1436" t="str">
        <f>IF(Table_1[[#This Row],[Years At Company]]&lt;=2,"0-2 Years",IF(Table_1[[#This Row],[Years At Company]]&lt;=5,"3-5 Years",IF(Table_1[[#This Row],[Years At Company]]&lt;=8,"6-8 Years",IF(Table_1[[#This Row],[Years At Company]]&lt;=11,"9-11 Years","12+ Years"))))</f>
        <v>0-2 Years</v>
      </c>
    </row>
    <row r="1437" spans="1:48"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c r="AS1437" s="13" t="str">
        <f>IF(Data!Q1437&lt;=25,"18-25",IF(Data!Q1437&lt;=35,"26-35",IF(Data!Q1437&lt;=45,"36-45","46+")))</f>
        <v>26-35</v>
      </c>
      <c r="AT1437" s="13" t="str">
        <f t="shared" si="22"/>
        <v>Early Career</v>
      </c>
      <c r="AU1437" t="str">
        <f>IF(Table_1[[#This Row],[Percent Salary Hike]]&lt;=12,"10-12%",IF(Table_1[[#This Row],[Percent Salary Hike]]&lt;=15,"13-15%",IF(Table_1[[#This Row],[Percent Salary Hike]]&lt;=18,"16-18%",IF(Table_1[[#This Row],[Percent Salary Hike]]&lt;=21,"19-21%","22%+"))))</f>
        <v>13-15%</v>
      </c>
      <c r="AV1437" t="str">
        <f>IF(Table_1[[#This Row],[Years At Company]]&lt;=2,"0-2 Years",IF(Table_1[[#This Row],[Years At Company]]&lt;=5,"3-5 Years",IF(Table_1[[#This Row],[Years At Company]]&lt;=8,"6-8 Years",IF(Table_1[[#This Row],[Years At Company]]&lt;=11,"9-11 Years","12+ Years"))))</f>
        <v>3-5 Years</v>
      </c>
    </row>
    <row r="1438" spans="1:48"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c r="AS1438" s="13" t="str">
        <f>IF(Data!Q1438&lt;=25,"18-25",IF(Data!Q1438&lt;=35,"26-35",IF(Data!Q1438&lt;=45,"36-45","46+")))</f>
        <v>26-35</v>
      </c>
      <c r="AT1438" s="13" t="str">
        <f t="shared" si="22"/>
        <v>Early Career</v>
      </c>
      <c r="AU1438" t="str">
        <f>IF(Table_1[[#This Row],[Percent Salary Hike]]&lt;=12,"10-12%",IF(Table_1[[#This Row],[Percent Salary Hike]]&lt;=15,"13-15%",IF(Table_1[[#This Row],[Percent Salary Hike]]&lt;=18,"16-18%",IF(Table_1[[#This Row],[Percent Salary Hike]]&lt;=21,"19-21%","22%+"))))</f>
        <v>10-12%</v>
      </c>
      <c r="AV1438" t="str">
        <f>IF(Table_1[[#This Row],[Years At Company]]&lt;=2,"0-2 Years",IF(Table_1[[#This Row],[Years At Company]]&lt;=5,"3-5 Years",IF(Table_1[[#This Row],[Years At Company]]&lt;=8,"6-8 Years",IF(Table_1[[#This Row],[Years At Company]]&lt;=11,"9-11 Years","12+ Years"))))</f>
        <v>6-8 Years</v>
      </c>
    </row>
    <row r="1439" spans="1:48"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c r="AS1439" s="13" t="str">
        <f>IF(Data!Q1439&lt;=25,"18-25",IF(Data!Q1439&lt;=35,"26-35",IF(Data!Q1439&lt;=45,"36-45","46+")))</f>
        <v>46+</v>
      </c>
      <c r="AT1439" s="13" t="str">
        <f t="shared" si="22"/>
        <v>Senior</v>
      </c>
      <c r="AU1439" t="str">
        <f>IF(Table_1[[#This Row],[Percent Salary Hike]]&lt;=12,"10-12%",IF(Table_1[[#This Row],[Percent Salary Hike]]&lt;=15,"13-15%",IF(Table_1[[#This Row],[Percent Salary Hike]]&lt;=18,"16-18%",IF(Table_1[[#This Row],[Percent Salary Hike]]&lt;=21,"19-21%","22%+"))))</f>
        <v>10-12%</v>
      </c>
      <c r="AV1439" t="str">
        <f>IF(Table_1[[#This Row],[Years At Company]]&lt;=2,"0-2 Years",IF(Table_1[[#This Row],[Years At Company]]&lt;=5,"3-5 Years",IF(Table_1[[#This Row],[Years At Company]]&lt;=8,"6-8 Years",IF(Table_1[[#This Row],[Years At Company]]&lt;=11,"9-11 Years","12+ Years"))))</f>
        <v>9-11 Years</v>
      </c>
    </row>
    <row r="1440" spans="1:48"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c r="AS1440" s="13" t="str">
        <f>IF(Data!Q1440&lt;=25,"18-25",IF(Data!Q1440&lt;=35,"26-35",IF(Data!Q1440&lt;=45,"36-45","46+")))</f>
        <v>18-25</v>
      </c>
      <c r="AT1440" s="13" t="str">
        <f t="shared" si="22"/>
        <v>Young</v>
      </c>
      <c r="AU1440" t="str">
        <f>IF(Table_1[[#This Row],[Percent Salary Hike]]&lt;=12,"10-12%",IF(Table_1[[#This Row],[Percent Salary Hike]]&lt;=15,"13-15%",IF(Table_1[[#This Row],[Percent Salary Hike]]&lt;=18,"16-18%",IF(Table_1[[#This Row],[Percent Salary Hike]]&lt;=21,"19-21%","22%+"))))</f>
        <v>10-12%</v>
      </c>
      <c r="AV1440" t="str">
        <f>IF(Table_1[[#This Row],[Years At Company]]&lt;=2,"0-2 Years",IF(Table_1[[#This Row],[Years At Company]]&lt;=5,"3-5 Years",IF(Table_1[[#This Row],[Years At Company]]&lt;=8,"6-8 Years",IF(Table_1[[#This Row],[Years At Company]]&lt;=11,"9-11 Years","12+ Years"))))</f>
        <v>0-2 Years</v>
      </c>
    </row>
    <row r="1441" spans="1:48"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c r="AS1441" s="13" t="str">
        <f>IF(Data!Q1441&lt;=25,"18-25",IF(Data!Q1441&lt;=35,"26-35",IF(Data!Q1441&lt;=45,"36-45","46+")))</f>
        <v>26-35</v>
      </c>
      <c r="AT1441" s="13" t="str">
        <f t="shared" si="22"/>
        <v>Early Career</v>
      </c>
      <c r="AU1441" t="str">
        <f>IF(Table_1[[#This Row],[Percent Salary Hike]]&lt;=12,"10-12%",IF(Table_1[[#This Row],[Percent Salary Hike]]&lt;=15,"13-15%",IF(Table_1[[#This Row],[Percent Salary Hike]]&lt;=18,"16-18%",IF(Table_1[[#This Row],[Percent Salary Hike]]&lt;=21,"19-21%","22%+"))))</f>
        <v>10-12%</v>
      </c>
      <c r="AV1441" t="str">
        <f>IF(Table_1[[#This Row],[Years At Company]]&lt;=2,"0-2 Years",IF(Table_1[[#This Row],[Years At Company]]&lt;=5,"3-5 Years",IF(Table_1[[#This Row],[Years At Company]]&lt;=8,"6-8 Years",IF(Table_1[[#This Row],[Years At Company]]&lt;=11,"9-11 Years","12+ Years"))))</f>
        <v>3-5 Years</v>
      </c>
    </row>
    <row r="1442" spans="1:48"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c r="AS1442" s="13" t="str">
        <f>IF(Data!Q1442&lt;=25,"18-25",IF(Data!Q1442&lt;=35,"26-35",IF(Data!Q1442&lt;=45,"36-45","46+")))</f>
        <v>26-35</v>
      </c>
      <c r="AT1442" s="13" t="str">
        <f t="shared" si="22"/>
        <v>Early Career</v>
      </c>
      <c r="AU1442" t="str">
        <f>IF(Table_1[[#This Row],[Percent Salary Hike]]&lt;=12,"10-12%",IF(Table_1[[#This Row],[Percent Salary Hike]]&lt;=15,"13-15%",IF(Table_1[[#This Row],[Percent Salary Hike]]&lt;=18,"16-18%",IF(Table_1[[#This Row],[Percent Salary Hike]]&lt;=21,"19-21%","22%+"))))</f>
        <v>10-12%</v>
      </c>
      <c r="AV1442" t="str">
        <f>IF(Table_1[[#This Row],[Years At Company]]&lt;=2,"0-2 Years",IF(Table_1[[#This Row],[Years At Company]]&lt;=5,"3-5 Years",IF(Table_1[[#This Row],[Years At Company]]&lt;=8,"6-8 Years",IF(Table_1[[#This Row],[Years At Company]]&lt;=11,"9-11 Years","12+ Years"))))</f>
        <v>0-2 Years</v>
      </c>
    </row>
    <row r="1443" spans="1:48"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c r="AS1443" s="13" t="str">
        <f>IF(Data!Q1443&lt;=25,"18-25",IF(Data!Q1443&lt;=35,"26-35",IF(Data!Q1443&lt;=45,"36-45","46+")))</f>
        <v>18-25</v>
      </c>
      <c r="AT1443" s="13" t="str">
        <f t="shared" si="22"/>
        <v>Young</v>
      </c>
      <c r="AU1443" t="str">
        <f>IF(Table_1[[#This Row],[Percent Salary Hike]]&lt;=12,"10-12%",IF(Table_1[[#This Row],[Percent Salary Hike]]&lt;=15,"13-15%",IF(Table_1[[#This Row],[Percent Salary Hike]]&lt;=18,"16-18%",IF(Table_1[[#This Row],[Percent Salary Hike]]&lt;=21,"19-21%","22%+"))))</f>
        <v>16-18%</v>
      </c>
      <c r="AV1443" t="str">
        <f>IF(Table_1[[#This Row],[Years At Company]]&lt;=2,"0-2 Years",IF(Table_1[[#This Row],[Years At Company]]&lt;=5,"3-5 Years",IF(Table_1[[#This Row],[Years At Company]]&lt;=8,"6-8 Years",IF(Table_1[[#This Row],[Years At Company]]&lt;=11,"9-11 Years","12+ Years"))))</f>
        <v>0-2 Years</v>
      </c>
    </row>
    <row r="1444" spans="1:48"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c r="AS1444" s="13" t="str">
        <f>IF(Data!Q1444&lt;=25,"18-25",IF(Data!Q1444&lt;=35,"26-35",IF(Data!Q1444&lt;=45,"36-45","46+")))</f>
        <v>26-35</v>
      </c>
      <c r="AT1444" s="13" t="str">
        <f t="shared" si="22"/>
        <v>Early Career</v>
      </c>
      <c r="AU1444" t="str">
        <f>IF(Table_1[[#This Row],[Percent Salary Hike]]&lt;=12,"10-12%",IF(Table_1[[#This Row],[Percent Salary Hike]]&lt;=15,"13-15%",IF(Table_1[[#This Row],[Percent Salary Hike]]&lt;=18,"16-18%",IF(Table_1[[#This Row],[Percent Salary Hike]]&lt;=21,"19-21%","22%+"))))</f>
        <v>10-12%</v>
      </c>
      <c r="AV1444" t="str">
        <f>IF(Table_1[[#This Row],[Years At Company]]&lt;=2,"0-2 Years",IF(Table_1[[#This Row],[Years At Company]]&lt;=5,"3-5 Years",IF(Table_1[[#This Row],[Years At Company]]&lt;=8,"6-8 Years",IF(Table_1[[#This Row],[Years At Company]]&lt;=11,"9-11 Years","12+ Years"))))</f>
        <v>0-2 Years</v>
      </c>
    </row>
    <row r="1445" spans="1:48"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c r="AS1445" s="13" t="str">
        <f>IF(Data!Q1445&lt;=25,"18-25",IF(Data!Q1445&lt;=35,"26-35",IF(Data!Q1445&lt;=45,"36-45","46+")))</f>
        <v>36-45</v>
      </c>
      <c r="AT1445" s="13" t="str">
        <f t="shared" si="22"/>
        <v>Mid Career</v>
      </c>
      <c r="AU1445" t="str">
        <f>IF(Table_1[[#This Row],[Percent Salary Hike]]&lt;=12,"10-12%",IF(Table_1[[#This Row],[Percent Salary Hike]]&lt;=15,"13-15%",IF(Table_1[[#This Row],[Percent Salary Hike]]&lt;=18,"16-18%",IF(Table_1[[#This Row],[Percent Salary Hike]]&lt;=21,"19-21%","22%+"))))</f>
        <v>10-12%</v>
      </c>
      <c r="AV1445" t="str">
        <f>IF(Table_1[[#This Row],[Years At Company]]&lt;=2,"0-2 Years",IF(Table_1[[#This Row],[Years At Company]]&lt;=5,"3-5 Years",IF(Table_1[[#This Row],[Years At Company]]&lt;=8,"6-8 Years",IF(Table_1[[#This Row],[Years At Company]]&lt;=11,"9-11 Years","12+ Years"))))</f>
        <v>3-5 Years</v>
      </c>
    </row>
    <row r="1446" spans="1:48"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c r="AS1446" s="13" t="str">
        <f>IF(Data!Q1446&lt;=25,"18-25",IF(Data!Q1446&lt;=35,"26-35",IF(Data!Q1446&lt;=45,"36-45","46+")))</f>
        <v>26-35</v>
      </c>
      <c r="AT1446" s="13" t="str">
        <f t="shared" si="22"/>
        <v>Early Career</v>
      </c>
      <c r="AU1446" t="str">
        <f>IF(Table_1[[#This Row],[Percent Salary Hike]]&lt;=12,"10-12%",IF(Table_1[[#This Row],[Percent Salary Hike]]&lt;=15,"13-15%",IF(Table_1[[#This Row],[Percent Salary Hike]]&lt;=18,"16-18%",IF(Table_1[[#This Row],[Percent Salary Hike]]&lt;=21,"19-21%","22%+"))))</f>
        <v>13-15%</v>
      </c>
      <c r="AV1446" t="str">
        <f>IF(Table_1[[#This Row],[Years At Company]]&lt;=2,"0-2 Years",IF(Table_1[[#This Row],[Years At Company]]&lt;=5,"3-5 Years",IF(Table_1[[#This Row],[Years At Company]]&lt;=8,"6-8 Years",IF(Table_1[[#This Row],[Years At Company]]&lt;=11,"9-11 Years","12+ Years"))))</f>
        <v>0-2 Years</v>
      </c>
    </row>
    <row r="1447" spans="1:48"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c r="AS1447" s="13" t="str">
        <f>IF(Data!Q1447&lt;=25,"18-25",IF(Data!Q1447&lt;=35,"26-35",IF(Data!Q1447&lt;=45,"36-45","46+")))</f>
        <v>36-45</v>
      </c>
      <c r="AT1447" s="13" t="str">
        <f t="shared" si="22"/>
        <v>Mid Career</v>
      </c>
      <c r="AU1447" t="str">
        <f>IF(Table_1[[#This Row],[Percent Salary Hike]]&lt;=12,"10-12%",IF(Table_1[[#This Row],[Percent Salary Hike]]&lt;=15,"13-15%",IF(Table_1[[#This Row],[Percent Salary Hike]]&lt;=18,"16-18%",IF(Table_1[[#This Row],[Percent Salary Hike]]&lt;=21,"19-21%","22%+"))))</f>
        <v>16-18%</v>
      </c>
      <c r="AV1447" t="str">
        <f>IF(Table_1[[#This Row],[Years At Company]]&lt;=2,"0-2 Years",IF(Table_1[[#This Row],[Years At Company]]&lt;=5,"3-5 Years",IF(Table_1[[#This Row],[Years At Company]]&lt;=8,"6-8 Years",IF(Table_1[[#This Row],[Years At Company]]&lt;=11,"9-11 Years","12+ Years"))))</f>
        <v>0-2 Years</v>
      </c>
    </row>
    <row r="1448" spans="1:48"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c r="AS1448" s="13" t="str">
        <f>IF(Data!Q1448&lt;=25,"18-25",IF(Data!Q1448&lt;=35,"26-35",IF(Data!Q1448&lt;=45,"36-45","46+")))</f>
        <v>18-25</v>
      </c>
      <c r="AT1448" s="13" t="str">
        <f t="shared" si="22"/>
        <v>Young</v>
      </c>
      <c r="AU1448" t="str">
        <f>IF(Table_1[[#This Row],[Percent Salary Hike]]&lt;=12,"10-12%",IF(Table_1[[#This Row],[Percent Salary Hike]]&lt;=15,"13-15%",IF(Table_1[[#This Row],[Percent Salary Hike]]&lt;=18,"16-18%",IF(Table_1[[#This Row],[Percent Salary Hike]]&lt;=21,"19-21%","22%+"))))</f>
        <v>10-12%</v>
      </c>
      <c r="AV1448" t="str">
        <f>IF(Table_1[[#This Row],[Years At Company]]&lt;=2,"0-2 Years",IF(Table_1[[#This Row],[Years At Company]]&lt;=5,"3-5 Years",IF(Table_1[[#This Row],[Years At Company]]&lt;=8,"6-8 Years",IF(Table_1[[#This Row],[Years At Company]]&lt;=11,"9-11 Years","12+ Years"))))</f>
        <v>0-2 Years</v>
      </c>
    </row>
    <row r="1449" spans="1:48"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c r="AS1449" s="13" t="str">
        <f>IF(Data!Q1449&lt;=25,"18-25",IF(Data!Q1449&lt;=35,"26-35",IF(Data!Q1449&lt;=45,"36-45","46+")))</f>
        <v>26-35</v>
      </c>
      <c r="AT1449" s="13" t="str">
        <f t="shared" si="22"/>
        <v>Early Career</v>
      </c>
      <c r="AU1449" t="str">
        <f>IF(Table_1[[#This Row],[Percent Salary Hike]]&lt;=12,"10-12%",IF(Table_1[[#This Row],[Percent Salary Hike]]&lt;=15,"13-15%",IF(Table_1[[#This Row],[Percent Salary Hike]]&lt;=18,"16-18%",IF(Table_1[[#This Row],[Percent Salary Hike]]&lt;=21,"19-21%","22%+"))))</f>
        <v>10-12%</v>
      </c>
      <c r="AV1449" t="str">
        <f>IF(Table_1[[#This Row],[Years At Company]]&lt;=2,"0-2 Years",IF(Table_1[[#This Row],[Years At Company]]&lt;=5,"3-5 Years",IF(Table_1[[#This Row],[Years At Company]]&lt;=8,"6-8 Years",IF(Table_1[[#This Row],[Years At Company]]&lt;=11,"9-11 Years","12+ Years"))))</f>
        <v>9-11 Years</v>
      </c>
    </row>
    <row r="1450" spans="1:48"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c r="AS1450" s="13" t="str">
        <f>IF(Data!Q1450&lt;=25,"18-25",IF(Data!Q1450&lt;=35,"26-35",IF(Data!Q1450&lt;=45,"36-45","46+")))</f>
        <v>26-35</v>
      </c>
      <c r="AT1450" s="13" t="str">
        <f t="shared" si="22"/>
        <v>Early Career</v>
      </c>
      <c r="AU1450" t="str">
        <f>IF(Table_1[[#This Row],[Percent Salary Hike]]&lt;=12,"10-12%",IF(Table_1[[#This Row],[Percent Salary Hike]]&lt;=15,"13-15%",IF(Table_1[[#This Row],[Percent Salary Hike]]&lt;=18,"16-18%",IF(Table_1[[#This Row],[Percent Salary Hike]]&lt;=21,"19-21%","22%+"))))</f>
        <v>13-15%</v>
      </c>
      <c r="AV1450" t="str">
        <f>IF(Table_1[[#This Row],[Years At Company]]&lt;=2,"0-2 Years",IF(Table_1[[#This Row],[Years At Company]]&lt;=5,"3-5 Years",IF(Table_1[[#This Row],[Years At Company]]&lt;=8,"6-8 Years",IF(Table_1[[#This Row],[Years At Company]]&lt;=11,"9-11 Years","12+ Years"))))</f>
        <v>0-2 Years</v>
      </c>
    </row>
    <row r="1451" spans="1:48"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c r="AS1451" s="13" t="str">
        <f>IF(Data!Q1451&lt;=25,"18-25",IF(Data!Q1451&lt;=35,"26-35",IF(Data!Q1451&lt;=45,"36-45","46+")))</f>
        <v>26-35</v>
      </c>
      <c r="AT1451" s="13" t="str">
        <f t="shared" si="22"/>
        <v>Early Career</v>
      </c>
      <c r="AU1451" t="str">
        <f>IF(Table_1[[#This Row],[Percent Salary Hike]]&lt;=12,"10-12%",IF(Table_1[[#This Row],[Percent Salary Hike]]&lt;=15,"13-15%",IF(Table_1[[#This Row],[Percent Salary Hike]]&lt;=18,"16-18%",IF(Table_1[[#This Row],[Percent Salary Hike]]&lt;=21,"19-21%","22%+"))))</f>
        <v>13-15%</v>
      </c>
      <c r="AV1451" t="str">
        <f>IF(Table_1[[#This Row],[Years At Company]]&lt;=2,"0-2 Years",IF(Table_1[[#This Row],[Years At Company]]&lt;=5,"3-5 Years",IF(Table_1[[#This Row],[Years At Company]]&lt;=8,"6-8 Years",IF(Table_1[[#This Row],[Years At Company]]&lt;=11,"9-11 Years","12+ Years"))))</f>
        <v>0-2 Years</v>
      </c>
    </row>
    <row r="1452" spans="1:48"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c r="AS1452" s="13" t="str">
        <f>IF(Data!Q1452&lt;=25,"18-25",IF(Data!Q1452&lt;=35,"26-35",IF(Data!Q1452&lt;=45,"36-45","46+")))</f>
        <v>26-35</v>
      </c>
      <c r="AT1452" s="13" t="str">
        <f t="shared" si="22"/>
        <v>Early Career</v>
      </c>
      <c r="AU1452" t="str">
        <f>IF(Table_1[[#This Row],[Percent Salary Hike]]&lt;=12,"10-12%",IF(Table_1[[#This Row],[Percent Salary Hike]]&lt;=15,"13-15%",IF(Table_1[[#This Row],[Percent Salary Hike]]&lt;=18,"16-18%",IF(Table_1[[#This Row],[Percent Salary Hike]]&lt;=21,"19-21%","22%+"))))</f>
        <v>16-18%</v>
      </c>
      <c r="AV1452" t="str">
        <f>IF(Table_1[[#This Row],[Years At Company]]&lt;=2,"0-2 Years",IF(Table_1[[#This Row],[Years At Company]]&lt;=5,"3-5 Years",IF(Table_1[[#This Row],[Years At Company]]&lt;=8,"6-8 Years",IF(Table_1[[#This Row],[Years At Company]]&lt;=11,"9-11 Years","12+ Years"))))</f>
        <v>0-2 Years</v>
      </c>
    </row>
    <row r="1453" spans="1:48"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c r="AS1453" s="13" t="str">
        <f>IF(Data!Q1453&lt;=25,"18-25",IF(Data!Q1453&lt;=35,"26-35",IF(Data!Q1453&lt;=45,"36-45","46+")))</f>
        <v>36-45</v>
      </c>
      <c r="AT1453" s="13" t="str">
        <f t="shared" si="22"/>
        <v>Mid Career</v>
      </c>
      <c r="AU1453" t="str">
        <f>IF(Table_1[[#This Row],[Percent Salary Hike]]&lt;=12,"10-12%",IF(Table_1[[#This Row],[Percent Salary Hike]]&lt;=15,"13-15%",IF(Table_1[[#This Row],[Percent Salary Hike]]&lt;=18,"16-18%",IF(Table_1[[#This Row],[Percent Salary Hike]]&lt;=21,"19-21%","22%+"))))</f>
        <v>13-15%</v>
      </c>
      <c r="AV1453" t="str">
        <f>IF(Table_1[[#This Row],[Years At Company]]&lt;=2,"0-2 Years",IF(Table_1[[#This Row],[Years At Company]]&lt;=5,"3-5 Years",IF(Table_1[[#This Row],[Years At Company]]&lt;=8,"6-8 Years",IF(Table_1[[#This Row],[Years At Company]]&lt;=11,"9-11 Years","12+ Years"))))</f>
        <v>3-5 Years</v>
      </c>
    </row>
    <row r="1454" spans="1:48"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c r="AS1454" s="13" t="str">
        <f>IF(Data!Q1454&lt;=25,"18-25",IF(Data!Q1454&lt;=35,"26-35",IF(Data!Q1454&lt;=45,"36-45","46+")))</f>
        <v>18-25</v>
      </c>
      <c r="AT1454" s="13" t="str">
        <f t="shared" si="22"/>
        <v>Young</v>
      </c>
      <c r="AU1454" t="str">
        <f>IF(Table_1[[#This Row],[Percent Salary Hike]]&lt;=12,"10-12%",IF(Table_1[[#This Row],[Percent Salary Hike]]&lt;=15,"13-15%",IF(Table_1[[#This Row],[Percent Salary Hike]]&lt;=18,"16-18%",IF(Table_1[[#This Row],[Percent Salary Hike]]&lt;=21,"19-21%","22%+"))))</f>
        <v>10-12%</v>
      </c>
      <c r="AV1454" t="str">
        <f>IF(Table_1[[#This Row],[Years At Company]]&lt;=2,"0-2 Years",IF(Table_1[[#This Row],[Years At Company]]&lt;=5,"3-5 Years",IF(Table_1[[#This Row],[Years At Company]]&lt;=8,"6-8 Years",IF(Table_1[[#This Row],[Years At Company]]&lt;=11,"9-11 Years","12+ Years"))))</f>
        <v>3-5 Years</v>
      </c>
    </row>
    <row r="1455" spans="1:48"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c r="AS1455" s="13" t="str">
        <f>IF(Data!Q1455&lt;=25,"18-25",IF(Data!Q1455&lt;=35,"26-35",IF(Data!Q1455&lt;=45,"36-45","46+")))</f>
        <v>46+</v>
      </c>
      <c r="AT1455" s="13" t="str">
        <f t="shared" si="22"/>
        <v>Senior</v>
      </c>
      <c r="AU1455" t="str">
        <f>IF(Table_1[[#This Row],[Percent Salary Hike]]&lt;=12,"10-12%",IF(Table_1[[#This Row],[Percent Salary Hike]]&lt;=15,"13-15%",IF(Table_1[[#This Row],[Percent Salary Hike]]&lt;=18,"16-18%",IF(Table_1[[#This Row],[Percent Salary Hike]]&lt;=21,"19-21%","22%+"))))</f>
        <v>13-15%</v>
      </c>
      <c r="AV1455" t="str">
        <f>IF(Table_1[[#This Row],[Years At Company]]&lt;=2,"0-2 Years",IF(Table_1[[#This Row],[Years At Company]]&lt;=5,"3-5 Years",IF(Table_1[[#This Row],[Years At Company]]&lt;=8,"6-8 Years",IF(Table_1[[#This Row],[Years At Company]]&lt;=11,"9-11 Years","12+ Years"))))</f>
        <v>3-5 Years</v>
      </c>
    </row>
    <row r="1456" spans="1:48"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c r="AS1456" s="13" t="str">
        <f>IF(Data!Q1456&lt;=25,"18-25",IF(Data!Q1456&lt;=35,"26-35",IF(Data!Q1456&lt;=45,"36-45","46+")))</f>
        <v>26-35</v>
      </c>
      <c r="AT1456" s="13" t="str">
        <f t="shared" si="22"/>
        <v>Early Career</v>
      </c>
      <c r="AU1456" t="str">
        <f>IF(Table_1[[#This Row],[Percent Salary Hike]]&lt;=12,"10-12%",IF(Table_1[[#This Row],[Percent Salary Hike]]&lt;=15,"13-15%",IF(Table_1[[#This Row],[Percent Salary Hike]]&lt;=18,"16-18%",IF(Table_1[[#This Row],[Percent Salary Hike]]&lt;=21,"19-21%","22%+"))))</f>
        <v>13-15%</v>
      </c>
      <c r="AV1456" t="str">
        <f>IF(Table_1[[#This Row],[Years At Company]]&lt;=2,"0-2 Years",IF(Table_1[[#This Row],[Years At Company]]&lt;=5,"3-5 Years",IF(Table_1[[#This Row],[Years At Company]]&lt;=8,"6-8 Years",IF(Table_1[[#This Row],[Years At Company]]&lt;=11,"9-11 Years","12+ Years"))))</f>
        <v>0-2 Years</v>
      </c>
    </row>
    <row r="1457" spans="1:48"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c r="AS1457" s="13" t="str">
        <f>IF(Data!Q1457&lt;=25,"18-25",IF(Data!Q1457&lt;=35,"26-35",IF(Data!Q1457&lt;=45,"36-45","46+")))</f>
        <v>36-45</v>
      </c>
      <c r="AT1457" s="13" t="str">
        <f t="shared" si="22"/>
        <v>Mid Career</v>
      </c>
      <c r="AU1457" t="str">
        <f>IF(Table_1[[#This Row],[Percent Salary Hike]]&lt;=12,"10-12%",IF(Table_1[[#This Row],[Percent Salary Hike]]&lt;=15,"13-15%",IF(Table_1[[#This Row],[Percent Salary Hike]]&lt;=18,"16-18%",IF(Table_1[[#This Row],[Percent Salary Hike]]&lt;=21,"19-21%","22%+"))))</f>
        <v>13-15%</v>
      </c>
      <c r="AV1457" t="str">
        <f>IF(Table_1[[#This Row],[Years At Company]]&lt;=2,"0-2 Years",IF(Table_1[[#This Row],[Years At Company]]&lt;=5,"3-5 Years",IF(Table_1[[#This Row],[Years At Company]]&lt;=8,"6-8 Years",IF(Table_1[[#This Row],[Years At Company]]&lt;=11,"9-11 Years","12+ Years"))))</f>
        <v>0-2 Years</v>
      </c>
    </row>
    <row r="1458" spans="1:48"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c r="AS1458" s="13" t="str">
        <f>IF(Data!Q1458&lt;=25,"18-25",IF(Data!Q1458&lt;=35,"26-35",IF(Data!Q1458&lt;=45,"36-45","46+")))</f>
        <v>46+</v>
      </c>
      <c r="AT1458" s="13" t="str">
        <f t="shared" si="22"/>
        <v>Senior</v>
      </c>
      <c r="AU1458" t="str">
        <f>IF(Table_1[[#This Row],[Percent Salary Hike]]&lt;=12,"10-12%",IF(Table_1[[#This Row],[Percent Salary Hike]]&lt;=15,"13-15%",IF(Table_1[[#This Row],[Percent Salary Hike]]&lt;=18,"16-18%",IF(Table_1[[#This Row],[Percent Salary Hike]]&lt;=21,"19-21%","22%+"))))</f>
        <v>13-15%</v>
      </c>
      <c r="AV1458" t="str">
        <f>IF(Table_1[[#This Row],[Years At Company]]&lt;=2,"0-2 Years",IF(Table_1[[#This Row],[Years At Company]]&lt;=5,"3-5 Years",IF(Table_1[[#This Row],[Years At Company]]&lt;=8,"6-8 Years",IF(Table_1[[#This Row],[Years At Company]]&lt;=11,"9-11 Years","12+ Years"))))</f>
        <v>0-2 Years</v>
      </c>
    </row>
    <row r="1459" spans="1:48"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c r="AS1459" s="13" t="str">
        <f>IF(Data!Q1459&lt;=25,"18-25",IF(Data!Q1459&lt;=35,"26-35",IF(Data!Q1459&lt;=45,"36-45","46+")))</f>
        <v>26-35</v>
      </c>
      <c r="AT1459" s="13" t="str">
        <f t="shared" si="22"/>
        <v>Early Career</v>
      </c>
      <c r="AU1459" t="str">
        <f>IF(Table_1[[#This Row],[Percent Salary Hike]]&lt;=12,"10-12%",IF(Table_1[[#This Row],[Percent Salary Hike]]&lt;=15,"13-15%",IF(Table_1[[#This Row],[Percent Salary Hike]]&lt;=18,"16-18%",IF(Table_1[[#This Row],[Percent Salary Hike]]&lt;=21,"19-21%","22%+"))))</f>
        <v>10-12%</v>
      </c>
      <c r="AV1459" t="str">
        <f>IF(Table_1[[#This Row],[Years At Company]]&lt;=2,"0-2 Years",IF(Table_1[[#This Row],[Years At Company]]&lt;=5,"3-5 Years",IF(Table_1[[#This Row],[Years At Company]]&lt;=8,"6-8 Years",IF(Table_1[[#This Row],[Years At Company]]&lt;=11,"9-11 Years","12+ Years"))))</f>
        <v>0-2 Years</v>
      </c>
    </row>
    <row r="1460" spans="1:48"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c r="AS1460" s="13" t="str">
        <f>IF(Data!Q1460&lt;=25,"18-25",IF(Data!Q1460&lt;=35,"26-35",IF(Data!Q1460&lt;=45,"36-45","46+")))</f>
        <v>26-35</v>
      </c>
      <c r="AT1460" s="13" t="str">
        <f t="shared" si="22"/>
        <v>Early Career</v>
      </c>
      <c r="AU1460" t="str">
        <f>IF(Table_1[[#This Row],[Percent Salary Hike]]&lt;=12,"10-12%",IF(Table_1[[#This Row],[Percent Salary Hike]]&lt;=15,"13-15%",IF(Table_1[[#This Row],[Percent Salary Hike]]&lt;=18,"16-18%",IF(Table_1[[#This Row],[Percent Salary Hike]]&lt;=21,"19-21%","22%+"))))</f>
        <v>16-18%</v>
      </c>
      <c r="AV1460" t="str">
        <f>IF(Table_1[[#This Row],[Years At Company]]&lt;=2,"0-2 Years",IF(Table_1[[#This Row],[Years At Company]]&lt;=5,"3-5 Years",IF(Table_1[[#This Row],[Years At Company]]&lt;=8,"6-8 Years",IF(Table_1[[#This Row],[Years At Company]]&lt;=11,"9-11 Years","12+ Years"))))</f>
        <v>9-11 Years</v>
      </c>
    </row>
    <row r="1461" spans="1:48"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c r="AS1461" s="13" t="str">
        <f>IF(Data!Q1461&lt;=25,"18-25",IF(Data!Q1461&lt;=35,"26-35",IF(Data!Q1461&lt;=45,"36-45","46+")))</f>
        <v>46+</v>
      </c>
      <c r="AT1461" s="13" t="str">
        <f t="shared" si="22"/>
        <v>Senior</v>
      </c>
      <c r="AU1461" t="str">
        <f>IF(Table_1[[#This Row],[Percent Salary Hike]]&lt;=12,"10-12%",IF(Table_1[[#This Row],[Percent Salary Hike]]&lt;=15,"13-15%",IF(Table_1[[#This Row],[Percent Salary Hike]]&lt;=18,"16-18%",IF(Table_1[[#This Row],[Percent Salary Hike]]&lt;=21,"19-21%","22%+"))))</f>
        <v>22%+</v>
      </c>
      <c r="AV1461" t="str">
        <f>IF(Table_1[[#This Row],[Years At Company]]&lt;=2,"0-2 Years",IF(Table_1[[#This Row],[Years At Company]]&lt;=5,"3-5 Years",IF(Table_1[[#This Row],[Years At Company]]&lt;=8,"6-8 Years",IF(Table_1[[#This Row],[Years At Company]]&lt;=11,"9-11 Years","12+ Years"))))</f>
        <v>9-11 Years</v>
      </c>
    </row>
    <row r="1462" spans="1:48"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c r="AS1462" s="13" t="str">
        <f>IF(Data!Q1462&lt;=25,"18-25",IF(Data!Q1462&lt;=35,"26-35",IF(Data!Q1462&lt;=45,"36-45","46+")))</f>
        <v>46+</v>
      </c>
      <c r="AT1462" s="13" t="str">
        <f t="shared" si="22"/>
        <v>Senior</v>
      </c>
      <c r="AU1462" t="str">
        <f>IF(Table_1[[#This Row],[Percent Salary Hike]]&lt;=12,"10-12%",IF(Table_1[[#This Row],[Percent Salary Hike]]&lt;=15,"13-15%",IF(Table_1[[#This Row],[Percent Salary Hike]]&lt;=18,"16-18%",IF(Table_1[[#This Row],[Percent Salary Hike]]&lt;=21,"19-21%","22%+"))))</f>
        <v>19-21%</v>
      </c>
      <c r="AV1462" t="str">
        <f>IF(Table_1[[#This Row],[Years At Company]]&lt;=2,"0-2 Years",IF(Table_1[[#This Row],[Years At Company]]&lt;=5,"3-5 Years",IF(Table_1[[#This Row],[Years At Company]]&lt;=8,"6-8 Years",IF(Table_1[[#This Row],[Years At Company]]&lt;=11,"9-11 Years","12+ Years"))))</f>
        <v>6-8 Years</v>
      </c>
    </row>
    <row r="1463" spans="1:48"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c r="AS1463" s="13" t="str">
        <f>IF(Data!Q1463&lt;=25,"18-25",IF(Data!Q1463&lt;=35,"26-35",IF(Data!Q1463&lt;=45,"36-45","46+")))</f>
        <v>46+</v>
      </c>
      <c r="AT1463" s="13" t="str">
        <f t="shared" si="22"/>
        <v>Senior</v>
      </c>
      <c r="AU1463" t="str">
        <f>IF(Table_1[[#This Row],[Percent Salary Hike]]&lt;=12,"10-12%",IF(Table_1[[#This Row],[Percent Salary Hike]]&lt;=15,"13-15%",IF(Table_1[[#This Row],[Percent Salary Hike]]&lt;=18,"16-18%",IF(Table_1[[#This Row],[Percent Salary Hike]]&lt;=21,"19-21%","22%+"))))</f>
        <v>19-21%</v>
      </c>
      <c r="AV1463" t="str">
        <f>IF(Table_1[[#This Row],[Years At Company]]&lt;=2,"0-2 Years",IF(Table_1[[#This Row],[Years At Company]]&lt;=5,"3-5 Years",IF(Table_1[[#This Row],[Years At Company]]&lt;=8,"6-8 Years",IF(Table_1[[#This Row],[Years At Company]]&lt;=11,"9-11 Years","12+ Years"))))</f>
        <v>3-5 Years</v>
      </c>
    </row>
    <row r="1464" spans="1:48"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c r="AS1464" s="13" t="str">
        <f>IF(Data!Q1464&lt;=25,"18-25",IF(Data!Q1464&lt;=35,"26-35",IF(Data!Q1464&lt;=45,"36-45","46+")))</f>
        <v>36-45</v>
      </c>
      <c r="AT1464" s="13" t="str">
        <f t="shared" si="22"/>
        <v>Mid Career</v>
      </c>
      <c r="AU1464" t="str">
        <f>IF(Table_1[[#This Row],[Percent Salary Hike]]&lt;=12,"10-12%",IF(Table_1[[#This Row],[Percent Salary Hike]]&lt;=15,"13-15%",IF(Table_1[[#This Row],[Percent Salary Hike]]&lt;=18,"16-18%",IF(Table_1[[#This Row],[Percent Salary Hike]]&lt;=21,"19-21%","22%+"))))</f>
        <v>22%+</v>
      </c>
      <c r="AV1464" t="str">
        <f>IF(Table_1[[#This Row],[Years At Company]]&lt;=2,"0-2 Years",IF(Table_1[[#This Row],[Years At Company]]&lt;=5,"3-5 Years",IF(Table_1[[#This Row],[Years At Company]]&lt;=8,"6-8 Years",IF(Table_1[[#This Row],[Years At Company]]&lt;=11,"9-11 Years","12+ Years"))))</f>
        <v>0-2 Years</v>
      </c>
    </row>
    <row r="1465" spans="1:48"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c r="AS1465" s="13" t="str">
        <f>IF(Data!Q1465&lt;=25,"18-25",IF(Data!Q1465&lt;=35,"26-35",IF(Data!Q1465&lt;=45,"36-45","46+")))</f>
        <v>26-35</v>
      </c>
      <c r="AT1465" s="13" t="str">
        <f t="shared" si="22"/>
        <v>Early Career</v>
      </c>
      <c r="AU1465" t="str">
        <f>IF(Table_1[[#This Row],[Percent Salary Hike]]&lt;=12,"10-12%",IF(Table_1[[#This Row],[Percent Salary Hike]]&lt;=15,"13-15%",IF(Table_1[[#This Row],[Percent Salary Hike]]&lt;=18,"16-18%",IF(Table_1[[#This Row],[Percent Salary Hike]]&lt;=21,"19-21%","22%+"))))</f>
        <v>22%+</v>
      </c>
      <c r="AV1465" t="str">
        <f>IF(Table_1[[#This Row],[Years At Company]]&lt;=2,"0-2 Years",IF(Table_1[[#This Row],[Years At Company]]&lt;=5,"3-5 Years",IF(Table_1[[#This Row],[Years At Company]]&lt;=8,"6-8 Years",IF(Table_1[[#This Row],[Years At Company]]&lt;=11,"9-11 Years","12+ Years"))))</f>
        <v>12+ Years</v>
      </c>
    </row>
    <row r="1466" spans="1:48"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c r="AS1466" s="13" t="str">
        <f>IF(Data!Q1466&lt;=25,"18-25",IF(Data!Q1466&lt;=35,"26-35",IF(Data!Q1466&lt;=45,"36-45","46+")))</f>
        <v>26-35</v>
      </c>
      <c r="AT1466" s="13" t="str">
        <f t="shared" si="22"/>
        <v>Early Career</v>
      </c>
      <c r="AU1466" t="str">
        <f>IF(Table_1[[#This Row],[Percent Salary Hike]]&lt;=12,"10-12%",IF(Table_1[[#This Row],[Percent Salary Hike]]&lt;=15,"13-15%",IF(Table_1[[#This Row],[Percent Salary Hike]]&lt;=18,"16-18%",IF(Table_1[[#This Row],[Percent Salary Hike]]&lt;=21,"19-21%","22%+"))))</f>
        <v>19-21%</v>
      </c>
      <c r="AV1466" t="str">
        <f>IF(Table_1[[#This Row],[Years At Company]]&lt;=2,"0-2 Years",IF(Table_1[[#This Row],[Years At Company]]&lt;=5,"3-5 Years",IF(Table_1[[#This Row],[Years At Company]]&lt;=8,"6-8 Years",IF(Table_1[[#This Row],[Years At Company]]&lt;=11,"9-11 Years","12+ Years"))))</f>
        <v>0-2 Years</v>
      </c>
    </row>
    <row r="1467" spans="1:48"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c r="AS1467" s="13" t="str">
        <f>IF(Data!Q1467&lt;=25,"18-25",IF(Data!Q1467&lt;=35,"26-35",IF(Data!Q1467&lt;=45,"36-45","46+")))</f>
        <v>26-35</v>
      </c>
      <c r="AT1467" s="13" t="str">
        <f t="shared" si="22"/>
        <v>Early Career</v>
      </c>
      <c r="AU1467" t="str">
        <f>IF(Table_1[[#This Row],[Percent Salary Hike]]&lt;=12,"10-12%",IF(Table_1[[#This Row],[Percent Salary Hike]]&lt;=15,"13-15%",IF(Table_1[[#This Row],[Percent Salary Hike]]&lt;=18,"16-18%",IF(Table_1[[#This Row],[Percent Salary Hike]]&lt;=21,"19-21%","22%+"))))</f>
        <v>22%+</v>
      </c>
      <c r="AV1467" t="str">
        <f>IF(Table_1[[#This Row],[Years At Company]]&lt;=2,"0-2 Years",IF(Table_1[[#This Row],[Years At Company]]&lt;=5,"3-5 Years",IF(Table_1[[#This Row],[Years At Company]]&lt;=8,"6-8 Years",IF(Table_1[[#This Row],[Years At Company]]&lt;=11,"9-11 Years","12+ Years"))))</f>
        <v>3-5 Years</v>
      </c>
    </row>
    <row r="1468" spans="1:48"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c r="AS1468" s="13" t="str">
        <f>IF(Data!Q1468&lt;=25,"18-25",IF(Data!Q1468&lt;=35,"26-35",IF(Data!Q1468&lt;=45,"36-45","46+")))</f>
        <v>26-35</v>
      </c>
      <c r="AT1468" s="13" t="str">
        <f t="shared" si="22"/>
        <v>Early Career</v>
      </c>
      <c r="AU1468" t="str">
        <f>IF(Table_1[[#This Row],[Percent Salary Hike]]&lt;=12,"10-12%",IF(Table_1[[#This Row],[Percent Salary Hike]]&lt;=15,"13-15%",IF(Table_1[[#This Row],[Percent Salary Hike]]&lt;=18,"16-18%",IF(Table_1[[#This Row],[Percent Salary Hike]]&lt;=21,"19-21%","22%+"))))</f>
        <v>22%+</v>
      </c>
      <c r="AV1468" t="str">
        <f>IF(Table_1[[#This Row],[Years At Company]]&lt;=2,"0-2 Years",IF(Table_1[[#This Row],[Years At Company]]&lt;=5,"3-5 Years",IF(Table_1[[#This Row],[Years At Company]]&lt;=8,"6-8 Years",IF(Table_1[[#This Row],[Years At Company]]&lt;=11,"9-11 Years","12+ Years"))))</f>
        <v>0-2 Years</v>
      </c>
    </row>
    <row r="1469" spans="1:48"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c r="AS1469" s="13" t="str">
        <f>IF(Data!Q1469&lt;=25,"18-25",IF(Data!Q1469&lt;=35,"26-35",IF(Data!Q1469&lt;=45,"36-45","46+")))</f>
        <v>26-35</v>
      </c>
      <c r="AT1469" s="13" t="str">
        <f t="shared" si="22"/>
        <v>Early Career</v>
      </c>
      <c r="AU1469" t="str">
        <f>IF(Table_1[[#This Row],[Percent Salary Hike]]&lt;=12,"10-12%",IF(Table_1[[#This Row],[Percent Salary Hike]]&lt;=15,"13-15%",IF(Table_1[[#This Row],[Percent Salary Hike]]&lt;=18,"16-18%",IF(Table_1[[#This Row],[Percent Salary Hike]]&lt;=21,"19-21%","22%+"))))</f>
        <v>22%+</v>
      </c>
      <c r="AV1469" t="str">
        <f>IF(Table_1[[#This Row],[Years At Company]]&lt;=2,"0-2 Years",IF(Table_1[[#This Row],[Years At Company]]&lt;=5,"3-5 Years",IF(Table_1[[#This Row],[Years At Company]]&lt;=8,"6-8 Years",IF(Table_1[[#This Row],[Years At Company]]&lt;=11,"9-11 Years","12+ Years"))))</f>
        <v>9-11 Years</v>
      </c>
    </row>
    <row r="1470" spans="1:48"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c r="AS1470" s="13" t="str">
        <f>IF(Data!Q1470&lt;=25,"18-25",IF(Data!Q1470&lt;=35,"26-35",IF(Data!Q1470&lt;=45,"36-45","46+")))</f>
        <v>18-25</v>
      </c>
      <c r="AT1470" s="13" t="str">
        <f t="shared" si="22"/>
        <v>Young</v>
      </c>
      <c r="AU1470" t="str">
        <f>IF(Table_1[[#This Row],[Percent Salary Hike]]&lt;=12,"10-12%",IF(Table_1[[#This Row],[Percent Salary Hike]]&lt;=15,"13-15%",IF(Table_1[[#This Row],[Percent Salary Hike]]&lt;=18,"16-18%",IF(Table_1[[#This Row],[Percent Salary Hike]]&lt;=21,"19-21%","22%+"))))</f>
        <v>22%+</v>
      </c>
      <c r="AV1470" t="str">
        <f>IF(Table_1[[#This Row],[Years At Company]]&lt;=2,"0-2 Years",IF(Table_1[[#This Row],[Years At Company]]&lt;=5,"3-5 Years",IF(Table_1[[#This Row],[Years At Company]]&lt;=8,"6-8 Years",IF(Table_1[[#This Row],[Years At Company]]&lt;=11,"9-11 Years","12+ Years"))))</f>
        <v>0-2 Years</v>
      </c>
    </row>
    <row r="1471" spans="1:48"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c r="AS1471" s="13" t="str">
        <f>IF(Data!Q1471&lt;=25,"18-25",IF(Data!Q1471&lt;=35,"26-35",IF(Data!Q1471&lt;=45,"36-45","46+")))</f>
        <v>18-25</v>
      </c>
      <c r="AT1471" s="13" t="str">
        <f t="shared" si="22"/>
        <v>Young</v>
      </c>
      <c r="AU1471" t="str">
        <f>IF(Table_1[[#This Row],[Percent Salary Hike]]&lt;=12,"10-12%",IF(Table_1[[#This Row],[Percent Salary Hike]]&lt;=15,"13-15%",IF(Table_1[[#This Row],[Percent Salary Hike]]&lt;=18,"16-18%",IF(Table_1[[#This Row],[Percent Salary Hike]]&lt;=21,"19-21%","22%+"))))</f>
        <v>19-21%</v>
      </c>
      <c r="AV1471" t="str">
        <f>IF(Table_1[[#This Row],[Years At Company]]&lt;=2,"0-2 Years",IF(Table_1[[#This Row],[Years At Company]]&lt;=5,"3-5 Years",IF(Table_1[[#This Row],[Years At Company]]&lt;=8,"6-8 Years",IF(Table_1[[#This Row],[Years At Company]]&lt;=11,"9-11 Years","12+ Years"))))</f>
        <v>3-5 Years</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9770-5D95-46E0-AC3A-6254C8485EA8}">
  <dimension ref="AC55"/>
  <sheetViews>
    <sheetView showGridLines="0" tabSelected="1" zoomScale="70" zoomScaleNormal="70" workbookViewId="0">
      <selection activeCell="AC45" sqref="AC45"/>
    </sheetView>
  </sheetViews>
  <sheetFormatPr defaultRowHeight="14.4" x14ac:dyDescent="0.3"/>
  <cols>
    <col min="1" max="16384" width="8.88671875" style="16"/>
  </cols>
  <sheetData>
    <row r="55" spans="29:29" x14ac:dyDescent="0.3">
      <c r="AC55" s="16" t="s">
        <v>1594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vt:lpstr>
      <vt:lpstr>KPI</vt:lpstr>
      <vt:lpstr>Rating</vt:lpstr>
      <vt:lpstr>Gender</vt:lpstr>
      <vt:lpstr>Detail1</vt:lpstr>
      <vt:lpstr>Attrition Contribution by Depar</vt:lpstr>
      <vt:lpstr>Attrition By Job</vt:lpstr>
      <vt:lpstr>Attrition vs years at company</vt:lpstr>
      <vt:lpstr>Attrition by age group</vt:lpstr>
      <vt:lpstr>Education wise Attrition</vt:lpstr>
      <vt:lpstr>Marital Status</vt:lpstr>
      <vt:lpstr>Salary_hiks vs attrition</vt:lpstr>
      <vt:lpstr>Attrition by years at company</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Kumar</dc:creator>
  <cp:lastModifiedBy>Satyam Kumar</cp:lastModifiedBy>
  <cp:lastPrinted>2026-04-13T04:55:57Z</cp:lastPrinted>
  <dcterms:created xsi:type="dcterms:W3CDTF">2026-04-05T10:01:08Z</dcterms:created>
  <dcterms:modified xsi:type="dcterms:W3CDTF">2026-04-15T11:47:05Z</dcterms:modified>
</cp:coreProperties>
</file>