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m\Desktop\"/>
    </mc:Choice>
  </mc:AlternateContent>
  <bookViews>
    <workbookView xWindow="0" yWindow="0" windowWidth="10155" windowHeight="4545" activeTab="1"/>
  </bookViews>
  <sheets>
    <sheet name="A&amp;D Deliverable weights" sheetId="1" r:id="rId1"/>
    <sheet name="A&amp;D Grading Sheet" sheetId="2" r:id="rId2"/>
    <sheet name="Project Lab" sheetId="3" r:id="rId3"/>
    <sheet name="Statistics" sheetId="4" r:id="rId4"/>
    <sheet name="Human Factors" sheetId="5" r:id="rId5"/>
    <sheet name="DS Deliverable Weights" sheetId="6" r:id="rId6"/>
    <sheet name="DS Grade Sheet" sheetId="7" r:id="rId7"/>
  </sheets>
  <calcPr calcId="162913"/>
</workbook>
</file>

<file path=xl/calcChain.xml><?xml version="1.0" encoding="utf-8"?>
<calcChain xmlns="http://schemas.openxmlformats.org/spreadsheetml/2006/main">
  <c r="J18" i="2" l="1"/>
  <c r="F34" i="7" l="1"/>
  <c r="E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I33" i="7" s="1"/>
  <c r="F30" i="5"/>
  <c r="F23" i="5"/>
  <c r="F15" i="5"/>
  <c r="F3" i="5"/>
  <c r="F52" i="5" s="1"/>
  <c r="D35" i="4"/>
  <c r="E43" i="3"/>
  <c r="M24" i="2"/>
  <c r="L22" i="2"/>
  <c r="L23" i="2" s="1"/>
  <c r="H22" i="2"/>
  <c r="D22" i="2"/>
  <c r="H21" i="2"/>
  <c r="D21" i="2"/>
  <c r="H20" i="2"/>
  <c r="D20" i="2"/>
  <c r="H19" i="2"/>
  <c r="D19" i="2"/>
  <c r="J23" i="2"/>
  <c r="H18" i="2"/>
  <c r="D18" i="2"/>
  <c r="H17" i="2"/>
  <c r="D17" i="2"/>
  <c r="H16" i="2"/>
  <c r="D16" i="2"/>
  <c r="G15" i="2"/>
  <c r="H15" i="2" s="1"/>
  <c r="D15" i="2"/>
  <c r="H14" i="2"/>
  <c r="D14" i="2"/>
  <c r="G13" i="2"/>
  <c r="H13" i="2" s="1"/>
  <c r="D13" i="2"/>
  <c r="G12" i="2"/>
  <c r="H12" i="2" s="1"/>
  <c r="D12" i="2"/>
  <c r="G11" i="2"/>
  <c r="H11" i="2" s="1"/>
  <c r="D11" i="2"/>
  <c r="G10" i="2"/>
  <c r="H10" i="2" s="1"/>
  <c r="D10" i="2"/>
  <c r="H9" i="2"/>
  <c r="D9" i="2"/>
  <c r="G8" i="2"/>
  <c r="H8" i="2" s="1"/>
  <c r="D8" i="2"/>
  <c r="G7" i="2"/>
  <c r="H7" i="2" s="1"/>
  <c r="D7" i="2"/>
  <c r="D23" i="2" l="1"/>
  <c r="H23" i="2"/>
  <c r="I6" i="7"/>
  <c r="I8" i="7"/>
  <c r="I10" i="7"/>
  <c r="I12" i="7"/>
  <c r="I14" i="7"/>
  <c r="I16" i="7"/>
  <c r="I18" i="7"/>
  <c r="I20" i="7"/>
  <c r="I22" i="7"/>
  <c r="I24" i="7"/>
  <c r="I26" i="7"/>
  <c r="I28" i="7"/>
  <c r="I30" i="7"/>
  <c r="I32" i="7"/>
  <c r="H34" i="7"/>
  <c r="I34" i="7" s="1"/>
  <c r="I5" i="7"/>
  <c r="I7" i="7"/>
  <c r="I9" i="7"/>
  <c r="I11" i="7"/>
  <c r="I13" i="7"/>
  <c r="I15" i="7"/>
  <c r="I17" i="7"/>
  <c r="I19" i="7"/>
  <c r="I21" i="7"/>
  <c r="I23" i="7"/>
  <c r="I25" i="7"/>
  <c r="I27" i="7"/>
  <c r="I29" i="7"/>
  <c r="I31" i="7"/>
  <c r="M23" i="2" l="1"/>
  <c r="E4" i="2" s="1"/>
  <c r="G4" i="2" s="1"/>
  <c r="H4" i="2" s="1"/>
</calcChain>
</file>

<file path=xl/sharedStrings.xml><?xml version="1.0" encoding="utf-8"?>
<sst xmlns="http://schemas.openxmlformats.org/spreadsheetml/2006/main" count="286" uniqueCount="236">
  <si>
    <t xml:space="preserve">B.Tech (CSE)-SD 4th Sem. ARCHITECTURE AND DESIGN STUDENT GRADING SHEET </t>
  </si>
  <si>
    <t>FINAL RESULT of STUDENT</t>
  </si>
  <si>
    <t>B.Tech (CSE)-SD 4th Sem. ARCHITECTURE AND DESIGN GRADE BOOK</t>
  </si>
  <si>
    <t>Semester</t>
  </si>
  <si>
    <t>IV</t>
  </si>
  <si>
    <t>Course</t>
  </si>
  <si>
    <t>Project Lab</t>
  </si>
  <si>
    <t>Deliverables Name</t>
  </si>
  <si>
    <t>Enter your deliverable grade in respective cell to calculate your final grade</t>
  </si>
  <si>
    <t>Deliverables Weightage (%)</t>
  </si>
  <si>
    <t>Major Project 1 (Scaling Up)</t>
  </si>
  <si>
    <t>Minor Project 2 (Continous Deployment)</t>
  </si>
  <si>
    <t>Weekly ENBs (including Class Performence, Behaviour and Preparedness)</t>
  </si>
  <si>
    <t>Study Hall Activity Exercises</t>
  </si>
  <si>
    <t>Total (Internal Deliverables including Project)</t>
  </si>
  <si>
    <t>Deliverable</t>
  </si>
  <si>
    <t>Final Assessment</t>
  </si>
  <si>
    <t>Enter your marks here</t>
  </si>
  <si>
    <t>ENB (10%)</t>
  </si>
  <si>
    <t>W2 ENB</t>
  </si>
  <si>
    <t>W3 ENB</t>
  </si>
  <si>
    <t>W4 ENB</t>
  </si>
  <si>
    <t>W5 ENB</t>
  </si>
  <si>
    <t>W6 ENB</t>
  </si>
  <si>
    <t>W7 ENB</t>
  </si>
  <si>
    <t>W8 ENB</t>
  </si>
  <si>
    <t>W9 ENB</t>
  </si>
  <si>
    <t>W10 ENB</t>
  </si>
  <si>
    <t>W11 ENB</t>
  </si>
  <si>
    <t>W12 ENB</t>
  </si>
  <si>
    <t>W13 ENB</t>
  </si>
  <si>
    <t>W14 ENB</t>
  </si>
  <si>
    <t>W15 ENB</t>
  </si>
  <si>
    <t>Behavior (Attendance, Coming on time, coming prepared, Participation in class, Professionalism, etc. (10%)</t>
  </si>
  <si>
    <t>Task_1 Deliverable (7%)</t>
  </si>
  <si>
    <t>Task 1 _ Deliverable1: Requirements (Doc) (3%)</t>
  </si>
  <si>
    <t>Task 1 _ Deliverable 2: Project Plan Read Out to Management(Doc) (3%)</t>
  </si>
  <si>
    <t>Task 1_ Deliverable 3: Screen Cast (1%)</t>
  </si>
  <si>
    <t>Task_2 Deliverable (10%)</t>
  </si>
  <si>
    <t>Task 2 _Deliverable 1: Use Case Diagram(Doc) (2%)</t>
  </si>
  <si>
    <t>Task 2 _Deliverable 2: User Workflow(Doc) (2%)</t>
  </si>
  <si>
    <t>Task 2 _Deliverable 3: User Stories(Doc) (2%)</t>
  </si>
  <si>
    <t>Task 2 _Deliverable 4: Status Report (Presentation) (2%)</t>
  </si>
  <si>
    <t>Task 2 _Deliverable 5: Mock ups (2%)</t>
  </si>
  <si>
    <t>Task_3 Deliverable (4%)</t>
  </si>
  <si>
    <t>Task 3 _Deliverable 1: Requirement Traceability (2%)</t>
  </si>
  <si>
    <t>Task 3_ Deliverable 2: Identify Risk and propose solutions (2%)</t>
  </si>
  <si>
    <t>Task_4 Deliverable (2%)</t>
  </si>
  <si>
    <t>Task 4_ Deliverable 1: Work Environment (Sprint 0) (ScreenCast) (2%)</t>
  </si>
  <si>
    <t>Task_5 Deliverable (17%)</t>
  </si>
  <si>
    <t>Task 5 _ Deliverable 1: Sprint 1 (3%)</t>
  </si>
  <si>
    <t>Task 5 _ Deliverable 2: Sprint 2 (3%)</t>
  </si>
  <si>
    <t>Task 5 _ Deliverable 3: Sprint 2 Screen Cast (1%)</t>
  </si>
  <si>
    <t>Task 5 _ Deliverable 4: Sprint 3(3%)</t>
  </si>
  <si>
    <t>Task 5 _ Deliverable 5: Sprint 4 (3%)</t>
  </si>
  <si>
    <t>Task 5 _ Deliverable 6: Sprint 5 (3%)</t>
  </si>
  <si>
    <t>Task 5 _ Deliverable 7: Sprint 5 Screen Cast (1%)</t>
  </si>
  <si>
    <t>Final Grade</t>
  </si>
  <si>
    <t xml:space="preserve">Semester </t>
  </si>
  <si>
    <t>Statistics</t>
  </si>
  <si>
    <t>ENB (15%)</t>
  </si>
  <si>
    <t>W1 ENB</t>
  </si>
  <si>
    <t>ScreenCast</t>
  </si>
  <si>
    <t>Proposed Plan (2%)</t>
  </si>
  <si>
    <t>Statistical Analysis Sheet (4%)</t>
  </si>
  <si>
    <t>Team Video Presentation (3%)</t>
  </si>
  <si>
    <t>Peer Review(1%)</t>
  </si>
  <si>
    <t>Project II v1(10%)</t>
  </si>
  <si>
    <t>Proposed Plan(2%)</t>
  </si>
  <si>
    <t>Statistical Analysis Sheet(5%)</t>
  </si>
  <si>
    <t>Statistical Analysis Report(3%)</t>
  </si>
  <si>
    <t>Total Internal Deliverables including Projects  (Weightage - 60%)</t>
  </si>
  <si>
    <t>Project II v2 (15%)</t>
  </si>
  <si>
    <t>Statistical Analysis Sheet(7%)</t>
  </si>
  <si>
    <t>Final Assessment Marks (100) Weightage (40%)</t>
  </si>
  <si>
    <t>Total Course Weightage (100%)</t>
  </si>
  <si>
    <t>Result</t>
  </si>
  <si>
    <t>Statistical Analysis Report(6%)</t>
  </si>
  <si>
    <t>Peer Review(2%)</t>
  </si>
  <si>
    <t>Project III (20%)</t>
  </si>
  <si>
    <t>Statistical Analysis Sheet(10%)</t>
  </si>
  <si>
    <t>Statistical Analysis Report(10%)</t>
  </si>
  <si>
    <t>Final Assessment (20%)</t>
  </si>
  <si>
    <t>Written Exam</t>
  </si>
  <si>
    <t>CBP(10%)</t>
  </si>
  <si>
    <t>Class Participation and Behaviour</t>
  </si>
  <si>
    <t>Student's Name      (Roll No.)</t>
  </si>
  <si>
    <t>Week #</t>
  </si>
  <si>
    <t>Deliverable Name</t>
  </si>
  <si>
    <t>Total Weightage (15%)</t>
  </si>
  <si>
    <t>Total Weightage (20%)</t>
  </si>
  <si>
    <t>Total Weightage (10%)</t>
  </si>
  <si>
    <t>Weekly ENB Marks
(100)</t>
  </si>
  <si>
    <t xml:space="preserve">Weekly ENB Weightage                </t>
  </si>
  <si>
    <t>Study Hall Activity - 1     (SH-1)(10)</t>
  </si>
  <si>
    <t>Study Hall         Activity - 2     (SH-2)(10)</t>
  </si>
  <si>
    <t>Study Hall         Activities    (SH1 + SH2) (20)</t>
  </si>
  <si>
    <t xml:space="preserve">Study Hall         Activities Weightage </t>
  </si>
  <si>
    <t>Major Project-1  (Scaling - up)
(100)</t>
  </si>
  <si>
    <t>Major Project-1  (Scaling - up)  Weightage (20)</t>
  </si>
  <si>
    <t>Minor Project-2 (Continous Deployment)
(100)</t>
  </si>
  <si>
    <t>Minor Project-2 (Continous Deployment) Weightage (10)</t>
  </si>
  <si>
    <t>Week 1</t>
  </si>
  <si>
    <t>No study hall activity 2 (SH2) in WK1</t>
  </si>
  <si>
    <t>WK 1 - WK 11 Deliverables</t>
  </si>
  <si>
    <t>Project</t>
  </si>
  <si>
    <t>Deliverable and Weight</t>
  </si>
  <si>
    <t>Marks</t>
  </si>
  <si>
    <t>Your grades</t>
  </si>
  <si>
    <t>Project 1: Principles of Interactions-1 (3 weeks)</t>
  </si>
  <si>
    <t>Week 2</t>
  </si>
  <si>
    <t>CBP-1 (7%)</t>
  </si>
  <si>
    <t>Week 3</t>
  </si>
  <si>
    <t>Week 4</t>
  </si>
  <si>
    <t>Week 5</t>
  </si>
  <si>
    <t>Physical Object Outline(15%)</t>
  </si>
  <si>
    <t>Week 6</t>
  </si>
  <si>
    <t>Virtual Object Outline(15%)</t>
  </si>
  <si>
    <t>CBP-2 (6%)</t>
  </si>
  <si>
    <t>ENB-1 (5%)</t>
  </si>
  <si>
    <t>Week 7</t>
  </si>
  <si>
    <t>ENB-2 (5%)</t>
  </si>
  <si>
    <t>CBP-3 (7%)</t>
  </si>
  <si>
    <t>ENB-3 (5%)</t>
  </si>
  <si>
    <t>Week 8</t>
  </si>
  <si>
    <t>Physical &amp; Virtual Object Final Version (25%)</t>
  </si>
  <si>
    <t>Discussion Forum Post-1 (5%)</t>
  </si>
  <si>
    <t>Week 9</t>
  </si>
  <si>
    <t>Discussion Forum Post-2 (5%)</t>
  </si>
  <si>
    <t>Physical &amp; Virtual Object Resubmitted Version(25%)</t>
  </si>
  <si>
    <t>Week 10</t>
  </si>
  <si>
    <t>Project 2: Human's mindset when performing a task (2 weeks)</t>
  </si>
  <si>
    <t>SSM Drawing  Outline(25%)</t>
  </si>
  <si>
    <t>Week 11</t>
  </si>
  <si>
    <t xml:space="preserve">Week 12 </t>
  </si>
  <si>
    <t>Major Project-1  (Scaling - up)</t>
  </si>
  <si>
    <t>CBP-4(10%)</t>
  </si>
  <si>
    <t>ENB-4(8%)</t>
  </si>
  <si>
    <t>SSM Drawing Final(30%)</t>
  </si>
  <si>
    <t>Week 13</t>
  </si>
  <si>
    <t>ENB-5(7%)</t>
  </si>
  <si>
    <t>Discussion Forum Post (10%)</t>
  </si>
  <si>
    <t>WK 13 - WK 15 Deliverables</t>
  </si>
  <si>
    <t>CBP-5(10%)</t>
  </si>
  <si>
    <t>SSM Drawing Resubmitted Version (30%)</t>
  </si>
  <si>
    <t>Week 14</t>
  </si>
  <si>
    <t>Project 3: Human's Intuition and Association  (2 Weeks)</t>
  </si>
  <si>
    <t>ENB-6(7%)</t>
  </si>
  <si>
    <t>Week 15</t>
  </si>
  <si>
    <t>Week 16</t>
  </si>
  <si>
    <t>Minor Project-2 (Continous Deployment)</t>
  </si>
  <si>
    <t>CBP-6 (10%)</t>
  </si>
  <si>
    <t>NMCM Final (45%)</t>
  </si>
  <si>
    <t>ENB-7(8%)</t>
  </si>
  <si>
    <t>Discussion Forum Post (20%)</t>
  </si>
  <si>
    <t>CBP-7 (10%)</t>
  </si>
  <si>
    <t>NMCM Resubmitted Version (45%)</t>
  </si>
  <si>
    <t>Project 4: Principles of Interactions-2 [2 weeks]</t>
  </si>
  <si>
    <t>Physical Object Screencast Final Version (25%)</t>
  </si>
  <si>
    <t>CBP-8 (10%)</t>
  </si>
  <si>
    <t>ENB-8 (8%)</t>
  </si>
  <si>
    <t>Virtual Object Screencast Final Version (25%)</t>
  </si>
  <si>
    <t>CBP-9 (10%)</t>
  </si>
  <si>
    <t>Discussion Forum Post (15%)</t>
  </si>
  <si>
    <t>ENB-9 (7%)</t>
  </si>
  <si>
    <t>Physical Object Screencast Resubmitted Version (25%)</t>
  </si>
  <si>
    <t>Virtual Object Screencast Resubmitted Version (25%)</t>
  </si>
  <si>
    <t>Project 5: Classification of errors [2 weeks]</t>
  </si>
  <si>
    <t>Physical Object Video Final Version</t>
  </si>
  <si>
    <t>Week 10 ENB</t>
  </si>
  <si>
    <t>CBP-10</t>
  </si>
  <si>
    <t>Virtual Object Video Final Version</t>
  </si>
  <si>
    <t>Week 11 ENB</t>
  </si>
  <si>
    <t>CBP-11</t>
  </si>
  <si>
    <t>Project 6:</t>
  </si>
  <si>
    <t>Total</t>
  </si>
  <si>
    <t>Note: ENB will carry 15% &amp; CBP will carry 20% of total marks.</t>
  </si>
  <si>
    <t>Course:</t>
  </si>
  <si>
    <t>Data Structures (2018-19)</t>
  </si>
  <si>
    <t>Project #</t>
  </si>
  <si>
    <t>Project Name</t>
  </si>
  <si>
    <t>Part #</t>
  </si>
  <si>
    <t>Weight</t>
  </si>
  <si>
    <t>Weekly ENBs including CPB</t>
  </si>
  <si>
    <t>Project-1</t>
  </si>
  <si>
    <t xml:space="preserve">Programmable Calculator </t>
  </si>
  <si>
    <t>Part-1</t>
  </si>
  <si>
    <t>Part-2</t>
  </si>
  <si>
    <t>Part-3</t>
  </si>
  <si>
    <t>Project-2</t>
  </si>
  <si>
    <t>Knowledge Management Tool Enhancement using dictionary API</t>
  </si>
  <si>
    <t>Project-3</t>
  </si>
  <si>
    <t>Conway Game of Life using sparse arrays</t>
  </si>
  <si>
    <t>Project-4</t>
  </si>
  <si>
    <t>Su-Do-Ku Puzzle</t>
  </si>
  <si>
    <t>Total (Internal Project)</t>
  </si>
  <si>
    <t>Student are required to enter your score</t>
  </si>
  <si>
    <t># of deliverables</t>
  </si>
  <si>
    <t>Week#</t>
  </si>
  <si>
    <t>Max. Grades</t>
  </si>
  <si>
    <t>Weights</t>
  </si>
  <si>
    <t>Grades Obtained</t>
  </si>
  <si>
    <t>Actual Score</t>
  </si>
  <si>
    <t>Cummulative %age</t>
  </si>
  <si>
    <t>Week-1</t>
  </si>
  <si>
    <t xml:space="preserve">Weekly ENB </t>
  </si>
  <si>
    <t>Project-1: Part-1-Test Cases for Progrannable Calculator</t>
  </si>
  <si>
    <t>Week-2</t>
  </si>
  <si>
    <t>Week-3</t>
  </si>
  <si>
    <t>Project-2 KM tool Enhancement using Dictionary API (Code+JavaDoc)</t>
  </si>
  <si>
    <t>Project-2 KM tool Enhancement using Dictionary API (Screen cast)</t>
  </si>
  <si>
    <t>Week-4</t>
  </si>
  <si>
    <t>Week-5</t>
  </si>
  <si>
    <t>Week-6</t>
  </si>
  <si>
    <t>Project-1: Part-1 - Programmable Calculator (Code)</t>
  </si>
  <si>
    <t>Project-1: Part-1 - Programmable Calculator (Screencast)</t>
  </si>
  <si>
    <t>Week-7</t>
  </si>
  <si>
    <t>Week-8</t>
  </si>
  <si>
    <t>Project-3: Conway Game of Life (Code)</t>
  </si>
  <si>
    <t>Project-3: Conway Game of Life(Screencast)</t>
  </si>
  <si>
    <t>Week-9</t>
  </si>
  <si>
    <t>Week-10</t>
  </si>
  <si>
    <t>Week-11</t>
  </si>
  <si>
    <t>Project-1: Part-2 - Programmable Calculator (Code)</t>
  </si>
  <si>
    <t>Project-1: Part-2 - Programmable Calculator (Screencast)</t>
  </si>
  <si>
    <t>Week-12</t>
  </si>
  <si>
    <t>Week-13</t>
  </si>
  <si>
    <t>Project-4: Su-Do-Ku Puzzle - Code</t>
  </si>
  <si>
    <t>Project-4: Su-Do-Ku Puzzle - Screencast</t>
  </si>
  <si>
    <t>Week-14</t>
  </si>
  <si>
    <t>Week-15</t>
  </si>
  <si>
    <t>Week-16</t>
  </si>
  <si>
    <t>Project-1: Part-3 - Programmable Calculator (Code)</t>
  </si>
  <si>
    <t>Project-1: Part-3 - Programmable Calculator (Screencast)</t>
  </si>
  <si>
    <t>Internal Projects</t>
  </si>
  <si>
    <t>Internal 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</si>
</sst>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_ "/>
    <numFmt numFmtId="166" formatCode="0.00_ "/>
  </numFmts>
  <fonts count="25" x14ac:knownFonts="1">
    <font>
      <sz val="11"/>
      <color rgb="FF000000"/>
      <name val="Calibri"/>
    </font>
    <font>
      <b/>
      <sz val="24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  <font>
      <sz val="14"/>
      <color rgb="FF000000"/>
      <name val="Times New Roman"/>
      <family val="1"/>
    </font>
    <font>
      <b/>
      <sz val="11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4"/>
      <color rgb="FFC00000"/>
      <name val="Times New Roman"/>
      <family val="1"/>
    </font>
    <font>
      <b/>
      <sz val="24"/>
      <color rgb="FFC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name val="Calibri"/>
      <family val="2"/>
    </font>
    <font>
      <b/>
      <sz val="11"/>
      <color rgb="FF000000"/>
      <name val="Times New Roman"/>
      <family val="1"/>
    </font>
    <font>
      <b/>
      <sz val="18"/>
      <color rgb="FF000000"/>
      <name val="Calibri"/>
      <family val="2"/>
    </font>
    <font>
      <b/>
      <sz val="12"/>
      <color rgb="FF222222"/>
      <name val="Times New Roman"/>
      <family val="1"/>
    </font>
    <font>
      <sz val="12"/>
      <color rgb="FF222222"/>
      <name val="Times New Roman"/>
      <family val="1"/>
    </font>
    <font>
      <b/>
      <sz val="16"/>
      <color rgb="FF000000"/>
      <name val="Calibri"/>
      <family val="2"/>
    </font>
    <font>
      <b/>
      <sz val="10"/>
      <color rgb="FFFF0000"/>
      <name val="Times New Roman"/>
      <family val="1"/>
    </font>
    <font>
      <b/>
      <sz val="14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5B9BD5"/>
        <bgColor rgb="FF5B9BD5"/>
      </patternFill>
    </fill>
    <fill>
      <patternFill patternType="solid">
        <fgColor rgb="FFE2EFD9"/>
        <bgColor rgb="FFE2EFD9"/>
      </patternFill>
    </fill>
    <fill>
      <patternFill patternType="solid">
        <fgColor rgb="FF9CC3E5"/>
        <bgColor rgb="FF9CC3E5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F7CBAC"/>
        <bgColor rgb="FFF7CBAC"/>
      </patternFill>
    </fill>
    <fill>
      <patternFill patternType="solid">
        <fgColor rgb="FFC8C8C8"/>
        <bgColor rgb="FFC8C8C8"/>
      </patternFill>
    </fill>
    <fill>
      <patternFill patternType="solid">
        <fgColor rgb="FFAEABAB"/>
        <bgColor rgb="FFAEABAB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rgb="FFE7E6E6"/>
      </patternFill>
    </fill>
    <fill>
      <patternFill patternType="solid">
        <fgColor rgb="FF7030A0"/>
        <bgColor rgb="FF9CC3E5"/>
      </patternFill>
    </fill>
    <fill>
      <patternFill patternType="solid">
        <fgColor rgb="FF7030A0"/>
        <bgColor rgb="FFD0CECE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4" fillId="0" borderId="4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1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top" wrapText="1"/>
    </xf>
    <xf numFmtId="9" fontId="7" fillId="0" borderId="12" xfId="0" applyNumberFormat="1" applyFont="1" applyBorder="1" applyAlignment="1">
      <alignment horizontal="center" vertical="top" wrapText="1"/>
    </xf>
    <xf numFmtId="0" fontId="5" fillId="0" borderId="14" xfId="0" applyFont="1" applyBorder="1"/>
    <xf numFmtId="0" fontId="8" fillId="0" borderId="15" xfId="0" applyFont="1" applyBorder="1" applyAlignment="1"/>
    <xf numFmtId="0" fontId="8" fillId="0" borderId="16" xfId="0" applyFont="1" applyBorder="1" applyAlignment="1"/>
    <xf numFmtId="0" fontId="7" fillId="0" borderId="17" xfId="0" applyFont="1" applyBorder="1" applyAlignment="1">
      <alignment horizontal="center" vertical="top" wrapText="1"/>
    </xf>
    <xf numFmtId="9" fontId="7" fillId="0" borderId="18" xfId="0" applyNumberFormat="1" applyFont="1" applyBorder="1" applyAlignment="1">
      <alignment horizontal="center" vertical="top" wrapText="1"/>
    </xf>
    <xf numFmtId="0" fontId="4" fillId="4" borderId="20" xfId="0" applyFont="1" applyFill="1" applyBorder="1" applyAlignment="1"/>
    <xf numFmtId="0" fontId="5" fillId="0" borderId="20" xfId="0" applyFont="1" applyBorder="1" applyAlignment="1"/>
    <xf numFmtId="0" fontId="4" fillId="4" borderId="22" xfId="0" applyFont="1" applyFill="1" applyBorder="1" applyAlignment="1"/>
    <xf numFmtId="0" fontId="5" fillId="0" borderId="22" xfId="0" applyFont="1" applyBorder="1" applyAlignment="1"/>
    <xf numFmtId="0" fontId="5" fillId="0" borderId="22" xfId="0" applyFont="1" applyBorder="1"/>
    <xf numFmtId="0" fontId="9" fillId="5" borderId="22" xfId="0" applyFont="1" applyFill="1" applyBorder="1" applyAlignment="1">
      <alignment wrapText="1"/>
    </xf>
    <xf numFmtId="0" fontId="9" fillId="0" borderId="22" xfId="0" applyFont="1" applyBorder="1" applyAlignment="1">
      <alignment wrapText="1"/>
    </xf>
    <xf numFmtId="0" fontId="4" fillId="4" borderId="26" xfId="0" applyFont="1" applyFill="1" applyBorder="1" applyAlignment="1"/>
    <xf numFmtId="0" fontId="9" fillId="5" borderId="27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25" xfId="0" applyFont="1" applyBorder="1" applyAlignment="1">
      <alignment horizontal="center"/>
    </xf>
    <xf numFmtId="0" fontId="11" fillId="4" borderId="0" xfId="0" applyFont="1" applyFill="1" applyAlignment="1">
      <alignment vertical="center" wrapText="1"/>
    </xf>
    <xf numFmtId="0" fontId="11" fillId="4" borderId="31" xfId="0" applyFont="1" applyFill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7" borderId="32" xfId="0" applyFont="1" applyFill="1" applyBorder="1" applyAlignment="1">
      <alignment horizontal="center" vertical="center"/>
    </xf>
    <xf numFmtId="0" fontId="13" fillId="8" borderId="31" xfId="0" applyFont="1" applyFill="1" applyBorder="1" applyAlignment="1">
      <alignment horizontal="center" vertical="center" wrapText="1"/>
    </xf>
    <xf numFmtId="0" fontId="13" fillId="8" borderId="31" xfId="0" applyFont="1" applyFill="1" applyBorder="1" applyAlignment="1">
      <alignment horizontal="center" vertical="center"/>
    </xf>
    <xf numFmtId="2" fontId="13" fillId="8" borderId="3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31" xfId="0" applyFont="1" applyBorder="1" applyAlignment="1">
      <alignment vertical="center" wrapText="1"/>
    </xf>
    <xf numFmtId="2" fontId="14" fillId="8" borderId="31" xfId="0" applyNumberFormat="1" applyFont="1" applyFill="1" applyBorder="1" applyAlignment="1">
      <alignment horizontal="center" vertical="center"/>
    </xf>
    <xf numFmtId="0" fontId="15" fillId="10" borderId="3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9" borderId="3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11" borderId="31" xfId="0" applyFont="1" applyFill="1" applyBorder="1" applyAlignment="1">
      <alignment wrapText="1"/>
    </xf>
    <xf numFmtId="164" fontId="10" fillId="0" borderId="31" xfId="0" applyNumberFormat="1" applyFont="1" applyBorder="1" applyAlignment="1">
      <alignment horizontal="center" vertical="center"/>
    </xf>
    <xf numFmtId="2" fontId="16" fillId="0" borderId="31" xfId="0" applyNumberFormat="1" applyFont="1" applyBorder="1" applyAlignment="1">
      <alignment horizontal="center" vertical="center" wrapText="1"/>
    </xf>
    <xf numFmtId="164" fontId="16" fillId="0" borderId="31" xfId="0" applyNumberFormat="1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36" xfId="0" applyFont="1" applyBorder="1" applyAlignment="1">
      <alignment vertical="center" wrapText="1"/>
    </xf>
    <xf numFmtId="0" fontId="17" fillId="0" borderId="37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0" fillId="11" borderId="36" xfId="0" applyFont="1" applyFill="1" applyBorder="1" applyAlignment="1">
      <alignment vertical="center" wrapText="1"/>
    </xf>
    <xf numFmtId="0" fontId="16" fillId="13" borderId="43" xfId="0" applyFont="1" applyFill="1" applyBorder="1" applyAlignment="1">
      <alignment horizontal="center" vertical="center" wrapText="1"/>
    </xf>
    <xf numFmtId="0" fontId="15" fillId="14" borderId="31" xfId="0" applyFont="1" applyFill="1" applyBorder="1" applyAlignment="1">
      <alignment horizontal="center" vertical="center" wrapText="1"/>
    </xf>
    <xf numFmtId="2" fontId="18" fillId="14" borderId="44" xfId="0" applyNumberFormat="1" applyFont="1" applyFill="1" applyBorder="1" applyAlignment="1">
      <alignment horizontal="center" vertical="center"/>
    </xf>
    <xf numFmtId="2" fontId="18" fillId="14" borderId="43" xfId="0" applyNumberFormat="1" applyFont="1" applyFill="1" applyBorder="1" applyAlignment="1">
      <alignment horizontal="center" vertical="center"/>
    </xf>
    <xf numFmtId="2" fontId="18" fillId="14" borderId="3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12" borderId="31" xfId="0" applyFont="1" applyFill="1" applyBorder="1" applyAlignment="1">
      <alignment horizontal="center" vertical="center" wrapText="1"/>
    </xf>
    <xf numFmtId="2" fontId="18" fillId="12" borderId="31" xfId="0" applyNumberFormat="1" applyFont="1" applyFill="1" applyBorder="1" applyAlignment="1">
      <alignment horizontal="center" vertical="center"/>
    </xf>
    <xf numFmtId="0" fontId="0" fillId="0" borderId="36" xfId="0" applyFont="1" applyBorder="1" applyAlignment="1">
      <alignment vertical="center" wrapText="1"/>
    </xf>
    <xf numFmtId="0" fontId="2" fillId="0" borderId="31" xfId="0" applyFont="1" applyBorder="1" applyAlignment="1">
      <alignment vertical="center"/>
    </xf>
    <xf numFmtId="0" fontId="0" fillId="4" borderId="36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6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4" borderId="31" xfId="0" applyFont="1" applyFill="1" applyBorder="1" applyAlignment="1">
      <alignment horizontal="center" vertical="top" wrapText="1"/>
    </xf>
    <xf numFmtId="0" fontId="9" fillId="0" borderId="30" xfId="0" applyFont="1" applyBorder="1" applyAlignment="1">
      <alignment vertical="center"/>
    </xf>
    <xf numFmtId="9" fontId="20" fillId="17" borderId="31" xfId="0" applyNumberFormat="1" applyFont="1" applyFill="1" applyBorder="1" applyAlignment="1">
      <alignment horizontal="center" vertical="top" wrapText="1"/>
    </xf>
    <xf numFmtId="9" fontId="20" fillId="18" borderId="31" xfId="0" applyNumberFormat="1" applyFont="1" applyFill="1" applyBorder="1" applyAlignment="1">
      <alignment horizontal="center" vertical="top" wrapText="1"/>
    </xf>
    <xf numFmtId="0" fontId="22" fillId="0" borderId="0" xfId="0" applyFont="1" applyAlignment="1">
      <alignment vertical="center"/>
    </xf>
    <xf numFmtId="0" fontId="0" fillId="11" borderId="3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top" wrapText="1"/>
    </xf>
    <xf numFmtId="0" fontId="0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vertical="center" wrapText="1"/>
    </xf>
    <xf numFmtId="0" fontId="9" fillId="0" borderId="31" xfId="0" applyFont="1" applyBorder="1" applyAlignment="1">
      <alignment horizontal="center" vertical="center"/>
    </xf>
    <xf numFmtId="165" fontId="9" fillId="0" borderId="31" xfId="0" applyNumberFormat="1" applyFont="1" applyBorder="1" applyAlignment="1">
      <alignment horizontal="center" vertical="center"/>
    </xf>
    <xf numFmtId="166" fontId="0" fillId="0" borderId="31" xfId="0" applyNumberFormat="1" applyFont="1" applyBorder="1" applyAlignment="1">
      <alignment horizontal="center" vertical="center"/>
    </xf>
    <xf numFmtId="0" fontId="9" fillId="19" borderId="43" xfId="0" applyFont="1" applyFill="1" applyBorder="1" applyAlignment="1">
      <alignment vertical="center"/>
    </xf>
    <xf numFmtId="0" fontId="9" fillId="19" borderId="31" xfId="0" applyFont="1" applyFill="1" applyBorder="1" applyAlignment="1">
      <alignment vertical="center" wrapText="1"/>
    </xf>
    <xf numFmtId="0" fontId="9" fillId="19" borderId="3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19" borderId="31" xfId="0" applyFont="1" applyFill="1" applyBorder="1" applyAlignment="1">
      <alignment vertical="center"/>
    </xf>
    <xf numFmtId="0" fontId="9" fillId="16" borderId="31" xfId="0" applyFont="1" applyFill="1" applyBorder="1" applyAlignment="1">
      <alignment vertical="center" wrapText="1"/>
    </xf>
    <xf numFmtId="0" fontId="9" fillId="16" borderId="31" xfId="0" applyFont="1" applyFill="1" applyBorder="1" applyAlignment="1">
      <alignment horizontal="center" vertical="center"/>
    </xf>
    <xf numFmtId="0" fontId="9" fillId="16" borderId="31" xfId="0" applyFont="1" applyFill="1" applyBorder="1" applyAlignment="1">
      <alignment vertical="center"/>
    </xf>
    <xf numFmtId="0" fontId="0" fillId="4" borderId="32" xfId="0" applyFont="1" applyFill="1" applyBorder="1" applyAlignment="1">
      <alignment vertical="center"/>
    </xf>
    <xf numFmtId="0" fontId="9" fillId="4" borderId="31" xfId="0" applyFont="1" applyFill="1" applyBorder="1" applyAlignment="1">
      <alignment vertical="center" wrapText="1"/>
    </xf>
    <xf numFmtId="0" fontId="9" fillId="4" borderId="3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vertical="center"/>
    </xf>
    <xf numFmtId="0" fontId="15" fillId="17" borderId="31" xfId="0" applyFont="1" applyFill="1" applyBorder="1" applyAlignment="1">
      <alignment vertical="center"/>
    </xf>
    <xf numFmtId="0" fontId="15" fillId="17" borderId="31" xfId="0" applyFont="1" applyFill="1" applyBorder="1" applyAlignment="1">
      <alignment horizontal="center" vertical="center"/>
    </xf>
    <xf numFmtId="165" fontId="15" fillId="17" borderId="31" xfId="0" applyNumberFormat="1" applyFont="1" applyFill="1" applyBorder="1" applyAlignment="1">
      <alignment horizontal="center" vertical="center"/>
    </xf>
    <xf numFmtId="166" fontId="0" fillId="11" borderId="31" xfId="0" applyNumberFormat="1" applyFont="1" applyFill="1" applyBorder="1" applyAlignment="1">
      <alignment horizontal="center" vertical="center"/>
    </xf>
    <xf numFmtId="0" fontId="0" fillId="0" borderId="31" xfId="0" applyFont="1" applyBorder="1" applyAlignment="1">
      <alignment vertical="center" wrapText="1"/>
    </xf>
    <xf numFmtId="0" fontId="15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horizontal="center" vertical="center"/>
    </xf>
    <xf numFmtId="0" fontId="0" fillId="10" borderId="31" xfId="0" applyFont="1" applyFill="1" applyBorder="1" applyAlignment="1">
      <alignment horizontal="center" vertical="center"/>
    </xf>
    <xf numFmtId="164" fontId="10" fillId="20" borderId="31" xfId="0" applyNumberFormat="1" applyFont="1" applyFill="1" applyBorder="1" applyAlignment="1">
      <alignment horizontal="center" vertical="center"/>
    </xf>
    <xf numFmtId="164" fontId="16" fillId="20" borderId="31" xfId="0" applyNumberFormat="1" applyFont="1" applyFill="1" applyBorder="1" applyAlignment="1">
      <alignment horizontal="center" vertical="center" wrapText="1"/>
    </xf>
    <xf numFmtId="0" fontId="16" fillId="21" borderId="31" xfId="0" applyFont="1" applyFill="1" applyBorder="1" applyAlignment="1">
      <alignment horizontal="center" vertical="center" wrapText="1"/>
    </xf>
    <xf numFmtId="2" fontId="16" fillId="20" borderId="31" xfId="0" applyNumberFormat="1" applyFont="1" applyFill="1" applyBorder="1" applyAlignment="1">
      <alignment horizontal="center" vertical="center" wrapText="1"/>
    </xf>
    <xf numFmtId="0" fontId="16" fillId="20" borderId="28" xfId="0" applyFont="1" applyFill="1" applyBorder="1" applyAlignment="1">
      <alignment horizontal="center" vertical="center" wrapText="1"/>
    </xf>
    <xf numFmtId="0" fontId="10" fillId="22" borderId="31" xfId="0" applyFont="1" applyFill="1" applyBorder="1" applyAlignment="1">
      <alignment horizontal="center" vertical="center" wrapText="1"/>
    </xf>
    <xf numFmtId="2" fontId="24" fillId="23" borderId="31" xfId="0" applyNumberFormat="1" applyFont="1" applyFill="1" applyBorder="1" applyAlignment="1">
      <alignment horizontal="center" vertical="center"/>
    </xf>
    <xf numFmtId="0" fontId="23" fillId="24" borderId="43" xfId="0" applyFont="1" applyFill="1" applyBorder="1" applyAlignment="1">
      <alignment horizontal="center" vertical="center" wrapText="1"/>
    </xf>
    <xf numFmtId="164" fontId="16" fillId="20" borderId="30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 vertical="center" wrapText="1"/>
    </xf>
    <xf numFmtId="0" fontId="2" fillId="0" borderId="34" xfId="0" applyFont="1" applyBorder="1"/>
    <xf numFmtId="0" fontId="2" fillId="0" borderId="35" xfId="0" applyFont="1" applyBorder="1"/>
    <xf numFmtId="0" fontId="2" fillId="0" borderId="38" xfId="0" applyFont="1" applyBorder="1"/>
    <xf numFmtId="0" fontId="0" fillId="0" borderId="0" xfId="0" applyFont="1" applyAlignment="1"/>
    <xf numFmtId="0" fontId="2" fillId="0" borderId="37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6" xfId="0" applyFont="1" applyBorder="1"/>
    <xf numFmtId="0" fontId="16" fillId="13" borderId="41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3" fillId="12" borderId="28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29" xfId="0" applyFont="1" applyBorder="1"/>
    <xf numFmtId="0" fontId="15" fillId="9" borderId="30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3" fillId="0" borderId="30" xfId="0" applyFont="1" applyBorder="1" applyAlignment="1">
      <alignment horizontal="center" vertical="center"/>
    </xf>
    <xf numFmtId="0" fontId="2" fillId="0" borderId="21" xfId="0" applyFont="1" applyBorder="1"/>
    <xf numFmtId="0" fontId="16" fillId="21" borderId="28" xfId="0" applyFont="1" applyFill="1" applyBorder="1" applyAlignment="1">
      <alignment horizontal="center" vertical="center" wrapText="1"/>
    </xf>
    <xf numFmtId="0" fontId="2" fillId="20" borderId="29" xfId="0" applyFont="1" applyFill="1" applyBorder="1"/>
    <xf numFmtId="0" fontId="4" fillId="4" borderId="19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5" fillId="0" borderId="9" xfId="0" applyFont="1" applyBorder="1" applyAlignment="1"/>
    <xf numFmtId="0" fontId="2" fillId="0" borderId="11" xfId="0" applyFont="1" applyBorder="1"/>
    <xf numFmtId="0" fontId="2" fillId="0" borderId="13" xfId="0" applyFont="1" applyBorder="1"/>
    <xf numFmtId="0" fontId="4" fillId="4" borderId="19" xfId="0" applyFont="1" applyFill="1" applyBorder="1" applyAlignment="1"/>
    <xf numFmtId="0" fontId="4" fillId="4" borderId="24" xfId="0" applyFont="1" applyFill="1" applyBorder="1" applyAlignment="1">
      <alignment horizontal="center" wrapText="1"/>
    </xf>
    <xf numFmtId="0" fontId="2" fillId="0" borderId="25" xfId="0" applyFont="1" applyBorder="1"/>
    <xf numFmtId="0" fontId="11" fillId="4" borderId="30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30" xfId="0" applyFont="1" applyBorder="1" applyAlignment="1">
      <alignment vertical="center"/>
    </xf>
    <xf numFmtId="0" fontId="0" fillId="0" borderId="3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21" fillId="4" borderId="33" xfId="0" applyFont="1" applyFill="1" applyBorder="1" applyAlignment="1">
      <alignment horizontal="left" vertical="center" wrapText="1"/>
    </xf>
    <xf numFmtId="0" fontId="21" fillId="16" borderId="33" xfId="0" applyFont="1" applyFill="1" applyBorder="1" applyAlignment="1">
      <alignment horizontal="left" vertical="center" wrapText="1"/>
    </xf>
    <xf numFmtId="9" fontId="21" fillId="15" borderId="30" xfId="0" applyNumberFormat="1" applyFont="1" applyFill="1" applyBorder="1" applyAlignment="1">
      <alignment horizontal="center" vertical="top" wrapText="1"/>
    </xf>
    <xf numFmtId="9" fontId="21" fillId="4" borderId="30" xfId="0" applyNumberFormat="1" applyFont="1" applyFill="1" applyBorder="1" applyAlignment="1">
      <alignment horizontal="center" vertical="center" wrapText="1"/>
    </xf>
    <xf numFmtId="0" fontId="21" fillId="4" borderId="46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0" fillId="17" borderId="28" xfId="0" applyFont="1" applyFill="1" applyBorder="1" applyAlignment="1">
      <alignment vertical="top" wrapText="1"/>
    </xf>
    <xf numFmtId="0" fontId="20" fillId="18" borderId="28" xfId="0" applyFont="1" applyFill="1" applyBorder="1" applyAlignment="1">
      <alignment vertical="top" wrapText="1"/>
    </xf>
    <xf numFmtId="9" fontId="21" fillId="4" borderId="30" xfId="0" applyNumberFormat="1" applyFont="1" applyFill="1" applyBorder="1" applyAlignment="1">
      <alignment horizontal="center" vertical="top" wrapText="1"/>
    </xf>
    <xf numFmtId="0" fontId="9" fillId="0" borderId="30" xfId="0" applyFont="1" applyBorder="1" applyAlignment="1">
      <alignment vertical="center"/>
    </xf>
    <xf numFmtId="0" fontId="9" fillId="0" borderId="33" xfId="0" applyFont="1" applyBorder="1" applyAlignment="1">
      <alignment horizontal="left" vertical="center" wrapText="1"/>
    </xf>
    <xf numFmtId="0" fontId="21" fillId="4" borderId="30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9" fontId="21" fillId="15" borderId="30" xfId="0" applyNumberFormat="1" applyFont="1" applyFill="1" applyBorder="1" applyAlignment="1">
      <alignment horizontal="center" vertical="center" wrapText="1"/>
    </xf>
    <xf numFmtId="0" fontId="21" fillId="15" borderId="30" xfId="0" applyFont="1" applyFill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left" vertical="center" wrapText="1"/>
    </xf>
    <xf numFmtId="0" fontId="9" fillId="16" borderId="3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19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485775</xdr:colOff>
      <xdr:row>1</xdr:row>
      <xdr:rowOff>0</xdr:rowOff>
    </xdr:from>
    <xdr:ext cx="38100" cy="371475"/>
    <xdr:grpSp>
      <xdr:nvGrpSpPr>
        <xdr:cNvPr id="2" name="Shape 2"/>
        <xdr:cNvGrpSpPr/>
      </xdr:nvGrpSpPr>
      <xdr:grpSpPr>
        <a:xfrm>
          <a:off x="5346000" y="3594263"/>
          <a:ext cx="0" cy="371475"/>
          <a:chOff x="5346000" y="3594263"/>
          <a:chExt cx="0" cy="371475"/>
        </a:xfrm>
      </xdr:grpSpPr>
      <xdr:cxnSp macro="">
        <xdr:nvCxnSpPr>
          <xdr:cNvPr id="3" name="Shape 3"/>
          <xdr:cNvCxnSpPr/>
        </xdr:nvCxnSpPr>
        <xdr:spPr>
          <a:xfrm>
            <a:off x="5346000" y="3594263"/>
            <a:ext cx="0" cy="37147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stealth" w="med" len="med"/>
          </a:ln>
        </xdr:spPr>
      </xdr:cxnSp>
    </xdr:grpSp>
    <xdr:clientData fLocksWithSheet="0"/>
  </xdr:oneCellAnchor>
  <xdr:oneCellAnchor>
    <xdr:from>
      <xdr:col>8</xdr:col>
      <xdr:colOff>962025</xdr:colOff>
      <xdr:row>33</xdr:row>
      <xdr:rowOff>228600</xdr:rowOff>
    </xdr:from>
    <xdr:ext cx="571500" cy="38100"/>
    <xdr:grpSp>
      <xdr:nvGrpSpPr>
        <xdr:cNvPr id="4" name="Shape 2"/>
        <xdr:cNvGrpSpPr/>
      </xdr:nvGrpSpPr>
      <xdr:grpSpPr>
        <a:xfrm>
          <a:off x="5060250" y="3780000"/>
          <a:ext cx="571500" cy="0"/>
          <a:chOff x="5060250" y="3780000"/>
          <a:chExt cx="571500" cy="0"/>
        </a:xfrm>
      </xdr:grpSpPr>
      <xdr:cxnSp macro="">
        <xdr:nvCxnSpPr>
          <xdr:cNvPr id="5" name="Shape 4"/>
          <xdr:cNvCxnSpPr/>
        </xdr:nvCxnSpPr>
        <xdr:spPr>
          <a:xfrm rot="10800000">
            <a:off x="5060250" y="3780000"/>
            <a:ext cx="5715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00"/>
  <sheetViews>
    <sheetView workbookViewId="0"/>
  </sheetViews>
  <sheetFormatPr defaultColWidth="14.42578125" defaultRowHeight="15" customHeight="1" x14ac:dyDescent="0.25"/>
  <cols>
    <col min="1" max="2" width="9" customWidth="1"/>
    <col min="3" max="3" width="45.85546875" customWidth="1"/>
    <col min="4" max="4" width="27.7109375" customWidth="1"/>
    <col min="5" max="26" width="9" customWidth="1"/>
  </cols>
  <sheetData>
    <row r="2" spans="3:13" ht="93" customHeight="1" x14ac:dyDescent="0.25">
      <c r="C2" s="120" t="s">
        <v>2</v>
      </c>
      <c r="D2" s="121"/>
      <c r="E2" s="6"/>
      <c r="F2" s="6"/>
      <c r="G2" s="6"/>
      <c r="H2" s="6"/>
      <c r="I2" s="6"/>
      <c r="J2" s="6"/>
      <c r="K2" s="6"/>
      <c r="L2" s="6"/>
      <c r="M2" s="6"/>
    </row>
    <row r="3" spans="3:13" ht="60" customHeight="1" x14ac:dyDescent="0.25">
      <c r="C3" s="7" t="s">
        <v>7</v>
      </c>
      <c r="D3" s="8" t="s">
        <v>9</v>
      </c>
    </row>
    <row r="4" spans="3:13" ht="18.75" x14ac:dyDescent="0.25">
      <c r="C4" s="9" t="s">
        <v>10</v>
      </c>
      <c r="D4" s="10">
        <v>0.2</v>
      </c>
    </row>
    <row r="5" spans="3:13" ht="37.5" x14ac:dyDescent="0.25">
      <c r="C5" s="9" t="s">
        <v>11</v>
      </c>
      <c r="D5" s="10">
        <v>0.1</v>
      </c>
    </row>
    <row r="6" spans="3:13" ht="63.75" customHeight="1" x14ac:dyDescent="0.25">
      <c r="C6" s="9" t="s">
        <v>12</v>
      </c>
      <c r="D6" s="10">
        <v>0.15</v>
      </c>
    </row>
    <row r="7" spans="3:13" ht="18.75" x14ac:dyDescent="0.25">
      <c r="C7" s="9" t="s">
        <v>13</v>
      </c>
      <c r="D7" s="10">
        <v>0.15</v>
      </c>
    </row>
    <row r="8" spans="3:13" ht="37.5" x14ac:dyDescent="0.25">
      <c r="C8" s="9" t="s">
        <v>14</v>
      </c>
      <c r="D8" s="10">
        <v>0.6</v>
      </c>
    </row>
    <row r="9" spans="3:13" ht="30" customHeight="1" x14ac:dyDescent="0.25">
      <c r="C9" s="14" t="s">
        <v>16</v>
      </c>
      <c r="D9" s="15">
        <v>0.4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D2"/>
  </mergeCells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70" zoomScaleNormal="70" workbookViewId="0">
      <selection activeCell="G31" sqref="G31"/>
    </sheetView>
  </sheetViews>
  <sheetFormatPr defaultColWidth="14.42578125" defaultRowHeight="15" customHeight="1" x14ac:dyDescent="0.25"/>
  <cols>
    <col min="1" max="1" width="13.85546875" customWidth="1"/>
    <col min="2" max="2" width="13.42578125" customWidth="1"/>
    <col min="3" max="3" width="21.28515625" customWidth="1"/>
    <col min="4" max="4" width="17.28515625" customWidth="1"/>
    <col min="5" max="6" width="17.7109375" customWidth="1"/>
    <col min="7" max="7" width="15.7109375" customWidth="1"/>
    <col min="8" max="8" width="22.85546875" customWidth="1"/>
    <col min="9" max="9" width="17.85546875" customWidth="1"/>
    <col min="10" max="10" width="17" customWidth="1"/>
    <col min="11" max="11" width="15.85546875" customWidth="1"/>
    <col min="12" max="12" width="16.85546875" customWidth="1"/>
    <col min="13" max="26" width="9.140625" customWidth="1"/>
  </cols>
  <sheetData>
    <row r="1" spans="1:26" ht="30" x14ac:dyDescent="0.2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x14ac:dyDescent="0.25">
      <c r="A2" s="125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1.25" x14ac:dyDescent="0.25">
      <c r="A3" s="2"/>
      <c r="B3" s="36"/>
      <c r="C3" s="36"/>
      <c r="D3" s="36"/>
      <c r="E3" s="37" t="s">
        <v>71</v>
      </c>
      <c r="F3" s="37" t="s">
        <v>74</v>
      </c>
      <c r="G3" s="37" t="s">
        <v>75</v>
      </c>
      <c r="H3" s="38" t="s">
        <v>76</v>
      </c>
      <c r="I3" s="36"/>
      <c r="J3" s="36"/>
      <c r="K3" s="36"/>
      <c r="L3" s="3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x14ac:dyDescent="0.25">
      <c r="A4" s="2"/>
      <c r="B4" s="36"/>
      <c r="C4" s="36"/>
      <c r="D4" s="36"/>
      <c r="E4" s="39">
        <f>M23</f>
        <v>45.027979999999999</v>
      </c>
      <c r="F4" s="117">
        <v>35</v>
      </c>
      <c r="G4" s="39">
        <f>SUM(E4:F4)</f>
        <v>80.027979999999999</v>
      </c>
      <c r="H4" s="42" t="str">
        <f>IF(G4&gt;=60,"Pass",IF(AND(G4&lt;60,G4&gt;=50),"Probation",IF(G4=0,G4,"Retake")))</f>
        <v>Pass</v>
      </c>
      <c r="I4" s="36"/>
      <c r="J4" s="36"/>
      <c r="K4" s="36"/>
      <c r="L4" s="3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7.25" x14ac:dyDescent="0.25">
      <c r="A5" s="140" t="s">
        <v>86</v>
      </c>
      <c r="B5" s="140" t="s">
        <v>87</v>
      </c>
      <c r="C5" s="43" t="s">
        <v>88</v>
      </c>
      <c r="D5" s="43" t="s">
        <v>89</v>
      </c>
      <c r="E5" s="43" t="s">
        <v>88</v>
      </c>
      <c r="F5" s="43" t="s">
        <v>88</v>
      </c>
      <c r="G5" s="43" t="s">
        <v>88</v>
      </c>
      <c r="H5" s="43" t="s">
        <v>89</v>
      </c>
      <c r="I5" s="43" t="s">
        <v>88</v>
      </c>
      <c r="J5" s="43" t="s">
        <v>90</v>
      </c>
      <c r="K5" s="43" t="s">
        <v>88</v>
      </c>
      <c r="L5" s="43" t="s">
        <v>91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70.5" customHeight="1" x14ac:dyDescent="0.25">
      <c r="A6" s="141"/>
      <c r="B6" s="141"/>
      <c r="C6" s="45" t="s">
        <v>92</v>
      </c>
      <c r="D6" s="45" t="s">
        <v>93</v>
      </c>
      <c r="E6" s="45" t="s">
        <v>94</v>
      </c>
      <c r="F6" s="45" t="s">
        <v>95</v>
      </c>
      <c r="G6" s="45" t="s">
        <v>96</v>
      </c>
      <c r="H6" s="45" t="s">
        <v>97</v>
      </c>
      <c r="I6" s="45" t="s">
        <v>98</v>
      </c>
      <c r="J6" s="45" t="s">
        <v>99</v>
      </c>
      <c r="K6" s="45" t="s">
        <v>100</v>
      </c>
      <c r="L6" s="45" t="s">
        <v>101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45" x14ac:dyDescent="0.25">
      <c r="A7" s="142"/>
      <c r="B7" s="47" t="s">
        <v>102</v>
      </c>
      <c r="C7" s="111">
        <v>64</v>
      </c>
      <c r="D7" s="114">
        <f t="shared" ref="D7:D22" si="0">IF(C7&lt;=100,C7/100*0.9375,"Marks Exceed")</f>
        <v>0.6</v>
      </c>
      <c r="E7" s="111">
        <v>0</v>
      </c>
      <c r="F7" s="116" t="s">
        <v>103</v>
      </c>
      <c r="G7" s="112">
        <f>IF(E7&lt;=10,E7,"Marks Exceed")</f>
        <v>0</v>
      </c>
      <c r="H7" s="115">
        <f t="shared" ref="H7:H22" si="1">IF(G7&lt;=20,G7*0.4838/10,"Marks Exceed")</f>
        <v>0</v>
      </c>
      <c r="I7" s="126" t="s">
        <v>104</v>
      </c>
      <c r="J7" s="127"/>
      <c r="K7" s="127"/>
      <c r="L7" s="12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 x14ac:dyDescent="0.25">
      <c r="A8" s="143"/>
      <c r="B8" s="47" t="s">
        <v>110</v>
      </c>
      <c r="C8" s="111">
        <v>79</v>
      </c>
      <c r="D8" s="114">
        <f t="shared" si="0"/>
        <v>0.74062500000000009</v>
      </c>
      <c r="E8" s="111">
        <v>8</v>
      </c>
      <c r="F8" s="111">
        <v>8</v>
      </c>
      <c r="G8" s="112">
        <f>IF((AND(E8&lt;=10,F8&lt;=10)),SUM(E8:F8),"Marks Exceed")</f>
        <v>16</v>
      </c>
      <c r="H8" s="115">
        <f t="shared" si="1"/>
        <v>0.77407999999999999</v>
      </c>
      <c r="I8" s="129"/>
      <c r="J8" s="130"/>
      <c r="K8" s="130"/>
      <c r="L8" s="1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143"/>
      <c r="B9" s="47" t="s">
        <v>112</v>
      </c>
      <c r="C9" s="111">
        <v>80</v>
      </c>
      <c r="D9" s="114">
        <f t="shared" si="0"/>
        <v>0.75</v>
      </c>
      <c r="E9" s="111"/>
      <c r="F9" s="111"/>
      <c r="G9" s="112">
        <v>19</v>
      </c>
      <c r="H9" s="115">
        <f t="shared" si="1"/>
        <v>0.91921999999999993</v>
      </c>
      <c r="I9" s="129"/>
      <c r="J9" s="130"/>
      <c r="K9" s="130"/>
      <c r="L9" s="1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43"/>
      <c r="B10" s="47" t="s">
        <v>113</v>
      </c>
      <c r="C10" s="111">
        <v>79</v>
      </c>
      <c r="D10" s="114">
        <f t="shared" si="0"/>
        <v>0.74062500000000009</v>
      </c>
      <c r="E10" s="111">
        <v>8</v>
      </c>
      <c r="F10" s="111">
        <v>8</v>
      </c>
      <c r="G10" s="112">
        <f t="shared" ref="G10:G15" si="2">SUM(E10:F10)</f>
        <v>16</v>
      </c>
      <c r="H10" s="115">
        <f t="shared" si="1"/>
        <v>0.77407999999999999</v>
      </c>
      <c r="I10" s="129"/>
      <c r="J10" s="130"/>
      <c r="K10" s="130"/>
      <c r="L10" s="1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 x14ac:dyDescent="0.25">
      <c r="A11" s="143"/>
      <c r="B11" s="47" t="s">
        <v>114</v>
      </c>
      <c r="C11" s="111">
        <v>78</v>
      </c>
      <c r="D11" s="114">
        <f t="shared" si="0"/>
        <v>0.73125000000000007</v>
      </c>
      <c r="E11" s="111">
        <v>2</v>
      </c>
      <c r="F11" s="111">
        <v>8</v>
      </c>
      <c r="G11" s="112">
        <f t="shared" si="2"/>
        <v>10</v>
      </c>
      <c r="H11" s="115">
        <f t="shared" si="1"/>
        <v>0.48380000000000001</v>
      </c>
      <c r="I11" s="129"/>
      <c r="J11" s="130"/>
      <c r="K11" s="130"/>
      <c r="L11" s="1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 x14ac:dyDescent="0.25">
      <c r="A12" s="143"/>
      <c r="B12" s="47" t="s">
        <v>116</v>
      </c>
      <c r="C12" s="111">
        <v>74</v>
      </c>
      <c r="D12" s="114">
        <f t="shared" si="0"/>
        <v>0.69374999999999998</v>
      </c>
      <c r="E12" s="111">
        <v>9.5</v>
      </c>
      <c r="F12" s="111">
        <v>9</v>
      </c>
      <c r="G12" s="112">
        <f t="shared" si="2"/>
        <v>18.5</v>
      </c>
      <c r="H12" s="115">
        <f t="shared" si="1"/>
        <v>0.89502999999999999</v>
      </c>
      <c r="I12" s="129"/>
      <c r="J12" s="130"/>
      <c r="K12" s="130"/>
      <c r="L12" s="1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 x14ac:dyDescent="0.25">
      <c r="A13" s="143"/>
      <c r="B13" s="47" t="s">
        <v>120</v>
      </c>
      <c r="C13" s="111">
        <v>77</v>
      </c>
      <c r="D13" s="114">
        <f t="shared" si="0"/>
        <v>0.72187500000000004</v>
      </c>
      <c r="E13" s="111">
        <v>8</v>
      </c>
      <c r="F13" s="111">
        <v>6</v>
      </c>
      <c r="G13" s="112">
        <f t="shared" si="2"/>
        <v>14</v>
      </c>
      <c r="H13" s="115">
        <f t="shared" si="1"/>
        <v>0.67732000000000003</v>
      </c>
      <c r="I13" s="129"/>
      <c r="J13" s="130"/>
      <c r="K13" s="130"/>
      <c r="L13" s="1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 x14ac:dyDescent="0.25">
      <c r="A14" s="143"/>
      <c r="B14" s="47" t="s">
        <v>124</v>
      </c>
      <c r="C14" s="111">
        <v>81</v>
      </c>
      <c r="D14" s="114">
        <f t="shared" si="0"/>
        <v>0.75937500000000002</v>
      </c>
      <c r="E14" s="111"/>
      <c r="F14" s="111"/>
      <c r="G14" s="112">
        <v>16</v>
      </c>
      <c r="H14" s="115">
        <f t="shared" si="1"/>
        <v>0.77407999999999999</v>
      </c>
      <c r="I14" s="129"/>
      <c r="J14" s="130"/>
      <c r="K14" s="130"/>
      <c r="L14" s="1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 x14ac:dyDescent="0.25">
      <c r="A15" s="143"/>
      <c r="B15" s="47" t="s">
        <v>127</v>
      </c>
      <c r="C15" s="111">
        <v>67</v>
      </c>
      <c r="D15" s="114">
        <f t="shared" si="0"/>
        <v>0.62812500000000004</v>
      </c>
      <c r="E15" s="111">
        <v>10</v>
      </c>
      <c r="F15" s="111">
        <v>9</v>
      </c>
      <c r="G15" s="112">
        <f t="shared" si="2"/>
        <v>19</v>
      </c>
      <c r="H15" s="115">
        <f t="shared" si="1"/>
        <v>0.91921999999999993</v>
      </c>
      <c r="I15" s="129"/>
      <c r="J15" s="130"/>
      <c r="K15" s="130"/>
      <c r="L15" s="1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 x14ac:dyDescent="0.25">
      <c r="A16" s="143"/>
      <c r="B16" s="47" t="s">
        <v>130</v>
      </c>
      <c r="C16" s="111">
        <v>71</v>
      </c>
      <c r="D16" s="114">
        <f t="shared" si="0"/>
        <v>0.66562499999999991</v>
      </c>
      <c r="E16" s="111"/>
      <c r="F16" s="111"/>
      <c r="G16" s="112">
        <v>16</v>
      </c>
      <c r="H16" s="115">
        <f t="shared" si="1"/>
        <v>0.77407999999999999</v>
      </c>
      <c r="I16" s="129"/>
      <c r="J16" s="130"/>
      <c r="K16" s="130"/>
      <c r="L16" s="1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 x14ac:dyDescent="0.25">
      <c r="A17" s="143"/>
      <c r="B17" s="47" t="s">
        <v>133</v>
      </c>
      <c r="C17" s="111">
        <v>76</v>
      </c>
      <c r="D17" s="114">
        <f t="shared" si="0"/>
        <v>0.71250000000000002</v>
      </c>
      <c r="E17" s="111"/>
      <c r="F17" s="111"/>
      <c r="G17" s="112">
        <v>13</v>
      </c>
      <c r="H17" s="115">
        <f t="shared" si="1"/>
        <v>0.62894000000000005</v>
      </c>
      <c r="I17" s="132"/>
      <c r="J17" s="133"/>
      <c r="K17" s="133"/>
      <c r="L17" s="1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 x14ac:dyDescent="0.25">
      <c r="A18" s="143"/>
      <c r="B18" s="47" t="s">
        <v>134</v>
      </c>
      <c r="C18" s="111">
        <v>72</v>
      </c>
      <c r="D18" s="114">
        <f t="shared" si="0"/>
        <v>0.67499999999999993</v>
      </c>
      <c r="E18" s="111"/>
      <c r="F18" s="111"/>
      <c r="G18" s="112">
        <v>17</v>
      </c>
      <c r="H18" s="115">
        <f t="shared" si="1"/>
        <v>0.82246000000000008</v>
      </c>
      <c r="I18" s="113">
        <v>70</v>
      </c>
      <c r="J18" s="113">
        <f>I18/100*20</f>
        <v>14</v>
      </c>
      <c r="K18" s="144" t="s">
        <v>135</v>
      </c>
      <c r="L18" s="14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 x14ac:dyDescent="0.25">
      <c r="A19" s="143"/>
      <c r="B19" s="47" t="s">
        <v>139</v>
      </c>
      <c r="C19" s="111">
        <v>69</v>
      </c>
      <c r="D19" s="114">
        <f t="shared" si="0"/>
        <v>0.64687499999999998</v>
      </c>
      <c r="E19" s="111"/>
      <c r="F19" s="111"/>
      <c r="G19" s="112">
        <v>17</v>
      </c>
      <c r="H19" s="115">
        <f t="shared" si="1"/>
        <v>0.82246000000000008</v>
      </c>
      <c r="I19" s="126" t="s">
        <v>142</v>
      </c>
      <c r="J19" s="127"/>
      <c r="K19" s="127"/>
      <c r="L19" s="12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 x14ac:dyDescent="0.25">
      <c r="A20" s="143"/>
      <c r="B20" s="47" t="s">
        <v>145</v>
      </c>
      <c r="C20" s="111">
        <v>81</v>
      </c>
      <c r="D20" s="114">
        <f t="shared" si="0"/>
        <v>0.75937500000000002</v>
      </c>
      <c r="E20" s="111">
        <v>8</v>
      </c>
      <c r="F20" s="48"/>
      <c r="G20" s="50">
        <v>8</v>
      </c>
      <c r="H20" s="51">
        <f t="shared" si="1"/>
        <v>0.38704</v>
      </c>
      <c r="I20" s="129"/>
      <c r="J20" s="130"/>
      <c r="K20" s="130"/>
      <c r="L20" s="1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 x14ac:dyDescent="0.25">
      <c r="A21" s="143"/>
      <c r="B21" s="47" t="s">
        <v>148</v>
      </c>
      <c r="C21" s="111">
        <v>75</v>
      </c>
      <c r="D21" s="114">
        <f t="shared" si="0"/>
        <v>0.703125</v>
      </c>
      <c r="E21" s="111"/>
      <c r="F21" s="111"/>
      <c r="G21" s="112">
        <v>16</v>
      </c>
      <c r="H21" s="115">
        <f t="shared" si="1"/>
        <v>0.77407999999999999</v>
      </c>
      <c r="I21" s="132"/>
      <c r="J21" s="133"/>
      <c r="K21" s="133"/>
      <c r="L21" s="13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5">
      <c r="A22" s="143"/>
      <c r="B22" s="47" t="s">
        <v>149</v>
      </c>
      <c r="C22" s="48">
        <v>75</v>
      </c>
      <c r="D22" s="49">
        <f t="shared" si="0"/>
        <v>0.703125</v>
      </c>
      <c r="E22" s="111"/>
      <c r="F22" s="111"/>
      <c r="G22" s="119">
        <v>18</v>
      </c>
      <c r="H22" s="115">
        <f t="shared" si="1"/>
        <v>0.87084000000000006</v>
      </c>
      <c r="I22" s="135" t="s">
        <v>150</v>
      </c>
      <c r="J22" s="136"/>
      <c r="K22" s="118">
        <v>85</v>
      </c>
      <c r="L22" s="62">
        <f>K22/100*10</f>
        <v>8.5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43"/>
      <c r="B23" s="63" t="s">
        <v>71</v>
      </c>
      <c r="C23" s="64"/>
      <c r="D23" s="65">
        <f>SUM(D7:D22)</f>
        <v>11.231250000000001</v>
      </c>
      <c r="E23" s="65"/>
      <c r="F23" s="65"/>
      <c r="G23" s="65"/>
      <c r="H23" s="65">
        <f>SUM(H7:H22)</f>
        <v>11.296729999999998</v>
      </c>
      <c r="I23" s="65"/>
      <c r="J23" s="65">
        <f>J18</f>
        <v>14</v>
      </c>
      <c r="K23" s="65"/>
      <c r="L23" s="65">
        <f>L22</f>
        <v>8.5</v>
      </c>
      <c r="M23" s="66">
        <f>SUM(D23,H23,J23,L23)</f>
        <v>45.027979999999999</v>
      </c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5.75" customHeight="1" x14ac:dyDescent="0.25">
      <c r="A24" s="141"/>
      <c r="B24" s="68" t="s">
        <v>74</v>
      </c>
      <c r="C24" s="137"/>
      <c r="D24" s="138"/>
      <c r="E24" s="138"/>
      <c r="F24" s="138"/>
      <c r="G24" s="138"/>
      <c r="H24" s="138"/>
      <c r="I24" s="138"/>
      <c r="J24" s="138"/>
      <c r="K24" s="138"/>
      <c r="L24" s="139"/>
      <c r="M24" s="69">
        <f>C24/100*40</f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1:L1"/>
    <mergeCell ref="A2:L2"/>
    <mergeCell ref="I19:L21"/>
    <mergeCell ref="I22:J22"/>
    <mergeCell ref="C24:L24"/>
    <mergeCell ref="A5:A6"/>
    <mergeCell ref="A7:A24"/>
    <mergeCell ref="B5:B6"/>
    <mergeCell ref="K18:L18"/>
    <mergeCell ref="I7:L17"/>
  </mergeCells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3"/>
  <sheetViews>
    <sheetView workbookViewId="0"/>
  </sheetViews>
  <sheetFormatPr defaultColWidth="14.42578125" defaultRowHeight="15" customHeight="1" x14ac:dyDescent="0.25"/>
  <cols>
    <col min="3" max="3" width="22.28515625" customWidth="1"/>
    <col min="4" max="4" width="46.42578125" customWidth="1"/>
    <col min="5" max="5" width="47.710937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3" t="s">
        <v>3</v>
      </c>
      <c r="D5" s="4" t="s">
        <v>4</v>
      </c>
      <c r="E5" s="5"/>
    </row>
    <row r="6" spans="1:5" x14ac:dyDescent="0.25">
      <c r="A6" s="1"/>
      <c r="B6" s="1"/>
      <c r="C6" s="3" t="s">
        <v>5</v>
      </c>
      <c r="D6" s="4" t="s">
        <v>6</v>
      </c>
      <c r="E6" s="5"/>
    </row>
    <row r="7" spans="1:5" x14ac:dyDescent="0.25">
      <c r="A7" s="1"/>
      <c r="B7" s="1"/>
      <c r="C7" s="148" t="s">
        <v>8</v>
      </c>
      <c r="D7" s="149"/>
      <c r="E7" s="150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1"/>
      <c r="D9" s="12" t="s">
        <v>15</v>
      </c>
      <c r="E9" s="13" t="s">
        <v>17</v>
      </c>
    </row>
    <row r="10" spans="1:5" x14ac:dyDescent="0.25">
      <c r="A10" s="1"/>
      <c r="B10" s="1"/>
      <c r="C10" s="151" t="s">
        <v>18</v>
      </c>
      <c r="D10" s="16" t="s">
        <v>19</v>
      </c>
      <c r="E10" s="17"/>
    </row>
    <row r="11" spans="1:5" x14ac:dyDescent="0.25">
      <c r="A11" s="1"/>
      <c r="B11" s="1"/>
      <c r="C11" s="143"/>
      <c r="D11" s="18" t="s">
        <v>20</v>
      </c>
      <c r="E11" s="19"/>
    </row>
    <row r="12" spans="1:5" x14ac:dyDescent="0.25">
      <c r="A12" s="1"/>
      <c r="B12" s="1"/>
      <c r="C12" s="143"/>
      <c r="D12" s="18" t="s">
        <v>21</v>
      </c>
      <c r="E12" s="19"/>
    </row>
    <row r="13" spans="1:5" x14ac:dyDescent="0.25">
      <c r="A13" s="1"/>
      <c r="B13" s="1"/>
      <c r="C13" s="143"/>
      <c r="D13" s="18" t="s">
        <v>22</v>
      </c>
      <c r="E13" s="19"/>
    </row>
    <row r="14" spans="1:5" x14ac:dyDescent="0.25">
      <c r="A14" s="1"/>
      <c r="B14" s="1"/>
      <c r="C14" s="143"/>
      <c r="D14" s="18" t="s">
        <v>23</v>
      </c>
      <c r="E14" s="19"/>
    </row>
    <row r="15" spans="1:5" x14ac:dyDescent="0.25">
      <c r="A15" s="1"/>
      <c r="B15" s="1"/>
      <c r="C15" s="143"/>
      <c r="D15" s="18" t="s">
        <v>24</v>
      </c>
      <c r="E15" s="19"/>
    </row>
    <row r="16" spans="1:5" x14ac:dyDescent="0.25">
      <c r="A16" s="1"/>
      <c r="B16" s="1"/>
      <c r="C16" s="143"/>
      <c r="D16" s="18" t="s">
        <v>25</v>
      </c>
      <c r="E16" s="19"/>
    </row>
    <row r="17" spans="1:5" x14ac:dyDescent="0.25">
      <c r="A17" s="1"/>
      <c r="B17" s="1"/>
      <c r="C17" s="143"/>
      <c r="D17" s="18" t="s">
        <v>26</v>
      </c>
      <c r="E17" s="19"/>
    </row>
    <row r="18" spans="1:5" x14ac:dyDescent="0.25">
      <c r="A18" s="1"/>
      <c r="B18" s="1"/>
      <c r="C18" s="143"/>
      <c r="D18" s="18" t="s">
        <v>27</v>
      </c>
      <c r="E18" s="19"/>
    </row>
    <row r="19" spans="1:5" x14ac:dyDescent="0.25">
      <c r="A19" s="1"/>
      <c r="B19" s="1"/>
      <c r="C19" s="143"/>
      <c r="D19" s="18" t="s">
        <v>28</v>
      </c>
      <c r="E19" s="19"/>
    </row>
    <row r="20" spans="1:5" x14ac:dyDescent="0.25">
      <c r="A20" s="1"/>
      <c r="B20" s="1"/>
      <c r="C20" s="143"/>
      <c r="D20" s="18" t="s">
        <v>29</v>
      </c>
      <c r="E20" s="19"/>
    </row>
    <row r="21" spans="1:5" x14ac:dyDescent="0.25">
      <c r="A21" s="1"/>
      <c r="B21" s="1"/>
      <c r="C21" s="143"/>
      <c r="D21" s="18" t="s">
        <v>30</v>
      </c>
      <c r="E21" s="19"/>
    </row>
    <row r="22" spans="1:5" x14ac:dyDescent="0.25">
      <c r="A22" s="1"/>
      <c r="B22" s="1"/>
      <c r="C22" s="143"/>
      <c r="D22" s="18" t="s">
        <v>31</v>
      </c>
      <c r="E22" s="20"/>
    </row>
    <row r="23" spans="1:5" x14ac:dyDescent="0.25">
      <c r="A23" s="1"/>
      <c r="B23" s="1"/>
      <c r="C23" s="141"/>
      <c r="D23" s="18" t="s">
        <v>32</v>
      </c>
      <c r="E23" s="20"/>
    </row>
    <row r="24" spans="1:5" x14ac:dyDescent="0.25">
      <c r="A24" s="1"/>
      <c r="B24" s="1"/>
      <c r="C24" s="152" t="s">
        <v>33</v>
      </c>
      <c r="D24" s="153"/>
      <c r="E24" s="20"/>
    </row>
    <row r="25" spans="1:5" x14ac:dyDescent="0.25">
      <c r="A25" s="1"/>
      <c r="B25" s="1"/>
      <c r="C25" s="146" t="s">
        <v>34</v>
      </c>
      <c r="D25" s="21" t="s">
        <v>35</v>
      </c>
      <c r="E25" s="20"/>
    </row>
    <row r="26" spans="1:5" x14ac:dyDescent="0.25">
      <c r="A26" s="1"/>
      <c r="B26" s="1"/>
      <c r="C26" s="143"/>
      <c r="D26" s="21" t="s">
        <v>36</v>
      </c>
      <c r="E26" s="20"/>
    </row>
    <row r="27" spans="1:5" x14ac:dyDescent="0.25">
      <c r="A27" s="1"/>
      <c r="B27" s="1"/>
      <c r="C27" s="141"/>
      <c r="D27" s="21" t="s">
        <v>37</v>
      </c>
      <c r="E27" s="20"/>
    </row>
    <row r="28" spans="1:5" x14ac:dyDescent="0.25">
      <c r="A28" s="1"/>
      <c r="B28" s="1"/>
      <c r="C28" s="146" t="s">
        <v>38</v>
      </c>
      <c r="D28" s="22" t="s">
        <v>39</v>
      </c>
      <c r="E28" s="20"/>
    </row>
    <row r="29" spans="1:5" x14ac:dyDescent="0.25">
      <c r="A29" s="1"/>
      <c r="B29" s="1"/>
      <c r="C29" s="143"/>
      <c r="D29" s="22" t="s">
        <v>40</v>
      </c>
      <c r="E29" s="20"/>
    </row>
    <row r="30" spans="1:5" x14ac:dyDescent="0.25">
      <c r="A30" s="1"/>
      <c r="B30" s="1"/>
      <c r="C30" s="143"/>
      <c r="D30" s="22" t="s">
        <v>41</v>
      </c>
      <c r="E30" s="20"/>
    </row>
    <row r="31" spans="1:5" x14ac:dyDescent="0.25">
      <c r="A31" s="1"/>
      <c r="B31" s="1"/>
      <c r="C31" s="143"/>
      <c r="D31" s="22" t="s">
        <v>42</v>
      </c>
      <c r="E31" s="20"/>
    </row>
    <row r="32" spans="1:5" x14ac:dyDescent="0.25">
      <c r="A32" s="1"/>
      <c r="B32" s="1"/>
      <c r="C32" s="141"/>
      <c r="D32" s="22" t="s">
        <v>43</v>
      </c>
      <c r="E32" s="20"/>
    </row>
    <row r="33" spans="1:5" x14ac:dyDescent="0.25">
      <c r="A33" s="1"/>
      <c r="B33" s="1"/>
      <c r="C33" s="146" t="s">
        <v>44</v>
      </c>
      <c r="D33" s="21" t="s">
        <v>45</v>
      </c>
      <c r="E33" s="20"/>
    </row>
    <row r="34" spans="1:5" x14ac:dyDescent="0.25">
      <c r="A34" s="1"/>
      <c r="B34" s="1"/>
      <c r="C34" s="141"/>
      <c r="D34" s="21" t="s">
        <v>46</v>
      </c>
      <c r="E34" s="19"/>
    </row>
    <row r="35" spans="1:5" x14ac:dyDescent="0.25">
      <c r="A35" s="1"/>
      <c r="B35" s="1"/>
      <c r="C35" s="23" t="s">
        <v>47</v>
      </c>
      <c r="D35" s="22" t="s">
        <v>48</v>
      </c>
      <c r="E35" s="19"/>
    </row>
    <row r="36" spans="1:5" x14ac:dyDescent="0.25">
      <c r="A36" s="1"/>
      <c r="B36" s="1"/>
      <c r="C36" s="146" t="s">
        <v>49</v>
      </c>
      <c r="D36" s="21" t="s">
        <v>50</v>
      </c>
      <c r="E36" s="19"/>
    </row>
    <row r="37" spans="1:5" x14ac:dyDescent="0.25">
      <c r="A37" s="1"/>
      <c r="B37" s="1"/>
      <c r="C37" s="143"/>
      <c r="D37" s="21" t="s">
        <v>51</v>
      </c>
      <c r="E37" s="19"/>
    </row>
    <row r="38" spans="1:5" x14ac:dyDescent="0.25">
      <c r="A38" s="1"/>
      <c r="B38" s="1"/>
      <c r="C38" s="143"/>
      <c r="D38" s="21" t="s">
        <v>52</v>
      </c>
      <c r="E38" s="19"/>
    </row>
    <row r="39" spans="1:5" x14ac:dyDescent="0.25">
      <c r="A39" s="1"/>
      <c r="B39" s="1"/>
      <c r="C39" s="143"/>
      <c r="D39" s="21" t="s">
        <v>53</v>
      </c>
      <c r="E39" s="19"/>
    </row>
    <row r="40" spans="1:5" x14ac:dyDescent="0.25">
      <c r="A40" s="1"/>
      <c r="B40" s="1"/>
      <c r="C40" s="143"/>
      <c r="D40" s="21" t="s">
        <v>54</v>
      </c>
      <c r="E40" s="19"/>
    </row>
    <row r="41" spans="1:5" x14ac:dyDescent="0.25">
      <c r="A41" s="1"/>
      <c r="B41" s="1"/>
      <c r="C41" s="143"/>
      <c r="D41" s="21" t="s">
        <v>55</v>
      </c>
      <c r="E41" s="19"/>
    </row>
    <row r="42" spans="1:5" x14ac:dyDescent="0.25">
      <c r="A42" s="1"/>
      <c r="B42" s="1"/>
      <c r="C42" s="143"/>
      <c r="D42" s="24" t="s">
        <v>56</v>
      </c>
      <c r="E42" s="19"/>
    </row>
    <row r="43" spans="1:5" x14ac:dyDescent="0.25">
      <c r="A43" s="1"/>
      <c r="B43" s="1"/>
      <c r="C43" s="147" t="s">
        <v>57</v>
      </c>
      <c r="D43" s="139"/>
      <c r="E43" s="31" t="e">
        <f>AVERAGE(E10:E23)*0.1+E24*0.1+E25*0.03+E26*0.03+E27*0.01+E28*0.02+E29*0.02+E30*0.02+E31*0.02+E32*0.02+E33*0.02+E34*0.02+E35*0.02+E36*0.03+E37*0.03+E38*0.01+E39*0.03+E40*0.03+E41*0.03+E42*0.01</f>
        <v>#DIV/0!</v>
      </c>
    </row>
  </sheetData>
  <mergeCells count="8">
    <mergeCell ref="C33:C34"/>
    <mergeCell ref="C36:C42"/>
    <mergeCell ref="C43:D43"/>
    <mergeCell ref="C7:E7"/>
    <mergeCell ref="C10:C23"/>
    <mergeCell ref="C24:D24"/>
    <mergeCell ref="C25:C27"/>
    <mergeCell ref="C28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 x14ac:dyDescent="0.25"/>
  <cols>
    <col min="1" max="1" width="14" customWidth="1"/>
    <col min="2" max="2" width="22.42578125" customWidth="1"/>
    <col min="3" max="3" width="37" customWidth="1"/>
    <col min="4" max="4" width="16.42578125" customWidth="1"/>
  </cols>
  <sheetData>
    <row r="1" spans="1:27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26"/>
      <c r="B2" s="26" t="s">
        <v>58</v>
      </c>
      <c r="C2" s="27" t="s">
        <v>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26"/>
      <c r="B3" s="26" t="s">
        <v>5</v>
      </c>
      <c r="C3" s="27" t="s">
        <v>59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x14ac:dyDescent="0.25">
      <c r="A4" s="27"/>
      <c r="B4" s="155" t="s">
        <v>8</v>
      </c>
      <c r="C4" s="130"/>
      <c r="D4" s="130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28"/>
      <c r="B5" s="28"/>
      <c r="C5" s="29" t="s">
        <v>15</v>
      </c>
      <c r="D5" s="29" t="s">
        <v>17</v>
      </c>
      <c r="E5" s="30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25">
      <c r="A6" s="32"/>
      <c r="B6" s="154" t="s">
        <v>60</v>
      </c>
      <c r="C6" s="33" t="s">
        <v>61</v>
      </c>
      <c r="D6" s="34"/>
      <c r="E6" s="3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25">
      <c r="A7" s="32"/>
      <c r="B7" s="143"/>
      <c r="C7" s="33" t="s">
        <v>19</v>
      </c>
      <c r="D7" s="34"/>
      <c r="E7" s="3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x14ac:dyDescent="0.25">
      <c r="A8" s="32"/>
      <c r="B8" s="143"/>
      <c r="C8" s="33" t="s">
        <v>20</v>
      </c>
      <c r="D8" s="34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5">
      <c r="A9" s="32"/>
      <c r="B9" s="143"/>
      <c r="C9" s="33" t="s">
        <v>21</v>
      </c>
      <c r="D9" s="34"/>
      <c r="E9" s="3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25">
      <c r="A10" s="32"/>
      <c r="B10" s="143"/>
      <c r="C10" s="33" t="s">
        <v>22</v>
      </c>
      <c r="D10" s="34"/>
      <c r="E10" s="3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5">
      <c r="A11" s="32"/>
      <c r="B11" s="143"/>
      <c r="C11" s="33" t="s">
        <v>23</v>
      </c>
      <c r="D11" s="34"/>
      <c r="E11" s="3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25">
      <c r="A12" s="32"/>
      <c r="B12" s="143"/>
      <c r="C12" s="33" t="s">
        <v>24</v>
      </c>
      <c r="D12" s="34"/>
      <c r="E12" s="3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25">
      <c r="A13" s="32"/>
      <c r="B13" s="143"/>
      <c r="C13" s="33" t="s">
        <v>25</v>
      </c>
      <c r="D13" s="34"/>
      <c r="E13" s="3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25">
      <c r="A14" s="32"/>
      <c r="B14" s="143"/>
      <c r="C14" s="33" t="s">
        <v>26</v>
      </c>
      <c r="D14" s="34"/>
      <c r="E14" s="3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25">
      <c r="A15" s="32"/>
      <c r="B15" s="143"/>
      <c r="C15" s="33" t="s">
        <v>27</v>
      </c>
      <c r="D15" s="34"/>
      <c r="E15" s="3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25">
      <c r="A16" s="32"/>
      <c r="B16" s="143"/>
      <c r="C16" s="33" t="s">
        <v>28</v>
      </c>
      <c r="D16" s="34"/>
      <c r="E16" s="3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32"/>
      <c r="B17" s="143"/>
      <c r="C17" s="33" t="s">
        <v>29</v>
      </c>
      <c r="D17" s="34"/>
      <c r="E17" s="3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5">
      <c r="A18" s="32"/>
      <c r="B18" s="143"/>
      <c r="C18" s="33" t="s">
        <v>30</v>
      </c>
      <c r="D18" s="34"/>
      <c r="E18" s="3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5">
      <c r="A19" s="32"/>
      <c r="B19" s="143"/>
      <c r="C19" s="33" t="s">
        <v>31</v>
      </c>
      <c r="D19" s="34"/>
      <c r="E19" s="3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25">
      <c r="A20" s="32"/>
      <c r="B20" s="141"/>
      <c r="C20" s="33" t="s">
        <v>32</v>
      </c>
      <c r="D20" s="34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25">
      <c r="A21" s="32"/>
      <c r="B21" s="154" t="s">
        <v>62</v>
      </c>
      <c r="C21" s="33" t="s">
        <v>63</v>
      </c>
      <c r="D21" s="34"/>
      <c r="E21" s="156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25">
      <c r="A22" s="32"/>
      <c r="B22" s="143"/>
      <c r="C22" s="33" t="s">
        <v>64</v>
      </c>
      <c r="D22" s="34"/>
      <c r="E22" s="130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25">
      <c r="A23" s="32"/>
      <c r="B23" s="143"/>
      <c r="C23" s="33" t="s">
        <v>65</v>
      </c>
      <c r="D23" s="34"/>
      <c r="E23" s="130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25">
      <c r="A24" s="32"/>
      <c r="B24" s="141"/>
      <c r="C24" s="33" t="s">
        <v>66</v>
      </c>
      <c r="D24" s="34"/>
      <c r="E24" s="130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25">
      <c r="A25" s="32"/>
      <c r="B25" s="154" t="s">
        <v>67</v>
      </c>
      <c r="C25" s="33" t="s">
        <v>68</v>
      </c>
      <c r="D25" s="34"/>
      <c r="E25" s="2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25">
      <c r="A26" s="32"/>
      <c r="B26" s="143"/>
      <c r="C26" s="33" t="s">
        <v>69</v>
      </c>
      <c r="D26" s="34"/>
      <c r="E26" s="28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x14ac:dyDescent="0.25">
      <c r="A27" s="32"/>
      <c r="B27" s="141"/>
      <c r="C27" s="33" t="s">
        <v>70</v>
      </c>
      <c r="D27" s="34"/>
      <c r="E27" s="28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25">
      <c r="A28" s="32"/>
      <c r="B28" s="154" t="s">
        <v>72</v>
      </c>
      <c r="C28" s="33" t="s">
        <v>73</v>
      </c>
      <c r="D28" s="34"/>
      <c r="E28" s="28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32"/>
      <c r="B29" s="143"/>
      <c r="C29" s="33" t="s">
        <v>77</v>
      </c>
      <c r="D29" s="34"/>
      <c r="E29" s="28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25">
      <c r="A30" s="32"/>
      <c r="B30" s="141"/>
      <c r="C30" s="33" t="s">
        <v>78</v>
      </c>
      <c r="D30" s="34"/>
      <c r="E30" s="28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25">
      <c r="A31" s="32"/>
      <c r="B31" s="154" t="s">
        <v>79</v>
      </c>
      <c r="C31" s="33" t="s">
        <v>80</v>
      </c>
      <c r="D31" s="34"/>
      <c r="E31" s="28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25">
      <c r="A32" s="32"/>
      <c r="B32" s="141"/>
      <c r="C32" s="33" t="s">
        <v>81</v>
      </c>
      <c r="D32" s="34"/>
      <c r="E32" s="28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25">
      <c r="A33" s="32"/>
      <c r="B33" s="33" t="s">
        <v>82</v>
      </c>
      <c r="C33" s="33" t="s">
        <v>83</v>
      </c>
      <c r="D33" s="34"/>
      <c r="E33" s="2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25">
      <c r="A34" s="32"/>
      <c r="B34" s="33" t="s">
        <v>84</v>
      </c>
      <c r="C34" s="33" t="s">
        <v>85</v>
      </c>
      <c r="D34" s="34"/>
      <c r="E34" s="2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x14ac:dyDescent="0.25">
      <c r="A35" s="40"/>
      <c r="B35" s="40"/>
      <c r="C35" s="41" t="s">
        <v>57</v>
      </c>
      <c r="D35" s="34" t="e">
        <f>AVERAGE(D6:D20)*0.15+D21*0.02+D22*0.04+D23*0.03+D24*0.01+D25*0.02+D26*0.05+D27*0.03+D28*0.07+D29*0.06+D30*0.02+D31*0.1+D32*0.1+D33*0.2+D34*0.1</f>
        <v>#DIV/0!</v>
      </c>
      <c r="E35" s="28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spans="1:27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spans="1:27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spans="1:27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spans="1:27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spans="1:27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spans="1:27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spans="1:27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spans="1:27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spans="1:27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spans="1:27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spans="1:27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spans="1:27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spans="1:27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spans="1:27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spans="1:27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spans="1:27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spans="1:27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spans="1:27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spans="1:27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spans="1:27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spans="1:27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spans="1:27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spans="1:27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spans="1:27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spans="1:27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spans="1:27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spans="1:27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spans="1:27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spans="1:27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spans="1:27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spans="1:27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spans="1:27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spans="1:27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spans="1:27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spans="1:27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spans="1:27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spans="1:27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spans="1:27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spans="1:27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spans="1:27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spans="1:27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spans="1:27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spans="1:27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spans="1:27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spans="1:27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spans="1:27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spans="1:27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spans="1:27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mergeCells count="7">
    <mergeCell ref="B31:B32"/>
    <mergeCell ref="B4:D4"/>
    <mergeCell ref="E21:E24"/>
    <mergeCell ref="B6:B20"/>
    <mergeCell ref="B21:B24"/>
    <mergeCell ref="B25:B27"/>
    <mergeCell ref="B28:B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53"/>
  <sheetViews>
    <sheetView workbookViewId="0"/>
  </sheetViews>
  <sheetFormatPr defaultColWidth="14.42578125" defaultRowHeight="15" customHeight="1" x14ac:dyDescent="0.25"/>
  <cols>
    <col min="2" max="2" width="38.85546875" customWidth="1"/>
    <col min="3" max="3" width="31.7109375" customWidth="1"/>
    <col min="4" max="4" width="6.28515625" customWidth="1"/>
    <col min="5" max="5" width="20.85546875" customWidth="1"/>
  </cols>
  <sheetData>
    <row r="2" spans="2:6" x14ac:dyDescent="0.25">
      <c r="B2" s="52" t="s">
        <v>105</v>
      </c>
      <c r="C2" s="53" t="s">
        <v>106</v>
      </c>
      <c r="D2" s="54" t="s">
        <v>107</v>
      </c>
      <c r="E2" s="55" t="s">
        <v>17</v>
      </c>
      <c r="F2" s="55" t="s">
        <v>108</v>
      </c>
    </row>
    <row r="3" spans="2:6" x14ac:dyDescent="0.25">
      <c r="B3" s="161" t="s">
        <v>109</v>
      </c>
      <c r="C3" s="56" t="s">
        <v>111</v>
      </c>
      <c r="D3" s="158">
        <v>100</v>
      </c>
      <c r="E3" s="57"/>
      <c r="F3" s="157">
        <f>SUM(E3*0.07,E4*0.15,E5*0.15,E6*0.06,E7*0.05,E8*0.05,E9*0.07,E10*0.05,MAX(E11,E14)*0.25,E12*0.05,E13*0.05)</f>
        <v>0</v>
      </c>
    </row>
    <row r="4" spans="2:6" x14ac:dyDescent="0.25">
      <c r="B4" s="143"/>
      <c r="C4" s="58" t="s">
        <v>115</v>
      </c>
      <c r="D4" s="131"/>
      <c r="E4" s="57"/>
      <c r="F4" s="143"/>
    </row>
    <row r="5" spans="2:6" x14ac:dyDescent="0.25">
      <c r="B5" s="143"/>
      <c r="C5" s="58" t="s">
        <v>117</v>
      </c>
      <c r="D5" s="131"/>
      <c r="E5" s="57"/>
      <c r="F5" s="143"/>
    </row>
    <row r="6" spans="2:6" x14ac:dyDescent="0.25">
      <c r="B6" s="143"/>
      <c r="C6" s="56" t="s">
        <v>118</v>
      </c>
      <c r="D6" s="131"/>
      <c r="E6" s="57"/>
      <c r="F6" s="143"/>
    </row>
    <row r="7" spans="2:6" x14ac:dyDescent="0.25">
      <c r="B7" s="143"/>
      <c r="C7" s="58" t="s">
        <v>119</v>
      </c>
      <c r="D7" s="131"/>
      <c r="E7" s="57"/>
      <c r="F7" s="143"/>
    </row>
    <row r="8" spans="2:6" x14ac:dyDescent="0.25">
      <c r="B8" s="143"/>
      <c r="C8" s="58" t="s">
        <v>121</v>
      </c>
      <c r="D8" s="131"/>
      <c r="E8" s="57"/>
      <c r="F8" s="143"/>
    </row>
    <row r="9" spans="2:6" x14ac:dyDescent="0.25">
      <c r="B9" s="143"/>
      <c r="C9" s="56" t="s">
        <v>122</v>
      </c>
      <c r="D9" s="131"/>
      <c r="E9" s="57"/>
      <c r="F9" s="143"/>
    </row>
    <row r="10" spans="2:6" x14ac:dyDescent="0.25">
      <c r="B10" s="143"/>
      <c r="C10" s="58" t="s">
        <v>123</v>
      </c>
      <c r="D10" s="131"/>
      <c r="E10" s="57"/>
      <c r="F10" s="143"/>
    </row>
    <row r="11" spans="2:6" x14ac:dyDescent="0.25">
      <c r="B11" s="143"/>
      <c r="C11" s="58" t="s">
        <v>125</v>
      </c>
      <c r="D11" s="131"/>
      <c r="E11" s="57"/>
      <c r="F11" s="143"/>
    </row>
    <row r="12" spans="2:6" x14ac:dyDescent="0.25">
      <c r="B12" s="143"/>
      <c r="C12" s="59" t="s">
        <v>126</v>
      </c>
      <c r="D12" s="131"/>
      <c r="E12" s="57"/>
      <c r="F12" s="143"/>
    </row>
    <row r="13" spans="2:6" x14ac:dyDescent="0.25">
      <c r="B13" s="143"/>
      <c r="C13" s="60" t="s">
        <v>128</v>
      </c>
      <c r="D13" s="131"/>
      <c r="E13" s="57"/>
      <c r="F13" s="143"/>
    </row>
    <row r="14" spans="2:6" x14ac:dyDescent="0.25">
      <c r="B14" s="141"/>
      <c r="C14" s="61" t="s">
        <v>129</v>
      </c>
      <c r="D14" s="134"/>
      <c r="E14" s="57"/>
      <c r="F14" s="141"/>
    </row>
    <row r="15" spans="2:6" x14ac:dyDescent="0.25">
      <c r="B15" s="161" t="s">
        <v>131</v>
      </c>
      <c r="C15" s="58" t="s">
        <v>132</v>
      </c>
      <c r="D15" s="158">
        <v>100</v>
      </c>
      <c r="E15" s="57"/>
      <c r="F15" s="157">
        <f>SUM(E15*0.25,E16*0.1,E17*0.08,MAX(E18,E22)*0.3,E19*0.07,E20*0.1,E21*0.1)</f>
        <v>0</v>
      </c>
    </row>
    <row r="16" spans="2:6" x14ac:dyDescent="0.25">
      <c r="B16" s="143"/>
      <c r="C16" s="56" t="s">
        <v>136</v>
      </c>
      <c r="D16" s="131"/>
      <c r="E16" s="57"/>
      <c r="F16" s="143"/>
    </row>
    <row r="17" spans="2:6" x14ac:dyDescent="0.25">
      <c r="B17" s="143"/>
      <c r="C17" s="58" t="s">
        <v>137</v>
      </c>
      <c r="D17" s="131"/>
      <c r="E17" s="57"/>
      <c r="F17" s="143"/>
    </row>
    <row r="18" spans="2:6" x14ac:dyDescent="0.25">
      <c r="B18" s="143"/>
      <c r="C18" s="58" t="s">
        <v>138</v>
      </c>
      <c r="D18" s="131"/>
      <c r="E18" s="57"/>
      <c r="F18" s="143"/>
    </row>
    <row r="19" spans="2:6" x14ac:dyDescent="0.25">
      <c r="B19" s="143"/>
      <c r="C19" s="58" t="s">
        <v>140</v>
      </c>
      <c r="D19" s="131"/>
      <c r="E19" s="57"/>
      <c r="F19" s="143"/>
    </row>
    <row r="20" spans="2:6" x14ac:dyDescent="0.25">
      <c r="B20" s="143"/>
      <c r="C20" s="60" t="s">
        <v>141</v>
      </c>
      <c r="D20" s="131"/>
      <c r="E20" s="57"/>
      <c r="F20" s="143"/>
    </row>
    <row r="21" spans="2:6" x14ac:dyDescent="0.25">
      <c r="B21" s="143"/>
      <c r="C21" s="56" t="s">
        <v>143</v>
      </c>
      <c r="D21" s="131"/>
      <c r="E21" s="57"/>
      <c r="F21" s="143"/>
    </row>
    <row r="22" spans="2:6" x14ac:dyDescent="0.25">
      <c r="B22" s="141"/>
      <c r="C22" s="61" t="s">
        <v>144</v>
      </c>
      <c r="D22" s="134"/>
      <c r="E22" s="57"/>
      <c r="F22" s="141"/>
    </row>
    <row r="23" spans="2:6" x14ac:dyDescent="0.25">
      <c r="B23" s="161" t="s">
        <v>146</v>
      </c>
      <c r="C23" s="58" t="s">
        <v>147</v>
      </c>
      <c r="D23" s="158">
        <v>100</v>
      </c>
      <c r="E23" s="57"/>
      <c r="F23" s="157">
        <f>SUM(E23*0.07,E24*0.1,MAX(E25,E29)*0.45,E26*0.08,E27*0.2,E28*0.1)</f>
        <v>0</v>
      </c>
    </row>
    <row r="24" spans="2:6" x14ac:dyDescent="0.25">
      <c r="B24" s="143"/>
      <c r="C24" s="58" t="s">
        <v>151</v>
      </c>
      <c r="D24" s="131"/>
      <c r="E24" s="57"/>
      <c r="F24" s="143"/>
    </row>
    <row r="25" spans="2:6" x14ac:dyDescent="0.25">
      <c r="B25" s="143"/>
      <c r="C25" s="56" t="s">
        <v>152</v>
      </c>
      <c r="D25" s="131"/>
      <c r="E25" s="57"/>
      <c r="F25" s="143"/>
    </row>
    <row r="26" spans="2:6" x14ac:dyDescent="0.25">
      <c r="B26" s="143"/>
      <c r="C26" s="58" t="s">
        <v>153</v>
      </c>
      <c r="D26" s="131"/>
      <c r="E26" s="57"/>
      <c r="F26" s="143"/>
    </row>
    <row r="27" spans="2:6" x14ac:dyDescent="0.25">
      <c r="B27" s="143"/>
      <c r="C27" s="60" t="s">
        <v>154</v>
      </c>
      <c r="D27" s="131"/>
      <c r="E27" s="57"/>
      <c r="F27" s="143"/>
    </row>
    <row r="28" spans="2:6" x14ac:dyDescent="0.25">
      <c r="B28" s="143"/>
      <c r="C28" s="58" t="s">
        <v>155</v>
      </c>
      <c r="D28" s="131"/>
      <c r="E28" s="57"/>
      <c r="F28" s="143"/>
    </row>
    <row r="29" spans="2:6" x14ac:dyDescent="0.25">
      <c r="B29" s="141"/>
      <c r="C29" s="61" t="s">
        <v>156</v>
      </c>
      <c r="D29" s="134"/>
      <c r="E29" s="57"/>
      <c r="F29" s="141"/>
    </row>
    <row r="30" spans="2:6" x14ac:dyDescent="0.25">
      <c r="B30" s="161" t="s">
        <v>157</v>
      </c>
      <c r="C30" s="58" t="s">
        <v>158</v>
      </c>
      <c r="D30" s="158">
        <v>100</v>
      </c>
      <c r="E30" s="57"/>
      <c r="F30" s="157">
        <f>SUM(MAX(E30,E37)*0.25,E31*0.1,E32*0.08,MAX(E33,E38)*0.25,E34*0.1,E35*0.15,E36*0.07)</f>
        <v>0</v>
      </c>
    </row>
    <row r="31" spans="2:6" x14ac:dyDescent="0.25">
      <c r="B31" s="143"/>
      <c r="C31" s="58" t="s">
        <v>159</v>
      </c>
      <c r="D31" s="131"/>
      <c r="E31" s="57"/>
      <c r="F31" s="143"/>
    </row>
    <row r="32" spans="2:6" x14ac:dyDescent="0.25">
      <c r="B32" s="143"/>
      <c r="C32" s="58" t="s">
        <v>160</v>
      </c>
      <c r="D32" s="131"/>
      <c r="E32" s="57"/>
      <c r="F32" s="143"/>
    </row>
    <row r="33" spans="2:6" x14ac:dyDescent="0.25">
      <c r="B33" s="143"/>
      <c r="C33" s="58" t="s">
        <v>161</v>
      </c>
      <c r="D33" s="131"/>
      <c r="E33" s="57"/>
      <c r="F33" s="143"/>
    </row>
    <row r="34" spans="2:6" x14ac:dyDescent="0.25">
      <c r="B34" s="143"/>
      <c r="C34" s="58" t="s">
        <v>162</v>
      </c>
      <c r="D34" s="131"/>
      <c r="E34" s="57"/>
      <c r="F34" s="143"/>
    </row>
    <row r="35" spans="2:6" x14ac:dyDescent="0.25">
      <c r="B35" s="143"/>
      <c r="C35" s="60" t="s">
        <v>163</v>
      </c>
      <c r="D35" s="131"/>
      <c r="E35" s="57"/>
      <c r="F35" s="143"/>
    </row>
    <row r="36" spans="2:6" x14ac:dyDescent="0.25">
      <c r="B36" s="143"/>
      <c r="C36" s="56" t="s">
        <v>164</v>
      </c>
      <c r="D36" s="131"/>
      <c r="E36" s="57"/>
      <c r="F36" s="143"/>
    </row>
    <row r="37" spans="2:6" x14ac:dyDescent="0.25">
      <c r="B37" s="143"/>
      <c r="C37" s="61" t="s">
        <v>165</v>
      </c>
      <c r="D37" s="131"/>
      <c r="E37" s="57"/>
      <c r="F37" s="143"/>
    </row>
    <row r="38" spans="2:6" x14ac:dyDescent="0.25">
      <c r="B38" s="141"/>
      <c r="C38" s="61" t="s">
        <v>166</v>
      </c>
      <c r="D38" s="134"/>
      <c r="E38" s="57"/>
      <c r="F38" s="141"/>
    </row>
    <row r="39" spans="2:6" x14ac:dyDescent="0.25">
      <c r="B39" s="160" t="s">
        <v>167</v>
      </c>
      <c r="C39" s="70" t="s">
        <v>168</v>
      </c>
      <c r="D39" s="158">
        <v>100</v>
      </c>
      <c r="E39" s="71"/>
      <c r="F39" s="157"/>
    </row>
    <row r="40" spans="2:6" x14ac:dyDescent="0.25">
      <c r="B40" s="143"/>
      <c r="C40" s="70" t="s">
        <v>169</v>
      </c>
      <c r="D40" s="131"/>
      <c r="E40" s="71"/>
      <c r="F40" s="143"/>
    </row>
    <row r="41" spans="2:6" x14ac:dyDescent="0.25">
      <c r="B41" s="143"/>
      <c r="C41" s="70" t="s">
        <v>170</v>
      </c>
      <c r="D41" s="131"/>
      <c r="E41" s="71"/>
      <c r="F41" s="143"/>
    </row>
    <row r="42" spans="2:6" x14ac:dyDescent="0.25">
      <c r="B42" s="143"/>
      <c r="C42" s="72" t="s">
        <v>171</v>
      </c>
      <c r="D42" s="131"/>
      <c r="E42" s="71"/>
      <c r="F42" s="143"/>
    </row>
    <row r="43" spans="2:6" x14ac:dyDescent="0.25">
      <c r="B43" s="143"/>
      <c r="C43" s="70" t="s">
        <v>172</v>
      </c>
      <c r="D43" s="131"/>
      <c r="E43" s="71"/>
      <c r="F43" s="143"/>
    </row>
    <row r="44" spans="2:6" x14ac:dyDescent="0.25">
      <c r="B44" s="141"/>
      <c r="C44" s="70" t="s">
        <v>173</v>
      </c>
      <c r="D44" s="134"/>
      <c r="E44" s="71"/>
      <c r="F44" s="141"/>
    </row>
    <row r="45" spans="2:6" x14ac:dyDescent="0.25">
      <c r="B45" s="160" t="s">
        <v>174</v>
      </c>
      <c r="C45" s="71"/>
      <c r="D45" s="158">
        <v>100</v>
      </c>
      <c r="E45" s="71"/>
      <c r="F45" s="157"/>
    </row>
    <row r="46" spans="2:6" x14ac:dyDescent="0.25">
      <c r="B46" s="143"/>
      <c r="C46" s="73"/>
      <c r="D46" s="131"/>
      <c r="E46" s="71"/>
      <c r="F46" s="143"/>
    </row>
    <row r="47" spans="2:6" x14ac:dyDescent="0.25">
      <c r="B47" s="143"/>
      <c r="C47" s="58"/>
      <c r="D47" s="131"/>
      <c r="E47" s="71"/>
      <c r="F47" s="143"/>
    </row>
    <row r="48" spans="2:6" x14ac:dyDescent="0.25">
      <c r="B48" s="143"/>
      <c r="C48" s="58"/>
      <c r="D48" s="131"/>
      <c r="E48" s="71"/>
      <c r="F48" s="143"/>
    </row>
    <row r="49" spans="2:6" x14ac:dyDescent="0.25">
      <c r="B49" s="143"/>
      <c r="C49" s="56"/>
      <c r="D49" s="131"/>
      <c r="E49" s="71"/>
      <c r="F49" s="143"/>
    </row>
    <row r="50" spans="2:6" x14ac:dyDescent="0.25">
      <c r="B50" s="143"/>
      <c r="C50" s="58"/>
      <c r="D50" s="131"/>
      <c r="E50" s="71"/>
      <c r="F50" s="143"/>
    </row>
    <row r="51" spans="2:6" x14ac:dyDescent="0.25">
      <c r="B51" s="141"/>
      <c r="C51" s="61"/>
      <c r="D51" s="134"/>
      <c r="E51" s="71"/>
      <c r="F51" s="141"/>
    </row>
    <row r="52" spans="2:6" x14ac:dyDescent="0.25">
      <c r="B52" s="60"/>
      <c r="C52" s="56" t="s">
        <v>175</v>
      </c>
      <c r="D52" s="74"/>
      <c r="E52" s="71"/>
      <c r="F52" s="71">
        <f>SUM(F3:F51)/600</f>
        <v>0</v>
      </c>
    </row>
    <row r="53" spans="2:6" x14ac:dyDescent="0.25">
      <c r="B53" s="159" t="s">
        <v>176</v>
      </c>
      <c r="C53" s="133"/>
      <c r="D53" s="133"/>
      <c r="E53" s="133"/>
      <c r="F53" s="134"/>
    </row>
  </sheetData>
  <mergeCells count="19">
    <mergeCell ref="F30:F38"/>
    <mergeCell ref="F3:F14"/>
    <mergeCell ref="F15:F22"/>
    <mergeCell ref="F23:F29"/>
    <mergeCell ref="B30:B38"/>
    <mergeCell ref="D3:D14"/>
    <mergeCell ref="D30:D38"/>
    <mergeCell ref="D15:D22"/>
    <mergeCell ref="D23:D29"/>
    <mergeCell ref="B15:B22"/>
    <mergeCell ref="B3:B14"/>
    <mergeCell ref="B23:B29"/>
    <mergeCell ref="F39:F44"/>
    <mergeCell ref="F45:F51"/>
    <mergeCell ref="D45:D51"/>
    <mergeCell ref="B53:F53"/>
    <mergeCell ref="B45:B51"/>
    <mergeCell ref="B39:B44"/>
    <mergeCell ref="D39:D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13.42578125" customWidth="1"/>
    <col min="3" max="3" width="37.85546875" customWidth="1"/>
    <col min="4" max="4" width="39.140625" customWidth="1"/>
    <col min="5" max="5" width="17" customWidth="1"/>
    <col min="6" max="26" width="9.140625" customWidth="1"/>
  </cols>
  <sheetData>
    <row r="2" spans="2:5" ht="27.75" customHeight="1" x14ac:dyDescent="0.25">
      <c r="B2" s="75" t="s">
        <v>177</v>
      </c>
      <c r="C2" s="176" t="s">
        <v>178</v>
      </c>
      <c r="D2" s="130"/>
      <c r="E2" s="130"/>
    </row>
    <row r="7" spans="2:5" ht="15.75" x14ac:dyDescent="0.25">
      <c r="B7" s="76" t="s">
        <v>179</v>
      </c>
      <c r="C7" s="76" t="s">
        <v>180</v>
      </c>
      <c r="D7" s="76" t="s">
        <v>181</v>
      </c>
      <c r="E7" s="76" t="s">
        <v>182</v>
      </c>
    </row>
    <row r="8" spans="2:5" ht="15" customHeight="1" x14ac:dyDescent="0.25">
      <c r="B8" s="162"/>
      <c r="C8" s="168" t="s">
        <v>183</v>
      </c>
      <c r="D8" s="128"/>
      <c r="E8" s="167">
        <v>0.1</v>
      </c>
    </row>
    <row r="9" spans="2:5" ht="15" customHeight="1" x14ac:dyDescent="0.25">
      <c r="B9" s="141"/>
      <c r="C9" s="169"/>
      <c r="D9" s="134"/>
      <c r="E9" s="141"/>
    </row>
    <row r="10" spans="2:5" ht="15" customHeight="1" x14ac:dyDescent="0.25">
      <c r="B10" s="163" t="s">
        <v>184</v>
      </c>
      <c r="C10" s="179" t="s">
        <v>185</v>
      </c>
      <c r="D10" s="178" t="s">
        <v>186</v>
      </c>
      <c r="E10" s="177">
        <v>0.1</v>
      </c>
    </row>
    <row r="11" spans="2:5" ht="15" customHeight="1" x14ac:dyDescent="0.25">
      <c r="B11" s="143"/>
      <c r="C11" s="143"/>
      <c r="D11" s="143"/>
      <c r="E11" s="143"/>
    </row>
    <row r="12" spans="2:5" ht="15" customHeight="1" x14ac:dyDescent="0.25">
      <c r="B12" s="143"/>
      <c r="C12" s="143"/>
      <c r="D12" s="141"/>
      <c r="E12" s="141"/>
    </row>
    <row r="13" spans="2:5" ht="15" customHeight="1" x14ac:dyDescent="0.25">
      <c r="B13" s="143"/>
      <c r="C13" s="143"/>
      <c r="D13" s="180" t="s">
        <v>187</v>
      </c>
      <c r="E13" s="167">
        <v>0.1</v>
      </c>
    </row>
    <row r="14" spans="2:5" ht="15" customHeight="1" x14ac:dyDescent="0.25">
      <c r="B14" s="143"/>
      <c r="C14" s="143"/>
      <c r="D14" s="143"/>
      <c r="E14" s="143"/>
    </row>
    <row r="15" spans="2:5" ht="15" customHeight="1" x14ac:dyDescent="0.25">
      <c r="B15" s="143"/>
      <c r="C15" s="143"/>
      <c r="D15" s="143"/>
      <c r="E15" s="143"/>
    </row>
    <row r="16" spans="2:5" ht="15" customHeight="1" x14ac:dyDescent="0.25">
      <c r="B16" s="143"/>
      <c r="C16" s="143"/>
      <c r="D16" s="141"/>
      <c r="E16" s="141"/>
    </row>
    <row r="17" spans="2:5" ht="15" customHeight="1" x14ac:dyDescent="0.25">
      <c r="B17" s="143"/>
      <c r="C17" s="143"/>
      <c r="D17" s="178" t="s">
        <v>188</v>
      </c>
      <c r="E17" s="177">
        <v>0.1</v>
      </c>
    </row>
    <row r="18" spans="2:5" ht="15" customHeight="1" x14ac:dyDescent="0.25">
      <c r="B18" s="143"/>
      <c r="C18" s="143"/>
      <c r="D18" s="143"/>
      <c r="E18" s="143"/>
    </row>
    <row r="19" spans="2:5" ht="15" customHeight="1" x14ac:dyDescent="0.25">
      <c r="B19" s="143"/>
      <c r="C19" s="143"/>
      <c r="D19" s="143"/>
      <c r="E19" s="143"/>
    </row>
    <row r="20" spans="2:5" ht="15" customHeight="1" x14ac:dyDescent="0.25">
      <c r="B20" s="143"/>
      <c r="C20" s="143"/>
      <c r="D20" s="141"/>
      <c r="E20" s="141"/>
    </row>
    <row r="21" spans="2:5" ht="15" customHeight="1" x14ac:dyDescent="0.25">
      <c r="B21" s="173" t="s">
        <v>189</v>
      </c>
      <c r="C21" s="174" t="s">
        <v>190</v>
      </c>
      <c r="D21" s="128"/>
      <c r="E21" s="167">
        <v>0.1</v>
      </c>
    </row>
    <row r="22" spans="2:5" ht="15" customHeight="1" x14ac:dyDescent="0.25">
      <c r="B22" s="143"/>
      <c r="C22" s="129"/>
      <c r="D22" s="131"/>
      <c r="E22" s="143"/>
    </row>
    <row r="23" spans="2:5" ht="15" customHeight="1" x14ac:dyDescent="0.25">
      <c r="B23" s="143"/>
      <c r="C23" s="129"/>
      <c r="D23" s="131"/>
      <c r="E23" s="143"/>
    </row>
    <row r="24" spans="2:5" ht="15" customHeight="1" x14ac:dyDescent="0.25">
      <c r="B24" s="143"/>
      <c r="C24" s="129"/>
      <c r="D24" s="131"/>
      <c r="E24" s="143"/>
    </row>
    <row r="25" spans="2:5" ht="15" customHeight="1" x14ac:dyDescent="0.25">
      <c r="B25" s="141"/>
      <c r="C25" s="132"/>
      <c r="D25" s="134"/>
      <c r="E25" s="141"/>
    </row>
    <row r="26" spans="2:5" ht="15.75" customHeight="1" x14ac:dyDescent="0.25">
      <c r="B26" s="175" t="s">
        <v>191</v>
      </c>
      <c r="C26" s="165" t="s">
        <v>192</v>
      </c>
      <c r="D26" s="128"/>
      <c r="E26" s="166">
        <v>0.05</v>
      </c>
    </row>
    <row r="27" spans="2:5" ht="15.75" customHeight="1" x14ac:dyDescent="0.25">
      <c r="B27" s="143"/>
      <c r="C27" s="129"/>
      <c r="D27" s="131"/>
      <c r="E27" s="143"/>
    </row>
    <row r="28" spans="2:5" ht="15.75" customHeight="1" x14ac:dyDescent="0.25">
      <c r="B28" s="143"/>
      <c r="C28" s="129"/>
      <c r="D28" s="131"/>
      <c r="E28" s="143"/>
    </row>
    <row r="29" spans="2:5" ht="15.75" customHeight="1" x14ac:dyDescent="0.25">
      <c r="B29" s="141"/>
      <c r="C29" s="132"/>
      <c r="D29" s="134"/>
      <c r="E29" s="141"/>
    </row>
    <row r="30" spans="2:5" ht="15.75" customHeight="1" x14ac:dyDescent="0.25">
      <c r="B30" s="175" t="s">
        <v>193</v>
      </c>
      <c r="C30" s="164" t="s">
        <v>194</v>
      </c>
      <c r="D30" s="128"/>
      <c r="E30" s="172">
        <v>0.05</v>
      </c>
    </row>
    <row r="31" spans="2:5" ht="15.75" customHeight="1" x14ac:dyDescent="0.25">
      <c r="B31" s="143"/>
      <c r="C31" s="129"/>
      <c r="D31" s="131"/>
      <c r="E31" s="143"/>
    </row>
    <row r="32" spans="2:5" ht="15.75" customHeight="1" x14ac:dyDescent="0.25">
      <c r="B32" s="143"/>
      <c r="C32" s="129"/>
      <c r="D32" s="131"/>
      <c r="E32" s="143"/>
    </row>
    <row r="33" spans="2:5" ht="15.75" customHeight="1" x14ac:dyDescent="0.25">
      <c r="B33" s="141"/>
      <c r="C33" s="132"/>
      <c r="D33" s="134"/>
      <c r="E33" s="141"/>
    </row>
    <row r="34" spans="2:5" ht="15.75" customHeight="1" x14ac:dyDescent="0.25">
      <c r="B34" s="170" t="s">
        <v>195</v>
      </c>
      <c r="C34" s="138"/>
      <c r="D34" s="139"/>
      <c r="E34" s="78">
        <v>0.6</v>
      </c>
    </row>
    <row r="35" spans="2:5" ht="15.75" customHeight="1" x14ac:dyDescent="0.25">
      <c r="B35" s="171" t="s">
        <v>16</v>
      </c>
      <c r="C35" s="138"/>
      <c r="D35" s="139"/>
      <c r="E35" s="79">
        <v>0.4</v>
      </c>
    </row>
    <row r="36" spans="2:5" ht="15.75" customHeight="1" x14ac:dyDescent="0.25"/>
    <row r="37" spans="2:5" ht="15.75" customHeight="1" x14ac:dyDescent="0.25"/>
    <row r="38" spans="2:5" ht="15.75" customHeight="1" x14ac:dyDescent="0.25"/>
    <row r="39" spans="2:5" ht="15.75" customHeight="1" x14ac:dyDescent="0.25"/>
    <row r="40" spans="2:5" ht="15.75" customHeight="1" x14ac:dyDescent="0.25"/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C2:E2"/>
    <mergeCell ref="E21:E25"/>
    <mergeCell ref="E17:E20"/>
    <mergeCell ref="D17:D20"/>
    <mergeCell ref="C10:C20"/>
    <mergeCell ref="E10:E12"/>
    <mergeCell ref="D10:D12"/>
    <mergeCell ref="D13:D16"/>
    <mergeCell ref="E13:E16"/>
    <mergeCell ref="B34:D34"/>
    <mergeCell ref="B35:D35"/>
    <mergeCell ref="E30:E33"/>
    <mergeCell ref="B21:B25"/>
    <mergeCell ref="C21:D25"/>
    <mergeCell ref="B30:B33"/>
    <mergeCell ref="B26:B29"/>
    <mergeCell ref="B8:B9"/>
    <mergeCell ref="B10:B20"/>
    <mergeCell ref="C30:D33"/>
    <mergeCell ref="C26:D29"/>
    <mergeCell ref="E26:E29"/>
    <mergeCell ref="E8:E9"/>
    <mergeCell ref="C8:D9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12.5703125" customWidth="1"/>
    <col min="3" max="3" width="9.140625" customWidth="1"/>
    <col min="4" max="4" width="66" customWidth="1"/>
    <col min="5" max="5" width="10" customWidth="1"/>
    <col min="6" max="6" width="9" customWidth="1"/>
    <col min="7" max="7" width="16.28515625" customWidth="1"/>
    <col min="8" max="8" width="13.7109375" customWidth="1"/>
    <col min="9" max="9" width="15" customWidth="1"/>
    <col min="10" max="10" width="9.140625" customWidth="1"/>
    <col min="11" max="11" width="12.85546875" customWidth="1"/>
    <col min="12" max="26" width="9.140625" customWidth="1"/>
  </cols>
  <sheetData>
    <row r="1" spans="2:9" ht="45" x14ac:dyDescent="0.25">
      <c r="C1" s="80" t="s">
        <v>177</v>
      </c>
      <c r="D1" s="182" t="s">
        <v>178</v>
      </c>
      <c r="E1" s="130"/>
      <c r="F1" s="130"/>
      <c r="G1" s="81" t="s">
        <v>196</v>
      </c>
      <c r="H1" s="82"/>
      <c r="I1" s="82"/>
    </row>
    <row r="2" spans="2:9" x14ac:dyDescent="0.25">
      <c r="C2" s="82"/>
      <c r="H2" s="82"/>
      <c r="I2" s="82"/>
    </row>
    <row r="3" spans="2:9" x14ac:dyDescent="0.25">
      <c r="C3" s="82"/>
      <c r="H3" s="82"/>
      <c r="I3" s="82"/>
    </row>
    <row r="4" spans="2:9" ht="31.5" x14ac:dyDescent="0.25">
      <c r="B4" s="83" t="s">
        <v>197</v>
      </c>
      <c r="C4" s="84" t="s">
        <v>198</v>
      </c>
      <c r="D4" s="85" t="s">
        <v>88</v>
      </c>
      <c r="E4" s="85" t="s">
        <v>199</v>
      </c>
      <c r="F4" s="85" t="s">
        <v>200</v>
      </c>
      <c r="G4" s="85" t="s">
        <v>201</v>
      </c>
      <c r="H4" s="85" t="s">
        <v>202</v>
      </c>
      <c r="I4" s="85" t="s">
        <v>203</v>
      </c>
    </row>
    <row r="5" spans="2:9" ht="18" customHeight="1" x14ac:dyDescent="0.25">
      <c r="B5" s="86">
        <v>1</v>
      </c>
      <c r="C5" s="84" t="s">
        <v>204</v>
      </c>
      <c r="D5" s="87" t="s">
        <v>205</v>
      </c>
      <c r="E5" s="84">
        <v>100</v>
      </c>
      <c r="F5" s="84">
        <v>0.625</v>
      </c>
      <c r="G5" s="88"/>
      <c r="H5" s="89">
        <f t="shared" ref="H5:H33" si="0">G5/E5*F5</f>
        <v>0</v>
      </c>
      <c r="I5" s="90">
        <f t="shared" ref="I5:I33" si="1">SUM($H$4:H5)/SUM($F$4:F5)*100</f>
        <v>0</v>
      </c>
    </row>
    <row r="6" spans="2:9" ht="18" customHeight="1" x14ac:dyDescent="0.25">
      <c r="B6" s="86">
        <v>2</v>
      </c>
      <c r="C6" s="84" t="s">
        <v>204</v>
      </c>
      <c r="D6" s="87" t="s">
        <v>206</v>
      </c>
      <c r="E6" s="84">
        <v>100</v>
      </c>
      <c r="F6" s="84">
        <v>1</v>
      </c>
      <c r="G6" s="84"/>
      <c r="H6" s="89">
        <f t="shared" si="0"/>
        <v>0</v>
      </c>
      <c r="I6" s="90">
        <f t="shared" si="1"/>
        <v>0</v>
      </c>
    </row>
    <row r="7" spans="2:9" ht="18" customHeight="1" x14ac:dyDescent="0.25">
      <c r="B7" s="86">
        <v>3</v>
      </c>
      <c r="C7" s="91" t="s">
        <v>207</v>
      </c>
      <c r="D7" s="92" t="s">
        <v>205</v>
      </c>
      <c r="E7" s="93">
        <v>100</v>
      </c>
      <c r="F7" s="93">
        <v>0.625</v>
      </c>
      <c r="G7" s="84"/>
      <c r="H7" s="89">
        <f t="shared" si="0"/>
        <v>0</v>
      </c>
      <c r="I7" s="90">
        <f t="shared" si="1"/>
        <v>0</v>
      </c>
    </row>
    <row r="8" spans="2:9" ht="15" customHeight="1" x14ac:dyDescent="0.25">
      <c r="B8" s="86">
        <v>4</v>
      </c>
      <c r="C8" s="163" t="s">
        <v>208</v>
      </c>
      <c r="D8" s="87" t="s">
        <v>205</v>
      </c>
      <c r="E8" s="84">
        <v>100</v>
      </c>
      <c r="F8" s="84">
        <v>0.625</v>
      </c>
      <c r="G8" s="84"/>
      <c r="H8" s="89">
        <f t="shared" si="0"/>
        <v>0</v>
      </c>
      <c r="I8" s="90">
        <f t="shared" si="1"/>
        <v>0</v>
      </c>
    </row>
    <row r="9" spans="2:9" ht="18.75" customHeight="1" x14ac:dyDescent="0.25">
      <c r="B9" s="86">
        <v>5</v>
      </c>
      <c r="C9" s="143"/>
      <c r="D9" s="87" t="s">
        <v>209</v>
      </c>
      <c r="E9" s="84">
        <v>100</v>
      </c>
      <c r="F9" s="84">
        <v>7</v>
      </c>
      <c r="G9" s="84"/>
      <c r="H9" s="89">
        <f t="shared" si="0"/>
        <v>0</v>
      </c>
      <c r="I9" s="90">
        <f t="shared" si="1"/>
        <v>0</v>
      </c>
    </row>
    <row r="10" spans="2:9" ht="15.75" x14ac:dyDescent="0.25">
      <c r="B10" s="86">
        <v>6</v>
      </c>
      <c r="C10" s="141"/>
      <c r="D10" s="87" t="s">
        <v>210</v>
      </c>
      <c r="E10" s="84">
        <v>30</v>
      </c>
      <c r="F10" s="84">
        <v>3</v>
      </c>
      <c r="G10" s="84"/>
      <c r="H10" s="89">
        <f t="shared" si="0"/>
        <v>0</v>
      </c>
      <c r="I10" s="90">
        <f t="shared" si="1"/>
        <v>0</v>
      </c>
    </row>
    <row r="11" spans="2:9" ht="15.75" x14ac:dyDescent="0.25">
      <c r="B11" s="86">
        <v>7</v>
      </c>
      <c r="C11" s="91" t="s">
        <v>211</v>
      </c>
      <c r="D11" s="92" t="s">
        <v>205</v>
      </c>
      <c r="E11" s="93">
        <v>100</v>
      </c>
      <c r="F11" s="93">
        <v>0.625</v>
      </c>
      <c r="G11" s="84"/>
      <c r="H11" s="89">
        <f t="shared" si="0"/>
        <v>0</v>
      </c>
      <c r="I11" s="90">
        <f t="shared" si="1"/>
        <v>0</v>
      </c>
    </row>
    <row r="12" spans="2:9" ht="15.75" x14ac:dyDescent="0.25">
      <c r="B12" s="86">
        <v>8</v>
      </c>
      <c r="C12" s="94" t="s">
        <v>212</v>
      </c>
      <c r="D12" s="87" t="s">
        <v>205</v>
      </c>
      <c r="E12" s="84">
        <v>100</v>
      </c>
      <c r="F12" s="84">
        <v>0.625</v>
      </c>
      <c r="G12" s="84"/>
      <c r="H12" s="89">
        <f t="shared" si="0"/>
        <v>0</v>
      </c>
      <c r="I12" s="90">
        <f t="shared" si="1"/>
        <v>0</v>
      </c>
    </row>
    <row r="13" spans="2:9" ht="15.75" x14ac:dyDescent="0.25">
      <c r="B13" s="86">
        <v>9</v>
      </c>
      <c r="C13" s="184" t="s">
        <v>213</v>
      </c>
      <c r="D13" s="92" t="s">
        <v>205</v>
      </c>
      <c r="E13" s="93">
        <v>100</v>
      </c>
      <c r="F13" s="93">
        <v>0.625</v>
      </c>
      <c r="G13" s="84"/>
      <c r="H13" s="89">
        <f t="shared" si="0"/>
        <v>0</v>
      </c>
      <c r="I13" s="90">
        <f t="shared" si="1"/>
        <v>0</v>
      </c>
    </row>
    <row r="14" spans="2:9" ht="15.75" x14ac:dyDescent="0.25">
      <c r="B14" s="86">
        <v>10</v>
      </c>
      <c r="C14" s="143"/>
      <c r="D14" s="95" t="s">
        <v>214</v>
      </c>
      <c r="E14" s="93">
        <v>100</v>
      </c>
      <c r="F14" s="93">
        <v>6</v>
      </c>
      <c r="G14" s="84"/>
      <c r="H14" s="89">
        <f t="shared" si="0"/>
        <v>0</v>
      </c>
      <c r="I14" s="90">
        <f t="shared" si="1"/>
        <v>0</v>
      </c>
    </row>
    <row r="15" spans="2:9" ht="15.75" x14ac:dyDescent="0.25">
      <c r="B15" s="86">
        <v>11</v>
      </c>
      <c r="C15" s="141"/>
      <c r="D15" s="95" t="s">
        <v>215</v>
      </c>
      <c r="E15" s="93">
        <v>30</v>
      </c>
      <c r="F15" s="93">
        <v>3</v>
      </c>
      <c r="G15" s="84"/>
      <c r="H15" s="89">
        <f t="shared" si="0"/>
        <v>0</v>
      </c>
      <c r="I15" s="90">
        <f t="shared" si="1"/>
        <v>0</v>
      </c>
    </row>
    <row r="16" spans="2:9" ht="15.75" x14ac:dyDescent="0.25">
      <c r="B16" s="86">
        <v>12</v>
      </c>
      <c r="C16" s="77" t="s">
        <v>216</v>
      </c>
      <c r="D16" s="87" t="s">
        <v>205</v>
      </c>
      <c r="E16" s="84">
        <v>100</v>
      </c>
      <c r="F16" s="84">
        <v>0.625</v>
      </c>
      <c r="G16" s="84"/>
      <c r="H16" s="89">
        <f t="shared" si="0"/>
        <v>0</v>
      </c>
      <c r="I16" s="90">
        <f t="shared" si="1"/>
        <v>0</v>
      </c>
    </row>
    <row r="17" spans="1:26" ht="15.75" x14ac:dyDescent="0.25">
      <c r="B17" s="86">
        <v>13</v>
      </c>
      <c r="C17" s="181" t="s">
        <v>217</v>
      </c>
      <c r="D17" s="96" t="s">
        <v>205</v>
      </c>
      <c r="E17" s="97">
        <v>100</v>
      </c>
      <c r="F17" s="97">
        <v>0.625</v>
      </c>
      <c r="G17" s="84"/>
      <c r="H17" s="89">
        <f t="shared" si="0"/>
        <v>0</v>
      </c>
      <c r="I17" s="90">
        <f t="shared" si="1"/>
        <v>0</v>
      </c>
    </row>
    <row r="18" spans="1:26" ht="15.75" x14ac:dyDescent="0.25">
      <c r="B18" s="86">
        <v>14</v>
      </c>
      <c r="C18" s="143"/>
      <c r="D18" s="98" t="s">
        <v>218</v>
      </c>
      <c r="E18" s="97">
        <v>100</v>
      </c>
      <c r="F18" s="97">
        <v>3.5</v>
      </c>
      <c r="G18" s="84"/>
      <c r="H18" s="89">
        <f t="shared" si="0"/>
        <v>0</v>
      </c>
      <c r="I18" s="90">
        <f t="shared" si="1"/>
        <v>0</v>
      </c>
    </row>
    <row r="19" spans="1:26" ht="15.75" x14ac:dyDescent="0.25">
      <c r="B19" s="86">
        <v>15</v>
      </c>
      <c r="C19" s="141"/>
      <c r="D19" s="98" t="s">
        <v>219</v>
      </c>
      <c r="E19" s="97">
        <v>30</v>
      </c>
      <c r="F19" s="97">
        <v>1.5</v>
      </c>
      <c r="G19" s="88"/>
      <c r="H19" s="89">
        <f t="shared" si="0"/>
        <v>0</v>
      </c>
      <c r="I19" s="90">
        <f t="shared" si="1"/>
        <v>0</v>
      </c>
    </row>
    <row r="20" spans="1:26" ht="15.75" x14ac:dyDescent="0.25">
      <c r="B20" s="86">
        <v>16</v>
      </c>
      <c r="C20" s="84" t="s">
        <v>220</v>
      </c>
      <c r="D20" s="87" t="s">
        <v>205</v>
      </c>
      <c r="E20" s="84">
        <v>100</v>
      </c>
      <c r="F20" s="84">
        <v>0.625</v>
      </c>
      <c r="G20" s="84"/>
      <c r="H20" s="89">
        <f t="shared" si="0"/>
        <v>0</v>
      </c>
      <c r="I20" s="90">
        <f t="shared" si="1"/>
        <v>0</v>
      </c>
    </row>
    <row r="21" spans="1:26" ht="15.75" customHeight="1" x14ac:dyDescent="0.25">
      <c r="B21" s="86">
        <v>17</v>
      </c>
      <c r="C21" s="91" t="s">
        <v>221</v>
      </c>
      <c r="D21" s="92" t="s">
        <v>205</v>
      </c>
      <c r="E21" s="93">
        <v>100</v>
      </c>
      <c r="F21" s="93">
        <v>0.625</v>
      </c>
      <c r="G21" s="84"/>
      <c r="H21" s="89">
        <f t="shared" si="0"/>
        <v>0</v>
      </c>
      <c r="I21" s="90">
        <f t="shared" si="1"/>
        <v>0</v>
      </c>
    </row>
    <row r="22" spans="1:26" ht="15.75" customHeight="1" x14ac:dyDescent="0.25">
      <c r="A22" s="99"/>
      <c r="B22" s="86">
        <v>18</v>
      </c>
      <c r="C22" s="183" t="s">
        <v>222</v>
      </c>
      <c r="D22" s="100" t="s">
        <v>205</v>
      </c>
      <c r="E22" s="101">
        <v>100</v>
      </c>
      <c r="F22" s="101">
        <v>0.625</v>
      </c>
      <c r="G22" s="84"/>
      <c r="H22" s="89">
        <f t="shared" si="0"/>
        <v>0</v>
      </c>
      <c r="I22" s="90">
        <f t="shared" si="1"/>
        <v>0</v>
      </c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5.75" customHeight="1" x14ac:dyDescent="0.25">
      <c r="A23" s="99"/>
      <c r="B23" s="86">
        <v>19</v>
      </c>
      <c r="C23" s="143"/>
      <c r="D23" s="102" t="s">
        <v>223</v>
      </c>
      <c r="E23" s="101">
        <v>100</v>
      </c>
      <c r="F23" s="101">
        <v>7</v>
      </c>
      <c r="G23" s="84"/>
      <c r="H23" s="89">
        <f t="shared" si="0"/>
        <v>0</v>
      </c>
      <c r="I23" s="90">
        <f t="shared" si="1"/>
        <v>0</v>
      </c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5.75" customHeight="1" x14ac:dyDescent="0.25">
      <c r="A24" s="99"/>
      <c r="B24" s="86">
        <v>20</v>
      </c>
      <c r="C24" s="141"/>
      <c r="D24" s="102" t="s">
        <v>224</v>
      </c>
      <c r="E24" s="101">
        <v>100</v>
      </c>
      <c r="F24" s="101">
        <v>3</v>
      </c>
      <c r="G24" s="84"/>
      <c r="H24" s="89">
        <f t="shared" si="0"/>
        <v>0</v>
      </c>
      <c r="I24" s="90">
        <f t="shared" si="1"/>
        <v>0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5.75" customHeight="1" x14ac:dyDescent="0.25">
      <c r="B25" s="86">
        <v>21</v>
      </c>
      <c r="C25" s="91" t="s">
        <v>225</v>
      </c>
      <c r="D25" s="92" t="s">
        <v>205</v>
      </c>
      <c r="E25" s="93">
        <v>100</v>
      </c>
      <c r="F25" s="93">
        <v>0.625</v>
      </c>
      <c r="G25" s="84"/>
      <c r="H25" s="89">
        <f t="shared" si="0"/>
        <v>0</v>
      </c>
      <c r="I25" s="90">
        <f t="shared" si="1"/>
        <v>0</v>
      </c>
    </row>
    <row r="26" spans="1:26" ht="15.75" customHeight="1" x14ac:dyDescent="0.25">
      <c r="A26" s="99"/>
      <c r="B26" s="86">
        <v>22</v>
      </c>
      <c r="C26" s="183" t="s">
        <v>226</v>
      </c>
      <c r="D26" s="100" t="s">
        <v>205</v>
      </c>
      <c r="E26" s="101">
        <v>100</v>
      </c>
      <c r="F26" s="101">
        <v>0.625</v>
      </c>
      <c r="G26" s="84"/>
      <c r="H26" s="89">
        <f t="shared" si="0"/>
        <v>0</v>
      </c>
      <c r="I26" s="90">
        <f t="shared" si="1"/>
        <v>0</v>
      </c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5.75" customHeight="1" x14ac:dyDescent="0.25">
      <c r="A27" s="99"/>
      <c r="B27" s="86">
        <v>23</v>
      </c>
      <c r="C27" s="143"/>
      <c r="D27" s="102" t="s">
        <v>227</v>
      </c>
      <c r="E27" s="101">
        <v>100</v>
      </c>
      <c r="F27" s="101">
        <v>3.5</v>
      </c>
      <c r="G27" s="84"/>
      <c r="H27" s="89">
        <f t="shared" si="0"/>
        <v>0</v>
      </c>
      <c r="I27" s="90">
        <f t="shared" si="1"/>
        <v>0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5.75" customHeight="1" x14ac:dyDescent="0.25">
      <c r="A28" s="99"/>
      <c r="B28" s="86">
        <v>24</v>
      </c>
      <c r="C28" s="141"/>
      <c r="D28" s="102" t="s">
        <v>228</v>
      </c>
      <c r="E28" s="101">
        <v>30</v>
      </c>
      <c r="F28" s="101">
        <v>1.5</v>
      </c>
      <c r="G28" s="84"/>
      <c r="H28" s="89">
        <f t="shared" si="0"/>
        <v>0</v>
      </c>
      <c r="I28" s="90">
        <f t="shared" si="1"/>
        <v>0</v>
      </c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5.75" customHeight="1" x14ac:dyDescent="0.25">
      <c r="B29" s="86">
        <v>25</v>
      </c>
      <c r="C29" s="91" t="s">
        <v>229</v>
      </c>
      <c r="D29" s="92" t="s">
        <v>205</v>
      </c>
      <c r="E29" s="93">
        <v>100</v>
      </c>
      <c r="F29" s="93">
        <v>0.625</v>
      </c>
      <c r="G29" s="84"/>
      <c r="H29" s="89">
        <f t="shared" si="0"/>
        <v>0</v>
      </c>
      <c r="I29" s="90">
        <f t="shared" si="1"/>
        <v>0</v>
      </c>
    </row>
    <row r="30" spans="1:26" ht="15.75" customHeight="1" x14ac:dyDescent="0.25">
      <c r="A30" s="99"/>
      <c r="B30" s="86">
        <v>26</v>
      </c>
      <c r="C30" s="101" t="s">
        <v>230</v>
      </c>
      <c r="D30" s="100" t="s">
        <v>205</v>
      </c>
      <c r="E30" s="101">
        <v>100</v>
      </c>
      <c r="F30" s="101">
        <v>0.625</v>
      </c>
      <c r="G30" s="84"/>
      <c r="H30" s="89">
        <f t="shared" si="0"/>
        <v>0</v>
      </c>
      <c r="I30" s="90">
        <f t="shared" si="1"/>
        <v>0</v>
      </c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5.75" customHeight="1" x14ac:dyDescent="0.25">
      <c r="B31" s="86">
        <v>27</v>
      </c>
      <c r="C31" s="181" t="s">
        <v>231</v>
      </c>
      <c r="D31" s="96" t="s">
        <v>205</v>
      </c>
      <c r="E31" s="97">
        <v>100</v>
      </c>
      <c r="F31" s="97">
        <v>0.625</v>
      </c>
      <c r="G31" s="84"/>
      <c r="H31" s="89">
        <f t="shared" si="0"/>
        <v>0</v>
      </c>
      <c r="I31" s="90">
        <f t="shared" si="1"/>
        <v>0</v>
      </c>
    </row>
    <row r="32" spans="1:26" ht="15.75" customHeight="1" x14ac:dyDescent="0.25">
      <c r="B32" s="86">
        <v>28</v>
      </c>
      <c r="C32" s="143"/>
      <c r="D32" s="98" t="s">
        <v>232</v>
      </c>
      <c r="E32" s="97">
        <v>100</v>
      </c>
      <c r="F32" s="97">
        <v>7</v>
      </c>
      <c r="G32" s="84"/>
      <c r="H32" s="89">
        <f t="shared" si="0"/>
        <v>0</v>
      </c>
      <c r="I32" s="90">
        <f t="shared" si="1"/>
        <v>0</v>
      </c>
    </row>
    <row r="33" spans="2:11" ht="15.75" customHeight="1" x14ac:dyDescent="0.25">
      <c r="B33" s="86">
        <v>29</v>
      </c>
      <c r="C33" s="141"/>
      <c r="D33" s="98" t="s">
        <v>233</v>
      </c>
      <c r="E33" s="97">
        <v>30</v>
      </c>
      <c r="F33" s="97">
        <v>3</v>
      </c>
      <c r="G33" s="84"/>
      <c r="H33" s="89">
        <f t="shared" si="0"/>
        <v>0</v>
      </c>
      <c r="I33" s="90">
        <f t="shared" si="1"/>
        <v>0</v>
      </c>
    </row>
    <row r="34" spans="2:11" ht="15.75" customHeight="1" x14ac:dyDescent="0.25">
      <c r="C34" s="82"/>
      <c r="D34" s="103" t="s">
        <v>234</v>
      </c>
      <c r="E34" s="104">
        <f t="shared" ref="E34:F34" si="2">SUM(E5:E33)</f>
        <v>2550</v>
      </c>
      <c r="F34" s="104">
        <f t="shared" si="2"/>
        <v>60</v>
      </c>
      <c r="G34" s="104"/>
      <c r="H34" s="105">
        <f>SUM(H5:H33)</f>
        <v>0</v>
      </c>
      <c r="I34" s="106">
        <f>H34/F34*100</f>
        <v>0</v>
      </c>
      <c r="K34" s="107" t="s">
        <v>235</v>
      </c>
    </row>
    <row r="35" spans="2:11" ht="15.75" customHeight="1" x14ac:dyDescent="0.25">
      <c r="C35" s="82"/>
      <c r="D35" s="108" t="s">
        <v>16</v>
      </c>
      <c r="E35" s="109">
        <v>100</v>
      </c>
      <c r="F35" s="109">
        <v>40</v>
      </c>
      <c r="G35" s="109"/>
      <c r="H35" s="109"/>
      <c r="I35" s="110"/>
    </row>
    <row r="36" spans="2:11" ht="15.75" customHeight="1" x14ac:dyDescent="0.25">
      <c r="C36" s="82"/>
      <c r="H36" s="82"/>
      <c r="I36" s="82"/>
    </row>
    <row r="37" spans="2:11" ht="15.75" customHeight="1" x14ac:dyDescent="0.25">
      <c r="C37" s="82"/>
      <c r="H37" s="82"/>
      <c r="I37" s="82"/>
    </row>
    <row r="38" spans="2:11" ht="15.75" customHeight="1" x14ac:dyDescent="0.25">
      <c r="C38" s="82"/>
      <c r="H38" s="82"/>
      <c r="I38" s="82"/>
    </row>
    <row r="39" spans="2:11" ht="15.75" customHeight="1" x14ac:dyDescent="0.25">
      <c r="C39" s="82"/>
      <c r="H39" s="82"/>
      <c r="I39" s="82"/>
    </row>
    <row r="40" spans="2:11" ht="15.75" customHeight="1" x14ac:dyDescent="0.25">
      <c r="C40" s="82"/>
      <c r="H40" s="82"/>
      <c r="I40" s="82"/>
    </row>
    <row r="41" spans="2:11" ht="15.75" customHeight="1" x14ac:dyDescent="0.25">
      <c r="C41" s="82"/>
      <c r="H41" s="82"/>
      <c r="I41" s="82"/>
    </row>
    <row r="42" spans="2:11" ht="15.75" customHeight="1" x14ac:dyDescent="0.25">
      <c r="C42" s="82"/>
      <c r="H42" s="82"/>
      <c r="I42" s="82"/>
    </row>
    <row r="43" spans="2:11" ht="15.75" customHeight="1" x14ac:dyDescent="0.25">
      <c r="C43" s="82"/>
      <c r="H43" s="82"/>
      <c r="I43" s="82"/>
    </row>
    <row r="44" spans="2:11" ht="15.75" customHeight="1" x14ac:dyDescent="0.25">
      <c r="C44" s="82"/>
      <c r="H44" s="82"/>
      <c r="I44" s="82"/>
    </row>
    <row r="45" spans="2:11" ht="15.75" customHeight="1" x14ac:dyDescent="0.25">
      <c r="C45" s="82"/>
      <c r="H45" s="82"/>
      <c r="I45" s="82"/>
    </row>
    <row r="46" spans="2:11" ht="15.75" customHeight="1" x14ac:dyDescent="0.25">
      <c r="C46" s="82"/>
      <c r="H46" s="82"/>
      <c r="I46" s="82"/>
    </row>
    <row r="47" spans="2:11" ht="15.75" customHeight="1" x14ac:dyDescent="0.25">
      <c r="C47" s="82"/>
      <c r="H47" s="82"/>
      <c r="I47" s="82"/>
    </row>
    <row r="48" spans="2:11" ht="15.75" customHeight="1" x14ac:dyDescent="0.25">
      <c r="C48" s="82"/>
      <c r="H48" s="82"/>
      <c r="I48" s="82"/>
    </row>
    <row r="49" spans="3:9" ht="15.75" customHeight="1" x14ac:dyDescent="0.25">
      <c r="C49" s="82"/>
      <c r="H49" s="82"/>
      <c r="I49" s="82"/>
    </row>
    <row r="50" spans="3:9" ht="15.75" customHeight="1" x14ac:dyDescent="0.25">
      <c r="C50" s="82"/>
      <c r="H50" s="82"/>
      <c r="I50" s="82"/>
    </row>
    <row r="51" spans="3:9" ht="15.75" customHeight="1" x14ac:dyDescent="0.25">
      <c r="C51" s="82"/>
      <c r="H51" s="82"/>
      <c r="I51" s="82"/>
    </row>
    <row r="52" spans="3:9" ht="15.75" customHeight="1" x14ac:dyDescent="0.25">
      <c r="C52" s="82"/>
      <c r="H52" s="82"/>
      <c r="I52" s="82"/>
    </row>
    <row r="53" spans="3:9" ht="15.75" customHeight="1" x14ac:dyDescent="0.25">
      <c r="C53" s="82"/>
      <c r="H53" s="82"/>
      <c r="I53" s="82"/>
    </row>
    <row r="54" spans="3:9" ht="15.75" customHeight="1" x14ac:dyDescent="0.25">
      <c r="C54" s="82"/>
      <c r="H54" s="82"/>
      <c r="I54" s="82"/>
    </row>
    <row r="55" spans="3:9" ht="15.75" customHeight="1" x14ac:dyDescent="0.25">
      <c r="C55" s="82"/>
      <c r="H55" s="82"/>
      <c r="I55" s="82"/>
    </row>
    <row r="56" spans="3:9" ht="15.75" customHeight="1" x14ac:dyDescent="0.25">
      <c r="C56" s="82"/>
      <c r="H56" s="82"/>
      <c r="I56" s="82"/>
    </row>
    <row r="57" spans="3:9" ht="15.75" customHeight="1" x14ac:dyDescent="0.25">
      <c r="C57" s="82"/>
      <c r="H57" s="82"/>
      <c r="I57" s="82"/>
    </row>
    <row r="58" spans="3:9" ht="15.75" customHeight="1" x14ac:dyDescent="0.25">
      <c r="C58" s="82"/>
      <c r="H58" s="82"/>
      <c r="I58" s="82"/>
    </row>
    <row r="59" spans="3:9" ht="15.75" customHeight="1" x14ac:dyDescent="0.25">
      <c r="C59" s="82"/>
      <c r="H59" s="82"/>
      <c r="I59" s="82"/>
    </row>
    <row r="60" spans="3:9" ht="15.75" customHeight="1" x14ac:dyDescent="0.25">
      <c r="C60" s="82"/>
      <c r="H60" s="82"/>
      <c r="I60" s="82"/>
    </row>
    <row r="61" spans="3:9" ht="15.75" customHeight="1" x14ac:dyDescent="0.25">
      <c r="C61" s="82"/>
      <c r="H61" s="82"/>
      <c r="I61" s="82"/>
    </row>
    <row r="62" spans="3:9" ht="15.75" customHeight="1" x14ac:dyDescent="0.25">
      <c r="C62" s="82"/>
      <c r="H62" s="82"/>
      <c r="I62" s="82"/>
    </row>
    <row r="63" spans="3:9" ht="15.75" customHeight="1" x14ac:dyDescent="0.25">
      <c r="C63" s="82"/>
      <c r="H63" s="82"/>
      <c r="I63" s="82"/>
    </row>
    <row r="64" spans="3:9" ht="15.75" customHeight="1" x14ac:dyDescent="0.25">
      <c r="C64" s="82"/>
      <c r="H64" s="82"/>
      <c r="I64" s="82"/>
    </row>
    <row r="65" spans="3:9" ht="15.75" customHeight="1" x14ac:dyDescent="0.25">
      <c r="C65" s="82"/>
      <c r="H65" s="82"/>
      <c r="I65" s="82"/>
    </row>
    <row r="66" spans="3:9" ht="15.75" customHeight="1" x14ac:dyDescent="0.25">
      <c r="C66" s="82"/>
      <c r="H66" s="82"/>
      <c r="I66" s="82"/>
    </row>
    <row r="67" spans="3:9" ht="15.75" customHeight="1" x14ac:dyDescent="0.25">
      <c r="C67" s="82"/>
      <c r="H67" s="82"/>
      <c r="I67" s="82"/>
    </row>
    <row r="68" spans="3:9" ht="15.75" customHeight="1" x14ac:dyDescent="0.25">
      <c r="C68" s="82"/>
      <c r="H68" s="82"/>
      <c r="I68" s="82"/>
    </row>
    <row r="69" spans="3:9" ht="15.75" customHeight="1" x14ac:dyDescent="0.25">
      <c r="C69" s="82"/>
      <c r="H69" s="82"/>
      <c r="I69" s="82"/>
    </row>
    <row r="70" spans="3:9" ht="15.75" customHeight="1" x14ac:dyDescent="0.25">
      <c r="C70" s="82"/>
      <c r="H70" s="82"/>
      <c r="I70" s="82"/>
    </row>
    <row r="71" spans="3:9" ht="15.75" customHeight="1" x14ac:dyDescent="0.25">
      <c r="C71" s="82"/>
      <c r="H71" s="82"/>
      <c r="I71" s="82"/>
    </row>
    <row r="72" spans="3:9" ht="15.75" customHeight="1" x14ac:dyDescent="0.25">
      <c r="C72" s="82"/>
      <c r="H72" s="82"/>
      <c r="I72" s="82"/>
    </row>
    <row r="73" spans="3:9" ht="15.75" customHeight="1" x14ac:dyDescent="0.25">
      <c r="C73" s="82"/>
      <c r="H73" s="82"/>
      <c r="I73" s="82"/>
    </row>
    <row r="74" spans="3:9" ht="15.75" customHeight="1" x14ac:dyDescent="0.25">
      <c r="C74" s="82"/>
      <c r="H74" s="82"/>
      <c r="I74" s="82"/>
    </row>
    <row r="75" spans="3:9" ht="15.75" customHeight="1" x14ac:dyDescent="0.25">
      <c r="C75" s="82"/>
      <c r="H75" s="82"/>
      <c r="I75" s="82"/>
    </row>
    <row r="76" spans="3:9" ht="15.75" customHeight="1" x14ac:dyDescent="0.25">
      <c r="C76" s="82"/>
      <c r="H76" s="82"/>
      <c r="I76" s="82"/>
    </row>
    <row r="77" spans="3:9" ht="15.75" customHeight="1" x14ac:dyDescent="0.25">
      <c r="C77" s="82"/>
      <c r="H77" s="82"/>
      <c r="I77" s="82"/>
    </row>
    <row r="78" spans="3:9" ht="15.75" customHeight="1" x14ac:dyDescent="0.25">
      <c r="C78" s="82"/>
      <c r="H78" s="82"/>
      <c r="I78" s="82"/>
    </row>
    <row r="79" spans="3:9" ht="15.75" customHeight="1" x14ac:dyDescent="0.25">
      <c r="C79" s="82"/>
      <c r="H79" s="82"/>
      <c r="I79" s="82"/>
    </row>
    <row r="80" spans="3:9" ht="15.75" customHeight="1" x14ac:dyDescent="0.25">
      <c r="C80" s="82"/>
      <c r="H80" s="82"/>
      <c r="I80" s="82"/>
    </row>
    <row r="81" spans="3:9" ht="15.75" customHeight="1" x14ac:dyDescent="0.25">
      <c r="C81" s="82"/>
      <c r="H81" s="82"/>
      <c r="I81" s="82"/>
    </row>
    <row r="82" spans="3:9" ht="15.75" customHeight="1" x14ac:dyDescent="0.25">
      <c r="C82" s="82"/>
      <c r="H82" s="82"/>
      <c r="I82" s="82"/>
    </row>
    <row r="83" spans="3:9" ht="15.75" customHeight="1" x14ac:dyDescent="0.25">
      <c r="C83" s="82"/>
      <c r="H83" s="82"/>
      <c r="I83" s="82"/>
    </row>
    <row r="84" spans="3:9" ht="15.75" customHeight="1" x14ac:dyDescent="0.25">
      <c r="C84" s="82"/>
      <c r="H84" s="82"/>
      <c r="I84" s="82"/>
    </row>
    <row r="85" spans="3:9" ht="15.75" customHeight="1" x14ac:dyDescent="0.25">
      <c r="C85" s="82"/>
      <c r="H85" s="82"/>
      <c r="I85" s="82"/>
    </row>
    <row r="86" spans="3:9" ht="15.75" customHeight="1" x14ac:dyDescent="0.25">
      <c r="C86" s="82"/>
      <c r="H86" s="82"/>
      <c r="I86" s="82"/>
    </row>
    <row r="87" spans="3:9" ht="15.75" customHeight="1" x14ac:dyDescent="0.25">
      <c r="C87" s="82"/>
      <c r="H87" s="82"/>
      <c r="I87" s="82"/>
    </row>
    <row r="88" spans="3:9" ht="15.75" customHeight="1" x14ac:dyDescent="0.25">
      <c r="C88" s="82"/>
      <c r="H88" s="82"/>
      <c r="I88" s="82"/>
    </row>
    <row r="89" spans="3:9" ht="15.75" customHeight="1" x14ac:dyDescent="0.25">
      <c r="C89" s="82"/>
      <c r="H89" s="82"/>
      <c r="I89" s="82"/>
    </row>
    <row r="90" spans="3:9" ht="15.75" customHeight="1" x14ac:dyDescent="0.25">
      <c r="C90" s="82"/>
      <c r="H90" s="82"/>
      <c r="I90" s="82"/>
    </row>
    <row r="91" spans="3:9" ht="15.75" customHeight="1" x14ac:dyDescent="0.25">
      <c r="C91" s="82"/>
      <c r="H91" s="82"/>
      <c r="I91" s="82"/>
    </row>
    <row r="92" spans="3:9" ht="15.75" customHeight="1" x14ac:dyDescent="0.25">
      <c r="C92" s="82"/>
      <c r="H92" s="82"/>
      <c r="I92" s="82"/>
    </row>
    <row r="93" spans="3:9" ht="15.75" customHeight="1" x14ac:dyDescent="0.25">
      <c r="C93" s="82"/>
      <c r="H93" s="82"/>
      <c r="I93" s="82"/>
    </row>
    <row r="94" spans="3:9" ht="15.75" customHeight="1" x14ac:dyDescent="0.25">
      <c r="C94" s="82"/>
      <c r="H94" s="82"/>
      <c r="I94" s="82"/>
    </row>
    <row r="95" spans="3:9" ht="15.75" customHeight="1" x14ac:dyDescent="0.25">
      <c r="C95" s="82"/>
      <c r="H95" s="82"/>
      <c r="I95" s="82"/>
    </row>
    <row r="96" spans="3:9" ht="15.75" customHeight="1" x14ac:dyDescent="0.25">
      <c r="C96" s="82"/>
      <c r="H96" s="82"/>
      <c r="I96" s="82"/>
    </row>
    <row r="97" spans="3:9" ht="15.75" customHeight="1" x14ac:dyDescent="0.25">
      <c r="C97" s="82"/>
      <c r="H97" s="82"/>
      <c r="I97" s="82"/>
    </row>
    <row r="98" spans="3:9" ht="15.75" customHeight="1" x14ac:dyDescent="0.25">
      <c r="C98" s="82"/>
      <c r="H98" s="82"/>
      <c r="I98" s="82"/>
    </row>
    <row r="99" spans="3:9" ht="15.75" customHeight="1" x14ac:dyDescent="0.25">
      <c r="C99" s="82"/>
      <c r="H99" s="82"/>
      <c r="I99" s="82"/>
    </row>
    <row r="100" spans="3:9" ht="15.75" customHeight="1" x14ac:dyDescent="0.25">
      <c r="C100" s="82"/>
      <c r="H100" s="82"/>
      <c r="I100" s="82"/>
    </row>
    <row r="101" spans="3:9" ht="15.75" customHeight="1" x14ac:dyDescent="0.25">
      <c r="C101" s="82"/>
      <c r="H101" s="82"/>
      <c r="I101" s="82"/>
    </row>
    <row r="102" spans="3:9" ht="15.75" customHeight="1" x14ac:dyDescent="0.25">
      <c r="C102" s="82"/>
      <c r="H102" s="82"/>
      <c r="I102" s="82"/>
    </row>
    <row r="103" spans="3:9" ht="15.75" customHeight="1" x14ac:dyDescent="0.25">
      <c r="C103" s="82"/>
      <c r="H103" s="82"/>
      <c r="I103" s="82"/>
    </row>
    <row r="104" spans="3:9" ht="15.75" customHeight="1" x14ac:dyDescent="0.25">
      <c r="C104" s="82"/>
      <c r="H104" s="82"/>
      <c r="I104" s="82"/>
    </row>
    <row r="105" spans="3:9" ht="15.75" customHeight="1" x14ac:dyDescent="0.25">
      <c r="C105" s="82"/>
      <c r="H105" s="82"/>
      <c r="I105" s="82"/>
    </row>
    <row r="106" spans="3:9" ht="15.75" customHeight="1" x14ac:dyDescent="0.25">
      <c r="C106" s="82"/>
      <c r="H106" s="82"/>
      <c r="I106" s="82"/>
    </row>
    <row r="107" spans="3:9" ht="15.75" customHeight="1" x14ac:dyDescent="0.25">
      <c r="C107" s="82"/>
      <c r="H107" s="82"/>
      <c r="I107" s="82"/>
    </row>
    <row r="108" spans="3:9" ht="15.75" customHeight="1" x14ac:dyDescent="0.25">
      <c r="C108" s="82"/>
      <c r="H108" s="82"/>
      <c r="I108" s="82"/>
    </row>
    <row r="109" spans="3:9" ht="15.75" customHeight="1" x14ac:dyDescent="0.25">
      <c r="C109" s="82"/>
      <c r="H109" s="82"/>
      <c r="I109" s="82"/>
    </row>
    <row r="110" spans="3:9" ht="15.75" customHeight="1" x14ac:dyDescent="0.25">
      <c r="C110" s="82"/>
      <c r="H110" s="82"/>
      <c r="I110" s="82"/>
    </row>
    <row r="111" spans="3:9" ht="15.75" customHeight="1" x14ac:dyDescent="0.25">
      <c r="C111" s="82"/>
      <c r="H111" s="82"/>
      <c r="I111" s="82"/>
    </row>
    <row r="112" spans="3:9" ht="15.75" customHeight="1" x14ac:dyDescent="0.25">
      <c r="C112" s="82"/>
      <c r="H112" s="82"/>
      <c r="I112" s="82"/>
    </row>
    <row r="113" spans="3:9" ht="15.75" customHeight="1" x14ac:dyDescent="0.25">
      <c r="C113" s="82"/>
      <c r="H113" s="82"/>
      <c r="I113" s="82"/>
    </row>
    <row r="114" spans="3:9" ht="15.75" customHeight="1" x14ac:dyDescent="0.25">
      <c r="C114" s="82"/>
      <c r="H114" s="82"/>
      <c r="I114" s="82"/>
    </row>
    <row r="115" spans="3:9" ht="15.75" customHeight="1" x14ac:dyDescent="0.25">
      <c r="C115" s="82"/>
      <c r="H115" s="82"/>
      <c r="I115" s="82"/>
    </row>
    <row r="116" spans="3:9" ht="15.75" customHeight="1" x14ac:dyDescent="0.25">
      <c r="C116" s="82"/>
      <c r="H116" s="82"/>
      <c r="I116" s="82"/>
    </row>
    <row r="117" spans="3:9" ht="15.75" customHeight="1" x14ac:dyDescent="0.25">
      <c r="C117" s="82"/>
      <c r="H117" s="82"/>
      <c r="I117" s="82"/>
    </row>
    <row r="118" spans="3:9" ht="15.75" customHeight="1" x14ac:dyDescent="0.25">
      <c r="C118" s="82"/>
      <c r="H118" s="82"/>
      <c r="I118" s="82"/>
    </row>
    <row r="119" spans="3:9" ht="15.75" customHeight="1" x14ac:dyDescent="0.25">
      <c r="C119" s="82"/>
      <c r="H119" s="82"/>
      <c r="I119" s="82"/>
    </row>
    <row r="120" spans="3:9" ht="15.75" customHeight="1" x14ac:dyDescent="0.25">
      <c r="C120" s="82"/>
      <c r="H120" s="82"/>
      <c r="I120" s="82"/>
    </row>
    <row r="121" spans="3:9" ht="15.75" customHeight="1" x14ac:dyDescent="0.25">
      <c r="C121" s="82"/>
      <c r="H121" s="82"/>
      <c r="I121" s="82"/>
    </row>
    <row r="122" spans="3:9" ht="15.75" customHeight="1" x14ac:dyDescent="0.25">
      <c r="C122" s="82"/>
      <c r="H122" s="82"/>
      <c r="I122" s="82"/>
    </row>
    <row r="123" spans="3:9" ht="15.75" customHeight="1" x14ac:dyDescent="0.25">
      <c r="C123" s="82"/>
      <c r="H123" s="82"/>
      <c r="I123" s="82"/>
    </row>
    <row r="124" spans="3:9" ht="15.75" customHeight="1" x14ac:dyDescent="0.25">
      <c r="C124" s="82"/>
      <c r="H124" s="82"/>
      <c r="I124" s="82"/>
    </row>
    <row r="125" spans="3:9" ht="15.75" customHeight="1" x14ac:dyDescent="0.25">
      <c r="C125" s="82"/>
      <c r="H125" s="82"/>
      <c r="I125" s="82"/>
    </row>
    <row r="126" spans="3:9" ht="15.75" customHeight="1" x14ac:dyDescent="0.25">
      <c r="C126" s="82"/>
      <c r="H126" s="82"/>
      <c r="I126" s="82"/>
    </row>
    <row r="127" spans="3:9" ht="15.75" customHeight="1" x14ac:dyDescent="0.25">
      <c r="C127" s="82"/>
      <c r="H127" s="82"/>
      <c r="I127" s="82"/>
    </row>
    <row r="128" spans="3:9" ht="15.75" customHeight="1" x14ac:dyDescent="0.25">
      <c r="C128" s="82"/>
      <c r="H128" s="82"/>
      <c r="I128" s="82"/>
    </row>
    <row r="129" spans="3:9" ht="15.75" customHeight="1" x14ac:dyDescent="0.25">
      <c r="C129" s="82"/>
      <c r="H129" s="82"/>
      <c r="I129" s="82"/>
    </row>
    <row r="130" spans="3:9" ht="15.75" customHeight="1" x14ac:dyDescent="0.25">
      <c r="C130" s="82"/>
      <c r="H130" s="82"/>
      <c r="I130" s="82"/>
    </row>
    <row r="131" spans="3:9" ht="15.75" customHeight="1" x14ac:dyDescent="0.25">
      <c r="C131" s="82"/>
      <c r="H131" s="82"/>
      <c r="I131" s="82"/>
    </row>
    <row r="132" spans="3:9" ht="15.75" customHeight="1" x14ac:dyDescent="0.25">
      <c r="C132" s="82"/>
      <c r="H132" s="82"/>
      <c r="I132" s="82"/>
    </row>
    <row r="133" spans="3:9" ht="15.75" customHeight="1" x14ac:dyDescent="0.25">
      <c r="C133" s="82"/>
      <c r="H133" s="82"/>
      <c r="I133" s="82"/>
    </row>
    <row r="134" spans="3:9" ht="15.75" customHeight="1" x14ac:dyDescent="0.25">
      <c r="C134" s="82"/>
      <c r="H134" s="82"/>
      <c r="I134" s="82"/>
    </row>
    <row r="135" spans="3:9" ht="15.75" customHeight="1" x14ac:dyDescent="0.25">
      <c r="C135" s="82"/>
      <c r="H135" s="82"/>
      <c r="I135" s="82"/>
    </row>
    <row r="136" spans="3:9" ht="15.75" customHeight="1" x14ac:dyDescent="0.25">
      <c r="C136" s="82"/>
      <c r="H136" s="82"/>
      <c r="I136" s="82"/>
    </row>
    <row r="137" spans="3:9" ht="15.75" customHeight="1" x14ac:dyDescent="0.25">
      <c r="C137" s="82"/>
      <c r="H137" s="82"/>
      <c r="I137" s="82"/>
    </row>
    <row r="138" spans="3:9" ht="15.75" customHeight="1" x14ac:dyDescent="0.25">
      <c r="C138" s="82"/>
      <c r="H138" s="82"/>
      <c r="I138" s="82"/>
    </row>
    <row r="139" spans="3:9" ht="15.75" customHeight="1" x14ac:dyDescent="0.25">
      <c r="C139" s="82"/>
      <c r="H139" s="82"/>
      <c r="I139" s="82"/>
    </row>
    <row r="140" spans="3:9" ht="15.75" customHeight="1" x14ac:dyDescent="0.25">
      <c r="C140" s="82"/>
      <c r="H140" s="82"/>
      <c r="I140" s="82"/>
    </row>
    <row r="141" spans="3:9" ht="15.75" customHeight="1" x14ac:dyDescent="0.25">
      <c r="C141" s="82"/>
      <c r="H141" s="82"/>
      <c r="I141" s="82"/>
    </row>
    <row r="142" spans="3:9" ht="15.75" customHeight="1" x14ac:dyDescent="0.25">
      <c r="C142" s="82"/>
      <c r="H142" s="82"/>
      <c r="I142" s="82"/>
    </row>
    <row r="143" spans="3:9" ht="15.75" customHeight="1" x14ac:dyDescent="0.25">
      <c r="C143" s="82"/>
      <c r="H143" s="82"/>
      <c r="I143" s="82"/>
    </row>
    <row r="144" spans="3:9" ht="15.75" customHeight="1" x14ac:dyDescent="0.25">
      <c r="C144" s="82"/>
      <c r="H144" s="82"/>
      <c r="I144" s="82"/>
    </row>
    <row r="145" spans="3:9" ht="15.75" customHeight="1" x14ac:dyDescent="0.25">
      <c r="C145" s="82"/>
      <c r="H145" s="82"/>
      <c r="I145" s="82"/>
    </row>
    <row r="146" spans="3:9" ht="15.75" customHeight="1" x14ac:dyDescent="0.25">
      <c r="C146" s="82"/>
      <c r="H146" s="82"/>
      <c r="I146" s="82"/>
    </row>
    <row r="147" spans="3:9" ht="15.75" customHeight="1" x14ac:dyDescent="0.25">
      <c r="C147" s="82"/>
      <c r="H147" s="82"/>
      <c r="I147" s="82"/>
    </row>
    <row r="148" spans="3:9" ht="15.75" customHeight="1" x14ac:dyDescent="0.25">
      <c r="C148" s="82"/>
      <c r="H148" s="82"/>
      <c r="I148" s="82"/>
    </row>
    <row r="149" spans="3:9" ht="15.75" customHeight="1" x14ac:dyDescent="0.25">
      <c r="C149" s="82"/>
      <c r="H149" s="82"/>
      <c r="I149" s="82"/>
    </row>
    <row r="150" spans="3:9" ht="15.75" customHeight="1" x14ac:dyDescent="0.25">
      <c r="C150" s="82"/>
      <c r="H150" s="82"/>
      <c r="I150" s="82"/>
    </row>
    <row r="151" spans="3:9" ht="15.75" customHeight="1" x14ac:dyDescent="0.25">
      <c r="C151" s="82"/>
      <c r="H151" s="82"/>
      <c r="I151" s="82"/>
    </row>
    <row r="152" spans="3:9" ht="15.75" customHeight="1" x14ac:dyDescent="0.25">
      <c r="C152" s="82"/>
      <c r="H152" s="82"/>
      <c r="I152" s="82"/>
    </row>
    <row r="153" spans="3:9" ht="15.75" customHeight="1" x14ac:dyDescent="0.25">
      <c r="C153" s="82"/>
      <c r="H153" s="82"/>
      <c r="I153" s="82"/>
    </row>
    <row r="154" spans="3:9" ht="15.75" customHeight="1" x14ac:dyDescent="0.25">
      <c r="C154" s="82"/>
      <c r="H154" s="82"/>
      <c r="I154" s="82"/>
    </row>
    <row r="155" spans="3:9" ht="15.75" customHeight="1" x14ac:dyDescent="0.25">
      <c r="C155" s="82"/>
      <c r="H155" s="82"/>
      <c r="I155" s="82"/>
    </row>
    <row r="156" spans="3:9" ht="15.75" customHeight="1" x14ac:dyDescent="0.25">
      <c r="C156" s="82"/>
      <c r="H156" s="82"/>
      <c r="I156" s="82"/>
    </row>
    <row r="157" spans="3:9" ht="15.75" customHeight="1" x14ac:dyDescent="0.25">
      <c r="C157" s="82"/>
      <c r="H157" s="82"/>
      <c r="I157" s="82"/>
    </row>
    <row r="158" spans="3:9" ht="15.75" customHeight="1" x14ac:dyDescent="0.25">
      <c r="C158" s="82"/>
      <c r="H158" s="82"/>
      <c r="I158" s="82"/>
    </row>
    <row r="159" spans="3:9" ht="15.75" customHeight="1" x14ac:dyDescent="0.25">
      <c r="C159" s="82"/>
      <c r="H159" s="82"/>
      <c r="I159" s="82"/>
    </row>
    <row r="160" spans="3:9" ht="15.75" customHeight="1" x14ac:dyDescent="0.25">
      <c r="C160" s="82"/>
      <c r="H160" s="82"/>
      <c r="I160" s="82"/>
    </row>
    <row r="161" spans="3:9" ht="15.75" customHeight="1" x14ac:dyDescent="0.25">
      <c r="C161" s="82"/>
      <c r="H161" s="82"/>
      <c r="I161" s="82"/>
    </row>
    <row r="162" spans="3:9" ht="15.75" customHeight="1" x14ac:dyDescent="0.25">
      <c r="C162" s="82"/>
      <c r="H162" s="82"/>
      <c r="I162" s="82"/>
    </row>
    <row r="163" spans="3:9" ht="15.75" customHeight="1" x14ac:dyDescent="0.25">
      <c r="C163" s="82"/>
      <c r="H163" s="82"/>
      <c r="I163" s="82"/>
    </row>
    <row r="164" spans="3:9" ht="15.75" customHeight="1" x14ac:dyDescent="0.25">
      <c r="C164" s="82"/>
      <c r="H164" s="82"/>
      <c r="I164" s="82"/>
    </row>
    <row r="165" spans="3:9" ht="15.75" customHeight="1" x14ac:dyDescent="0.25">
      <c r="C165" s="82"/>
      <c r="H165" s="82"/>
      <c r="I165" s="82"/>
    </row>
    <row r="166" spans="3:9" ht="15.75" customHeight="1" x14ac:dyDescent="0.25">
      <c r="C166" s="82"/>
      <c r="H166" s="82"/>
      <c r="I166" s="82"/>
    </row>
    <row r="167" spans="3:9" ht="15.75" customHeight="1" x14ac:dyDescent="0.25">
      <c r="C167" s="82"/>
      <c r="H167" s="82"/>
      <c r="I167" s="82"/>
    </row>
    <row r="168" spans="3:9" ht="15.75" customHeight="1" x14ac:dyDescent="0.25">
      <c r="C168" s="82"/>
      <c r="H168" s="82"/>
      <c r="I168" s="82"/>
    </row>
    <row r="169" spans="3:9" ht="15.75" customHeight="1" x14ac:dyDescent="0.25">
      <c r="C169" s="82"/>
      <c r="H169" s="82"/>
      <c r="I169" s="82"/>
    </row>
    <row r="170" spans="3:9" ht="15.75" customHeight="1" x14ac:dyDescent="0.25">
      <c r="C170" s="82"/>
      <c r="H170" s="82"/>
      <c r="I170" s="82"/>
    </row>
    <row r="171" spans="3:9" ht="15.75" customHeight="1" x14ac:dyDescent="0.25">
      <c r="C171" s="82"/>
      <c r="H171" s="82"/>
      <c r="I171" s="82"/>
    </row>
    <row r="172" spans="3:9" ht="15.75" customHeight="1" x14ac:dyDescent="0.25">
      <c r="C172" s="82"/>
      <c r="H172" s="82"/>
      <c r="I172" s="82"/>
    </row>
    <row r="173" spans="3:9" ht="15.75" customHeight="1" x14ac:dyDescent="0.25">
      <c r="C173" s="82"/>
      <c r="H173" s="82"/>
      <c r="I173" s="82"/>
    </row>
    <row r="174" spans="3:9" ht="15.75" customHeight="1" x14ac:dyDescent="0.25">
      <c r="C174" s="82"/>
      <c r="H174" s="82"/>
      <c r="I174" s="82"/>
    </row>
    <row r="175" spans="3:9" ht="15.75" customHeight="1" x14ac:dyDescent="0.25">
      <c r="C175" s="82"/>
      <c r="H175" s="82"/>
      <c r="I175" s="82"/>
    </row>
    <row r="176" spans="3:9" ht="15.75" customHeight="1" x14ac:dyDescent="0.25">
      <c r="C176" s="82"/>
      <c r="H176" s="82"/>
      <c r="I176" s="82"/>
    </row>
    <row r="177" spans="3:9" ht="15.75" customHeight="1" x14ac:dyDescent="0.25">
      <c r="C177" s="82"/>
      <c r="H177" s="82"/>
      <c r="I177" s="82"/>
    </row>
    <row r="178" spans="3:9" ht="15.75" customHeight="1" x14ac:dyDescent="0.25">
      <c r="C178" s="82"/>
      <c r="H178" s="82"/>
      <c r="I178" s="82"/>
    </row>
    <row r="179" spans="3:9" ht="15.75" customHeight="1" x14ac:dyDescent="0.25">
      <c r="C179" s="82"/>
      <c r="H179" s="82"/>
      <c r="I179" s="82"/>
    </row>
    <row r="180" spans="3:9" ht="15.75" customHeight="1" x14ac:dyDescent="0.25">
      <c r="C180" s="82"/>
      <c r="H180" s="82"/>
      <c r="I180" s="82"/>
    </row>
    <row r="181" spans="3:9" ht="15.75" customHeight="1" x14ac:dyDescent="0.25">
      <c r="C181" s="82"/>
      <c r="H181" s="82"/>
      <c r="I181" s="82"/>
    </row>
    <row r="182" spans="3:9" ht="15.75" customHeight="1" x14ac:dyDescent="0.25">
      <c r="C182" s="82"/>
      <c r="H182" s="82"/>
      <c r="I182" s="82"/>
    </row>
    <row r="183" spans="3:9" ht="15.75" customHeight="1" x14ac:dyDescent="0.25">
      <c r="C183" s="82"/>
      <c r="H183" s="82"/>
      <c r="I183" s="82"/>
    </row>
    <row r="184" spans="3:9" ht="15.75" customHeight="1" x14ac:dyDescent="0.25">
      <c r="C184" s="82"/>
      <c r="H184" s="82"/>
      <c r="I184" s="82"/>
    </row>
    <row r="185" spans="3:9" ht="15.75" customHeight="1" x14ac:dyDescent="0.25">
      <c r="C185" s="82"/>
      <c r="H185" s="82"/>
      <c r="I185" s="82"/>
    </row>
    <row r="186" spans="3:9" ht="15.75" customHeight="1" x14ac:dyDescent="0.25">
      <c r="C186" s="82"/>
      <c r="H186" s="82"/>
      <c r="I186" s="82"/>
    </row>
    <row r="187" spans="3:9" ht="15.75" customHeight="1" x14ac:dyDescent="0.25">
      <c r="C187" s="82"/>
      <c r="H187" s="82"/>
      <c r="I187" s="82"/>
    </row>
    <row r="188" spans="3:9" ht="15.75" customHeight="1" x14ac:dyDescent="0.25">
      <c r="C188" s="82"/>
      <c r="H188" s="82"/>
      <c r="I188" s="82"/>
    </row>
    <row r="189" spans="3:9" ht="15.75" customHeight="1" x14ac:dyDescent="0.25">
      <c r="C189" s="82"/>
      <c r="H189" s="82"/>
      <c r="I189" s="82"/>
    </row>
    <row r="190" spans="3:9" ht="15.75" customHeight="1" x14ac:dyDescent="0.25">
      <c r="C190" s="82"/>
      <c r="H190" s="82"/>
      <c r="I190" s="82"/>
    </row>
    <row r="191" spans="3:9" ht="15.75" customHeight="1" x14ac:dyDescent="0.25">
      <c r="C191" s="82"/>
      <c r="H191" s="82"/>
      <c r="I191" s="82"/>
    </row>
    <row r="192" spans="3:9" ht="15.75" customHeight="1" x14ac:dyDescent="0.25">
      <c r="C192" s="82"/>
      <c r="H192" s="82"/>
      <c r="I192" s="82"/>
    </row>
    <row r="193" spans="3:9" ht="15.75" customHeight="1" x14ac:dyDescent="0.25">
      <c r="C193" s="82"/>
      <c r="H193" s="82"/>
      <c r="I193" s="82"/>
    </row>
    <row r="194" spans="3:9" ht="15.75" customHeight="1" x14ac:dyDescent="0.25">
      <c r="C194" s="82"/>
      <c r="H194" s="82"/>
      <c r="I194" s="82"/>
    </row>
    <row r="195" spans="3:9" ht="15.75" customHeight="1" x14ac:dyDescent="0.25">
      <c r="C195" s="82"/>
      <c r="H195" s="82"/>
      <c r="I195" s="82"/>
    </row>
    <row r="196" spans="3:9" ht="15.75" customHeight="1" x14ac:dyDescent="0.25">
      <c r="C196" s="82"/>
      <c r="H196" s="82"/>
      <c r="I196" s="82"/>
    </row>
    <row r="197" spans="3:9" ht="15.75" customHeight="1" x14ac:dyDescent="0.25">
      <c r="C197" s="82"/>
      <c r="H197" s="82"/>
      <c r="I197" s="82"/>
    </row>
    <row r="198" spans="3:9" ht="15.75" customHeight="1" x14ac:dyDescent="0.25">
      <c r="C198" s="82"/>
      <c r="H198" s="82"/>
      <c r="I198" s="82"/>
    </row>
    <row r="199" spans="3:9" ht="15.75" customHeight="1" x14ac:dyDescent="0.25">
      <c r="C199" s="82"/>
      <c r="H199" s="82"/>
      <c r="I199" s="82"/>
    </row>
    <row r="200" spans="3:9" ht="15.75" customHeight="1" x14ac:dyDescent="0.25">
      <c r="C200" s="82"/>
      <c r="H200" s="82"/>
      <c r="I200" s="82"/>
    </row>
    <row r="201" spans="3:9" ht="15.75" customHeight="1" x14ac:dyDescent="0.25">
      <c r="C201" s="82"/>
      <c r="H201" s="82"/>
      <c r="I201" s="82"/>
    </row>
    <row r="202" spans="3:9" ht="15.75" customHeight="1" x14ac:dyDescent="0.25">
      <c r="C202" s="82"/>
      <c r="H202" s="82"/>
      <c r="I202" s="82"/>
    </row>
    <row r="203" spans="3:9" ht="15.75" customHeight="1" x14ac:dyDescent="0.25">
      <c r="C203" s="82"/>
      <c r="H203" s="82"/>
      <c r="I203" s="82"/>
    </row>
    <row r="204" spans="3:9" ht="15.75" customHeight="1" x14ac:dyDescent="0.25">
      <c r="C204" s="82"/>
      <c r="H204" s="82"/>
      <c r="I204" s="82"/>
    </row>
    <row r="205" spans="3:9" ht="15.75" customHeight="1" x14ac:dyDescent="0.25">
      <c r="C205" s="82"/>
      <c r="H205" s="82"/>
      <c r="I205" s="82"/>
    </row>
    <row r="206" spans="3:9" ht="15.75" customHeight="1" x14ac:dyDescent="0.25">
      <c r="C206" s="82"/>
      <c r="H206" s="82"/>
      <c r="I206" s="82"/>
    </row>
    <row r="207" spans="3:9" ht="15.75" customHeight="1" x14ac:dyDescent="0.25">
      <c r="C207" s="82"/>
      <c r="H207" s="82"/>
      <c r="I207" s="82"/>
    </row>
    <row r="208" spans="3:9" ht="15.75" customHeight="1" x14ac:dyDescent="0.25">
      <c r="C208" s="82"/>
      <c r="H208" s="82"/>
      <c r="I208" s="82"/>
    </row>
    <row r="209" spans="3:9" ht="15.75" customHeight="1" x14ac:dyDescent="0.25">
      <c r="C209" s="82"/>
      <c r="H209" s="82"/>
      <c r="I209" s="82"/>
    </row>
    <row r="210" spans="3:9" ht="15.75" customHeight="1" x14ac:dyDescent="0.25">
      <c r="C210" s="82"/>
      <c r="H210" s="82"/>
      <c r="I210" s="82"/>
    </row>
    <row r="211" spans="3:9" ht="15.75" customHeight="1" x14ac:dyDescent="0.25">
      <c r="C211" s="82"/>
      <c r="H211" s="82"/>
      <c r="I211" s="82"/>
    </row>
    <row r="212" spans="3:9" ht="15.75" customHeight="1" x14ac:dyDescent="0.25">
      <c r="C212" s="82"/>
      <c r="H212" s="82"/>
      <c r="I212" s="82"/>
    </row>
    <row r="213" spans="3:9" ht="15.75" customHeight="1" x14ac:dyDescent="0.25">
      <c r="C213" s="82"/>
      <c r="H213" s="82"/>
      <c r="I213" s="82"/>
    </row>
    <row r="214" spans="3:9" ht="15.75" customHeight="1" x14ac:dyDescent="0.25">
      <c r="C214" s="82"/>
      <c r="H214" s="82"/>
      <c r="I214" s="82"/>
    </row>
    <row r="215" spans="3:9" ht="15.75" customHeight="1" x14ac:dyDescent="0.25">
      <c r="C215" s="82"/>
      <c r="H215" s="82"/>
      <c r="I215" s="82"/>
    </row>
    <row r="216" spans="3:9" ht="15.75" customHeight="1" x14ac:dyDescent="0.25">
      <c r="C216" s="82"/>
      <c r="H216" s="82"/>
      <c r="I216" s="82"/>
    </row>
    <row r="217" spans="3:9" ht="15.75" customHeight="1" x14ac:dyDescent="0.25">
      <c r="C217" s="82"/>
      <c r="H217" s="82"/>
      <c r="I217" s="82"/>
    </row>
    <row r="218" spans="3:9" ht="15.75" customHeight="1" x14ac:dyDescent="0.25">
      <c r="C218" s="82"/>
      <c r="H218" s="82"/>
      <c r="I218" s="82"/>
    </row>
    <row r="219" spans="3:9" ht="15.75" customHeight="1" x14ac:dyDescent="0.25">
      <c r="C219" s="82"/>
      <c r="H219" s="82"/>
      <c r="I219" s="82"/>
    </row>
    <row r="220" spans="3:9" ht="15.75" customHeight="1" x14ac:dyDescent="0.25">
      <c r="C220" s="82"/>
      <c r="H220" s="82"/>
      <c r="I220" s="82"/>
    </row>
    <row r="221" spans="3:9" ht="15.75" customHeight="1" x14ac:dyDescent="0.25">
      <c r="C221" s="82"/>
      <c r="H221" s="82"/>
      <c r="I221" s="82"/>
    </row>
    <row r="222" spans="3:9" ht="15.75" customHeight="1" x14ac:dyDescent="0.25">
      <c r="C222" s="82"/>
      <c r="H222" s="82"/>
      <c r="I222" s="82"/>
    </row>
    <row r="223" spans="3:9" ht="15.75" customHeight="1" x14ac:dyDescent="0.25">
      <c r="C223" s="82"/>
      <c r="H223" s="82"/>
      <c r="I223" s="82"/>
    </row>
    <row r="224" spans="3:9" ht="15.75" customHeight="1" x14ac:dyDescent="0.25">
      <c r="C224" s="82"/>
      <c r="H224" s="82"/>
      <c r="I224" s="82"/>
    </row>
    <row r="225" spans="3:9" ht="15.75" customHeight="1" x14ac:dyDescent="0.25">
      <c r="C225" s="82"/>
      <c r="H225" s="82"/>
      <c r="I225" s="82"/>
    </row>
    <row r="226" spans="3:9" ht="15.75" customHeight="1" x14ac:dyDescent="0.25">
      <c r="C226" s="82"/>
      <c r="H226" s="82"/>
      <c r="I226" s="82"/>
    </row>
    <row r="227" spans="3:9" ht="15.75" customHeight="1" x14ac:dyDescent="0.25">
      <c r="C227" s="82"/>
      <c r="H227" s="82"/>
      <c r="I227" s="82"/>
    </row>
    <row r="228" spans="3:9" ht="15.75" customHeight="1" x14ac:dyDescent="0.25">
      <c r="C228" s="82"/>
      <c r="H228" s="82"/>
      <c r="I228" s="82"/>
    </row>
    <row r="229" spans="3:9" ht="15.75" customHeight="1" x14ac:dyDescent="0.25">
      <c r="C229" s="82"/>
      <c r="H229" s="82"/>
      <c r="I229" s="82"/>
    </row>
    <row r="230" spans="3:9" ht="15.75" customHeight="1" x14ac:dyDescent="0.25">
      <c r="C230" s="82"/>
      <c r="H230" s="82"/>
      <c r="I230" s="82"/>
    </row>
    <row r="231" spans="3:9" ht="15.75" customHeight="1" x14ac:dyDescent="0.25">
      <c r="C231" s="82"/>
      <c r="H231" s="82"/>
      <c r="I231" s="82"/>
    </row>
    <row r="232" spans="3:9" ht="15.75" customHeight="1" x14ac:dyDescent="0.25">
      <c r="C232" s="82"/>
      <c r="H232" s="82"/>
      <c r="I232" s="82"/>
    </row>
    <row r="233" spans="3:9" ht="15.75" customHeight="1" x14ac:dyDescent="0.25">
      <c r="C233" s="82"/>
      <c r="H233" s="82"/>
      <c r="I233" s="82"/>
    </row>
    <row r="234" spans="3:9" ht="15.75" customHeight="1" x14ac:dyDescent="0.25">
      <c r="C234" s="82"/>
      <c r="H234" s="82"/>
      <c r="I234" s="82"/>
    </row>
    <row r="235" spans="3:9" ht="15.75" customHeight="1" x14ac:dyDescent="0.25">
      <c r="C235" s="82"/>
      <c r="H235" s="82"/>
      <c r="I235" s="82"/>
    </row>
    <row r="236" spans="3:9" ht="15.75" customHeight="1" x14ac:dyDescent="0.25">
      <c r="C236" s="82"/>
      <c r="H236" s="82"/>
      <c r="I236" s="82"/>
    </row>
    <row r="237" spans="3:9" ht="15.75" customHeight="1" x14ac:dyDescent="0.25">
      <c r="C237" s="82"/>
      <c r="H237" s="82"/>
      <c r="I237" s="82"/>
    </row>
    <row r="238" spans="3:9" ht="15.75" customHeight="1" x14ac:dyDescent="0.25">
      <c r="C238" s="82"/>
      <c r="H238" s="82"/>
      <c r="I238" s="82"/>
    </row>
    <row r="239" spans="3:9" ht="15.75" customHeight="1" x14ac:dyDescent="0.25">
      <c r="C239" s="82"/>
      <c r="H239" s="82"/>
      <c r="I239" s="82"/>
    </row>
    <row r="240" spans="3:9" ht="15.75" customHeight="1" x14ac:dyDescent="0.25">
      <c r="C240" s="82"/>
      <c r="H240" s="82"/>
      <c r="I240" s="82"/>
    </row>
    <row r="241" spans="3:9" ht="15.75" customHeight="1" x14ac:dyDescent="0.25">
      <c r="C241" s="82"/>
      <c r="H241" s="82"/>
      <c r="I241" s="82"/>
    </row>
    <row r="242" spans="3:9" ht="15.75" customHeight="1" x14ac:dyDescent="0.25">
      <c r="C242" s="82"/>
      <c r="H242" s="82"/>
      <c r="I242" s="82"/>
    </row>
    <row r="243" spans="3:9" ht="15.75" customHeight="1" x14ac:dyDescent="0.25">
      <c r="C243" s="82"/>
      <c r="H243" s="82"/>
      <c r="I243" s="82"/>
    </row>
    <row r="244" spans="3:9" ht="15.75" customHeight="1" x14ac:dyDescent="0.25">
      <c r="C244" s="82"/>
      <c r="H244" s="82"/>
      <c r="I244" s="82"/>
    </row>
    <row r="245" spans="3:9" ht="15.75" customHeight="1" x14ac:dyDescent="0.25">
      <c r="C245" s="82"/>
      <c r="H245" s="82"/>
      <c r="I245" s="82"/>
    </row>
    <row r="246" spans="3:9" ht="15.75" customHeight="1" x14ac:dyDescent="0.25">
      <c r="C246" s="82"/>
      <c r="H246" s="82"/>
      <c r="I246" s="82"/>
    </row>
    <row r="247" spans="3:9" ht="15.75" customHeight="1" x14ac:dyDescent="0.25">
      <c r="C247" s="82"/>
      <c r="H247" s="82"/>
      <c r="I247" s="82"/>
    </row>
    <row r="248" spans="3:9" ht="15.75" customHeight="1" x14ac:dyDescent="0.25">
      <c r="C248" s="82"/>
      <c r="H248" s="82"/>
      <c r="I248" s="82"/>
    </row>
    <row r="249" spans="3:9" ht="15.75" customHeight="1" x14ac:dyDescent="0.25">
      <c r="C249" s="82"/>
      <c r="H249" s="82"/>
      <c r="I249" s="82"/>
    </row>
    <row r="250" spans="3:9" ht="15.75" customHeight="1" x14ac:dyDescent="0.25">
      <c r="C250" s="82"/>
      <c r="H250" s="82"/>
      <c r="I250" s="82"/>
    </row>
    <row r="251" spans="3:9" ht="15.75" customHeight="1" x14ac:dyDescent="0.25">
      <c r="C251" s="82"/>
      <c r="H251" s="82"/>
      <c r="I251" s="82"/>
    </row>
    <row r="252" spans="3:9" ht="15.75" customHeight="1" x14ac:dyDescent="0.25">
      <c r="C252" s="82"/>
      <c r="H252" s="82"/>
      <c r="I252" s="82"/>
    </row>
    <row r="253" spans="3:9" ht="15.75" customHeight="1" x14ac:dyDescent="0.25">
      <c r="C253" s="82"/>
      <c r="H253" s="82"/>
      <c r="I253" s="82"/>
    </row>
    <row r="254" spans="3:9" ht="15.75" customHeight="1" x14ac:dyDescent="0.25">
      <c r="C254" s="82"/>
      <c r="H254" s="82"/>
      <c r="I254" s="82"/>
    </row>
    <row r="255" spans="3:9" ht="15.75" customHeight="1" x14ac:dyDescent="0.25">
      <c r="C255" s="82"/>
      <c r="H255" s="82"/>
      <c r="I255" s="82"/>
    </row>
    <row r="256" spans="3:9" ht="15.75" customHeight="1" x14ac:dyDescent="0.25">
      <c r="C256" s="82"/>
      <c r="H256" s="82"/>
      <c r="I256" s="82"/>
    </row>
    <row r="257" spans="3:9" ht="15.75" customHeight="1" x14ac:dyDescent="0.25">
      <c r="C257" s="82"/>
      <c r="H257" s="82"/>
      <c r="I257" s="82"/>
    </row>
    <row r="258" spans="3:9" ht="15.75" customHeight="1" x14ac:dyDescent="0.25">
      <c r="C258" s="82"/>
      <c r="H258" s="82"/>
      <c r="I258" s="82"/>
    </row>
    <row r="259" spans="3:9" ht="15.75" customHeight="1" x14ac:dyDescent="0.25">
      <c r="C259" s="82"/>
      <c r="H259" s="82"/>
      <c r="I259" s="82"/>
    </row>
    <row r="260" spans="3:9" ht="15.75" customHeight="1" x14ac:dyDescent="0.25">
      <c r="C260" s="82"/>
      <c r="H260" s="82"/>
      <c r="I260" s="82"/>
    </row>
    <row r="261" spans="3:9" ht="15.75" customHeight="1" x14ac:dyDescent="0.25">
      <c r="C261" s="82"/>
      <c r="H261" s="82"/>
      <c r="I261" s="82"/>
    </row>
    <row r="262" spans="3:9" ht="15.75" customHeight="1" x14ac:dyDescent="0.25">
      <c r="C262" s="82"/>
      <c r="H262" s="82"/>
      <c r="I262" s="82"/>
    </row>
    <row r="263" spans="3:9" ht="15.75" customHeight="1" x14ac:dyDescent="0.25">
      <c r="C263" s="82"/>
      <c r="H263" s="82"/>
      <c r="I263" s="82"/>
    </row>
    <row r="264" spans="3:9" ht="15.75" customHeight="1" x14ac:dyDescent="0.25">
      <c r="C264" s="82"/>
      <c r="H264" s="82"/>
      <c r="I264" s="82"/>
    </row>
    <row r="265" spans="3:9" ht="15.75" customHeight="1" x14ac:dyDescent="0.25">
      <c r="C265" s="82"/>
      <c r="H265" s="82"/>
      <c r="I265" s="82"/>
    </row>
    <row r="266" spans="3:9" ht="15.75" customHeight="1" x14ac:dyDescent="0.25">
      <c r="C266" s="82"/>
      <c r="H266" s="82"/>
      <c r="I266" s="82"/>
    </row>
    <row r="267" spans="3:9" ht="15.75" customHeight="1" x14ac:dyDescent="0.25">
      <c r="C267" s="82"/>
      <c r="H267" s="82"/>
      <c r="I267" s="82"/>
    </row>
    <row r="268" spans="3:9" ht="15.75" customHeight="1" x14ac:dyDescent="0.25">
      <c r="C268" s="82"/>
      <c r="H268" s="82"/>
      <c r="I268" s="82"/>
    </row>
    <row r="269" spans="3:9" ht="15.75" customHeight="1" x14ac:dyDescent="0.25">
      <c r="C269" s="82"/>
      <c r="H269" s="82"/>
      <c r="I269" s="82"/>
    </row>
    <row r="270" spans="3:9" ht="15.75" customHeight="1" x14ac:dyDescent="0.25">
      <c r="C270" s="82"/>
      <c r="H270" s="82"/>
      <c r="I270" s="82"/>
    </row>
    <row r="271" spans="3:9" ht="15.75" customHeight="1" x14ac:dyDescent="0.25">
      <c r="C271" s="82"/>
      <c r="H271" s="82"/>
      <c r="I271" s="82"/>
    </row>
    <row r="272" spans="3:9" ht="15.75" customHeight="1" x14ac:dyDescent="0.25">
      <c r="C272" s="82"/>
      <c r="H272" s="82"/>
      <c r="I272" s="82"/>
    </row>
    <row r="273" spans="3:9" ht="15.75" customHeight="1" x14ac:dyDescent="0.25">
      <c r="C273" s="82"/>
      <c r="H273" s="82"/>
      <c r="I273" s="82"/>
    </row>
    <row r="274" spans="3:9" ht="15.75" customHeight="1" x14ac:dyDescent="0.25">
      <c r="C274" s="82"/>
      <c r="H274" s="82"/>
      <c r="I274" s="82"/>
    </row>
    <row r="275" spans="3:9" ht="15.75" customHeight="1" x14ac:dyDescent="0.25">
      <c r="C275" s="82"/>
      <c r="H275" s="82"/>
      <c r="I275" s="82"/>
    </row>
    <row r="276" spans="3:9" ht="15.75" customHeight="1" x14ac:dyDescent="0.25">
      <c r="C276" s="82"/>
      <c r="H276" s="82"/>
      <c r="I276" s="82"/>
    </row>
    <row r="277" spans="3:9" ht="15.75" customHeight="1" x14ac:dyDescent="0.25">
      <c r="C277" s="82"/>
      <c r="H277" s="82"/>
      <c r="I277" s="82"/>
    </row>
    <row r="278" spans="3:9" ht="15.75" customHeight="1" x14ac:dyDescent="0.25">
      <c r="C278" s="82"/>
      <c r="H278" s="82"/>
      <c r="I278" s="82"/>
    </row>
    <row r="279" spans="3:9" ht="15.75" customHeight="1" x14ac:dyDescent="0.25">
      <c r="C279" s="82"/>
      <c r="H279" s="82"/>
      <c r="I279" s="82"/>
    </row>
    <row r="280" spans="3:9" ht="15.75" customHeight="1" x14ac:dyDescent="0.25">
      <c r="C280" s="82"/>
      <c r="H280" s="82"/>
      <c r="I280" s="82"/>
    </row>
    <row r="281" spans="3:9" ht="15.75" customHeight="1" x14ac:dyDescent="0.25">
      <c r="C281" s="82"/>
      <c r="H281" s="82"/>
      <c r="I281" s="82"/>
    </row>
    <row r="282" spans="3:9" ht="15.75" customHeight="1" x14ac:dyDescent="0.25">
      <c r="C282" s="82"/>
      <c r="H282" s="82"/>
      <c r="I282" s="82"/>
    </row>
    <row r="283" spans="3:9" ht="15.75" customHeight="1" x14ac:dyDescent="0.25">
      <c r="C283" s="82"/>
      <c r="H283" s="82"/>
      <c r="I283" s="82"/>
    </row>
    <row r="284" spans="3:9" ht="15.75" customHeight="1" x14ac:dyDescent="0.25">
      <c r="C284" s="82"/>
      <c r="H284" s="82"/>
      <c r="I284" s="82"/>
    </row>
    <row r="285" spans="3:9" ht="15.75" customHeight="1" x14ac:dyDescent="0.25">
      <c r="C285" s="82"/>
      <c r="H285" s="82"/>
      <c r="I285" s="82"/>
    </row>
    <row r="286" spans="3:9" ht="15.75" customHeight="1" x14ac:dyDescent="0.25">
      <c r="C286" s="82"/>
      <c r="H286" s="82"/>
      <c r="I286" s="82"/>
    </row>
    <row r="287" spans="3:9" ht="15.75" customHeight="1" x14ac:dyDescent="0.25">
      <c r="C287" s="82"/>
      <c r="H287" s="82"/>
      <c r="I287" s="82"/>
    </row>
    <row r="288" spans="3:9" ht="15.75" customHeight="1" x14ac:dyDescent="0.25">
      <c r="C288" s="82"/>
      <c r="H288" s="82"/>
      <c r="I288" s="82"/>
    </row>
    <row r="289" spans="3:9" ht="15.75" customHeight="1" x14ac:dyDescent="0.25">
      <c r="C289" s="82"/>
      <c r="H289" s="82"/>
      <c r="I289" s="82"/>
    </row>
    <row r="290" spans="3:9" ht="15.75" customHeight="1" x14ac:dyDescent="0.25">
      <c r="C290" s="82"/>
      <c r="H290" s="82"/>
      <c r="I290" s="82"/>
    </row>
    <row r="291" spans="3:9" ht="15.75" customHeight="1" x14ac:dyDescent="0.25">
      <c r="C291" s="82"/>
      <c r="H291" s="82"/>
      <c r="I291" s="82"/>
    </row>
    <row r="292" spans="3:9" ht="15.75" customHeight="1" x14ac:dyDescent="0.25">
      <c r="C292" s="82"/>
      <c r="H292" s="82"/>
      <c r="I292" s="82"/>
    </row>
    <row r="293" spans="3:9" ht="15.75" customHeight="1" x14ac:dyDescent="0.25">
      <c r="C293" s="82"/>
      <c r="H293" s="82"/>
      <c r="I293" s="82"/>
    </row>
    <row r="294" spans="3:9" ht="15.75" customHeight="1" x14ac:dyDescent="0.25">
      <c r="C294" s="82"/>
      <c r="H294" s="82"/>
      <c r="I294" s="82"/>
    </row>
    <row r="295" spans="3:9" ht="15.75" customHeight="1" x14ac:dyDescent="0.25">
      <c r="C295" s="82"/>
      <c r="H295" s="82"/>
      <c r="I295" s="82"/>
    </row>
    <row r="296" spans="3:9" ht="15.75" customHeight="1" x14ac:dyDescent="0.25">
      <c r="C296" s="82"/>
      <c r="H296" s="82"/>
      <c r="I296" s="82"/>
    </row>
    <row r="297" spans="3:9" ht="15.75" customHeight="1" x14ac:dyDescent="0.25">
      <c r="C297" s="82"/>
      <c r="H297" s="82"/>
      <c r="I297" s="82"/>
    </row>
    <row r="298" spans="3:9" ht="15.75" customHeight="1" x14ac:dyDescent="0.25">
      <c r="C298" s="82"/>
      <c r="H298" s="82"/>
      <c r="I298" s="82"/>
    </row>
    <row r="299" spans="3:9" ht="15.75" customHeight="1" x14ac:dyDescent="0.25">
      <c r="C299" s="82"/>
      <c r="H299" s="82"/>
      <c r="I299" s="82"/>
    </row>
    <row r="300" spans="3:9" ht="15.75" customHeight="1" x14ac:dyDescent="0.25">
      <c r="C300" s="82"/>
      <c r="H300" s="82"/>
      <c r="I300" s="82"/>
    </row>
    <row r="301" spans="3:9" ht="15.75" customHeight="1" x14ac:dyDescent="0.25">
      <c r="C301" s="82"/>
      <c r="H301" s="82"/>
      <c r="I301" s="82"/>
    </row>
    <row r="302" spans="3:9" ht="15.75" customHeight="1" x14ac:dyDescent="0.25">
      <c r="C302" s="82"/>
      <c r="H302" s="82"/>
      <c r="I302" s="82"/>
    </row>
    <row r="303" spans="3:9" ht="15.75" customHeight="1" x14ac:dyDescent="0.25">
      <c r="C303" s="82"/>
      <c r="H303" s="82"/>
      <c r="I303" s="82"/>
    </row>
    <row r="304" spans="3:9" ht="15.75" customHeight="1" x14ac:dyDescent="0.25">
      <c r="C304" s="82"/>
      <c r="H304" s="82"/>
      <c r="I304" s="82"/>
    </row>
    <row r="305" spans="3:9" ht="15.75" customHeight="1" x14ac:dyDescent="0.25">
      <c r="C305" s="82"/>
      <c r="H305" s="82"/>
      <c r="I305" s="82"/>
    </row>
    <row r="306" spans="3:9" ht="15.75" customHeight="1" x14ac:dyDescent="0.25">
      <c r="C306" s="82"/>
      <c r="H306" s="82"/>
      <c r="I306" s="82"/>
    </row>
    <row r="307" spans="3:9" ht="15.75" customHeight="1" x14ac:dyDescent="0.25">
      <c r="C307" s="82"/>
      <c r="H307" s="82"/>
      <c r="I307" s="82"/>
    </row>
    <row r="308" spans="3:9" ht="15.75" customHeight="1" x14ac:dyDescent="0.25">
      <c r="C308" s="82"/>
      <c r="H308" s="82"/>
      <c r="I308" s="82"/>
    </row>
    <row r="309" spans="3:9" ht="15.75" customHeight="1" x14ac:dyDescent="0.25">
      <c r="C309" s="82"/>
      <c r="H309" s="82"/>
      <c r="I309" s="82"/>
    </row>
    <row r="310" spans="3:9" ht="15.75" customHeight="1" x14ac:dyDescent="0.25">
      <c r="C310" s="82"/>
      <c r="H310" s="82"/>
      <c r="I310" s="82"/>
    </row>
    <row r="311" spans="3:9" ht="15.75" customHeight="1" x14ac:dyDescent="0.25">
      <c r="C311" s="82"/>
      <c r="H311" s="82"/>
      <c r="I311" s="82"/>
    </row>
    <row r="312" spans="3:9" ht="15.75" customHeight="1" x14ac:dyDescent="0.25">
      <c r="C312" s="82"/>
      <c r="H312" s="82"/>
      <c r="I312" s="82"/>
    </row>
    <row r="313" spans="3:9" ht="15.75" customHeight="1" x14ac:dyDescent="0.25">
      <c r="C313" s="82"/>
      <c r="H313" s="82"/>
      <c r="I313" s="82"/>
    </row>
    <row r="314" spans="3:9" ht="15.75" customHeight="1" x14ac:dyDescent="0.25">
      <c r="C314" s="82"/>
      <c r="H314" s="82"/>
      <c r="I314" s="82"/>
    </row>
    <row r="315" spans="3:9" ht="15.75" customHeight="1" x14ac:dyDescent="0.25">
      <c r="C315" s="82"/>
      <c r="H315" s="82"/>
      <c r="I315" s="82"/>
    </row>
    <row r="316" spans="3:9" ht="15.75" customHeight="1" x14ac:dyDescent="0.25">
      <c r="C316" s="82"/>
      <c r="H316" s="82"/>
      <c r="I316" s="82"/>
    </row>
    <row r="317" spans="3:9" ht="15.75" customHeight="1" x14ac:dyDescent="0.25">
      <c r="C317" s="82"/>
      <c r="H317" s="82"/>
      <c r="I317" s="82"/>
    </row>
    <row r="318" spans="3:9" ht="15.75" customHeight="1" x14ac:dyDescent="0.25">
      <c r="C318" s="82"/>
      <c r="H318" s="82"/>
      <c r="I318" s="82"/>
    </row>
    <row r="319" spans="3:9" ht="15.75" customHeight="1" x14ac:dyDescent="0.25">
      <c r="C319" s="82"/>
      <c r="H319" s="82"/>
      <c r="I319" s="82"/>
    </row>
    <row r="320" spans="3:9" ht="15.75" customHeight="1" x14ac:dyDescent="0.25">
      <c r="C320" s="82"/>
      <c r="H320" s="82"/>
      <c r="I320" s="82"/>
    </row>
    <row r="321" spans="3:9" ht="15.75" customHeight="1" x14ac:dyDescent="0.25">
      <c r="C321" s="82"/>
      <c r="H321" s="82"/>
      <c r="I321" s="82"/>
    </row>
    <row r="322" spans="3:9" ht="15.75" customHeight="1" x14ac:dyDescent="0.25">
      <c r="C322" s="82"/>
      <c r="H322" s="82"/>
      <c r="I322" s="82"/>
    </row>
    <row r="323" spans="3:9" ht="15.75" customHeight="1" x14ac:dyDescent="0.25">
      <c r="C323" s="82"/>
      <c r="H323" s="82"/>
      <c r="I323" s="82"/>
    </row>
    <row r="324" spans="3:9" ht="15.75" customHeight="1" x14ac:dyDescent="0.25">
      <c r="C324" s="82"/>
      <c r="H324" s="82"/>
      <c r="I324" s="82"/>
    </row>
    <row r="325" spans="3:9" ht="15.75" customHeight="1" x14ac:dyDescent="0.25">
      <c r="C325" s="82"/>
      <c r="H325" s="82"/>
      <c r="I325" s="82"/>
    </row>
    <row r="326" spans="3:9" ht="15.75" customHeight="1" x14ac:dyDescent="0.25">
      <c r="C326" s="82"/>
      <c r="H326" s="82"/>
      <c r="I326" s="82"/>
    </row>
    <row r="327" spans="3:9" ht="15.75" customHeight="1" x14ac:dyDescent="0.25">
      <c r="C327" s="82"/>
      <c r="H327" s="82"/>
      <c r="I327" s="82"/>
    </row>
    <row r="328" spans="3:9" ht="15.75" customHeight="1" x14ac:dyDescent="0.25">
      <c r="C328" s="82"/>
      <c r="H328" s="82"/>
      <c r="I328" s="82"/>
    </row>
    <row r="329" spans="3:9" ht="15.75" customHeight="1" x14ac:dyDescent="0.25">
      <c r="C329" s="82"/>
      <c r="H329" s="82"/>
      <c r="I329" s="82"/>
    </row>
    <row r="330" spans="3:9" ht="15.75" customHeight="1" x14ac:dyDescent="0.25">
      <c r="C330" s="82"/>
      <c r="H330" s="82"/>
      <c r="I330" s="82"/>
    </row>
    <row r="331" spans="3:9" ht="15.75" customHeight="1" x14ac:dyDescent="0.25">
      <c r="C331" s="82"/>
      <c r="H331" s="82"/>
      <c r="I331" s="82"/>
    </row>
    <row r="332" spans="3:9" ht="15.75" customHeight="1" x14ac:dyDescent="0.25">
      <c r="C332" s="82"/>
      <c r="H332" s="82"/>
      <c r="I332" s="82"/>
    </row>
    <row r="333" spans="3:9" ht="15.75" customHeight="1" x14ac:dyDescent="0.25">
      <c r="C333" s="82"/>
      <c r="H333" s="82"/>
      <c r="I333" s="82"/>
    </row>
    <row r="334" spans="3:9" ht="15.75" customHeight="1" x14ac:dyDescent="0.25">
      <c r="C334" s="82"/>
      <c r="H334" s="82"/>
      <c r="I334" s="82"/>
    </row>
    <row r="335" spans="3:9" ht="15.75" customHeight="1" x14ac:dyDescent="0.25">
      <c r="C335" s="82"/>
      <c r="H335" s="82"/>
      <c r="I335" s="82"/>
    </row>
    <row r="336" spans="3:9" ht="15.75" customHeight="1" x14ac:dyDescent="0.25">
      <c r="C336" s="82"/>
      <c r="H336" s="82"/>
      <c r="I336" s="82"/>
    </row>
    <row r="337" spans="3:9" ht="15.75" customHeight="1" x14ac:dyDescent="0.25">
      <c r="C337" s="82"/>
      <c r="H337" s="82"/>
      <c r="I337" s="82"/>
    </row>
    <row r="338" spans="3:9" ht="15.75" customHeight="1" x14ac:dyDescent="0.25">
      <c r="C338" s="82"/>
      <c r="H338" s="82"/>
      <c r="I338" s="82"/>
    </row>
    <row r="339" spans="3:9" ht="15.75" customHeight="1" x14ac:dyDescent="0.25">
      <c r="C339" s="82"/>
      <c r="H339" s="82"/>
      <c r="I339" s="82"/>
    </row>
    <row r="340" spans="3:9" ht="15.75" customHeight="1" x14ac:dyDescent="0.25">
      <c r="C340" s="82"/>
      <c r="H340" s="82"/>
      <c r="I340" s="82"/>
    </row>
    <row r="341" spans="3:9" ht="15.75" customHeight="1" x14ac:dyDescent="0.25">
      <c r="C341" s="82"/>
      <c r="H341" s="82"/>
      <c r="I341" s="82"/>
    </row>
    <row r="342" spans="3:9" ht="15.75" customHeight="1" x14ac:dyDescent="0.25">
      <c r="C342" s="82"/>
      <c r="H342" s="82"/>
      <c r="I342" s="82"/>
    </row>
    <row r="343" spans="3:9" ht="15.75" customHeight="1" x14ac:dyDescent="0.25">
      <c r="C343" s="82"/>
      <c r="H343" s="82"/>
      <c r="I343" s="82"/>
    </row>
    <row r="344" spans="3:9" ht="15.75" customHeight="1" x14ac:dyDescent="0.25">
      <c r="C344" s="82"/>
      <c r="H344" s="82"/>
      <c r="I344" s="82"/>
    </row>
    <row r="345" spans="3:9" ht="15.75" customHeight="1" x14ac:dyDescent="0.25">
      <c r="C345" s="82"/>
      <c r="H345" s="82"/>
      <c r="I345" s="82"/>
    </row>
    <row r="346" spans="3:9" ht="15.75" customHeight="1" x14ac:dyDescent="0.25">
      <c r="C346" s="82"/>
      <c r="H346" s="82"/>
      <c r="I346" s="82"/>
    </row>
    <row r="347" spans="3:9" ht="15.75" customHeight="1" x14ac:dyDescent="0.25">
      <c r="C347" s="82"/>
      <c r="H347" s="82"/>
      <c r="I347" s="82"/>
    </row>
    <row r="348" spans="3:9" ht="15.75" customHeight="1" x14ac:dyDescent="0.25">
      <c r="C348" s="82"/>
      <c r="H348" s="82"/>
      <c r="I348" s="82"/>
    </row>
    <row r="349" spans="3:9" ht="15.75" customHeight="1" x14ac:dyDescent="0.25">
      <c r="C349" s="82"/>
      <c r="H349" s="82"/>
      <c r="I349" s="82"/>
    </row>
    <row r="350" spans="3:9" ht="15.75" customHeight="1" x14ac:dyDescent="0.25">
      <c r="C350" s="82"/>
      <c r="H350" s="82"/>
      <c r="I350" s="82"/>
    </row>
    <row r="351" spans="3:9" ht="15.75" customHeight="1" x14ac:dyDescent="0.25">
      <c r="C351" s="82"/>
      <c r="H351" s="82"/>
      <c r="I351" s="82"/>
    </row>
    <row r="352" spans="3:9" ht="15.75" customHeight="1" x14ac:dyDescent="0.25">
      <c r="C352" s="82"/>
      <c r="H352" s="82"/>
      <c r="I352" s="82"/>
    </row>
    <row r="353" spans="3:9" ht="15.75" customHeight="1" x14ac:dyDescent="0.25">
      <c r="C353" s="82"/>
      <c r="H353" s="82"/>
      <c r="I353" s="82"/>
    </row>
    <row r="354" spans="3:9" ht="15.75" customHeight="1" x14ac:dyDescent="0.25">
      <c r="C354" s="82"/>
      <c r="H354" s="82"/>
      <c r="I354" s="82"/>
    </row>
    <row r="355" spans="3:9" ht="15.75" customHeight="1" x14ac:dyDescent="0.25">
      <c r="C355" s="82"/>
      <c r="H355" s="82"/>
      <c r="I355" s="82"/>
    </row>
    <row r="356" spans="3:9" ht="15.75" customHeight="1" x14ac:dyDescent="0.25">
      <c r="C356" s="82"/>
      <c r="H356" s="82"/>
      <c r="I356" s="82"/>
    </row>
    <row r="357" spans="3:9" ht="15.75" customHeight="1" x14ac:dyDescent="0.25">
      <c r="C357" s="82"/>
      <c r="H357" s="82"/>
      <c r="I357" s="82"/>
    </row>
    <row r="358" spans="3:9" ht="15.75" customHeight="1" x14ac:dyDescent="0.25">
      <c r="C358" s="82"/>
      <c r="H358" s="82"/>
      <c r="I358" s="82"/>
    </row>
    <row r="359" spans="3:9" ht="15.75" customHeight="1" x14ac:dyDescent="0.25">
      <c r="C359" s="82"/>
      <c r="H359" s="82"/>
      <c r="I359" s="82"/>
    </row>
    <row r="360" spans="3:9" ht="15.75" customHeight="1" x14ac:dyDescent="0.25">
      <c r="C360" s="82"/>
      <c r="H360" s="82"/>
      <c r="I360" s="82"/>
    </row>
    <row r="361" spans="3:9" ht="15.75" customHeight="1" x14ac:dyDescent="0.25">
      <c r="C361" s="82"/>
      <c r="H361" s="82"/>
      <c r="I361" s="82"/>
    </row>
    <row r="362" spans="3:9" ht="15.75" customHeight="1" x14ac:dyDescent="0.25">
      <c r="C362" s="82"/>
      <c r="H362" s="82"/>
      <c r="I362" s="82"/>
    </row>
    <row r="363" spans="3:9" ht="15.75" customHeight="1" x14ac:dyDescent="0.25">
      <c r="C363" s="82"/>
      <c r="H363" s="82"/>
      <c r="I363" s="82"/>
    </row>
    <row r="364" spans="3:9" ht="15.75" customHeight="1" x14ac:dyDescent="0.25">
      <c r="C364" s="82"/>
      <c r="H364" s="82"/>
      <c r="I364" s="82"/>
    </row>
    <row r="365" spans="3:9" ht="15.75" customHeight="1" x14ac:dyDescent="0.25">
      <c r="C365" s="82"/>
      <c r="H365" s="82"/>
      <c r="I365" s="82"/>
    </row>
    <row r="366" spans="3:9" ht="15.75" customHeight="1" x14ac:dyDescent="0.25">
      <c r="C366" s="82"/>
      <c r="H366" s="82"/>
      <c r="I366" s="82"/>
    </row>
    <row r="367" spans="3:9" ht="15.75" customHeight="1" x14ac:dyDescent="0.25">
      <c r="C367" s="82"/>
      <c r="H367" s="82"/>
      <c r="I367" s="82"/>
    </row>
    <row r="368" spans="3:9" ht="15.75" customHeight="1" x14ac:dyDescent="0.25">
      <c r="C368" s="82"/>
      <c r="H368" s="82"/>
      <c r="I368" s="82"/>
    </row>
    <row r="369" spans="3:9" ht="15.75" customHeight="1" x14ac:dyDescent="0.25">
      <c r="C369" s="82"/>
      <c r="H369" s="82"/>
      <c r="I369" s="82"/>
    </row>
    <row r="370" spans="3:9" ht="15.75" customHeight="1" x14ac:dyDescent="0.25">
      <c r="C370" s="82"/>
      <c r="H370" s="82"/>
      <c r="I370" s="82"/>
    </row>
    <row r="371" spans="3:9" ht="15.75" customHeight="1" x14ac:dyDescent="0.25">
      <c r="C371" s="82"/>
      <c r="H371" s="82"/>
      <c r="I371" s="82"/>
    </row>
    <row r="372" spans="3:9" ht="15.75" customHeight="1" x14ac:dyDescent="0.25">
      <c r="C372" s="82"/>
      <c r="H372" s="82"/>
      <c r="I372" s="82"/>
    </row>
    <row r="373" spans="3:9" ht="15.75" customHeight="1" x14ac:dyDescent="0.25">
      <c r="C373" s="82"/>
      <c r="H373" s="82"/>
      <c r="I373" s="82"/>
    </row>
    <row r="374" spans="3:9" ht="15.75" customHeight="1" x14ac:dyDescent="0.25">
      <c r="C374" s="82"/>
      <c r="H374" s="82"/>
      <c r="I374" s="82"/>
    </row>
    <row r="375" spans="3:9" ht="15.75" customHeight="1" x14ac:dyDescent="0.25">
      <c r="C375" s="82"/>
      <c r="H375" s="82"/>
      <c r="I375" s="82"/>
    </row>
    <row r="376" spans="3:9" ht="15.75" customHeight="1" x14ac:dyDescent="0.25">
      <c r="C376" s="82"/>
      <c r="H376" s="82"/>
      <c r="I376" s="82"/>
    </row>
    <row r="377" spans="3:9" ht="15.75" customHeight="1" x14ac:dyDescent="0.25">
      <c r="C377" s="82"/>
      <c r="H377" s="82"/>
      <c r="I377" s="82"/>
    </row>
    <row r="378" spans="3:9" ht="15.75" customHeight="1" x14ac:dyDescent="0.25">
      <c r="C378" s="82"/>
      <c r="H378" s="82"/>
      <c r="I378" s="82"/>
    </row>
    <row r="379" spans="3:9" ht="15.75" customHeight="1" x14ac:dyDescent="0.25">
      <c r="C379" s="82"/>
      <c r="H379" s="82"/>
      <c r="I379" s="82"/>
    </row>
    <row r="380" spans="3:9" ht="15.75" customHeight="1" x14ac:dyDescent="0.25">
      <c r="C380" s="82"/>
      <c r="H380" s="82"/>
      <c r="I380" s="82"/>
    </row>
    <row r="381" spans="3:9" ht="15.75" customHeight="1" x14ac:dyDescent="0.25">
      <c r="C381" s="82"/>
      <c r="H381" s="82"/>
      <c r="I381" s="82"/>
    </row>
    <row r="382" spans="3:9" ht="15.75" customHeight="1" x14ac:dyDescent="0.25">
      <c r="C382" s="82"/>
      <c r="H382" s="82"/>
      <c r="I382" s="82"/>
    </row>
    <row r="383" spans="3:9" ht="15.75" customHeight="1" x14ac:dyDescent="0.25">
      <c r="C383" s="82"/>
      <c r="H383" s="82"/>
      <c r="I383" s="82"/>
    </row>
    <row r="384" spans="3:9" ht="15.75" customHeight="1" x14ac:dyDescent="0.25">
      <c r="C384" s="82"/>
      <c r="H384" s="82"/>
      <c r="I384" s="82"/>
    </row>
    <row r="385" spans="3:9" ht="15.75" customHeight="1" x14ac:dyDescent="0.25">
      <c r="C385" s="82"/>
      <c r="H385" s="82"/>
      <c r="I385" s="82"/>
    </row>
    <row r="386" spans="3:9" ht="15.75" customHeight="1" x14ac:dyDescent="0.25">
      <c r="C386" s="82"/>
      <c r="H386" s="82"/>
      <c r="I386" s="82"/>
    </row>
    <row r="387" spans="3:9" ht="15.75" customHeight="1" x14ac:dyDescent="0.25">
      <c r="C387" s="82"/>
      <c r="H387" s="82"/>
      <c r="I387" s="82"/>
    </row>
    <row r="388" spans="3:9" ht="15.75" customHeight="1" x14ac:dyDescent="0.25">
      <c r="C388" s="82"/>
      <c r="H388" s="82"/>
      <c r="I388" s="82"/>
    </row>
    <row r="389" spans="3:9" ht="15.75" customHeight="1" x14ac:dyDescent="0.25">
      <c r="C389" s="82"/>
      <c r="H389" s="82"/>
      <c r="I389" s="82"/>
    </row>
    <row r="390" spans="3:9" ht="15.75" customHeight="1" x14ac:dyDescent="0.25">
      <c r="C390" s="82"/>
      <c r="H390" s="82"/>
      <c r="I390" s="82"/>
    </row>
    <row r="391" spans="3:9" ht="15.75" customHeight="1" x14ac:dyDescent="0.25">
      <c r="C391" s="82"/>
      <c r="H391" s="82"/>
      <c r="I391" s="82"/>
    </row>
    <row r="392" spans="3:9" ht="15.75" customHeight="1" x14ac:dyDescent="0.25">
      <c r="C392" s="82"/>
      <c r="H392" s="82"/>
      <c r="I392" s="82"/>
    </row>
    <row r="393" spans="3:9" ht="15.75" customHeight="1" x14ac:dyDescent="0.25">
      <c r="C393" s="82"/>
      <c r="H393" s="82"/>
      <c r="I393" s="82"/>
    </row>
    <row r="394" spans="3:9" ht="15.75" customHeight="1" x14ac:dyDescent="0.25">
      <c r="C394" s="82"/>
      <c r="H394" s="82"/>
      <c r="I394" s="82"/>
    </row>
    <row r="395" spans="3:9" ht="15.75" customHeight="1" x14ac:dyDescent="0.25">
      <c r="C395" s="82"/>
      <c r="H395" s="82"/>
      <c r="I395" s="82"/>
    </row>
    <row r="396" spans="3:9" ht="15.75" customHeight="1" x14ac:dyDescent="0.25">
      <c r="C396" s="82"/>
      <c r="H396" s="82"/>
      <c r="I396" s="82"/>
    </row>
    <row r="397" spans="3:9" ht="15.75" customHeight="1" x14ac:dyDescent="0.25">
      <c r="C397" s="82"/>
      <c r="H397" s="82"/>
      <c r="I397" s="82"/>
    </row>
    <row r="398" spans="3:9" ht="15.75" customHeight="1" x14ac:dyDescent="0.25">
      <c r="C398" s="82"/>
      <c r="H398" s="82"/>
      <c r="I398" s="82"/>
    </row>
    <row r="399" spans="3:9" ht="15.75" customHeight="1" x14ac:dyDescent="0.25">
      <c r="C399" s="82"/>
      <c r="H399" s="82"/>
      <c r="I399" s="82"/>
    </row>
    <row r="400" spans="3:9" ht="15.75" customHeight="1" x14ac:dyDescent="0.25">
      <c r="C400" s="82"/>
      <c r="H400" s="82"/>
      <c r="I400" s="82"/>
    </row>
    <row r="401" spans="3:9" ht="15.75" customHeight="1" x14ac:dyDescent="0.25">
      <c r="C401" s="82"/>
      <c r="H401" s="82"/>
      <c r="I401" s="82"/>
    </row>
    <row r="402" spans="3:9" ht="15.75" customHeight="1" x14ac:dyDescent="0.25">
      <c r="C402" s="82"/>
      <c r="H402" s="82"/>
      <c r="I402" s="82"/>
    </row>
    <row r="403" spans="3:9" ht="15.75" customHeight="1" x14ac:dyDescent="0.25">
      <c r="C403" s="82"/>
      <c r="H403" s="82"/>
      <c r="I403" s="82"/>
    </row>
    <row r="404" spans="3:9" ht="15.75" customHeight="1" x14ac:dyDescent="0.25">
      <c r="C404" s="82"/>
      <c r="H404" s="82"/>
      <c r="I404" s="82"/>
    </row>
    <row r="405" spans="3:9" ht="15.75" customHeight="1" x14ac:dyDescent="0.25">
      <c r="C405" s="82"/>
      <c r="H405" s="82"/>
      <c r="I405" s="82"/>
    </row>
    <row r="406" spans="3:9" ht="15.75" customHeight="1" x14ac:dyDescent="0.25">
      <c r="C406" s="82"/>
      <c r="H406" s="82"/>
      <c r="I406" s="82"/>
    </row>
    <row r="407" spans="3:9" ht="15.75" customHeight="1" x14ac:dyDescent="0.25">
      <c r="C407" s="82"/>
      <c r="H407" s="82"/>
      <c r="I407" s="82"/>
    </row>
    <row r="408" spans="3:9" ht="15.75" customHeight="1" x14ac:dyDescent="0.25">
      <c r="C408" s="82"/>
      <c r="H408" s="82"/>
      <c r="I408" s="82"/>
    </row>
    <row r="409" spans="3:9" ht="15.75" customHeight="1" x14ac:dyDescent="0.25">
      <c r="C409" s="82"/>
      <c r="H409" s="82"/>
      <c r="I409" s="82"/>
    </row>
    <row r="410" spans="3:9" ht="15.75" customHeight="1" x14ac:dyDescent="0.25">
      <c r="C410" s="82"/>
      <c r="H410" s="82"/>
      <c r="I410" s="82"/>
    </row>
    <row r="411" spans="3:9" ht="15.75" customHeight="1" x14ac:dyDescent="0.25">
      <c r="C411" s="82"/>
      <c r="H411" s="82"/>
      <c r="I411" s="82"/>
    </row>
    <row r="412" spans="3:9" ht="15.75" customHeight="1" x14ac:dyDescent="0.25">
      <c r="C412" s="82"/>
      <c r="H412" s="82"/>
      <c r="I412" s="82"/>
    </row>
    <row r="413" spans="3:9" ht="15.75" customHeight="1" x14ac:dyDescent="0.25">
      <c r="C413" s="82"/>
      <c r="H413" s="82"/>
      <c r="I413" s="82"/>
    </row>
    <row r="414" spans="3:9" ht="15.75" customHeight="1" x14ac:dyDescent="0.25">
      <c r="C414" s="82"/>
      <c r="H414" s="82"/>
      <c r="I414" s="82"/>
    </row>
    <row r="415" spans="3:9" ht="15.75" customHeight="1" x14ac:dyDescent="0.25">
      <c r="C415" s="82"/>
      <c r="H415" s="82"/>
      <c r="I415" s="82"/>
    </row>
    <row r="416" spans="3:9" ht="15.75" customHeight="1" x14ac:dyDescent="0.25">
      <c r="C416" s="82"/>
      <c r="H416" s="82"/>
      <c r="I416" s="82"/>
    </row>
    <row r="417" spans="3:9" ht="15.75" customHeight="1" x14ac:dyDescent="0.25">
      <c r="C417" s="82"/>
      <c r="H417" s="82"/>
      <c r="I417" s="82"/>
    </row>
    <row r="418" spans="3:9" ht="15.75" customHeight="1" x14ac:dyDescent="0.25">
      <c r="C418" s="82"/>
      <c r="H418" s="82"/>
      <c r="I418" s="82"/>
    </row>
    <row r="419" spans="3:9" ht="15.75" customHeight="1" x14ac:dyDescent="0.25">
      <c r="C419" s="82"/>
      <c r="H419" s="82"/>
      <c r="I419" s="82"/>
    </row>
    <row r="420" spans="3:9" ht="15.75" customHeight="1" x14ac:dyDescent="0.25">
      <c r="C420" s="82"/>
      <c r="H420" s="82"/>
      <c r="I420" s="82"/>
    </row>
    <row r="421" spans="3:9" ht="15.75" customHeight="1" x14ac:dyDescent="0.25">
      <c r="C421" s="82"/>
      <c r="H421" s="82"/>
      <c r="I421" s="82"/>
    </row>
    <row r="422" spans="3:9" ht="15.75" customHeight="1" x14ac:dyDescent="0.25">
      <c r="C422" s="82"/>
      <c r="H422" s="82"/>
      <c r="I422" s="82"/>
    </row>
    <row r="423" spans="3:9" ht="15.75" customHeight="1" x14ac:dyDescent="0.25">
      <c r="C423" s="82"/>
      <c r="H423" s="82"/>
      <c r="I423" s="82"/>
    </row>
    <row r="424" spans="3:9" ht="15.75" customHeight="1" x14ac:dyDescent="0.25">
      <c r="C424" s="82"/>
      <c r="H424" s="82"/>
      <c r="I424" s="82"/>
    </row>
    <row r="425" spans="3:9" ht="15.75" customHeight="1" x14ac:dyDescent="0.25">
      <c r="C425" s="82"/>
      <c r="H425" s="82"/>
      <c r="I425" s="82"/>
    </row>
    <row r="426" spans="3:9" ht="15.75" customHeight="1" x14ac:dyDescent="0.25">
      <c r="C426" s="82"/>
      <c r="H426" s="82"/>
      <c r="I426" s="82"/>
    </row>
    <row r="427" spans="3:9" ht="15.75" customHeight="1" x14ac:dyDescent="0.25">
      <c r="C427" s="82"/>
      <c r="H427" s="82"/>
      <c r="I427" s="82"/>
    </row>
    <row r="428" spans="3:9" ht="15.75" customHeight="1" x14ac:dyDescent="0.25">
      <c r="C428" s="82"/>
      <c r="H428" s="82"/>
      <c r="I428" s="82"/>
    </row>
    <row r="429" spans="3:9" ht="15.75" customHeight="1" x14ac:dyDescent="0.25">
      <c r="C429" s="82"/>
      <c r="H429" s="82"/>
      <c r="I429" s="82"/>
    </row>
    <row r="430" spans="3:9" ht="15.75" customHeight="1" x14ac:dyDescent="0.25">
      <c r="C430" s="82"/>
      <c r="H430" s="82"/>
      <c r="I430" s="82"/>
    </row>
    <row r="431" spans="3:9" ht="15.75" customHeight="1" x14ac:dyDescent="0.25">
      <c r="C431" s="82"/>
      <c r="H431" s="82"/>
      <c r="I431" s="82"/>
    </row>
    <row r="432" spans="3:9" ht="15.75" customHeight="1" x14ac:dyDescent="0.25">
      <c r="C432" s="82"/>
      <c r="H432" s="82"/>
      <c r="I432" s="82"/>
    </row>
    <row r="433" spans="3:9" ht="15.75" customHeight="1" x14ac:dyDescent="0.25">
      <c r="C433" s="82"/>
      <c r="H433" s="82"/>
      <c r="I433" s="82"/>
    </row>
    <row r="434" spans="3:9" ht="15.75" customHeight="1" x14ac:dyDescent="0.25">
      <c r="C434" s="82"/>
      <c r="H434" s="82"/>
      <c r="I434" s="82"/>
    </row>
    <row r="435" spans="3:9" ht="15.75" customHeight="1" x14ac:dyDescent="0.25">
      <c r="C435" s="82"/>
      <c r="H435" s="82"/>
      <c r="I435" s="82"/>
    </row>
    <row r="436" spans="3:9" ht="15.75" customHeight="1" x14ac:dyDescent="0.25">
      <c r="C436" s="82"/>
      <c r="H436" s="82"/>
      <c r="I436" s="82"/>
    </row>
    <row r="437" spans="3:9" ht="15.75" customHeight="1" x14ac:dyDescent="0.25">
      <c r="C437" s="82"/>
      <c r="H437" s="82"/>
      <c r="I437" s="82"/>
    </row>
    <row r="438" spans="3:9" ht="15.75" customHeight="1" x14ac:dyDescent="0.25">
      <c r="C438" s="82"/>
      <c r="H438" s="82"/>
      <c r="I438" s="82"/>
    </row>
    <row r="439" spans="3:9" ht="15.75" customHeight="1" x14ac:dyDescent="0.25">
      <c r="C439" s="82"/>
      <c r="H439" s="82"/>
      <c r="I439" s="82"/>
    </row>
    <row r="440" spans="3:9" ht="15.75" customHeight="1" x14ac:dyDescent="0.25">
      <c r="C440" s="82"/>
      <c r="H440" s="82"/>
      <c r="I440" s="82"/>
    </row>
    <row r="441" spans="3:9" ht="15.75" customHeight="1" x14ac:dyDescent="0.25">
      <c r="C441" s="82"/>
      <c r="H441" s="82"/>
      <c r="I441" s="82"/>
    </row>
    <row r="442" spans="3:9" ht="15.75" customHeight="1" x14ac:dyDescent="0.25">
      <c r="C442" s="82"/>
      <c r="H442" s="82"/>
      <c r="I442" s="82"/>
    </row>
    <row r="443" spans="3:9" ht="15.75" customHeight="1" x14ac:dyDescent="0.25">
      <c r="C443" s="82"/>
      <c r="H443" s="82"/>
      <c r="I443" s="82"/>
    </row>
    <row r="444" spans="3:9" ht="15.75" customHeight="1" x14ac:dyDescent="0.25">
      <c r="C444" s="82"/>
      <c r="H444" s="82"/>
      <c r="I444" s="82"/>
    </row>
    <row r="445" spans="3:9" ht="15.75" customHeight="1" x14ac:dyDescent="0.25">
      <c r="C445" s="82"/>
      <c r="H445" s="82"/>
      <c r="I445" s="82"/>
    </row>
    <row r="446" spans="3:9" ht="15.75" customHeight="1" x14ac:dyDescent="0.25">
      <c r="C446" s="82"/>
      <c r="H446" s="82"/>
      <c r="I446" s="82"/>
    </row>
    <row r="447" spans="3:9" ht="15.75" customHeight="1" x14ac:dyDescent="0.25">
      <c r="C447" s="82"/>
      <c r="H447" s="82"/>
      <c r="I447" s="82"/>
    </row>
    <row r="448" spans="3:9" ht="15.75" customHeight="1" x14ac:dyDescent="0.25">
      <c r="C448" s="82"/>
      <c r="H448" s="82"/>
      <c r="I448" s="82"/>
    </row>
    <row r="449" spans="3:9" ht="15.75" customHeight="1" x14ac:dyDescent="0.25">
      <c r="C449" s="82"/>
      <c r="H449" s="82"/>
      <c r="I449" s="82"/>
    </row>
    <row r="450" spans="3:9" ht="15.75" customHeight="1" x14ac:dyDescent="0.25">
      <c r="C450" s="82"/>
      <c r="H450" s="82"/>
      <c r="I450" s="82"/>
    </row>
    <row r="451" spans="3:9" ht="15.75" customHeight="1" x14ac:dyDescent="0.25">
      <c r="C451" s="82"/>
      <c r="H451" s="82"/>
      <c r="I451" s="82"/>
    </row>
    <row r="452" spans="3:9" ht="15.75" customHeight="1" x14ac:dyDescent="0.25">
      <c r="C452" s="82"/>
      <c r="H452" s="82"/>
      <c r="I452" s="82"/>
    </row>
    <row r="453" spans="3:9" ht="15.75" customHeight="1" x14ac:dyDescent="0.25">
      <c r="C453" s="82"/>
      <c r="H453" s="82"/>
      <c r="I453" s="82"/>
    </row>
    <row r="454" spans="3:9" ht="15.75" customHeight="1" x14ac:dyDescent="0.25">
      <c r="C454" s="82"/>
      <c r="H454" s="82"/>
      <c r="I454" s="82"/>
    </row>
    <row r="455" spans="3:9" ht="15.75" customHeight="1" x14ac:dyDescent="0.25">
      <c r="C455" s="82"/>
      <c r="H455" s="82"/>
      <c r="I455" s="82"/>
    </row>
    <row r="456" spans="3:9" ht="15.75" customHeight="1" x14ac:dyDescent="0.25">
      <c r="C456" s="82"/>
      <c r="H456" s="82"/>
      <c r="I456" s="82"/>
    </row>
    <row r="457" spans="3:9" ht="15.75" customHeight="1" x14ac:dyDescent="0.25">
      <c r="C457" s="82"/>
      <c r="H457" s="82"/>
      <c r="I457" s="82"/>
    </row>
    <row r="458" spans="3:9" ht="15.75" customHeight="1" x14ac:dyDescent="0.25">
      <c r="C458" s="82"/>
      <c r="H458" s="82"/>
      <c r="I458" s="82"/>
    </row>
    <row r="459" spans="3:9" ht="15.75" customHeight="1" x14ac:dyDescent="0.25">
      <c r="C459" s="82"/>
      <c r="H459" s="82"/>
      <c r="I459" s="82"/>
    </row>
    <row r="460" spans="3:9" ht="15.75" customHeight="1" x14ac:dyDescent="0.25">
      <c r="C460" s="82"/>
      <c r="H460" s="82"/>
      <c r="I460" s="82"/>
    </row>
    <row r="461" spans="3:9" ht="15.75" customHeight="1" x14ac:dyDescent="0.25">
      <c r="C461" s="82"/>
      <c r="H461" s="82"/>
      <c r="I461" s="82"/>
    </row>
    <row r="462" spans="3:9" ht="15.75" customHeight="1" x14ac:dyDescent="0.25">
      <c r="C462" s="82"/>
      <c r="H462" s="82"/>
      <c r="I462" s="82"/>
    </row>
    <row r="463" spans="3:9" ht="15.75" customHeight="1" x14ac:dyDescent="0.25">
      <c r="C463" s="82"/>
      <c r="H463" s="82"/>
      <c r="I463" s="82"/>
    </row>
    <row r="464" spans="3:9" ht="15.75" customHeight="1" x14ac:dyDescent="0.25">
      <c r="C464" s="82"/>
      <c r="H464" s="82"/>
      <c r="I464" s="82"/>
    </row>
    <row r="465" spans="3:9" ht="15.75" customHeight="1" x14ac:dyDescent="0.25">
      <c r="C465" s="82"/>
      <c r="H465" s="82"/>
      <c r="I465" s="82"/>
    </row>
    <row r="466" spans="3:9" ht="15.75" customHeight="1" x14ac:dyDescent="0.25">
      <c r="C466" s="82"/>
      <c r="H466" s="82"/>
      <c r="I466" s="82"/>
    </row>
    <row r="467" spans="3:9" ht="15.75" customHeight="1" x14ac:dyDescent="0.25">
      <c r="C467" s="82"/>
      <c r="H467" s="82"/>
      <c r="I467" s="82"/>
    </row>
    <row r="468" spans="3:9" ht="15.75" customHeight="1" x14ac:dyDescent="0.25">
      <c r="C468" s="82"/>
      <c r="H468" s="82"/>
      <c r="I468" s="82"/>
    </row>
    <row r="469" spans="3:9" ht="15.75" customHeight="1" x14ac:dyDescent="0.25">
      <c r="C469" s="82"/>
      <c r="H469" s="82"/>
      <c r="I469" s="82"/>
    </row>
    <row r="470" spans="3:9" ht="15.75" customHeight="1" x14ac:dyDescent="0.25">
      <c r="C470" s="82"/>
      <c r="H470" s="82"/>
      <c r="I470" s="82"/>
    </row>
    <row r="471" spans="3:9" ht="15.75" customHeight="1" x14ac:dyDescent="0.25">
      <c r="C471" s="82"/>
      <c r="H471" s="82"/>
      <c r="I471" s="82"/>
    </row>
    <row r="472" spans="3:9" ht="15.75" customHeight="1" x14ac:dyDescent="0.25">
      <c r="C472" s="82"/>
      <c r="H472" s="82"/>
      <c r="I472" s="82"/>
    </row>
    <row r="473" spans="3:9" ht="15.75" customHeight="1" x14ac:dyDescent="0.25">
      <c r="C473" s="82"/>
      <c r="H473" s="82"/>
      <c r="I473" s="82"/>
    </row>
    <row r="474" spans="3:9" ht="15.75" customHeight="1" x14ac:dyDescent="0.25">
      <c r="C474" s="82"/>
      <c r="H474" s="82"/>
      <c r="I474" s="82"/>
    </row>
    <row r="475" spans="3:9" ht="15.75" customHeight="1" x14ac:dyDescent="0.25">
      <c r="C475" s="82"/>
      <c r="H475" s="82"/>
      <c r="I475" s="82"/>
    </row>
    <row r="476" spans="3:9" ht="15.75" customHeight="1" x14ac:dyDescent="0.25">
      <c r="C476" s="82"/>
      <c r="H476" s="82"/>
      <c r="I476" s="82"/>
    </row>
    <row r="477" spans="3:9" ht="15.75" customHeight="1" x14ac:dyDescent="0.25">
      <c r="C477" s="82"/>
      <c r="H477" s="82"/>
      <c r="I477" s="82"/>
    </row>
    <row r="478" spans="3:9" ht="15.75" customHeight="1" x14ac:dyDescent="0.25">
      <c r="C478" s="82"/>
      <c r="H478" s="82"/>
      <c r="I478" s="82"/>
    </row>
    <row r="479" spans="3:9" ht="15.75" customHeight="1" x14ac:dyDescent="0.25">
      <c r="C479" s="82"/>
      <c r="H479" s="82"/>
      <c r="I479" s="82"/>
    </row>
    <row r="480" spans="3:9" ht="15.75" customHeight="1" x14ac:dyDescent="0.25">
      <c r="C480" s="82"/>
      <c r="H480" s="82"/>
      <c r="I480" s="82"/>
    </row>
    <row r="481" spans="3:9" ht="15.75" customHeight="1" x14ac:dyDescent="0.25">
      <c r="C481" s="82"/>
      <c r="H481" s="82"/>
      <c r="I481" s="82"/>
    </row>
    <row r="482" spans="3:9" ht="15.75" customHeight="1" x14ac:dyDescent="0.25">
      <c r="C482" s="82"/>
      <c r="H482" s="82"/>
      <c r="I482" s="82"/>
    </row>
    <row r="483" spans="3:9" ht="15.75" customHeight="1" x14ac:dyDescent="0.25">
      <c r="C483" s="82"/>
      <c r="H483" s="82"/>
      <c r="I483" s="82"/>
    </row>
    <row r="484" spans="3:9" ht="15.75" customHeight="1" x14ac:dyDescent="0.25">
      <c r="C484" s="82"/>
      <c r="H484" s="82"/>
      <c r="I484" s="82"/>
    </row>
    <row r="485" spans="3:9" ht="15.75" customHeight="1" x14ac:dyDescent="0.25">
      <c r="C485" s="82"/>
      <c r="H485" s="82"/>
      <c r="I485" s="82"/>
    </row>
    <row r="486" spans="3:9" ht="15.75" customHeight="1" x14ac:dyDescent="0.25">
      <c r="C486" s="82"/>
      <c r="H486" s="82"/>
      <c r="I486" s="82"/>
    </row>
    <row r="487" spans="3:9" ht="15.75" customHeight="1" x14ac:dyDescent="0.25">
      <c r="C487" s="82"/>
      <c r="H487" s="82"/>
      <c r="I487" s="82"/>
    </row>
    <row r="488" spans="3:9" ht="15.75" customHeight="1" x14ac:dyDescent="0.25">
      <c r="C488" s="82"/>
      <c r="H488" s="82"/>
      <c r="I488" s="82"/>
    </row>
    <row r="489" spans="3:9" ht="15.75" customHeight="1" x14ac:dyDescent="0.25">
      <c r="C489" s="82"/>
      <c r="H489" s="82"/>
      <c r="I489" s="82"/>
    </row>
    <row r="490" spans="3:9" ht="15.75" customHeight="1" x14ac:dyDescent="0.25">
      <c r="C490" s="82"/>
      <c r="H490" s="82"/>
      <c r="I490" s="82"/>
    </row>
    <row r="491" spans="3:9" ht="15.75" customHeight="1" x14ac:dyDescent="0.25">
      <c r="C491" s="82"/>
      <c r="H491" s="82"/>
      <c r="I491" s="82"/>
    </row>
    <row r="492" spans="3:9" ht="15.75" customHeight="1" x14ac:dyDescent="0.25">
      <c r="C492" s="82"/>
      <c r="H492" s="82"/>
      <c r="I492" s="82"/>
    </row>
    <row r="493" spans="3:9" ht="15.75" customHeight="1" x14ac:dyDescent="0.25">
      <c r="C493" s="82"/>
      <c r="H493" s="82"/>
      <c r="I493" s="82"/>
    </row>
    <row r="494" spans="3:9" ht="15.75" customHeight="1" x14ac:dyDescent="0.25">
      <c r="C494" s="82"/>
      <c r="H494" s="82"/>
      <c r="I494" s="82"/>
    </row>
    <row r="495" spans="3:9" ht="15.75" customHeight="1" x14ac:dyDescent="0.25">
      <c r="C495" s="82"/>
      <c r="H495" s="82"/>
      <c r="I495" s="82"/>
    </row>
    <row r="496" spans="3:9" ht="15.75" customHeight="1" x14ac:dyDescent="0.25">
      <c r="C496" s="82"/>
      <c r="H496" s="82"/>
      <c r="I496" s="82"/>
    </row>
    <row r="497" spans="3:9" ht="15.75" customHeight="1" x14ac:dyDescent="0.25">
      <c r="C497" s="82"/>
      <c r="H497" s="82"/>
      <c r="I497" s="82"/>
    </row>
    <row r="498" spans="3:9" ht="15.75" customHeight="1" x14ac:dyDescent="0.25">
      <c r="C498" s="82"/>
      <c r="H498" s="82"/>
      <c r="I498" s="82"/>
    </row>
    <row r="499" spans="3:9" ht="15.75" customHeight="1" x14ac:dyDescent="0.25">
      <c r="C499" s="82"/>
      <c r="H499" s="82"/>
      <c r="I499" s="82"/>
    </row>
    <row r="500" spans="3:9" ht="15.75" customHeight="1" x14ac:dyDescent="0.25">
      <c r="C500" s="82"/>
      <c r="H500" s="82"/>
      <c r="I500" s="82"/>
    </row>
    <row r="501" spans="3:9" ht="15.75" customHeight="1" x14ac:dyDescent="0.25">
      <c r="C501" s="82"/>
      <c r="H501" s="82"/>
      <c r="I501" s="82"/>
    </row>
    <row r="502" spans="3:9" ht="15.75" customHeight="1" x14ac:dyDescent="0.25">
      <c r="C502" s="82"/>
      <c r="H502" s="82"/>
      <c r="I502" s="82"/>
    </row>
    <row r="503" spans="3:9" ht="15.75" customHeight="1" x14ac:dyDescent="0.25">
      <c r="C503" s="82"/>
      <c r="H503" s="82"/>
      <c r="I503" s="82"/>
    </row>
    <row r="504" spans="3:9" ht="15.75" customHeight="1" x14ac:dyDescent="0.25">
      <c r="C504" s="82"/>
      <c r="H504" s="82"/>
      <c r="I504" s="82"/>
    </row>
    <row r="505" spans="3:9" ht="15.75" customHeight="1" x14ac:dyDescent="0.25">
      <c r="C505" s="82"/>
      <c r="H505" s="82"/>
      <c r="I505" s="82"/>
    </row>
    <row r="506" spans="3:9" ht="15.75" customHeight="1" x14ac:dyDescent="0.25">
      <c r="C506" s="82"/>
      <c r="H506" s="82"/>
      <c r="I506" s="82"/>
    </row>
    <row r="507" spans="3:9" ht="15.75" customHeight="1" x14ac:dyDescent="0.25">
      <c r="C507" s="82"/>
      <c r="H507" s="82"/>
      <c r="I507" s="82"/>
    </row>
    <row r="508" spans="3:9" ht="15.75" customHeight="1" x14ac:dyDescent="0.25">
      <c r="C508" s="82"/>
      <c r="H508" s="82"/>
      <c r="I508" s="82"/>
    </row>
    <row r="509" spans="3:9" ht="15.75" customHeight="1" x14ac:dyDescent="0.25">
      <c r="C509" s="82"/>
      <c r="H509" s="82"/>
      <c r="I509" s="82"/>
    </row>
    <row r="510" spans="3:9" ht="15.75" customHeight="1" x14ac:dyDescent="0.25">
      <c r="C510" s="82"/>
      <c r="H510" s="82"/>
      <c r="I510" s="82"/>
    </row>
    <row r="511" spans="3:9" ht="15.75" customHeight="1" x14ac:dyDescent="0.25">
      <c r="C511" s="82"/>
      <c r="H511" s="82"/>
      <c r="I511" s="82"/>
    </row>
    <row r="512" spans="3:9" ht="15.75" customHeight="1" x14ac:dyDescent="0.25">
      <c r="C512" s="82"/>
      <c r="H512" s="82"/>
      <c r="I512" s="82"/>
    </row>
    <row r="513" spans="3:9" ht="15.75" customHeight="1" x14ac:dyDescent="0.25">
      <c r="C513" s="82"/>
      <c r="H513" s="82"/>
      <c r="I513" s="82"/>
    </row>
    <row r="514" spans="3:9" ht="15.75" customHeight="1" x14ac:dyDescent="0.25">
      <c r="C514" s="82"/>
      <c r="H514" s="82"/>
      <c r="I514" s="82"/>
    </row>
    <row r="515" spans="3:9" ht="15.75" customHeight="1" x14ac:dyDescent="0.25">
      <c r="C515" s="82"/>
      <c r="H515" s="82"/>
      <c r="I515" s="82"/>
    </row>
    <row r="516" spans="3:9" ht="15.75" customHeight="1" x14ac:dyDescent="0.25">
      <c r="C516" s="82"/>
      <c r="H516" s="82"/>
      <c r="I516" s="82"/>
    </row>
    <row r="517" spans="3:9" ht="15.75" customHeight="1" x14ac:dyDescent="0.25">
      <c r="C517" s="82"/>
      <c r="H517" s="82"/>
      <c r="I517" s="82"/>
    </row>
    <row r="518" spans="3:9" ht="15.75" customHeight="1" x14ac:dyDescent="0.25">
      <c r="C518" s="82"/>
      <c r="H518" s="82"/>
      <c r="I518" s="82"/>
    </row>
    <row r="519" spans="3:9" ht="15.75" customHeight="1" x14ac:dyDescent="0.25">
      <c r="C519" s="82"/>
      <c r="H519" s="82"/>
      <c r="I519" s="82"/>
    </row>
    <row r="520" spans="3:9" ht="15.75" customHeight="1" x14ac:dyDescent="0.25">
      <c r="C520" s="82"/>
      <c r="H520" s="82"/>
      <c r="I520" s="82"/>
    </row>
    <row r="521" spans="3:9" ht="15.75" customHeight="1" x14ac:dyDescent="0.25">
      <c r="C521" s="82"/>
      <c r="H521" s="82"/>
      <c r="I521" s="82"/>
    </row>
    <row r="522" spans="3:9" ht="15.75" customHeight="1" x14ac:dyDescent="0.25">
      <c r="C522" s="82"/>
      <c r="H522" s="82"/>
      <c r="I522" s="82"/>
    </row>
    <row r="523" spans="3:9" ht="15.75" customHeight="1" x14ac:dyDescent="0.25">
      <c r="C523" s="82"/>
      <c r="H523" s="82"/>
      <c r="I523" s="82"/>
    </row>
    <row r="524" spans="3:9" ht="15.75" customHeight="1" x14ac:dyDescent="0.25">
      <c r="C524" s="82"/>
      <c r="H524" s="82"/>
      <c r="I524" s="82"/>
    </row>
    <row r="525" spans="3:9" ht="15.75" customHeight="1" x14ac:dyDescent="0.25">
      <c r="C525" s="82"/>
      <c r="H525" s="82"/>
      <c r="I525" s="82"/>
    </row>
    <row r="526" spans="3:9" ht="15.75" customHeight="1" x14ac:dyDescent="0.25">
      <c r="C526" s="82"/>
      <c r="H526" s="82"/>
      <c r="I526" s="82"/>
    </row>
    <row r="527" spans="3:9" ht="15.75" customHeight="1" x14ac:dyDescent="0.25">
      <c r="C527" s="82"/>
      <c r="H527" s="82"/>
      <c r="I527" s="82"/>
    </row>
    <row r="528" spans="3:9" ht="15.75" customHeight="1" x14ac:dyDescent="0.25">
      <c r="C528" s="82"/>
      <c r="H528" s="82"/>
      <c r="I528" s="82"/>
    </row>
    <row r="529" spans="3:9" ht="15.75" customHeight="1" x14ac:dyDescent="0.25">
      <c r="C529" s="82"/>
      <c r="H529" s="82"/>
      <c r="I529" s="82"/>
    </row>
    <row r="530" spans="3:9" ht="15.75" customHeight="1" x14ac:dyDescent="0.25">
      <c r="C530" s="82"/>
      <c r="H530" s="82"/>
      <c r="I530" s="82"/>
    </row>
    <row r="531" spans="3:9" ht="15.75" customHeight="1" x14ac:dyDescent="0.25">
      <c r="C531" s="82"/>
      <c r="H531" s="82"/>
      <c r="I531" s="82"/>
    </row>
    <row r="532" spans="3:9" ht="15.75" customHeight="1" x14ac:dyDescent="0.25">
      <c r="C532" s="82"/>
      <c r="H532" s="82"/>
      <c r="I532" s="82"/>
    </row>
    <row r="533" spans="3:9" ht="15.75" customHeight="1" x14ac:dyDescent="0.25">
      <c r="C533" s="82"/>
      <c r="H533" s="82"/>
      <c r="I533" s="82"/>
    </row>
    <row r="534" spans="3:9" ht="15.75" customHeight="1" x14ac:dyDescent="0.25">
      <c r="C534" s="82"/>
      <c r="H534" s="82"/>
      <c r="I534" s="82"/>
    </row>
    <row r="535" spans="3:9" ht="15.75" customHeight="1" x14ac:dyDescent="0.25">
      <c r="C535" s="82"/>
      <c r="H535" s="82"/>
      <c r="I535" s="82"/>
    </row>
    <row r="536" spans="3:9" ht="15.75" customHeight="1" x14ac:dyDescent="0.25">
      <c r="C536" s="82"/>
      <c r="H536" s="82"/>
      <c r="I536" s="82"/>
    </row>
    <row r="537" spans="3:9" ht="15.75" customHeight="1" x14ac:dyDescent="0.25">
      <c r="C537" s="82"/>
      <c r="H537" s="82"/>
      <c r="I537" s="82"/>
    </row>
    <row r="538" spans="3:9" ht="15.75" customHeight="1" x14ac:dyDescent="0.25">
      <c r="C538" s="82"/>
      <c r="H538" s="82"/>
      <c r="I538" s="82"/>
    </row>
    <row r="539" spans="3:9" ht="15.75" customHeight="1" x14ac:dyDescent="0.25">
      <c r="C539" s="82"/>
      <c r="H539" s="82"/>
      <c r="I539" s="82"/>
    </row>
    <row r="540" spans="3:9" ht="15.75" customHeight="1" x14ac:dyDescent="0.25">
      <c r="C540" s="82"/>
      <c r="H540" s="82"/>
      <c r="I540" s="82"/>
    </row>
    <row r="541" spans="3:9" ht="15.75" customHeight="1" x14ac:dyDescent="0.25">
      <c r="C541" s="82"/>
      <c r="H541" s="82"/>
      <c r="I541" s="82"/>
    </row>
    <row r="542" spans="3:9" ht="15.75" customHeight="1" x14ac:dyDescent="0.25">
      <c r="C542" s="82"/>
      <c r="H542" s="82"/>
      <c r="I542" s="82"/>
    </row>
    <row r="543" spans="3:9" ht="15.75" customHeight="1" x14ac:dyDescent="0.25">
      <c r="C543" s="82"/>
      <c r="H543" s="82"/>
      <c r="I543" s="82"/>
    </row>
    <row r="544" spans="3:9" ht="15.75" customHeight="1" x14ac:dyDescent="0.25">
      <c r="C544" s="82"/>
      <c r="H544" s="82"/>
      <c r="I544" s="82"/>
    </row>
    <row r="545" spans="3:9" ht="15.75" customHeight="1" x14ac:dyDescent="0.25">
      <c r="C545" s="82"/>
      <c r="H545" s="82"/>
      <c r="I545" s="82"/>
    </row>
    <row r="546" spans="3:9" ht="15.75" customHeight="1" x14ac:dyDescent="0.25">
      <c r="C546" s="82"/>
      <c r="H546" s="82"/>
      <c r="I546" s="82"/>
    </row>
    <row r="547" spans="3:9" ht="15.75" customHeight="1" x14ac:dyDescent="0.25">
      <c r="C547" s="82"/>
      <c r="H547" s="82"/>
      <c r="I547" s="82"/>
    </row>
    <row r="548" spans="3:9" ht="15.75" customHeight="1" x14ac:dyDescent="0.25">
      <c r="C548" s="82"/>
      <c r="H548" s="82"/>
      <c r="I548" s="82"/>
    </row>
    <row r="549" spans="3:9" ht="15.75" customHeight="1" x14ac:dyDescent="0.25">
      <c r="C549" s="82"/>
      <c r="H549" s="82"/>
      <c r="I549" s="82"/>
    </row>
    <row r="550" spans="3:9" ht="15.75" customHeight="1" x14ac:dyDescent="0.25">
      <c r="C550" s="82"/>
      <c r="H550" s="82"/>
      <c r="I550" s="82"/>
    </row>
    <row r="551" spans="3:9" ht="15.75" customHeight="1" x14ac:dyDescent="0.25">
      <c r="C551" s="82"/>
      <c r="H551" s="82"/>
      <c r="I551" s="82"/>
    </row>
    <row r="552" spans="3:9" ht="15.75" customHeight="1" x14ac:dyDescent="0.25">
      <c r="C552" s="82"/>
      <c r="H552" s="82"/>
      <c r="I552" s="82"/>
    </row>
    <row r="553" spans="3:9" ht="15.75" customHeight="1" x14ac:dyDescent="0.25">
      <c r="C553" s="82"/>
      <c r="H553" s="82"/>
      <c r="I553" s="82"/>
    </row>
    <row r="554" spans="3:9" ht="15.75" customHeight="1" x14ac:dyDescent="0.25">
      <c r="C554" s="82"/>
      <c r="H554" s="82"/>
      <c r="I554" s="82"/>
    </row>
    <row r="555" spans="3:9" ht="15.75" customHeight="1" x14ac:dyDescent="0.25">
      <c r="C555" s="82"/>
      <c r="H555" s="82"/>
      <c r="I555" s="82"/>
    </row>
    <row r="556" spans="3:9" ht="15.75" customHeight="1" x14ac:dyDescent="0.25">
      <c r="C556" s="82"/>
      <c r="H556" s="82"/>
      <c r="I556" s="82"/>
    </row>
    <row r="557" spans="3:9" ht="15.75" customHeight="1" x14ac:dyDescent="0.25">
      <c r="C557" s="82"/>
      <c r="H557" s="82"/>
      <c r="I557" s="82"/>
    </row>
    <row r="558" spans="3:9" ht="15.75" customHeight="1" x14ac:dyDescent="0.25">
      <c r="C558" s="82"/>
      <c r="H558" s="82"/>
      <c r="I558" s="82"/>
    </row>
    <row r="559" spans="3:9" ht="15.75" customHeight="1" x14ac:dyDescent="0.25">
      <c r="C559" s="82"/>
      <c r="H559" s="82"/>
      <c r="I559" s="82"/>
    </row>
    <row r="560" spans="3:9" ht="15.75" customHeight="1" x14ac:dyDescent="0.25">
      <c r="C560" s="82"/>
      <c r="H560" s="82"/>
      <c r="I560" s="82"/>
    </row>
    <row r="561" spans="3:9" ht="15.75" customHeight="1" x14ac:dyDescent="0.25">
      <c r="C561" s="82"/>
      <c r="H561" s="82"/>
      <c r="I561" s="82"/>
    </row>
    <row r="562" spans="3:9" ht="15.75" customHeight="1" x14ac:dyDescent="0.25">
      <c r="C562" s="82"/>
      <c r="H562" s="82"/>
      <c r="I562" s="82"/>
    </row>
    <row r="563" spans="3:9" ht="15.75" customHeight="1" x14ac:dyDescent="0.25">
      <c r="C563" s="82"/>
      <c r="H563" s="82"/>
      <c r="I563" s="82"/>
    </row>
    <row r="564" spans="3:9" ht="15.75" customHeight="1" x14ac:dyDescent="0.25">
      <c r="C564" s="82"/>
      <c r="H564" s="82"/>
      <c r="I564" s="82"/>
    </row>
    <row r="565" spans="3:9" ht="15.75" customHeight="1" x14ac:dyDescent="0.25">
      <c r="C565" s="82"/>
      <c r="H565" s="82"/>
      <c r="I565" s="82"/>
    </row>
    <row r="566" spans="3:9" ht="15.75" customHeight="1" x14ac:dyDescent="0.25">
      <c r="C566" s="82"/>
      <c r="H566" s="82"/>
      <c r="I566" s="82"/>
    </row>
    <row r="567" spans="3:9" ht="15.75" customHeight="1" x14ac:dyDescent="0.25">
      <c r="C567" s="82"/>
      <c r="H567" s="82"/>
      <c r="I567" s="82"/>
    </row>
    <row r="568" spans="3:9" ht="15.75" customHeight="1" x14ac:dyDescent="0.25">
      <c r="C568" s="82"/>
      <c r="H568" s="82"/>
      <c r="I568" s="82"/>
    </row>
    <row r="569" spans="3:9" ht="15.75" customHeight="1" x14ac:dyDescent="0.25">
      <c r="C569" s="82"/>
      <c r="H569" s="82"/>
      <c r="I569" s="82"/>
    </row>
    <row r="570" spans="3:9" ht="15.75" customHeight="1" x14ac:dyDescent="0.25">
      <c r="C570" s="82"/>
      <c r="H570" s="82"/>
      <c r="I570" s="82"/>
    </row>
    <row r="571" spans="3:9" ht="15.75" customHeight="1" x14ac:dyDescent="0.25">
      <c r="C571" s="82"/>
      <c r="H571" s="82"/>
      <c r="I571" s="82"/>
    </row>
    <row r="572" spans="3:9" ht="15.75" customHeight="1" x14ac:dyDescent="0.25">
      <c r="C572" s="82"/>
      <c r="H572" s="82"/>
      <c r="I572" s="82"/>
    </row>
    <row r="573" spans="3:9" ht="15.75" customHeight="1" x14ac:dyDescent="0.25">
      <c r="C573" s="82"/>
      <c r="H573" s="82"/>
      <c r="I573" s="82"/>
    </row>
    <row r="574" spans="3:9" ht="15.75" customHeight="1" x14ac:dyDescent="0.25">
      <c r="C574" s="82"/>
      <c r="H574" s="82"/>
      <c r="I574" s="82"/>
    </row>
    <row r="575" spans="3:9" ht="15.75" customHeight="1" x14ac:dyDescent="0.25">
      <c r="C575" s="82"/>
      <c r="H575" s="82"/>
      <c r="I575" s="82"/>
    </row>
    <row r="576" spans="3:9" ht="15.75" customHeight="1" x14ac:dyDescent="0.25">
      <c r="C576" s="82"/>
      <c r="H576" s="82"/>
      <c r="I576" s="82"/>
    </row>
    <row r="577" spans="3:9" ht="15.75" customHeight="1" x14ac:dyDescent="0.25">
      <c r="C577" s="82"/>
      <c r="H577" s="82"/>
      <c r="I577" s="82"/>
    </row>
    <row r="578" spans="3:9" ht="15.75" customHeight="1" x14ac:dyDescent="0.25">
      <c r="C578" s="82"/>
      <c r="H578" s="82"/>
      <c r="I578" s="82"/>
    </row>
    <row r="579" spans="3:9" ht="15.75" customHeight="1" x14ac:dyDescent="0.25">
      <c r="C579" s="82"/>
      <c r="H579" s="82"/>
      <c r="I579" s="82"/>
    </row>
    <row r="580" spans="3:9" ht="15.75" customHeight="1" x14ac:dyDescent="0.25">
      <c r="C580" s="82"/>
      <c r="H580" s="82"/>
      <c r="I580" s="82"/>
    </row>
    <row r="581" spans="3:9" ht="15.75" customHeight="1" x14ac:dyDescent="0.25">
      <c r="C581" s="82"/>
      <c r="H581" s="82"/>
      <c r="I581" s="82"/>
    </row>
    <row r="582" spans="3:9" ht="15.75" customHeight="1" x14ac:dyDescent="0.25">
      <c r="C582" s="82"/>
      <c r="H582" s="82"/>
      <c r="I582" s="82"/>
    </row>
    <row r="583" spans="3:9" ht="15.75" customHeight="1" x14ac:dyDescent="0.25">
      <c r="C583" s="82"/>
      <c r="H583" s="82"/>
      <c r="I583" s="82"/>
    </row>
    <row r="584" spans="3:9" ht="15.75" customHeight="1" x14ac:dyDescent="0.25">
      <c r="C584" s="82"/>
      <c r="H584" s="82"/>
      <c r="I584" s="82"/>
    </row>
    <row r="585" spans="3:9" ht="15.75" customHeight="1" x14ac:dyDescent="0.25">
      <c r="C585" s="82"/>
      <c r="H585" s="82"/>
      <c r="I585" s="82"/>
    </row>
    <row r="586" spans="3:9" ht="15.75" customHeight="1" x14ac:dyDescent="0.25">
      <c r="C586" s="82"/>
      <c r="H586" s="82"/>
      <c r="I586" s="82"/>
    </row>
    <row r="587" spans="3:9" ht="15.75" customHeight="1" x14ac:dyDescent="0.25">
      <c r="C587" s="82"/>
      <c r="H587" s="82"/>
      <c r="I587" s="82"/>
    </row>
    <row r="588" spans="3:9" ht="15.75" customHeight="1" x14ac:dyDescent="0.25">
      <c r="C588" s="82"/>
      <c r="H588" s="82"/>
      <c r="I588" s="82"/>
    </row>
    <row r="589" spans="3:9" ht="15.75" customHeight="1" x14ac:dyDescent="0.25">
      <c r="C589" s="82"/>
      <c r="H589" s="82"/>
      <c r="I589" s="82"/>
    </row>
    <row r="590" spans="3:9" ht="15.75" customHeight="1" x14ac:dyDescent="0.25">
      <c r="C590" s="82"/>
      <c r="H590" s="82"/>
      <c r="I590" s="82"/>
    </row>
    <row r="591" spans="3:9" ht="15.75" customHeight="1" x14ac:dyDescent="0.25">
      <c r="C591" s="82"/>
      <c r="H591" s="82"/>
      <c r="I591" s="82"/>
    </row>
    <row r="592" spans="3:9" ht="15.75" customHeight="1" x14ac:dyDescent="0.25">
      <c r="C592" s="82"/>
      <c r="H592" s="82"/>
      <c r="I592" s="82"/>
    </row>
    <row r="593" spans="3:9" ht="15.75" customHeight="1" x14ac:dyDescent="0.25">
      <c r="C593" s="82"/>
      <c r="H593" s="82"/>
      <c r="I593" s="82"/>
    </row>
    <row r="594" spans="3:9" ht="15.75" customHeight="1" x14ac:dyDescent="0.25">
      <c r="C594" s="82"/>
      <c r="H594" s="82"/>
      <c r="I594" s="82"/>
    </row>
    <row r="595" spans="3:9" ht="15.75" customHeight="1" x14ac:dyDescent="0.25">
      <c r="C595" s="82"/>
      <c r="H595" s="82"/>
      <c r="I595" s="82"/>
    </row>
    <row r="596" spans="3:9" ht="15.75" customHeight="1" x14ac:dyDescent="0.25">
      <c r="C596" s="82"/>
      <c r="H596" s="82"/>
      <c r="I596" s="82"/>
    </row>
    <row r="597" spans="3:9" ht="15.75" customHeight="1" x14ac:dyDescent="0.25">
      <c r="C597" s="82"/>
      <c r="H597" s="82"/>
      <c r="I597" s="82"/>
    </row>
    <row r="598" spans="3:9" ht="15.75" customHeight="1" x14ac:dyDescent="0.25">
      <c r="C598" s="82"/>
      <c r="H598" s="82"/>
      <c r="I598" s="82"/>
    </row>
    <row r="599" spans="3:9" ht="15.75" customHeight="1" x14ac:dyDescent="0.25">
      <c r="C599" s="82"/>
      <c r="H599" s="82"/>
      <c r="I599" s="82"/>
    </row>
    <row r="600" spans="3:9" ht="15.75" customHeight="1" x14ac:dyDescent="0.25">
      <c r="C600" s="82"/>
      <c r="H600" s="82"/>
      <c r="I600" s="82"/>
    </row>
    <row r="601" spans="3:9" ht="15.75" customHeight="1" x14ac:dyDescent="0.25">
      <c r="C601" s="82"/>
      <c r="H601" s="82"/>
      <c r="I601" s="82"/>
    </row>
    <row r="602" spans="3:9" ht="15.75" customHeight="1" x14ac:dyDescent="0.25">
      <c r="C602" s="82"/>
      <c r="H602" s="82"/>
      <c r="I602" s="82"/>
    </row>
    <row r="603" spans="3:9" ht="15.75" customHeight="1" x14ac:dyDescent="0.25">
      <c r="C603" s="82"/>
      <c r="H603" s="82"/>
      <c r="I603" s="82"/>
    </row>
    <row r="604" spans="3:9" ht="15.75" customHeight="1" x14ac:dyDescent="0.25">
      <c r="C604" s="82"/>
      <c r="H604" s="82"/>
      <c r="I604" s="82"/>
    </row>
    <row r="605" spans="3:9" ht="15.75" customHeight="1" x14ac:dyDescent="0.25">
      <c r="C605" s="82"/>
      <c r="H605" s="82"/>
      <c r="I605" s="82"/>
    </row>
    <row r="606" spans="3:9" ht="15.75" customHeight="1" x14ac:dyDescent="0.25">
      <c r="C606" s="82"/>
      <c r="H606" s="82"/>
      <c r="I606" s="82"/>
    </row>
    <row r="607" spans="3:9" ht="15.75" customHeight="1" x14ac:dyDescent="0.25">
      <c r="C607" s="82"/>
      <c r="H607" s="82"/>
      <c r="I607" s="82"/>
    </row>
    <row r="608" spans="3:9" ht="15.75" customHeight="1" x14ac:dyDescent="0.25">
      <c r="C608" s="82"/>
      <c r="H608" s="82"/>
      <c r="I608" s="82"/>
    </row>
    <row r="609" spans="3:9" ht="15.75" customHeight="1" x14ac:dyDescent="0.25">
      <c r="C609" s="82"/>
      <c r="H609" s="82"/>
      <c r="I609" s="82"/>
    </row>
    <row r="610" spans="3:9" ht="15.75" customHeight="1" x14ac:dyDescent="0.25">
      <c r="C610" s="82"/>
      <c r="H610" s="82"/>
      <c r="I610" s="82"/>
    </row>
    <row r="611" spans="3:9" ht="15.75" customHeight="1" x14ac:dyDescent="0.25">
      <c r="C611" s="82"/>
      <c r="H611" s="82"/>
      <c r="I611" s="82"/>
    </row>
    <row r="612" spans="3:9" ht="15.75" customHeight="1" x14ac:dyDescent="0.25">
      <c r="C612" s="82"/>
      <c r="H612" s="82"/>
      <c r="I612" s="82"/>
    </row>
    <row r="613" spans="3:9" ht="15.75" customHeight="1" x14ac:dyDescent="0.25">
      <c r="C613" s="82"/>
      <c r="H613" s="82"/>
      <c r="I613" s="82"/>
    </row>
    <row r="614" spans="3:9" ht="15.75" customHeight="1" x14ac:dyDescent="0.25">
      <c r="C614" s="82"/>
      <c r="H614" s="82"/>
      <c r="I614" s="82"/>
    </row>
    <row r="615" spans="3:9" ht="15.75" customHeight="1" x14ac:dyDescent="0.25">
      <c r="C615" s="82"/>
      <c r="H615" s="82"/>
      <c r="I615" s="82"/>
    </row>
    <row r="616" spans="3:9" ht="15.75" customHeight="1" x14ac:dyDescent="0.25">
      <c r="C616" s="82"/>
      <c r="H616" s="82"/>
      <c r="I616" s="82"/>
    </row>
    <row r="617" spans="3:9" ht="15.75" customHeight="1" x14ac:dyDescent="0.25">
      <c r="C617" s="82"/>
      <c r="H617" s="82"/>
      <c r="I617" s="82"/>
    </row>
    <row r="618" spans="3:9" ht="15.75" customHeight="1" x14ac:dyDescent="0.25">
      <c r="C618" s="82"/>
      <c r="H618" s="82"/>
      <c r="I618" s="82"/>
    </row>
    <row r="619" spans="3:9" ht="15.75" customHeight="1" x14ac:dyDescent="0.25">
      <c r="C619" s="82"/>
      <c r="H619" s="82"/>
      <c r="I619" s="82"/>
    </row>
    <row r="620" spans="3:9" ht="15.75" customHeight="1" x14ac:dyDescent="0.25">
      <c r="C620" s="82"/>
      <c r="H620" s="82"/>
      <c r="I620" s="82"/>
    </row>
    <row r="621" spans="3:9" ht="15.75" customHeight="1" x14ac:dyDescent="0.25">
      <c r="C621" s="82"/>
      <c r="H621" s="82"/>
      <c r="I621" s="82"/>
    </row>
    <row r="622" spans="3:9" ht="15.75" customHeight="1" x14ac:dyDescent="0.25">
      <c r="C622" s="82"/>
      <c r="H622" s="82"/>
      <c r="I622" s="82"/>
    </row>
    <row r="623" spans="3:9" ht="15.75" customHeight="1" x14ac:dyDescent="0.25">
      <c r="C623" s="82"/>
      <c r="H623" s="82"/>
      <c r="I623" s="82"/>
    </row>
    <row r="624" spans="3:9" ht="15.75" customHeight="1" x14ac:dyDescent="0.25">
      <c r="C624" s="82"/>
      <c r="H624" s="82"/>
      <c r="I624" s="82"/>
    </row>
    <row r="625" spans="3:9" ht="15.75" customHeight="1" x14ac:dyDescent="0.25">
      <c r="C625" s="82"/>
      <c r="H625" s="82"/>
      <c r="I625" s="82"/>
    </row>
    <row r="626" spans="3:9" ht="15.75" customHeight="1" x14ac:dyDescent="0.25">
      <c r="C626" s="82"/>
      <c r="H626" s="82"/>
      <c r="I626" s="82"/>
    </row>
    <row r="627" spans="3:9" ht="15.75" customHeight="1" x14ac:dyDescent="0.25">
      <c r="C627" s="82"/>
      <c r="H627" s="82"/>
      <c r="I627" s="82"/>
    </row>
    <row r="628" spans="3:9" ht="15.75" customHeight="1" x14ac:dyDescent="0.25">
      <c r="C628" s="82"/>
      <c r="H628" s="82"/>
      <c r="I628" s="82"/>
    </row>
    <row r="629" spans="3:9" ht="15.75" customHeight="1" x14ac:dyDescent="0.25">
      <c r="C629" s="82"/>
      <c r="H629" s="82"/>
      <c r="I629" s="82"/>
    </row>
    <row r="630" spans="3:9" ht="15.75" customHeight="1" x14ac:dyDescent="0.25">
      <c r="C630" s="82"/>
      <c r="H630" s="82"/>
      <c r="I630" s="82"/>
    </row>
    <row r="631" spans="3:9" ht="15.75" customHeight="1" x14ac:dyDescent="0.25">
      <c r="C631" s="82"/>
      <c r="H631" s="82"/>
      <c r="I631" s="82"/>
    </row>
    <row r="632" spans="3:9" ht="15.75" customHeight="1" x14ac:dyDescent="0.25">
      <c r="C632" s="82"/>
      <c r="H632" s="82"/>
      <c r="I632" s="82"/>
    </row>
    <row r="633" spans="3:9" ht="15.75" customHeight="1" x14ac:dyDescent="0.25">
      <c r="C633" s="82"/>
      <c r="H633" s="82"/>
      <c r="I633" s="82"/>
    </row>
    <row r="634" spans="3:9" ht="15.75" customHeight="1" x14ac:dyDescent="0.25">
      <c r="C634" s="82"/>
      <c r="H634" s="82"/>
      <c r="I634" s="82"/>
    </row>
    <row r="635" spans="3:9" ht="15.75" customHeight="1" x14ac:dyDescent="0.25">
      <c r="C635" s="82"/>
      <c r="H635" s="82"/>
      <c r="I635" s="82"/>
    </row>
    <row r="636" spans="3:9" ht="15.75" customHeight="1" x14ac:dyDescent="0.25">
      <c r="C636" s="82"/>
      <c r="H636" s="82"/>
      <c r="I636" s="82"/>
    </row>
    <row r="637" spans="3:9" ht="15.75" customHeight="1" x14ac:dyDescent="0.25">
      <c r="C637" s="82"/>
      <c r="H637" s="82"/>
      <c r="I637" s="82"/>
    </row>
    <row r="638" spans="3:9" ht="15.75" customHeight="1" x14ac:dyDescent="0.25">
      <c r="C638" s="82"/>
      <c r="H638" s="82"/>
      <c r="I638" s="82"/>
    </row>
    <row r="639" spans="3:9" ht="15.75" customHeight="1" x14ac:dyDescent="0.25">
      <c r="C639" s="82"/>
      <c r="H639" s="82"/>
      <c r="I639" s="82"/>
    </row>
    <row r="640" spans="3:9" ht="15.75" customHeight="1" x14ac:dyDescent="0.25">
      <c r="C640" s="82"/>
      <c r="H640" s="82"/>
      <c r="I640" s="82"/>
    </row>
    <row r="641" spans="3:9" ht="15.75" customHeight="1" x14ac:dyDescent="0.25">
      <c r="C641" s="82"/>
      <c r="H641" s="82"/>
      <c r="I641" s="82"/>
    </row>
    <row r="642" spans="3:9" ht="15.75" customHeight="1" x14ac:dyDescent="0.25">
      <c r="C642" s="82"/>
      <c r="H642" s="82"/>
      <c r="I642" s="82"/>
    </row>
    <row r="643" spans="3:9" ht="15.75" customHeight="1" x14ac:dyDescent="0.25">
      <c r="C643" s="82"/>
      <c r="H643" s="82"/>
      <c r="I643" s="82"/>
    </row>
    <row r="644" spans="3:9" ht="15.75" customHeight="1" x14ac:dyDescent="0.25">
      <c r="C644" s="82"/>
      <c r="H644" s="82"/>
      <c r="I644" s="82"/>
    </row>
    <row r="645" spans="3:9" ht="15.75" customHeight="1" x14ac:dyDescent="0.25">
      <c r="C645" s="82"/>
      <c r="H645" s="82"/>
      <c r="I645" s="82"/>
    </row>
    <row r="646" spans="3:9" ht="15.75" customHeight="1" x14ac:dyDescent="0.25">
      <c r="C646" s="82"/>
      <c r="H646" s="82"/>
      <c r="I646" s="82"/>
    </row>
    <row r="647" spans="3:9" ht="15.75" customHeight="1" x14ac:dyDescent="0.25">
      <c r="C647" s="82"/>
      <c r="H647" s="82"/>
      <c r="I647" s="82"/>
    </row>
    <row r="648" spans="3:9" ht="15.75" customHeight="1" x14ac:dyDescent="0.25">
      <c r="C648" s="82"/>
      <c r="H648" s="82"/>
      <c r="I648" s="82"/>
    </row>
    <row r="649" spans="3:9" ht="15.75" customHeight="1" x14ac:dyDescent="0.25">
      <c r="C649" s="82"/>
      <c r="H649" s="82"/>
      <c r="I649" s="82"/>
    </row>
    <row r="650" spans="3:9" ht="15.75" customHeight="1" x14ac:dyDescent="0.25">
      <c r="C650" s="82"/>
      <c r="H650" s="82"/>
      <c r="I650" s="82"/>
    </row>
    <row r="651" spans="3:9" ht="15.75" customHeight="1" x14ac:dyDescent="0.25">
      <c r="C651" s="82"/>
      <c r="H651" s="82"/>
      <c r="I651" s="82"/>
    </row>
    <row r="652" spans="3:9" ht="15.75" customHeight="1" x14ac:dyDescent="0.25">
      <c r="C652" s="82"/>
      <c r="H652" s="82"/>
      <c r="I652" s="82"/>
    </row>
    <row r="653" spans="3:9" ht="15.75" customHeight="1" x14ac:dyDescent="0.25">
      <c r="C653" s="82"/>
      <c r="H653" s="82"/>
      <c r="I653" s="82"/>
    </row>
    <row r="654" spans="3:9" ht="15.75" customHeight="1" x14ac:dyDescent="0.25">
      <c r="C654" s="82"/>
      <c r="H654" s="82"/>
      <c r="I654" s="82"/>
    </row>
    <row r="655" spans="3:9" ht="15.75" customHeight="1" x14ac:dyDescent="0.25">
      <c r="C655" s="82"/>
      <c r="H655" s="82"/>
      <c r="I655" s="82"/>
    </row>
    <row r="656" spans="3:9" ht="15.75" customHeight="1" x14ac:dyDescent="0.25">
      <c r="C656" s="82"/>
      <c r="H656" s="82"/>
      <c r="I656" s="82"/>
    </row>
    <row r="657" spans="3:9" ht="15.75" customHeight="1" x14ac:dyDescent="0.25">
      <c r="C657" s="82"/>
      <c r="H657" s="82"/>
      <c r="I657" s="82"/>
    </row>
    <row r="658" spans="3:9" ht="15.75" customHeight="1" x14ac:dyDescent="0.25">
      <c r="C658" s="82"/>
      <c r="H658" s="82"/>
      <c r="I658" s="82"/>
    </row>
    <row r="659" spans="3:9" ht="15.75" customHeight="1" x14ac:dyDescent="0.25">
      <c r="C659" s="82"/>
      <c r="H659" s="82"/>
      <c r="I659" s="82"/>
    </row>
    <row r="660" spans="3:9" ht="15.75" customHeight="1" x14ac:dyDescent="0.25">
      <c r="C660" s="82"/>
      <c r="H660" s="82"/>
      <c r="I660" s="82"/>
    </row>
    <row r="661" spans="3:9" ht="15.75" customHeight="1" x14ac:dyDescent="0.25">
      <c r="C661" s="82"/>
      <c r="H661" s="82"/>
      <c r="I661" s="82"/>
    </row>
    <row r="662" spans="3:9" ht="15.75" customHeight="1" x14ac:dyDescent="0.25">
      <c r="C662" s="82"/>
      <c r="H662" s="82"/>
      <c r="I662" s="82"/>
    </row>
    <row r="663" spans="3:9" ht="15.75" customHeight="1" x14ac:dyDescent="0.25">
      <c r="C663" s="82"/>
      <c r="H663" s="82"/>
      <c r="I663" s="82"/>
    </row>
    <row r="664" spans="3:9" ht="15.75" customHeight="1" x14ac:dyDescent="0.25">
      <c r="C664" s="82"/>
      <c r="H664" s="82"/>
      <c r="I664" s="82"/>
    </row>
    <row r="665" spans="3:9" ht="15.75" customHeight="1" x14ac:dyDescent="0.25">
      <c r="C665" s="82"/>
      <c r="H665" s="82"/>
      <c r="I665" s="82"/>
    </row>
    <row r="666" spans="3:9" ht="15.75" customHeight="1" x14ac:dyDescent="0.25">
      <c r="C666" s="82"/>
      <c r="H666" s="82"/>
      <c r="I666" s="82"/>
    </row>
    <row r="667" spans="3:9" ht="15.75" customHeight="1" x14ac:dyDescent="0.25">
      <c r="C667" s="82"/>
      <c r="H667" s="82"/>
      <c r="I667" s="82"/>
    </row>
    <row r="668" spans="3:9" ht="15.75" customHeight="1" x14ac:dyDescent="0.25">
      <c r="C668" s="82"/>
      <c r="H668" s="82"/>
      <c r="I668" s="82"/>
    </row>
    <row r="669" spans="3:9" ht="15.75" customHeight="1" x14ac:dyDescent="0.25">
      <c r="C669" s="82"/>
      <c r="H669" s="82"/>
      <c r="I669" s="82"/>
    </row>
    <row r="670" spans="3:9" ht="15.75" customHeight="1" x14ac:dyDescent="0.25">
      <c r="C670" s="82"/>
      <c r="H670" s="82"/>
      <c r="I670" s="82"/>
    </row>
    <row r="671" spans="3:9" ht="15.75" customHeight="1" x14ac:dyDescent="0.25">
      <c r="C671" s="82"/>
      <c r="H671" s="82"/>
      <c r="I671" s="82"/>
    </row>
    <row r="672" spans="3:9" ht="15.75" customHeight="1" x14ac:dyDescent="0.25">
      <c r="C672" s="82"/>
      <c r="H672" s="82"/>
      <c r="I672" s="82"/>
    </row>
    <row r="673" spans="3:9" ht="15.75" customHeight="1" x14ac:dyDescent="0.25">
      <c r="C673" s="82"/>
      <c r="H673" s="82"/>
      <c r="I673" s="82"/>
    </row>
    <row r="674" spans="3:9" ht="15.75" customHeight="1" x14ac:dyDescent="0.25">
      <c r="C674" s="82"/>
      <c r="H674" s="82"/>
      <c r="I674" s="82"/>
    </row>
    <row r="675" spans="3:9" ht="15.75" customHeight="1" x14ac:dyDescent="0.25">
      <c r="C675" s="82"/>
      <c r="H675" s="82"/>
      <c r="I675" s="82"/>
    </row>
    <row r="676" spans="3:9" ht="15.75" customHeight="1" x14ac:dyDescent="0.25">
      <c r="C676" s="82"/>
      <c r="H676" s="82"/>
      <c r="I676" s="82"/>
    </row>
    <row r="677" spans="3:9" ht="15.75" customHeight="1" x14ac:dyDescent="0.25">
      <c r="C677" s="82"/>
      <c r="H677" s="82"/>
      <c r="I677" s="82"/>
    </row>
    <row r="678" spans="3:9" ht="15.75" customHeight="1" x14ac:dyDescent="0.25">
      <c r="C678" s="82"/>
      <c r="H678" s="82"/>
      <c r="I678" s="82"/>
    </row>
    <row r="679" spans="3:9" ht="15.75" customHeight="1" x14ac:dyDescent="0.25">
      <c r="C679" s="82"/>
      <c r="H679" s="82"/>
      <c r="I679" s="82"/>
    </row>
    <row r="680" spans="3:9" ht="15.75" customHeight="1" x14ac:dyDescent="0.25">
      <c r="C680" s="82"/>
      <c r="H680" s="82"/>
      <c r="I680" s="82"/>
    </row>
    <row r="681" spans="3:9" ht="15.75" customHeight="1" x14ac:dyDescent="0.25">
      <c r="C681" s="82"/>
      <c r="H681" s="82"/>
      <c r="I681" s="82"/>
    </row>
    <row r="682" spans="3:9" ht="15.75" customHeight="1" x14ac:dyDescent="0.25">
      <c r="C682" s="82"/>
      <c r="H682" s="82"/>
      <c r="I682" s="82"/>
    </row>
    <row r="683" spans="3:9" ht="15.75" customHeight="1" x14ac:dyDescent="0.25">
      <c r="C683" s="82"/>
      <c r="H683" s="82"/>
      <c r="I683" s="82"/>
    </row>
    <row r="684" spans="3:9" ht="15.75" customHeight="1" x14ac:dyDescent="0.25">
      <c r="C684" s="82"/>
      <c r="H684" s="82"/>
      <c r="I684" s="82"/>
    </row>
    <row r="685" spans="3:9" ht="15.75" customHeight="1" x14ac:dyDescent="0.25">
      <c r="C685" s="82"/>
      <c r="H685" s="82"/>
      <c r="I685" s="82"/>
    </row>
    <row r="686" spans="3:9" ht="15.75" customHeight="1" x14ac:dyDescent="0.25">
      <c r="C686" s="82"/>
      <c r="H686" s="82"/>
      <c r="I686" s="82"/>
    </row>
    <row r="687" spans="3:9" ht="15.75" customHeight="1" x14ac:dyDescent="0.25">
      <c r="C687" s="82"/>
      <c r="H687" s="82"/>
      <c r="I687" s="82"/>
    </row>
    <row r="688" spans="3:9" ht="15.75" customHeight="1" x14ac:dyDescent="0.25">
      <c r="C688" s="82"/>
      <c r="H688" s="82"/>
      <c r="I688" s="82"/>
    </row>
    <row r="689" spans="3:9" ht="15.75" customHeight="1" x14ac:dyDescent="0.25">
      <c r="C689" s="82"/>
      <c r="H689" s="82"/>
      <c r="I689" s="82"/>
    </row>
    <row r="690" spans="3:9" ht="15.75" customHeight="1" x14ac:dyDescent="0.25">
      <c r="C690" s="82"/>
      <c r="H690" s="82"/>
      <c r="I690" s="82"/>
    </row>
    <row r="691" spans="3:9" ht="15.75" customHeight="1" x14ac:dyDescent="0.25">
      <c r="C691" s="82"/>
      <c r="H691" s="82"/>
      <c r="I691" s="82"/>
    </row>
    <row r="692" spans="3:9" ht="15.75" customHeight="1" x14ac:dyDescent="0.25">
      <c r="C692" s="82"/>
      <c r="H692" s="82"/>
      <c r="I692" s="82"/>
    </row>
    <row r="693" spans="3:9" ht="15.75" customHeight="1" x14ac:dyDescent="0.25">
      <c r="C693" s="82"/>
      <c r="H693" s="82"/>
      <c r="I693" s="82"/>
    </row>
    <row r="694" spans="3:9" ht="15.75" customHeight="1" x14ac:dyDescent="0.25">
      <c r="C694" s="82"/>
      <c r="H694" s="82"/>
      <c r="I694" s="82"/>
    </row>
    <row r="695" spans="3:9" ht="15.75" customHeight="1" x14ac:dyDescent="0.25">
      <c r="C695" s="82"/>
      <c r="H695" s="82"/>
      <c r="I695" s="82"/>
    </row>
    <row r="696" spans="3:9" ht="15.75" customHeight="1" x14ac:dyDescent="0.25">
      <c r="C696" s="82"/>
      <c r="H696" s="82"/>
      <c r="I696" s="82"/>
    </row>
    <row r="697" spans="3:9" ht="15.75" customHeight="1" x14ac:dyDescent="0.25">
      <c r="C697" s="82"/>
      <c r="H697" s="82"/>
      <c r="I697" s="82"/>
    </row>
    <row r="698" spans="3:9" ht="15.75" customHeight="1" x14ac:dyDescent="0.25">
      <c r="C698" s="82"/>
      <c r="H698" s="82"/>
      <c r="I698" s="82"/>
    </row>
    <row r="699" spans="3:9" ht="15.75" customHeight="1" x14ac:dyDescent="0.25">
      <c r="C699" s="82"/>
      <c r="H699" s="82"/>
      <c r="I699" s="82"/>
    </row>
    <row r="700" spans="3:9" ht="15.75" customHeight="1" x14ac:dyDescent="0.25">
      <c r="C700" s="82"/>
      <c r="H700" s="82"/>
      <c r="I700" s="82"/>
    </row>
    <row r="701" spans="3:9" ht="15.75" customHeight="1" x14ac:dyDescent="0.25">
      <c r="C701" s="82"/>
      <c r="H701" s="82"/>
      <c r="I701" s="82"/>
    </row>
    <row r="702" spans="3:9" ht="15.75" customHeight="1" x14ac:dyDescent="0.25">
      <c r="C702" s="82"/>
      <c r="H702" s="82"/>
      <c r="I702" s="82"/>
    </row>
    <row r="703" spans="3:9" ht="15.75" customHeight="1" x14ac:dyDescent="0.25">
      <c r="C703" s="82"/>
      <c r="H703" s="82"/>
      <c r="I703" s="82"/>
    </row>
    <row r="704" spans="3:9" ht="15.75" customHeight="1" x14ac:dyDescent="0.25">
      <c r="C704" s="82"/>
      <c r="H704" s="82"/>
      <c r="I704" s="82"/>
    </row>
    <row r="705" spans="3:9" ht="15.75" customHeight="1" x14ac:dyDescent="0.25">
      <c r="C705" s="82"/>
      <c r="H705" s="82"/>
      <c r="I705" s="82"/>
    </row>
    <row r="706" spans="3:9" ht="15.75" customHeight="1" x14ac:dyDescent="0.25">
      <c r="C706" s="82"/>
      <c r="H706" s="82"/>
      <c r="I706" s="82"/>
    </row>
    <row r="707" spans="3:9" ht="15.75" customHeight="1" x14ac:dyDescent="0.25">
      <c r="C707" s="82"/>
      <c r="H707" s="82"/>
      <c r="I707" s="82"/>
    </row>
    <row r="708" spans="3:9" ht="15.75" customHeight="1" x14ac:dyDescent="0.25">
      <c r="C708" s="82"/>
      <c r="H708" s="82"/>
      <c r="I708" s="82"/>
    </row>
    <row r="709" spans="3:9" ht="15.75" customHeight="1" x14ac:dyDescent="0.25">
      <c r="C709" s="82"/>
      <c r="H709" s="82"/>
      <c r="I709" s="82"/>
    </row>
    <row r="710" spans="3:9" ht="15.75" customHeight="1" x14ac:dyDescent="0.25">
      <c r="C710" s="82"/>
      <c r="H710" s="82"/>
      <c r="I710" s="82"/>
    </row>
    <row r="711" spans="3:9" ht="15.75" customHeight="1" x14ac:dyDescent="0.25">
      <c r="C711" s="82"/>
      <c r="H711" s="82"/>
      <c r="I711" s="82"/>
    </row>
    <row r="712" spans="3:9" ht="15.75" customHeight="1" x14ac:dyDescent="0.25">
      <c r="C712" s="82"/>
      <c r="H712" s="82"/>
      <c r="I712" s="82"/>
    </row>
    <row r="713" spans="3:9" ht="15.75" customHeight="1" x14ac:dyDescent="0.25">
      <c r="C713" s="82"/>
      <c r="H713" s="82"/>
      <c r="I713" s="82"/>
    </row>
    <row r="714" spans="3:9" ht="15.75" customHeight="1" x14ac:dyDescent="0.25">
      <c r="C714" s="82"/>
      <c r="H714" s="82"/>
      <c r="I714" s="82"/>
    </row>
    <row r="715" spans="3:9" ht="15.75" customHeight="1" x14ac:dyDescent="0.25">
      <c r="C715" s="82"/>
      <c r="H715" s="82"/>
      <c r="I715" s="82"/>
    </row>
    <row r="716" spans="3:9" ht="15.75" customHeight="1" x14ac:dyDescent="0.25">
      <c r="C716" s="82"/>
      <c r="H716" s="82"/>
      <c r="I716" s="82"/>
    </row>
    <row r="717" spans="3:9" ht="15.75" customHeight="1" x14ac:dyDescent="0.25">
      <c r="C717" s="82"/>
      <c r="H717" s="82"/>
      <c r="I717" s="82"/>
    </row>
    <row r="718" spans="3:9" ht="15.75" customHeight="1" x14ac:dyDescent="0.25">
      <c r="C718" s="82"/>
      <c r="H718" s="82"/>
      <c r="I718" s="82"/>
    </row>
    <row r="719" spans="3:9" ht="15.75" customHeight="1" x14ac:dyDescent="0.25">
      <c r="C719" s="82"/>
      <c r="H719" s="82"/>
      <c r="I719" s="82"/>
    </row>
    <row r="720" spans="3:9" ht="15.75" customHeight="1" x14ac:dyDescent="0.25">
      <c r="C720" s="82"/>
      <c r="H720" s="82"/>
      <c r="I720" s="82"/>
    </row>
    <row r="721" spans="3:9" ht="15.75" customHeight="1" x14ac:dyDescent="0.25">
      <c r="C721" s="82"/>
      <c r="H721" s="82"/>
      <c r="I721" s="82"/>
    </row>
    <row r="722" spans="3:9" ht="15.75" customHeight="1" x14ac:dyDescent="0.25">
      <c r="C722" s="82"/>
      <c r="H722" s="82"/>
      <c r="I722" s="82"/>
    </row>
    <row r="723" spans="3:9" ht="15.75" customHeight="1" x14ac:dyDescent="0.25">
      <c r="C723" s="82"/>
      <c r="H723" s="82"/>
      <c r="I723" s="82"/>
    </row>
    <row r="724" spans="3:9" ht="15.75" customHeight="1" x14ac:dyDescent="0.25">
      <c r="C724" s="82"/>
      <c r="H724" s="82"/>
      <c r="I724" s="82"/>
    </row>
    <row r="725" spans="3:9" ht="15.75" customHeight="1" x14ac:dyDescent="0.25">
      <c r="C725" s="82"/>
      <c r="H725" s="82"/>
      <c r="I725" s="82"/>
    </row>
    <row r="726" spans="3:9" ht="15.75" customHeight="1" x14ac:dyDescent="0.25">
      <c r="C726" s="82"/>
      <c r="H726" s="82"/>
      <c r="I726" s="82"/>
    </row>
    <row r="727" spans="3:9" ht="15.75" customHeight="1" x14ac:dyDescent="0.25">
      <c r="C727" s="82"/>
      <c r="H727" s="82"/>
      <c r="I727" s="82"/>
    </row>
    <row r="728" spans="3:9" ht="15.75" customHeight="1" x14ac:dyDescent="0.25">
      <c r="C728" s="82"/>
      <c r="H728" s="82"/>
      <c r="I728" s="82"/>
    </row>
    <row r="729" spans="3:9" ht="15.75" customHeight="1" x14ac:dyDescent="0.25">
      <c r="C729" s="82"/>
      <c r="H729" s="82"/>
      <c r="I729" s="82"/>
    </row>
    <row r="730" spans="3:9" ht="15.75" customHeight="1" x14ac:dyDescent="0.25">
      <c r="C730" s="82"/>
      <c r="H730" s="82"/>
      <c r="I730" s="82"/>
    </row>
    <row r="731" spans="3:9" ht="15.75" customHeight="1" x14ac:dyDescent="0.25">
      <c r="C731" s="82"/>
      <c r="H731" s="82"/>
      <c r="I731" s="82"/>
    </row>
    <row r="732" spans="3:9" ht="15.75" customHeight="1" x14ac:dyDescent="0.25">
      <c r="C732" s="82"/>
      <c r="H732" s="82"/>
      <c r="I732" s="82"/>
    </row>
    <row r="733" spans="3:9" ht="15.75" customHeight="1" x14ac:dyDescent="0.25">
      <c r="C733" s="82"/>
      <c r="H733" s="82"/>
      <c r="I733" s="82"/>
    </row>
    <row r="734" spans="3:9" ht="15.75" customHeight="1" x14ac:dyDescent="0.25">
      <c r="C734" s="82"/>
      <c r="H734" s="82"/>
      <c r="I734" s="82"/>
    </row>
    <row r="735" spans="3:9" ht="15.75" customHeight="1" x14ac:dyDescent="0.25">
      <c r="C735" s="82"/>
      <c r="H735" s="82"/>
      <c r="I735" s="82"/>
    </row>
    <row r="736" spans="3:9" ht="15.75" customHeight="1" x14ac:dyDescent="0.25">
      <c r="C736" s="82"/>
      <c r="H736" s="82"/>
      <c r="I736" s="82"/>
    </row>
    <row r="737" spans="3:9" ht="15.75" customHeight="1" x14ac:dyDescent="0.25">
      <c r="C737" s="82"/>
      <c r="H737" s="82"/>
      <c r="I737" s="82"/>
    </row>
    <row r="738" spans="3:9" ht="15.75" customHeight="1" x14ac:dyDescent="0.25">
      <c r="C738" s="82"/>
      <c r="H738" s="82"/>
      <c r="I738" s="82"/>
    </row>
    <row r="739" spans="3:9" ht="15.75" customHeight="1" x14ac:dyDescent="0.25">
      <c r="C739" s="82"/>
      <c r="H739" s="82"/>
      <c r="I739" s="82"/>
    </row>
    <row r="740" spans="3:9" ht="15.75" customHeight="1" x14ac:dyDescent="0.25">
      <c r="C740" s="82"/>
      <c r="H740" s="82"/>
      <c r="I740" s="82"/>
    </row>
    <row r="741" spans="3:9" ht="15.75" customHeight="1" x14ac:dyDescent="0.25">
      <c r="C741" s="82"/>
      <c r="H741" s="82"/>
      <c r="I741" s="82"/>
    </row>
    <row r="742" spans="3:9" ht="15.75" customHeight="1" x14ac:dyDescent="0.25">
      <c r="C742" s="82"/>
      <c r="H742" s="82"/>
      <c r="I742" s="82"/>
    </row>
    <row r="743" spans="3:9" ht="15.75" customHeight="1" x14ac:dyDescent="0.25">
      <c r="C743" s="82"/>
      <c r="H743" s="82"/>
      <c r="I743" s="82"/>
    </row>
    <row r="744" spans="3:9" ht="15.75" customHeight="1" x14ac:dyDescent="0.25">
      <c r="C744" s="82"/>
      <c r="H744" s="82"/>
      <c r="I744" s="82"/>
    </row>
    <row r="745" spans="3:9" ht="15.75" customHeight="1" x14ac:dyDescent="0.25">
      <c r="C745" s="82"/>
      <c r="H745" s="82"/>
      <c r="I745" s="82"/>
    </row>
    <row r="746" spans="3:9" ht="15.75" customHeight="1" x14ac:dyDescent="0.25">
      <c r="C746" s="82"/>
      <c r="H746" s="82"/>
      <c r="I746" s="82"/>
    </row>
    <row r="747" spans="3:9" ht="15.75" customHeight="1" x14ac:dyDescent="0.25">
      <c r="C747" s="82"/>
      <c r="H747" s="82"/>
      <c r="I747" s="82"/>
    </row>
    <row r="748" spans="3:9" ht="15.75" customHeight="1" x14ac:dyDescent="0.25">
      <c r="C748" s="82"/>
      <c r="H748" s="82"/>
      <c r="I748" s="82"/>
    </row>
    <row r="749" spans="3:9" ht="15.75" customHeight="1" x14ac:dyDescent="0.25">
      <c r="C749" s="82"/>
      <c r="H749" s="82"/>
      <c r="I749" s="82"/>
    </row>
    <row r="750" spans="3:9" ht="15.75" customHeight="1" x14ac:dyDescent="0.25">
      <c r="C750" s="82"/>
      <c r="H750" s="82"/>
      <c r="I750" s="82"/>
    </row>
    <row r="751" spans="3:9" ht="15.75" customHeight="1" x14ac:dyDescent="0.25">
      <c r="C751" s="82"/>
      <c r="H751" s="82"/>
      <c r="I751" s="82"/>
    </row>
    <row r="752" spans="3:9" ht="15.75" customHeight="1" x14ac:dyDescent="0.25">
      <c r="C752" s="82"/>
      <c r="H752" s="82"/>
      <c r="I752" s="82"/>
    </row>
    <row r="753" spans="3:9" ht="15.75" customHeight="1" x14ac:dyDescent="0.25">
      <c r="C753" s="82"/>
      <c r="H753" s="82"/>
      <c r="I753" s="82"/>
    </row>
    <row r="754" spans="3:9" ht="15.75" customHeight="1" x14ac:dyDescent="0.25">
      <c r="C754" s="82"/>
      <c r="H754" s="82"/>
      <c r="I754" s="82"/>
    </row>
    <row r="755" spans="3:9" ht="15.75" customHeight="1" x14ac:dyDescent="0.25">
      <c r="C755" s="82"/>
      <c r="H755" s="82"/>
      <c r="I755" s="82"/>
    </row>
    <row r="756" spans="3:9" ht="15.75" customHeight="1" x14ac:dyDescent="0.25">
      <c r="C756" s="82"/>
      <c r="H756" s="82"/>
      <c r="I756" s="82"/>
    </row>
    <row r="757" spans="3:9" ht="15.75" customHeight="1" x14ac:dyDescent="0.25">
      <c r="C757" s="82"/>
      <c r="H757" s="82"/>
      <c r="I757" s="82"/>
    </row>
    <row r="758" spans="3:9" ht="15.75" customHeight="1" x14ac:dyDescent="0.25">
      <c r="C758" s="82"/>
      <c r="H758" s="82"/>
      <c r="I758" s="82"/>
    </row>
    <row r="759" spans="3:9" ht="15.75" customHeight="1" x14ac:dyDescent="0.25">
      <c r="C759" s="82"/>
      <c r="H759" s="82"/>
      <c r="I759" s="82"/>
    </row>
    <row r="760" spans="3:9" ht="15.75" customHeight="1" x14ac:dyDescent="0.25">
      <c r="C760" s="82"/>
      <c r="H760" s="82"/>
      <c r="I760" s="82"/>
    </row>
    <row r="761" spans="3:9" ht="15.75" customHeight="1" x14ac:dyDescent="0.25">
      <c r="C761" s="82"/>
      <c r="H761" s="82"/>
      <c r="I761" s="82"/>
    </row>
    <row r="762" spans="3:9" ht="15.75" customHeight="1" x14ac:dyDescent="0.25">
      <c r="C762" s="82"/>
      <c r="H762" s="82"/>
      <c r="I762" s="82"/>
    </row>
    <row r="763" spans="3:9" ht="15.75" customHeight="1" x14ac:dyDescent="0.25">
      <c r="C763" s="82"/>
      <c r="H763" s="82"/>
      <c r="I763" s="82"/>
    </row>
    <row r="764" spans="3:9" ht="15.75" customHeight="1" x14ac:dyDescent="0.25">
      <c r="C764" s="82"/>
      <c r="H764" s="82"/>
      <c r="I764" s="82"/>
    </row>
    <row r="765" spans="3:9" ht="15.75" customHeight="1" x14ac:dyDescent="0.25">
      <c r="C765" s="82"/>
      <c r="H765" s="82"/>
      <c r="I765" s="82"/>
    </row>
    <row r="766" spans="3:9" ht="15.75" customHeight="1" x14ac:dyDescent="0.25">
      <c r="C766" s="82"/>
      <c r="H766" s="82"/>
      <c r="I766" s="82"/>
    </row>
    <row r="767" spans="3:9" ht="15.75" customHeight="1" x14ac:dyDescent="0.25">
      <c r="C767" s="82"/>
      <c r="H767" s="82"/>
      <c r="I767" s="82"/>
    </row>
    <row r="768" spans="3:9" ht="15.75" customHeight="1" x14ac:dyDescent="0.25">
      <c r="C768" s="82"/>
      <c r="H768" s="82"/>
      <c r="I768" s="82"/>
    </row>
    <row r="769" spans="3:9" ht="15.75" customHeight="1" x14ac:dyDescent="0.25">
      <c r="C769" s="82"/>
      <c r="H769" s="82"/>
      <c r="I769" s="82"/>
    </row>
    <row r="770" spans="3:9" ht="15.75" customHeight="1" x14ac:dyDescent="0.25">
      <c r="C770" s="82"/>
      <c r="H770" s="82"/>
      <c r="I770" s="82"/>
    </row>
    <row r="771" spans="3:9" ht="15.75" customHeight="1" x14ac:dyDescent="0.25">
      <c r="C771" s="82"/>
      <c r="H771" s="82"/>
      <c r="I771" s="82"/>
    </row>
    <row r="772" spans="3:9" ht="15.75" customHeight="1" x14ac:dyDescent="0.25">
      <c r="C772" s="82"/>
      <c r="H772" s="82"/>
      <c r="I772" s="82"/>
    </row>
    <row r="773" spans="3:9" ht="15.75" customHeight="1" x14ac:dyDescent="0.25">
      <c r="C773" s="82"/>
      <c r="H773" s="82"/>
      <c r="I773" s="82"/>
    </row>
    <row r="774" spans="3:9" ht="15.75" customHeight="1" x14ac:dyDescent="0.25">
      <c r="C774" s="82"/>
      <c r="H774" s="82"/>
      <c r="I774" s="82"/>
    </row>
    <row r="775" spans="3:9" ht="15.75" customHeight="1" x14ac:dyDescent="0.25">
      <c r="C775" s="82"/>
      <c r="H775" s="82"/>
      <c r="I775" s="82"/>
    </row>
    <row r="776" spans="3:9" ht="15.75" customHeight="1" x14ac:dyDescent="0.25">
      <c r="C776" s="82"/>
      <c r="H776" s="82"/>
      <c r="I776" s="82"/>
    </row>
    <row r="777" spans="3:9" ht="15.75" customHeight="1" x14ac:dyDescent="0.25">
      <c r="C777" s="82"/>
      <c r="H777" s="82"/>
      <c r="I777" s="82"/>
    </row>
    <row r="778" spans="3:9" ht="15.75" customHeight="1" x14ac:dyDescent="0.25">
      <c r="C778" s="82"/>
      <c r="H778" s="82"/>
      <c r="I778" s="82"/>
    </row>
    <row r="779" spans="3:9" ht="15.75" customHeight="1" x14ac:dyDescent="0.25">
      <c r="C779" s="82"/>
      <c r="H779" s="82"/>
      <c r="I779" s="82"/>
    </row>
    <row r="780" spans="3:9" ht="15.75" customHeight="1" x14ac:dyDescent="0.25">
      <c r="C780" s="82"/>
      <c r="H780" s="82"/>
      <c r="I780" s="82"/>
    </row>
    <row r="781" spans="3:9" ht="15.75" customHeight="1" x14ac:dyDescent="0.25">
      <c r="C781" s="82"/>
      <c r="H781" s="82"/>
      <c r="I781" s="82"/>
    </row>
    <row r="782" spans="3:9" ht="15.75" customHeight="1" x14ac:dyDescent="0.25">
      <c r="C782" s="82"/>
      <c r="H782" s="82"/>
      <c r="I782" s="82"/>
    </row>
    <row r="783" spans="3:9" ht="15.75" customHeight="1" x14ac:dyDescent="0.25">
      <c r="C783" s="82"/>
      <c r="H783" s="82"/>
      <c r="I783" s="82"/>
    </row>
    <row r="784" spans="3:9" ht="15.75" customHeight="1" x14ac:dyDescent="0.25">
      <c r="C784" s="82"/>
      <c r="H784" s="82"/>
      <c r="I784" s="82"/>
    </row>
    <row r="785" spans="3:9" ht="15.75" customHeight="1" x14ac:dyDescent="0.25">
      <c r="C785" s="82"/>
      <c r="H785" s="82"/>
      <c r="I785" s="82"/>
    </row>
    <row r="786" spans="3:9" ht="15.75" customHeight="1" x14ac:dyDescent="0.25">
      <c r="C786" s="82"/>
      <c r="H786" s="82"/>
      <c r="I786" s="82"/>
    </row>
    <row r="787" spans="3:9" ht="15.75" customHeight="1" x14ac:dyDescent="0.25">
      <c r="C787" s="82"/>
      <c r="H787" s="82"/>
      <c r="I787" s="82"/>
    </row>
    <row r="788" spans="3:9" ht="15.75" customHeight="1" x14ac:dyDescent="0.25">
      <c r="C788" s="82"/>
      <c r="H788" s="82"/>
      <c r="I788" s="82"/>
    </row>
    <row r="789" spans="3:9" ht="15.75" customHeight="1" x14ac:dyDescent="0.25">
      <c r="C789" s="82"/>
      <c r="H789" s="82"/>
      <c r="I789" s="82"/>
    </row>
    <row r="790" spans="3:9" ht="15.75" customHeight="1" x14ac:dyDescent="0.25">
      <c r="C790" s="82"/>
      <c r="H790" s="82"/>
      <c r="I790" s="82"/>
    </row>
    <row r="791" spans="3:9" ht="15.75" customHeight="1" x14ac:dyDescent="0.25">
      <c r="C791" s="82"/>
      <c r="H791" s="82"/>
      <c r="I791" s="82"/>
    </row>
    <row r="792" spans="3:9" ht="15.75" customHeight="1" x14ac:dyDescent="0.25">
      <c r="C792" s="82"/>
      <c r="H792" s="82"/>
      <c r="I792" s="82"/>
    </row>
    <row r="793" spans="3:9" ht="15.75" customHeight="1" x14ac:dyDescent="0.25">
      <c r="C793" s="82"/>
      <c r="H793" s="82"/>
      <c r="I793" s="82"/>
    </row>
    <row r="794" spans="3:9" ht="15.75" customHeight="1" x14ac:dyDescent="0.25">
      <c r="C794" s="82"/>
      <c r="H794" s="82"/>
      <c r="I794" s="82"/>
    </row>
    <row r="795" spans="3:9" ht="15.75" customHeight="1" x14ac:dyDescent="0.25">
      <c r="C795" s="82"/>
      <c r="H795" s="82"/>
      <c r="I795" s="82"/>
    </row>
    <row r="796" spans="3:9" ht="15.75" customHeight="1" x14ac:dyDescent="0.25">
      <c r="C796" s="82"/>
      <c r="H796" s="82"/>
      <c r="I796" s="82"/>
    </row>
    <row r="797" spans="3:9" ht="15.75" customHeight="1" x14ac:dyDescent="0.25">
      <c r="C797" s="82"/>
      <c r="H797" s="82"/>
      <c r="I797" s="82"/>
    </row>
    <row r="798" spans="3:9" ht="15.75" customHeight="1" x14ac:dyDescent="0.25">
      <c r="C798" s="82"/>
      <c r="H798" s="82"/>
      <c r="I798" s="82"/>
    </row>
    <row r="799" spans="3:9" ht="15.75" customHeight="1" x14ac:dyDescent="0.25">
      <c r="C799" s="82"/>
      <c r="H799" s="82"/>
      <c r="I799" s="82"/>
    </row>
    <row r="800" spans="3:9" ht="15.75" customHeight="1" x14ac:dyDescent="0.25">
      <c r="C800" s="82"/>
      <c r="H800" s="82"/>
      <c r="I800" s="82"/>
    </row>
    <row r="801" spans="3:9" ht="15.75" customHeight="1" x14ac:dyDescent="0.25">
      <c r="C801" s="82"/>
      <c r="H801" s="82"/>
      <c r="I801" s="82"/>
    </row>
    <row r="802" spans="3:9" ht="15.75" customHeight="1" x14ac:dyDescent="0.25">
      <c r="C802" s="82"/>
      <c r="H802" s="82"/>
      <c r="I802" s="82"/>
    </row>
    <row r="803" spans="3:9" ht="15.75" customHeight="1" x14ac:dyDescent="0.25">
      <c r="C803" s="82"/>
      <c r="H803" s="82"/>
      <c r="I803" s="82"/>
    </row>
    <row r="804" spans="3:9" ht="15.75" customHeight="1" x14ac:dyDescent="0.25">
      <c r="C804" s="82"/>
      <c r="H804" s="82"/>
      <c r="I804" s="82"/>
    </row>
    <row r="805" spans="3:9" ht="15.75" customHeight="1" x14ac:dyDescent="0.25">
      <c r="C805" s="82"/>
      <c r="H805" s="82"/>
      <c r="I805" s="82"/>
    </row>
    <row r="806" spans="3:9" ht="15.75" customHeight="1" x14ac:dyDescent="0.25">
      <c r="C806" s="82"/>
      <c r="H806" s="82"/>
      <c r="I806" s="82"/>
    </row>
    <row r="807" spans="3:9" ht="15.75" customHeight="1" x14ac:dyDescent="0.25">
      <c r="C807" s="82"/>
      <c r="H807" s="82"/>
      <c r="I807" s="82"/>
    </row>
    <row r="808" spans="3:9" ht="15.75" customHeight="1" x14ac:dyDescent="0.25">
      <c r="C808" s="82"/>
      <c r="H808" s="82"/>
      <c r="I808" s="82"/>
    </row>
    <row r="809" spans="3:9" ht="15.75" customHeight="1" x14ac:dyDescent="0.25">
      <c r="C809" s="82"/>
      <c r="H809" s="82"/>
      <c r="I809" s="82"/>
    </row>
    <row r="810" spans="3:9" ht="15.75" customHeight="1" x14ac:dyDescent="0.25">
      <c r="C810" s="82"/>
      <c r="H810" s="82"/>
      <c r="I810" s="82"/>
    </row>
    <row r="811" spans="3:9" ht="15.75" customHeight="1" x14ac:dyDescent="0.25">
      <c r="C811" s="82"/>
      <c r="H811" s="82"/>
      <c r="I811" s="82"/>
    </row>
    <row r="812" spans="3:9" ht="15.75" customHeight="1" x14ac:dyDescent="0.25">
      <c r="C812" s="82"/>
      <c r="H812" s="82"/>
      <c r="I812" s="82"/>
    </row>
    <row r="813" spans="3:9" ht="15.75" customHeight="1" x14ac:dyDescent="0.25">
      <c r="C813" s="82"/>
      <c r="H813" s="82"/>
      <c r="I813" s="82"/>
    </row>
    <row r="814" spans="3:9" ht="15.75" customHeight="1" x14ac:dyDescent="0.25">
      <c r="C814" s="82"/>
      <c r="H814" s="82"/>
      <c r="I814" s="82"/>
    </row>
    <row r="815" spans="3:9" ht="15.75" customHeight="1" x14ac:dyDescent="0.25">
      <c r="C815" s="82"/>
      <c r="H815" s="82"/>
      <c r="I815" s="82"/>
    </row>
    <row r="816" spans="3:9" ht="15.75" customHeight="1" x14ac:dyDescent="0.25">
      <c r="C816" s="82"/>
      <c r="H816" s="82"/>
      <c r="I816" s="82"/>
    </row>
    <row r="817" spans="3:9" ht="15.75" customHeight="1" x14ac:dyDescent="0.25">
      <c r="C817" s="82"/>
      <c r="H817" s="82"/>
      <c r="I817" s="82"/>
    </row>
    <row r="818" spans="3:9" ht="15.75" customHeight="1" x14ac:dyDescent="0.25">
      <c r="C818" s="82"/>
      <c r="H818" s="82"/>
      <c r="I818" s="82"/>
    </row>
    <row r="819" spans="3:9" ht="15.75" customHeight="1" x14ac:dyDescent="0.25">
      <c r="C819" s="82"/>
      <c r="H819" s="82"/>
      <c r="I819" s="82"/>
    </row>
    <row r="820" spans="3:9" ht="15.75" customHeight="1" x14ac:dyDescent="0.25">
      <c r="C820" s="82"/>
      <c r="H820" s="82"/>
      <c r="I820" s="82"/>
    </row>
    <row r="821" spans="3:9" ht="15.75" customHeight="1" x14ac:dyDescent="0.25">
      <c r="C821" s="82"/>
      <c r="H821" s="82"/>
      <c r="I821" s="82"/>
    </row>
    <row r="822" spans="3:9" ht="15.75" customHeight="1" x14ac:dyDescent="0.25">
      <c r="C822" s="82"/>
      <c r="H822" s="82"/>
      <c r="I822" s="82"/>
    </row>
    <row r="823" spans="3:9" ht="15.75" customHeight="1" x14ac:dyDescent="0.25">
      <c r="C823" s="82"/>
      <c r="H823" s="82"/>
      <c r="I823" s="82"/>
    </row>
    <row r="824" spans="3:9" ht="15.75" customHeight="1" x14ac:dyDescent="0.25">
      <c r="C824" s="82"/>
      <c r="H824" s="82"/>
      <c r="I824" s="82"/>
    </row>
    <row r="825" spans="3:9" ht="15.75" customHeight="1" x14ac:dyDescent="0.25">
      <c r="C825" s="82"/>
      <c r="H825" s="82"/>
      <c r="I825" s="82"/>
    </row>
    <row r="826" spans="3:9" ht="15.75" customHeight="1" x14ac:dyDescent="0.25">
      <c r="C826" s="82"/>
      <c r="H826" s="82"/>
      <c r="I826" s="82"/>
    </row>
    <row r="827" spans="3:9" ht="15.75" customHeight="1" x14ac:dyDescent="0.25">
      <c r="C827" s="82"/>
      <c r="H827" s="82"/>
      <c r="I827" s="82"/>
    </row>
    <row r="828" spans="3:9" ht="15.75" customHeight="1" x14ac:dyDescent="0.25">
      <c r="C828" s="82"/>
      <c r="H828" s="82"/>
      <c r="I828" s="82"/>
    </row>
    <row r="829" spans="3:9" ht="15.75" customHeight="1" x14ac:dyDescent="0.25">
      <c r="C829" s="82"/>
      <c r="H829" s="82"/>
      <c r="I829" s="82"/>
    </row>
    <row r="830" spans="3:9" ht="15.75" customHeight="1" x14ac:dyDescent="0.25">
      <c r="C830" s="82"/>
      <c r="H830" s="82"/>
      <c r="I830" s="82"/>
    </row>
    <row r="831" spans="3:9" ht="15.75" customHeight="1" x14ac:dyDescent="0.25">
      <c r="C831" s="82"/>
      <c r="H831" s="82"/>
      <c r="I831" s="82"/>
    </row>
    <row r="832" spans="3:9" ht="15.75" customHeight="1" x14ac:dyDescent="0.25">
      <c r="C832" s="82"/>
      <c r="H832" s="82"/>
      <c r="I832" s="82"/>
    </row>
    <row r="833" spans="3:9" ht="15.75" customHeight="1" x14ac:dyDescent="0.25">
      <c r="C833" s="82"/>
      <c r="H833" s="82"/>
      <c r="I833" s="82"/>
    </row>
    <row r="834" spans="3:9" ht="15.75" customHeight="1" x14ac:dyDescent="0.25">
      <c r="C834" s="82"/>
      <c r="H834" s="82"/>
      <c r="I834" s="82"/>
    </row>
    <row r="835" spans="3:9" ht="15.75" customHeight="1" x14ac:dyDescent="0.25">
      <c r="C835" s="82"/>
      <c r="H835" s="82"/>
      <c r="I835" s="82"/>
    </row>
    <row r="836" spans="3:9" ht="15.75" customHeight="1" x14ac:dyDescent="0.25">
      <c r="C836" s="82"/>
      <c r="H836" s="82"/>
      <c r="I836" s="82"/>
    </row>
    <row r="837" spans="3:9" ht="15.75" customHeight="1" x14ac:dyDescent="0.25">
      <c r="C837" s="82"/>
      <c r="H837" s="82"/>
      <c r="I837" s="82"/>
    </row>
    <row r="838" spans="3:9" ht="15.75" customHeight="1" x14ac:dyDescent="0.25">
      <c r="C838" s="82"/>
      <c r="H838" s="82"/>
      <c r="I838" s="82"/>
    </row>
    <row r="839" spans="3:9" ht="15.75" customHeight="1" x14ac:dyDescent="0.25">
      <c r="C839" s="82"/>
      <c r="H839" s="82"/>
      <c r="I839" s="82"/>
    </row>
    <row r="840" spans="3:9" ht="15.75" customHeight="1" x14ac:dyDescent="0.25">
      <c r="C840" s="82"/>
      <c r="H840" s="82"/>
      <c r="I840" s="82"/>
    </row>
    <row r="841" spans="3:9" ht="15.75" customHeight="1" x14ac:dyDescent="0.25">
      <c r="C841" s="82"/>
      <c r="H841" s="82"/>
      <c r="I841" s="82"/>
    </row>
    <row r="842" spans="3:9" ht="15.75" customHeight="1" x14ac:dyDescent="0.25">
      <c r="C842" s="82"/>
      <c r="H842" s="82"/>
      <c r="I842" s="82"/>
    </row>
    <row r="843" spans="3:9" ht="15.75" customHeight="1" x14ac:dyDescent="0.25">
      <c r="C843" s="82"/>
      <c r="H843" s="82"/>
      <c r="I843" s="82"/>
    </row>
    <row r="844" spans="3:9" ht="15.75" customHeight="1" x14ac:dyDescent="0.25">
      <c r="C844" s="82"/>
      <c r="H844" s="82"/>
      <c r="I844" s="82"/>
    </row>
    <row r="845" spans="3:9" ht="15.75" customHeight="1" x14ac:dyDescent="0.25">
      <c r="C845" s="82"/>
      <c r="H845" s="82"/>
      <c r="I845" s="82"/>
    </row>
    <row r="846" spans="3:9" ht="15.75" customHeight="1" x14ac:dyDescent="0.25">
      <c r="C846" s="82"/>
      <c r="H846" s="82"/>
      <c r="I846" s="82"/>
    </row>
    <row r="847" spans="3:9" ht="15.75" customHeight="1" x14ac:dyDescent="0.25">
      <c r="C847" s="82"/>
      <c r="H847" s="82"/>
      <c r="I847" s="82"/>
    </row>
    <row r="848" spans="3:9" ht="15.75" customHeight="1" x14ac:dyDescent="0.25">
      <c r="C848" s="82"/>
      <c r="H848" s="82"/>
      <c r="I848" s="82"/>
    </row>
    <row r="849" spans="3:9" ht="15.75" customHeight="1" x14ac:dyDescent="0.25">
      <c r="C849" s="82"/>
      <c r="H849" s="82"/>
      <c r="I849" s="82"/>
    </row>
    <row r="850" spans="3:9" ht="15.75" customHeight="1" x14ac:dyDescent="0.25">
      <c r="C850" s="82"/>
      <c r="H850" s="82"/>
      <c r="I850" s="82"/>
    </row>
    <row r="851" spans="3:9" ht="15.75" customHeight="1" x14ac:dyDescent="0.25">
      <c r="C851" s="82"/>
      <c r="H851" s="82"/>
      <c r="I851" s="82"/>
    </row>
    <row r="852" spans="3:9" ht="15.75" customHeight="1" x14ac:dyDescent="0.25">
      <c r="C852" s="82"/>
      <c r="H852" s="82"/>
      <c r="I852" s="82"/>
    </row>
    <row r="853" spans="3:9" ht="15.75" customHeight="1" x14ac:dyDescent="0.25">
      <c r="C853" s="82"/>
      <c r="H853" s="82"/>
      <c r="I853" s="82"/>
    </row>
    <row r="854" spans="3:9" ht="15.75" customHeight="1" x14ac:dyDescent="0.25">
      <c r="C854" s="82"/>
      <c r="H854" s="82"/>
      <c r="I854" s="82"/>
    </row>
    <row r="855" spans="3:9" ht="15.75" customHeight="1" x14ac:dyDescent="0.25">
      <c r="C855" s="82"/>
      <c r="H855" s="82"/>
      <c r="I855" s="82"/>
    </row>
    <row r="856" spans="3:9" ht="15.75" customHeight="1" x14ac:dyDescent="0.25">
      <c r="C856" s="82"/>
      <c r="H856" s="82"/>
      <c r="I856" s="82"/>
    </row>
    <row r="857" spans="3:9" ht="15.75" customHeight="1" x14ac:dyDescent="0.25">
      <c r="C857" s="82"/>
      <c r="H857" s="82"/>
      <c r="I857" s="82"/>
    </row>
    <row r="858" spans="3:9" ht="15.75" customHeight="1" x14ac:dyDescent="0.25">
      <c r="C858" s="82"/>
      <c r="H858" s="82"/>
      <c r="I858" s="82"/>
    </row>
    <row r="859" spans="3:9" ht="15.75" customHeight="1" x14ac:dyDescent="0.25">
      <c r="C859" s="82"/>
      <c r="H859" s="82"/>
      <c r="I859" s="82"/>
    </row>
    <row r="860" spans="3:9" ht="15.75" customHeight="1" x14ac:dyDescent="0.25">
      <c r="C860" s="82"/>
      <c r="H860" s="82"/>
      <c r="I860" s="82"/>
    </row>
    <row r="861" spans="3:9" ht="15.75" customHeight="1" x14ac:dyDescent="0.25">
      <c r="C861" s="82"/>
      <c r="H861" s="82"/>
      <c r="I861" s="82"/>
    </row>
    <row r="862" spans="3:9" ht="15.75" customHeight="1" x14ac:dyDescent="0.25">
      <c r="C862" s="82"/>
      <c r="H862" s="82"/>
      <c r="I862" s="82"/>
    </row>
    <row r="863" spans="3:9" ht="15.75" customHeight="1" x14ac:dyDescent="0.25">
      <c r="C863" s="82"/>
      <c r="H863" s="82"/>
      <c r="I863" s="82"/>
    </row>
    <row r="864" spans="3:9" ht="15.75" customHeight="1" x14ac:dyDescent="0.25">
      <c r="C864" s="82"/>
      <c r="H864" s="82"/>
      <c r="I864" s="82"/>
    </row>
    <row r="865" spans="3:9" ht="15.75" customHeight="1" x14ac:dyDescent="0.25">
      <c r="C865" s="82"/>
      <c r="H865" s="82"/>
      <c r="I865" s="82"/>
    </row>
    <row r="866" spans="3:9" ht="15.75" customHeight="1" x14ac:dyDescent="0.25">
      <c r="C866" s="82"/>
      <c r="H866" s="82"/>
      <c r="I866" s="82"/>
    </row>
    <row r="867" spans="3:9" ht="15.75" customHeight="1" x14ac:dyDescent="0.25">
      <c r="C867" s="82"/>
      <c r="H867" s="82"/>
      <c r="I867" s="82"/>
    </row>
    <row r="868" spans="3:9" ht="15.75" customHeight="1" x14ac:dyDescent="0.25">
      <c r="C868" s="82"/>
      <c r="H868" s="82"/>
      <c r="I868" s="82"/>
    </row>
    <row r="869" spans="3:9" ht="15.75" customHeight="1" x14ac:dyDescent="0.25">
      <c r="C869" s="82"/>
      <c r="H869" s="82"/>
      <c r="I869" s="82"/>
    </row>
    <row r="870" spans="3:9" ht="15.75" customHeight="1" x14ac:dyDescent="0.25">
      <c r="C870" s="82"/>
      <c r="H870" s="82"/>
      <c r="I870" s="82"/>
    </row>
    <row r="871" spans="3:9" ht="15.75" customHeight="1" x14ac:dyDescent="0.25">
      <c r="C871" s="82"/>
      <c r="H871" s="82"/>
      <c r="I871" s="82"/>
    </row>
    <row r="872" spans="3:9" ht="15.75" customHeight="1" x14ac:dyDescent="0.25">
      <c r="C872" s="82"/>
      <c r="H872" s="82"/>
      <c r="I872" s="82"/>
    </row>
    <row r="873" spans="3:9" ht="15.75" customHeight="1" x14ac:dyDescent="0.25">
      <c r="C873" s="82"/>
      <c r="H873" s="82"/>
      <c r="I873" s="82"/>
    </row>
    <row r="874" spans="3:9" ht="15.75" customHeight="1" x14ac:dyDescent="0.25">
      <c r="C874" s="82"/>
      <c r="H874" s="82"/>
      <c r="I874" s="82"/>
    </row>
    <row r="875" spans="3:9" ht="15.75" customHeight="1" x14ac:dyDescent="0.25">
      <c r="C875" s="82"/>
      <c r="H875" s="82"/>
      <c r="I875" s="82"/>
    </row>
    <row r="876" spans="3:9" ht="15.75" customHeight="1" x14ac:dyDescent="0.25">
      <c r="C876" s="82"/>
      <c r="H876" s="82"/>
      <c r="I876" s="82"/>
    </row>
    <row r="877" spans="3:9" ht="15.75" customHeight="1" x14ac:dyDescent="0.25">
      <c r="C877" s="82"/>
      <c r="H877" s="82"/>
      <c r="I877" s="82"/>
    </row>
    <row r="878" spans="3:9" ht="15.75" customHeight="1" x14ac:dyDescent="0.25">
      <c r="C878" s="82"/>
      <c r="H878" s="82"/>
      <c r="I878" s="82"/>
    </row>
    <row r="879" spans="3:9" ht="15.75" customHeight="1" x14ac:dyDescent="0.25">
      <c r="C879" s="82"/>
      <c r="H879" s="82"/>
      <c r="I879" s="82"/>
    </row>
    <row r="880" spans="3:9" ht="15.75" customHeight="1" x14ac:dyDescent="0.25">
      <c r="C880" s="82"/>
      <c r="H880" s="82"/>
      <c r="I880" s="82"/>
    </row>
    <row r="881" spans="3:9" ht="15.75" customHeight="1" x14ac:dyDescent="0.25">
      <c r="C881" s="82"/>
      <c r="H881" s="82"/>
      <c r="I881" s="82"/>
    </row>
    <row r="882" spans="3:9" ht="15.75" customHeight="1" x14ac:dyDescent="0.25">
      <c r="C882" s="82"/>
      <c r="H882" s="82"/>
      <c r="I882" s="82"/>
    </row>
    <row r="883" spans="3:9" ht="15.75" customHeight="1" x14ac:dyDescent="0.25">
      <c r="C883" s="82"/>
      <c r="H883" s="82"/>
      <c r="I883" s="82"/>
    </row>
    <row r="884" spans="3:9" ht="15.75" customHeight="1" x14ac:dyDescent="0.25">
      <c r="C884" s="82"/>
      <c r="H884" s="82"/>
      <c r="I884" s="82"/>
    </row>
    <row r="885" spans="3:9" ht="15.75" customHeight="1" x14ac:dyDescent="0.25">
      <c r="C885" s="82"/>
      <c r="H885" s="82"/>
      <c r="I885" s="82"/>
    </row>
    <row r="886" spans="3:9" ht="15.75" customHeight="1" x14ac:dyDescent="0.25">
      <c r="C886" s="82"/>
      <c r="H886" s="82"/>
      <c r="I886" s="82"/>
    </row>
    <row r="887" spans="3:9" ht="15.75" customHeight="1" x14ac:dyDescent="0.25">
      <c r="C887" s="82"/>
      <c r="H887" s="82"/>
      <c r="I887" s="82"/>
    </row>
    <row r="888" spans="3:9" ht="15.75" customHeight="1" x14ac:dyDescent="0.25">
      <c r="C888" s="82"/>
      <c r="H888" s="82"/>
      <c r="I888" s="82"/>
    </row>
    <row r="889" spans="3:9" ht="15.75" customHeight="1" x14ac:dyDescent="0.25">
      <c r="C889" s="82"/>
      <c r="H889" s="82"/>
      <c r="I889" s="82"/>
    </row>
    <row r="890" spans="3:9" ht="15.75" customHeight="1" x14ac:dyDescent="0.25">
      <c r="C890" s="82"/>
      <c r="H890" s="82"/>
      <c r="I890" s="82"/>
    </row>
    <row r="891" spans="3:9" ht="15.75" customHeight="1" x14ac:dyDescent="0.25">
      <c r="C891" s="82"/>
      <c r="H891" s="82"/>
      <c r="I891" s="82"/>
    </row>
    <row r="892" spans="3:9" ht="15.75" customHeight="1" x14ac:dyDescent="0.25">
      <c r="C892" s="82"/>
      <c r="H892" s="82"/>
      <c r="I892" s="82"/>
    </row>
    <row r="893" spans="3:9" ht="15.75" customHeight="1" x14ac:dyDescent="0.25">
      <c r="C893" s="82"/>
      <c r="H893" s="82"/>
      <c r="I893" s="82"/>
    </row>
    <row r="894" spans="3:9" ht="15.75" customHeight="1" x14ac:dyDescent="0.25">
      <c r="C894" s="82"/>
      <c r="H894" s="82"/>
      <c r="I894" s="82"/>
    </row>
    <row r="895" spans="3:9" ht="15.75" customHeight="1" x14ac:dyDescent="0.25">
      <c r="C895" s="82"/>
      <c r="H895" s="82"/>
      <c r="I895" s="82"/>
    </row>
    <row r="896" spans="3:9" ht="15.75" customHeight="1" x14ac:dyDescent="0.25">
      <c r="C896" s="82"/>
      <c r="H896" s="82"/>
      <c r="I896" s="82"/>
    </row>
    <row r="897" spans="3:9" ht="15.75" customHeight="1" x14ac:dyDescent="0.25">
      <c r="C897" s="82"/>
      <c r="H897" s="82"/>
      <c r="I897" s="82"/>
    </row>
    <row r="898" spans="3:9" ht="15.75" customHeight="1" x14ac:dyDescent="0.25">
      <c r="C898" s="82"/>
      <c r="H898" s="82"/>
      <c r="I898" s="82"/>
    </row>
    <row r="899" spans="3:9" ht="15.75" customHeight="1" x14ac:dyDescent="0.25">
      <c r="C899" s="82"/>
      <c r="H899" s="82"/>
      <c r="I899" s="82"/>
    </row>
    <row r="900" spans="3:9" ht="15.75" customHeight="1" x14ac:dyDescent="0.25">
      <c r="C900" s="82"/>
      <c r="H900" s="82"/>
      <c r="I900" s="82"/>
    </row>
    <row r="901" spans="3:9" ht="15.75" customHeight="1" x14ac:dyDescent="0.25">
      <c r="C901" s="82"/>
      <c r="H901" s="82"/>
      <c r="I901" s="82"/>
    </row>
    <row r="902" spans="3:9" ht="15.75" customHeight="1" x14ac:dyDescent="0.25">
      <c r="C902" s="82"/>
      <c r="H902" s="82"/>
      <c r="I902" s="82"/>
    </row>
    <row r="903" spans="3:9" ht="15.75" customHeight="1" x14ac:dyDescent="0.25">
      <c r="C903" s="82"/>
      <c r="H903" s="82"/>
      <c r="I903" s="82"/>
    </row>
    <row r="904" spans="3:9" ht="15.75" customHeight="1" x14ac:dyDescent="0.25">
      <c r="C904" s="82"/>
      <c r="H904" s="82"/>
      <c r="I904" s="82"/>
    </row>
    <row r="905" spans="3:9" ht="15.75" customHeight="1" x14ac:dyDescent="0.25">
      <c r="C905" s="82"/>
      <c r="H905" s="82"/>
      <c r="I905" s="82"/>
    </row>
    <row r="906" spans="3:9" ht="15.75" customHeight="1" x14ac:dyDescent="0.25">
      <c r="C906" s="82"/>
      <c r="H906" s="82"/>
      <c r="I906" s="82"/>
    </row>
    <row r="907" spans="3:9" ht="15.75" customHeight="1" x14ac:dyDescent="0.25">
      <c r="C907" s="82"/>
      <c r="H907" s="82"/>
      <c r="I907" s="82"/>
    </row>
    <row r="908" spans="3:9" ht="15.75" customHeight="1" x14ac:dyDescent="0.25">
      <c r="C908" s="82"/>
      <c r="H908" s="82"/>
      <c r="I908" s="82"/>
    </row>
    <row r="909" spans="3:9" ht="15.75" customHeight="1" x14ac:dyDescent="0.25">
      <c r="C909" s="82"/>
      <c r="H909" s="82"/>
      <c r="I909" s="82"/>
    </row>
    <row r="910" spans="3:9" ht="15.75" customHeight="1" x14ac:dyDescent="0.25">
      <c r="C910" s="82"/>
      <c r="H910" s="82"/>
      <c r="I910" s="82"/>
    </row>
    <row r="911" spans="3:9" ht="15.75" customHeight="1" x14ac:dyDescent="0.25">
      <c r="C911" s="82"/>
      <c r="H911" s="82"/>
      <c r="I911" s="82"/>
    </row>
    <row r="912" spans="3:9" ht="15.75" customHeight="1" x14ac:dyDescent="0.25">
      <c r="C912" s="82"/>
      <c r="H912" s="82"/>
      <c r="I912" s="82"/>
    </row>
    <row r="913" spans="3:9" ht="15.75" customHeight="1" x14ac:dyDescent="0.25">
      <c r="C913" s="82"/>
      <c r="H913" s="82"/>
      <c r="I913" s="82"/>
    </row>
    <row r="914" spans="3:9" ht="15.75" customHeight="1" x14ac:dyDescent="0.25">
      <c r="C914" s="82"/>
      <c r="H914" s="82"/>
      <c r="I914" s="82"/>
    </row>
    <row r="915" spans="3:9" ht="15.75" customHeight="1" x14ac:dyDescent="0.25">
      <c r="C915" s="82"/>
      <c r="H915" s="82"/>
      <c r="I915" s="82"/>
    </row>
    <row r="916" spans="3:9" ht="15.75" customHeight="1" x14ac:dyDescent="0.25">
      <c r="C916" s="82"/>
      <c r="H916" s="82"/>
      <c r="I916" s="82"/>
    </row>
    <row r="917" spans="3:9" ht="15.75" customHeight="1" x14ac:dyDescent="0.25">
      <c r="C917" s="82"/>
      <c r="H917" s="82"/>
      <c r="I917" s="82"/>
    </row>
    <row r="918" spans="3:9" ht="15.75" customHeight="1" x14ac:dyDescent="0.25">
      <c r="C918" s="82"/>
      <c r="H918" s="82"/>
      <c r="I918" s="82"/>
    </row>
    <row r="919" spans="3:9" ht="15.75" customHeight="1" x14ac:dyDescent="0.25">
      <c r="C919" s="82"/>
      <c r="H919" s="82"/>
      <c r="I919" s="82"/>
    </row>
    <row r="920" spans="3:9" ht="15.75" customHeight="1" x14ac:dyDescent="0.25">
      <c r="C920" s="82"/>
      <c r="H920" s="82"/>
      <c r="I920" s="82"/>
    </row>
    <row r="921" spans="3:9" ht="15.75" customHeight="1" x14ac:dyDescent="0.25">
      <c r="C921" s="82"/>
      <c r="H921" s="82"/>
      <c r="I921" s="82"/>
    </row>
    <row r="922" spans="3:9" ht="15.75" customHeight="1" x14ac:dyDescent="0.25">
      <c r="C922" s="82"/>
      <c r="H922" s="82"/>
      <c r="I922" s="82"/>
    </row>
    <row r="923" spans="3:9" ht="15.75" customHeight="1" x14ac:dyDescent="0.25">
      <c r="C923" s="82"/>
      <c r="H923" s="82"/>
      <c r="I923" s="82"/>
    </row>
    <row r="924" spans="3:9" ht="15.75" customHeight="1" x14ac:dyDescent="0.25">
      <c r="C924" s="82"/>
      <c r="H924" s="82"/>
      <c r="I924" s="82"/>
    </row>
    <row r="925" spans="3:9" ht="15.75" customHeight="1" x14ac:dyDescent="0.25">
      <c r="C925" s="82"/>
      <c r="H925" s="82"/>
      <c r="I925" s="82"/>
    </row>
    <row r="926" spans="3:9" ht="15.75" customHeight="1" x14ac:dyDescent="0.25">
      <c r="C926" s="82"/>
      <c r="H926" s="82"/>
      <c r="I926" s="82"/>
    </row>
    <row r="927" spans="3:9" ht="15.75" customHeight="1" x14ac:dyDescent="0.25">
      <c r="C927" s="82"/>
      <c r="H927" s="82"/>
      <c r="I927" s="82"/>
    </row>
    <row r="928" spans="3:9" ht="15.75" customHeight="1" x14ac:dyDescent="0.25">
      <c r="C928" s="82"/>
      <c r="H928" s="82"/>
      <c r="I928" s="82"/>
    </row>
    <row r="929" spans="3:9" ht="15.75" customHeight="1" x14ac:dyDescent="0.25">
      <c r="C929" s="82"/>
      <c r="H929" s="82"/>
      <c r="I929" s="82"/>
    </row>
    <row r="930" spans="3:9" ht="15.75" customHeight="1" x14ac:dyDescent="0.25">
      <c r="C930" s="82"/>
      <c r="H930" s="82"/>
      <c r="I930" s="82"/>
    </row>
    <row r="931" spans="3:9" ht="15.75" customHeight="1" x14ac:dyDescent="0.25">
      <c r="C931" s="82"/>
      <c r="H931" s="82"/>
      <c r="I931" s="82"/>
    </row>
    <row r="932" spans="3:9" ht="15.75" customHeight="1" x14ac:dyDescent="0.25">
      <c r="C932" s="82"/>
      <c r="H932" s="82"/>
      <c r="I932" s="82"/>
    </row>
    <row r="933" spans="3:9" ht="15.75" customHeight="1" x14ac:dyDescent="0.25">
      <c r="C933" s="82"/>
      <c r="H933" s="82"/>
      <c r="I933" s="82"/>
    </row>
    <row r="934" spans="3:9" ht="15.75" customHeight="1" x14ac:dyDescent="0.25">
      <c r="C934" s="82"/>
      <c r="H934" s="82"/>
      <c r="I934" s="82"/>
    </row>
    <row r="935" spans="3:9" ht="15.75" customHeight="1" x14ac:dyDescent="0.25">
      <c r="C935" s="82"/>
      <c r="H935" s="82"/>
      <c r="I935" s="82"/>
    </row>
    <row r="936" spans="3:9" ht="15.75" customHeight="1" x14ac:dyDescent="0.25">
      <c r="C936" s="82"/>
      <c r="H936" s="82"/>
      <c r="I936" s="82"/>
    </row>
    <row r="937" spans="3:9" ht="15.75" customHeight="1" x14ac:dyDescent="0.25">
      <c r="C937" s="82"/>
      <c r="H937" s="82"/>
      <c r="I937" s="82"/>
    </row>
    <row r="938" spans="3:9" ht="15.75" customHeight="1" x14ac:dyDescent="0.25">
      <c r="C938" s="82"/>
      <c r="H938" s="82"/>
      <c r="I938" s="82"/>
    </row>
    <row r="939" spans="3:9" ht="15.75" customHeight="1" x14ac:dyDescent="0.25">
      <c r="C939" s="82"/>
      <c r="H939" s="82"/>
      <c r="I939" s="82"/>
    </row>
    <row r="940" spans="3:9" ht="15.75" customHeight="1" x14ac:dyDescent="0.25">
      <c r="C940" s="82"/>
      <c r="H940" s="82"/>
      <c r="I940" s="82"/>
    </row>
    <row r="941" spans="3:9" ht="15.75" customHeight="1" x14ac:dyDescent="0.25">
      <c r="C941" s="82"/>
      <c r="H941" s="82"/>
      <c r="I941" s="82"/>
    </row>
    <row r="942" spans="3:9" ht="15.75" customHeight="1" x14ac:dyDescent="0.25">
      <c r="C942" s="82"/>
      <c r="H942" s="82"/>
      <c r="I942" s="82"/>
    </row>
    <row r="943" spans="3:9" ht="15.75" customHeight="1" x14ac:dyDescent="0.25">
      <c r="C943" s="82"/>
      <c r="H943" s="82"/>
      <c r="I943" s="82"/>
    </row>
    <row r="944" spans="3:9" ht="15.75" customHeight="1" x14ac:dyDescent="0.25">
      <c r="C944" s="82"/>
      <c r="H944" s="82"/>
      <c r="I944" s="82"/>
    </row>
    <row r="945" spans="3:9" ht="15.75" customHeight="1" x14ac:dyDescent="0.25">
      <c r="C945" s="82"/>
      <c r="H945" s="82"/>
      <c r="I945" s="82"/>
    </row>
    <row r="946" spans="3:9" ht="15.75" customHeight="1" x14ac:dyDescent="0.25">
      <c r="C946" s="82"/>
      <c r="H946" s="82"/>
      <c r="I946" s="82"/>
    </row>
    <row r="947" spans="3:9" ht="15.75" customHeight="1" x14ac:dyDescent="0.25">
      <c r="C947" s="82"/>
      <c r="H947" s="82"/>
      <c r="I947" s="82"/>
    </row>
    <row r="948" spans="3:9" ht="15.75" customHeight="1" x14ac:dyDescent="0.25">
      <c r="C948" s="82"/>
      <c r="H948" s="82"/>
      <c r="I948" s="82"/>
    </row>
    <row r="949" spans="3:9" ht="15.75" customHeight="1" x14ac:dyDescent="0.25">
      <c r="C949" s="82"/>
      <c r="H949" s="82"/>
      <c r="I949" s="82"/>
    </row>
    <row r="950" spans="3:9" ht="15.75" customHeight="1" x14ac:dyDescent="0.25">
      <c r="C950" s="82"/>
      <c r="H950" s="82"/>
      <c r="I950" s="82"/>
    </row>
    <row r="951" spans="3:9" ht="15.75" customHeight="1" x14ac:dyDescent="0.25">
      <c r="C951" s="82"/>
      <c r="H951" s="82"/>
      <c r="I951" s="82"/>
    </row>
    <row r="952" spans="3:9" ht="15.75" customHeight="1" x14ac:dyDescent="0.25">
      <c r="C952" s="82"/>
      <c r="H952" s="82"/>
      <c r="I952" s="82"/>
    </row>
    <row r="953" spans="3:9" ht="15.75" customHeight="1" x14ac:dyDescent="0.25">
      <c r="C953" s="82"/>
      <c r="H953" s="82"/>
      <c r="I953" s="82"/>
    </row>
    <row r="954" spans="3:9" ht="15.75" customHeight="1" x14ac:dyDescent="0.25">
      <c r="C954" s="82"/>
      <c r="H954" s="82"/>
      <c r="I954" s="82"/>
    </row>
    <row r="955" spans="3:9" ht="15.75" customHeight="1" x14ac:dyDescent="0.25">
      <c r="C955" s="82"/>
      <c r="H955" s="82"/>
      <c r="I955" s="82"/>
    </row>
    <row r="956" spans="3:9" ht="15.75" customHeight="1" x14ac:dyDescent="0.25">
      <c r="C956" s="82"/>
      <c r="H956" s="82"/>
      <c r="I956" s="82"/>
    </row>
    <row r="957" spans="3:9" ht="15.75" customHeight="1" x14ac:dyDescent="0.25">
      <c r="C957" s="82"/>
      <c r="H957" s="82"/>
      <c r="I957" s="82"/>
    </row>
    <row r="958" spans="3:9" ht="15.75" customHeight="1" x14ac:dyDescent="0.25">
      <c r="C958" s="82"/>
      <c r="H958" s="82"/>
      <c r="I958" s="82"/>
    </row>
    <row r="959" spans="3:9" ht="15.75" customHeight="1" x14ac:dyDescent="0.25">
      <c r="C959" s="82"/>
      <c r="H959" s="82"/>
      <c r="I959" s="82"/>
    </row>
    <row r="960" spans="3:9" ht="15.75" customHeight="1" x14ac:dyDescent="0.25">
      <c r="C960" s="82"/>
      <c r="H960" s="82"/>
      <c r="I960" s="82"/>
    </row>
    <row r="961" spans="3:9" ht="15.75" customHeight="1" x14ac:dyDescent="0.25">
      <c r="C961" s="82"/>
      <c r="H961" s="82"/>
      <c r="I961" s="82"/>
    </row>
    <row r="962" spans="3:9" ht="15.75" customHeight="1" x14ac:dyDescent="0.25">
      <c r="C962" s="82"/>
      <c r="H962" s="82"/>
      <c r="I962" s="82"/>
    </row>
    <row r="963" spans="3:9" ht="15.75" customHeight="1" x14ac:dyDescent="0.25">
      <c r="C963" s="82"/>
      <c r="H963" s="82"/>
      <c r="I963" s="82"/>
    </row>
    <row r="964" spans="3:9" ht="15.75" customHeight="1" x14ac:dyDescent="0.25">
      <c r="C964" s="82"/>
      <c r="H964" s="82"/>
      <c r="I964" s="82"/>
    </row>
    <row r="965" spans="3:9" ht="15.75" customHeight="1" x14ac:dyDescent="0.25">
      <c r="C965" s="82"/>
      <c r="H965" s="82"/>
      <c r="I965" s="82"/>
    </row>
    <row r="966" spans="3:9" ht="15.75" customHeight="1" x14ac:dyDescent="0.25">
      <c r="C966" s="82"/>
      <c r="H966" s="82"/>
      <c r="I966" s="82"/>
    </row>
    <row r="967" spans="3:9" ht="15.75" customHeight="1" x14ac:dyDescent="0.25">
      <c r="C967" s="82"/>
      <c r="H967" s="82"/>
      <c r="I967" s="82"/>
    </row>
    <row r="968" spans="3:9" ht="15.75" customHeight="1" x14ac:dyDescent="0.25">
      <c r="C968" s="82"/>
      <c r="H968" s="82"/>
      <c r="I968" s="82"/>
    </row>
    <row r="969" spans="3:9" ht="15.75" customHeight="1" x14ac:dyDescent="0.25">
      <c r="C969" s="82"/>
      <c r="H969" s="82"/>
      <c r="I969" s="82"/>
    </row>
    <row r="970" spans="3:9" ht="15.75" customHeight="1" x14ac:dyDescent="0.25">
      <c r="C970" s="82"/>
      <c r="H970" s="82"/>
      <c r="I970" s="82"/>
    </row>
    <row r="971" spans="3:9" ht="15.75" customHeight="1" x14ac:dyDescent="0.25">
      <c r="C971" s="82"/>
      <c r="H971" s="82"/>
      <c r="I971" s="82"/>
    </row>
    <row r="972" spans="3:9" ht="15.75" customHeight="1" x14ac:dyDescent="0.25">
      <c r="C972" s="82"/>
      <c r="H972" s="82"/>
      <c r="I972" s="82"/>
    </row>
    <row r="973" spans="3:9" ht="15.75" customHeight="1" x14ac:dyDescent="0.25">
      <c r="C973" s="82"/>
      <c r="H973" s="82"/>
      <c r="I973" s="82"/>
    </row>
    <row r="974" spans="3:9" ht="15.75" customHeight="1" x14ac:dyDescent="0.25">
      <c r="C974" s="82"/>
      <c r="H974" s="82"/>
      <c r="I974" s="82"/>
    </row>
    <row r="975" spans="3:9" ht="15.75" customHeight="1" x14ac:dyDescent="0.25">
      <c r="C975" s="82"/>
      <c r="H975" s="82"/>
      <c r="I975" s="82"/>
    </row>
    <row r="976" spans="3:9" ht="15.75" customHeight="1" x14ac:dyDescent="0.25">
      <c r="C976" s="82"/>
      <c r="H976" s="82"/>
      <c r="I976" s="82"/>
    </row>
    <row r="977" spans="3:9" ht="15.75" customHeight="1" x14ac:dyDescent="0.25">
      <c r="C977" s="82"/>
      <c r="H977" s="82"/>
      <c r="I977" s="82"/>
    </row>
    <row r="978" spans="3:9" ht="15.75" customHeight="1" x14ac:dyDescent="0.25">
      <c r="C978" s="82"/>
      <c r="H978" s="82"/>
      <c r="I978" s="82"/>
    </row>
    <row r="979" spans="3:9" ht="15.75" customHeight="1" x14ac:dyDescent="0.25">
      <c r="C979" s="82"/>
      <c r="H979" s="82"/>
      <c r="I979" s="82"/>
    </row>
    <row r="980" spans="3:9" ht="15.75" customHeight="1" x14ac:dyDescent="0.25">
      <c r="C980" s="82"/>
      <c r="H980" s="82"/>
      <c r="I980" s="82"/>
    </row>
    <row r="981" spans="3:9" ht="15.75" customHeight="1" x14ac:dyDescent="0.25">
      <c r="C981" s="82"/>
      <c r="H981" s="82"/>
      <c r="I981" s="82"/>
    </row>
    <row r="982" spans="3:9" ht="15.75" customHeight="1" x14ac:dyDescent="0.25">
      <c r="C982" s="82"/>
      <c r="H982" s="82"/>
      <c r="I982" s="82"/>
    </row>
    <row r="983" spans="3:9" ht="15.75" customHeight="1" x14ac:dyDescent="0.25">
      <c r="C983" s="82"/>
      <c r="H983" s="82"/>
      <c r="I983" s="82"/>
    </row>
    <row r="984" spans="3:9" ht="15.75" customHeight="1" x14ac:dyDescent="0.25">
      <c r="C984" s="82"/>
      <c r="H984" s="82"/>
      <c r="I984" s="82"/>
    </row>
    <row r="985" spans="3:9" ht="15.75" customHeight="1" x14ac:dyDescent="0.25">
      <c r="C985" s="82"/>
      <c r="H985" s="82"/>
      <c r="I985" s="82"/>
    </row>
    <row r="986" spans="3:9" ht="15.75" customHeight="1" x14ac:dyDescent="0.25">
      <c r="C986" s="82"/>
      <c r="H986" s="82"/>
      <c r="I986" s="82"/>
    </row>
    <row r="987" spans="3:9" ht="15.75" customHeight="1" x14ac:dyDescent="0.25">
      <c r="C987" s="82"/>
      <c r="H987" s="82"/>
      <c r="I987" s="82"/>
    </row>
    <row r="988" spans="3:9" ht="15.75" customHeight="1" x14ac:dyDescent="0.25">
      <c r="C988" s="82"/>
      <c r="H988" s="82"/>
      <c r="I988" s="82"/>
    </row>
    <row r="989" spans="3:9" ht="15.75" customHeight="1" x14ac:dyDescent="0.25">
      <c r="C989" s="82"/>
      <c r="H989" s="82"/>
      <c r="I989" s="82"/>
    </row>
    <row r="990" spans="3:9" ht="15.75" customHeight="1" x14ac:dyDescent="0.25">
      <c r="C990" s="82"/>
      <c r="H990" s="82"/>
      <c r="I990" s="82"/>
    </row>
    <row r="991" spans="3:9" ht="15.75" customHeight="1" x14ac:dyDescent="0.25">
      <c r="C991" s="82"/>
      <c r="H991" s="82"/>
      <c r="I991" s="82"/>
    </row>
    <row r="992" spans="3:9" ht="15.75" customHeight="1" x14ac:dyDescent="0.25">
      <c r="C992" s="82"/>
      <c r="H992" s="82"/>
      <c r="I992" s="82"/>
    </row>
    <row r="993" spans="3:9" ht="15.75" customHeight="1" x14ac:dyDescent="0.25">
      <c r="C993" s="82"/>
      <c r="H993" s="82"/>
      <c r="I993" s="82"/>
    </row>
    <row r="994" spans="3:9" ht="15.75" customHeight="1" x14ac:dyDescent="0.25">
      <c r="C994" s="82"/>
      <c r="H994" s="82"/>
      <c r="I994" s="82"/>
    </row>
    <row r="995" spans="3:9" ht="15.75" customHeight="1" x14ac:dyDescent="0.25">
      <c r="C995" s="82"/>
      <c r="H995" s="82"/>
      <c r="I995" s="82"/>
    </row>
    <row r="996" spans="3:9" ht="15.75" customHeight="1" x14ac:dyDescent="0.25">
      <c r="C996" s="82"/>
      <c r="H996" s="82"/>
      <c r="I996" s="82"/>
    </row>
    <row r="997" spans="3:9" ht="15.75" customHeight="1" x14ac:dyDescent="0.25">
      <c r="C997" s="82"/>
      <c r="H997" s="82"/>
      <c r="I997" s="82"/>
    </row>
    <row r="998" spans="3:9" ht="15.75" customHeight="1" x14ac:dyDescent="0.25">
      <c r="C998" s="82"/>
      <c r="H998" s="82"/>
      <c r="I998" s="82"/>
    </row>
    <row r="999" spans="3:9" ht="15.75" customHeight="1" x14ac:dyDescent="0.25">
      <c r="C999" s="82"/>
      <c r="H999" s="82"/>
      <c r="I999" s="82"/>
    </row>
    <row r="1000" spans="3:9" ht="15.75" customHeight="1" x14ac:dyDescent="0.25">
      <c r="C1000" s="82"/>
      <c r="H1000" s="82"/>
      <c r="I1000" s="82"/>
    </row>
  </sheetData>
  <mergeCells count="7">
    <mergeCell ref="C31:C33"/>
    <mergeCell ref="C17:C19"/>
    <mergeCell ref="D1:F1"/>
    <mergeCell ref="C22:C24"/>
    <mergeCell ref="C26:C28"/>
    <mergeCell ref="C8:C10"/>
    <mergeCell ref="C13:C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A&amp;D Deliverable weights</vt:lpstr>
      <vt:lpstr>A&amp;D Grading Sheet</vt:lpstr>
      <vt:lpstr>Project Lab</vt:lpstr>
      <vt:lpstr>Statistics</vt:lpstr>
      <vt:lpstr>Human Factors</vt:lpstr>
      <vt:lpstr>DS Deliverable Weights</vt:lpstr>
      <vt:lpstr>DS Grade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Singhal</cp:lastModifiedBy>
  <dcterms:modified xsi:type="dcterms:W3CDTF">2019-05-21T05:07:15Z</dcterms:modified>
</cp:coreProperties>
</file>