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Skasiv\AppData\Local\Temp\Rar$DIa17460.49973\"/>
    </mc:Choice>
  </mc:AlternateContent>
  <xr:revisionPtr revIDLastSave="0" documentId="13_ncr:1_{629C922D-0814-48F9-85AA-730DBA05026A}" xr6:coauthVersionLast="46" xr6:coauthVersionMax="46" xr10:uidLastSave="{00000000-0000-0000-0000-000000000000}"/>
  <workbookProtection lockStructure="1"/>
  <bookViews>
    <workbookView xWindow="-110" yWindow="-110" windowWidth="19420" windowHeight="10420" tabRatio="758" activeTab="5" xr2:uid="{79EB00AA-E363-4462-86A0-44CFA398920C}"/>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definedNames>
    <definedName name="_xlcn.WorksheetConnection_ExcelCaseStudy2.xlsxTable11" hidden="1">Table1[]</definedName>
  </definedNames>
  <calcPr calcId="191029"/>
  <pivotCaches>
    <pivotCache cacheId="0" r:id="rId9"/>
    <pivotCache cacheId="322" r:id="rId10"/>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Excel Case Study - 2.xlsx!Table1"/>
        </x15:modelTables>
      </x15:dataModel>
    </ext>
  </extLst>
</workbook>
</file>

<file path=xl/calcChain.xml><?xml version="1.0" encoding="utf-8"?>
<calcChain xmlns="http://schemas.openxmlformats.org/spreadsheetml/2006/main">
  <c r="I5" i="7" l="1"/>
  <c r="I6" i="7"/>
  <c r="I7" i="7"/>
  <c r="I8" i="7"/>
  <c r="I9" i="7"/>
  <c r="I10" i="7"/>
  <c r="I11" i="7"/>
  <c r="I12" i="7"/>
  <c r="I13" i="7"/>
  <c r="I14" i="7"/>
  <c r="I15" i="7"/>
  <c r="H6" i="7"/>
  <c r="H7" i="7"/>
  <c r="H8" i="7"/>
  <c r="H9" i="7"/>
  <c r="H10" i="7"/>
  <c r="H11" i="7"/>
  <c r="H12" i="7"/>
  <c r="H13" i="7"/>
  <c r="H14" i="7"/>
  <c r="H15" i="7"/>
  <c r="H5" i="7"/>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D9F6E0B-7742-4183-84E1-2779DA96E0E2}"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6597E6E-4860-41CD-98AD-271F96BCF146}" name="WorksheetConnection_Excel Case Study - 2.xlsx!Table1" type="102" refreshedVersion="6" minRefreshableVersion="5">
    <extLst>
      <ext xmlns:x15="http://schemas.microsoft.com/office/spreadsheetml/2010/11/main" uri="{DE250136-89BD-433C-8126-D09CA5730AF9}">
        <x15:connection id="Table1" autoDelete="1">
          <x15:rangePr sourceName="_xlcn.WorksheetConnection_ExcelCaseStudy2.xlsxTable1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Table1].[SPORT LOCATION].[All]}"/>
  </metadataStrings>
  <mdxMetadata count="1">
    <mdx n="0" f="s">
      <ms ns="1" c="0"/>
    </mdx>
  </mdxMetadata>
  <valueMetadata count="1">
    <bk>
      <rc t="1" v="0"/>
    </bk>
  </valueMetadata>
</metadata>
</file>

<file path=xl/sharedStrings.xml><?xml version="1.0" encoding="utf-8"?>
<sst xmlns="http://schemas.openxmlformats.org/spreadsheetml/2006/main" count="1010" uniqueCount="392">
  <si>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</si>
  <si>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</si>
  <si>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</si>
  <si>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</si>
  <si>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</si>
  <si>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</si>
  <si>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</si>
  <si>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</si>
  <si>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</si>
  <si>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</si>
  <si>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</si>
  <si>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</si>
  <si>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</si>
  <si>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</si>
  <si>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</si>
  <si>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</si>
  <si>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</si>
  <si>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</si>
  <si>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</si>
  <si>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</si>
  <si>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</si>
  <si>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</si>
  <si>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</si>
  <si>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</si>
  <si>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</si>
  <si>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</si>
  <si>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</si>
  <si>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</si>
  <si>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</si>
  <si>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</si>
  <si>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</si>
  <si>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</si>
  <si>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</si>
  <si>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</si>
  <si>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</si>
  <si>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</si>
  <si>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</si>
  <si>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</si>
  <si>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</si>
  <si>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</si>
  <si>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</si>
  <si>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</si>
  <si>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</si>
  <si>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</si>
  <si>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</si>
  <si>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</si>
  <si>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</si>
  <si>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</si>
  <si>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</si>
  <si>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</si>
  <si>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</si>
  <si>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</si>
  <si>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</si>
  <si>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</si>
  <si>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</si>
  <si>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</si>
  <si>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</si>
  <si>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</si>
  <si>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</si>
  <si>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</si>
  <si>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</si>
  <si>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</si>
  <si>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</si>
  <si>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</si>
  <si>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</si>
  <si>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</si>
  <si>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</si>
  <si>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</si>
  <si>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</si>
  <si>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</si>
  <si>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</si>
  <si>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</si>
  <si>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</si>
  <si>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</si>
  <si>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</si>
  <si>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</si>
  <si>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</si>
  <si>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</si>
  <si>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</si>
  <si>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</si>
  <si>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</si>
  <si>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</si>
  <si>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</si>
  <si>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</si>
  <si>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</si>
  <si>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</si>
  <si>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</si>
  <si>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</si>
  <si>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</si>
  <si>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</si>
  <si>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</si>
  <si>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</si>
  <si>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</si>
  <si>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</si>
  <si>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</si>
  <si>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</si>
  <si>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</si>
  <si>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</si>
  <si>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</si>
  <si>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</si>
  <si>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</si>
  <si>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</si>
  <si>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</si>
  <si>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</si>
  <si>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</si>
  <si>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</si>
  <si>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</si>
  <si>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</si>
  <si>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</si>
  <si>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</si>
  <si>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</si>
  <si>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</si>
  <si>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</si>
  <si>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</si>
  <si>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</si>
  <si>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</si>
  <si>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</si>
  <si>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</si>
  <si>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</si>
  <si>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</si>
  <si>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</si>
  <si>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</si>
  <si>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</si>
  <si>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</si>
  <si>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</si>
  <si>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</si>
  <si>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</si>
  <si>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</si>
  <si>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</si>
  <si>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</si>
  <si>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</si>
  <si>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</si>
  <si>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</si>
  <si>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</si>
  <si>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</si>
  <si>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</si>
  <si>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</si>
  <si>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</si>
  <si>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</si>
  <si>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</si>
  <si>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</si>
  <si>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</si>
  <si>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</si>
  <si>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</si>
  <si>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</si>
  <si>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</si>
  <si>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</si>
  <si>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</si>
  <si>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</si>
  <si>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</si>
  <si>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</si>
  <si>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</si>
  <si>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</si>
  <si>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</si>
  <si>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</si>
  <si>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</si>
  <si>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</si>
  <si>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</si>
  <si>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</si>
  <si>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</si>
  <si>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</si>
  <si>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</si>
  <si>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</si>
  <si>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</si>
  <si>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</si>
  <si>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</si>
  <si>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</si>
  <si>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</si>
  <si>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</si>
  <si>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</si>
  <si>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</si>
  <si>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</si>
  <si>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</si>
  <si>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</si>
  <si>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</si>
  <si>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</si>
  <si>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</si>
  <si>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</si>
  <si>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</si>
  <si>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</si>
  <si>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</si>
  <si>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</si>
  <si>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</si>
  <si>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</si>
  <si>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</si>
  <si>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</si>
  <si>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</si>
  <si>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</si>
  <si>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</si>
  <si>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</si>
  <si>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</si>
  <si>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</si>
  <si>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</si>
  <si>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</si>
  <si>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</si>
  <si>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</si>
  <si>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</si>
  <si>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</si>
  <si>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</si>
  <si>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</si>
  <si>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</si>
  <si>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</si>
  <si>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</si>
  <si>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</si>
  <si>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</si>
  <si>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</si>
  <si>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</si>
  <si>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</si>
  <si>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</si>
  <si>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</si>
  <si>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</si>
  <si>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</si>
  <si>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</si>
  <si>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</si>
  <si>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</si>
  <si>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</si>
  <si>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</si>
  <si>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</si>
  <si>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</si>
  <si>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</si>
  <si>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</si>
  <si>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</si>
  <si>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</si>
  <si>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</si>
  <si>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</si>
  <si>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</si>
  <si>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</si>
  <si>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</si>
  <si>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</si>
  <si>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</si>
  <si>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</si>
  <si>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</si>
  <si>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</si>
  <si>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</si>
  <si>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</si>
  <si>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</si>
  <si>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</si>
  <si>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</si>
  <si>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</si>
  <si>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</si>
  <si>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</si>
  <si>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</si>
  <si>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</si>
  <si>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</si>
  <si>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</si>
  <si>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</si>
  <si>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</si>
  <si>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</si>
  <si>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</si>
  <si>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</si>
  <si>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</si>
  <si>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</si>
  <si>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</si>
  <si>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</si>
  <si>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</si>
  <si>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</si>
  <si>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</si>
  <si>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</si>
  <si>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</si>
  <si>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</si>
  <si>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</si>
  <si>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</si>
  <si>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</si>
  <si>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</si>
  <si>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</si>
  <si>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</si>
  <si>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</si>
  <si>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</si>
  <si>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</si>
  <si>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</si>
  <si>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</si>
  <si>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</si>
  <si>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</si>
  <si>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</si>
  <si>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</si>
  <si>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</si>
  <si>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</si>
  <si>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</si>
  <si>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</si>
  <si>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</si>
  <si>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</si>
  <si>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</si>
  <si>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</si>
  <si>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Column Labels</t>
  </si>
  <si>
    <t>Row Labels</t>
  </si>
  <si>
    <t>Count Of Candidates</t>
  </si>
  <si>
    <t>DHR. RYAN PHAM</t>
  </si>
  <si>
    <t>DR. ANNABELL OLSON</t>
  </si>
  <si>
    <t>DR. EARNESTINE RAYNOR</t>
  </si>
  <si>
    <t>DR. JAYDON BORER</t>
  </si>
  <si>
    <t>DR. JENA UPTON</t>
  </si>
  <si>
    <t>DR. SHANNY BINS</t>
  </si>
  <si>
    <t>DR. TIA ABSHIRE</t>
  </si>
  <si>
    <t>FRU. MIRJAM SODERBERG</t>
  </si>
  <si>
    <t>H. BERNDT PALSSON</t>
  </si>
  <si>
    <t>HR. BARNEY WESACK</t>
  </si>
  <si>
    <t>HR. BARUCH KADE</t>
  </si>
  <si>
    <t>HR. HELMUT WEINHAE</t>
  </si>
  <si>
    <t>HR. LOTHAR BIRNBAUM</t>
  </si>
  <si>
    <t>HR. PIETRO STOLZE</t>
  </si>
  <si>
    <t>HR. RICHARD TLUSTEK</t>
  </si>
  <si>
    <t>M. ANTOINE MAILLARD</t>
  </si>
  <si>
    <t>M. ARTHUR LENOIR</t>
  </si>
  <si>
    <t>M. BENJAMIN LEBRUN-BRUN</t>
  </si>
  <si>
    <t>M. BERNARD HOARAU-GUYON</t>
  </si>
  <si>
    <t>M. CLAUDE TOUSSAINT</t>
  </si>
  <si>
    <t>M. VICTOR LENOIR</t>
  </si>
  <si>
    <t>MME. LAURE-ALIX CHEVALIER</t>
  </si>
  <si>
    <t>MME. PAULETTE DURAND</t>
  </si>
  <si>
    <t>MME. VALENTINE MOREAU</t>
  </si>
  <si>
    <t>MR. JASON GAYLORD</t>
  </si>
  <si>
    <t>MR. KENDRICK SAUER</t>
  </si>
  <si>
    <t>MR. MORIAH LYNCH</t>
  </si>
  <si>
    <t>MR. PIERCE RAU</t>
  </si>
  <si>
    <t>MR. TOBY SIMPSON</t>
  </si>
  <si>
    <t>MRS. ASHLEY WOOD</t>
  </si>
  <si>
    <t>MS. AMELIA STEVENS</t>
  </si>
  <si>
    <t>MS. AMIYA EICHMANN</t>
  </si>
  <si>
    <t>MS. ANNIE ABBOTT</t>
  </si>
  <si>
    <t>MS. AURELIE LIESUCHKE</t>
  </si>
  <si>
    <t>MS. DARBY CRUICKSHANK</t>
  </si>
  <si>
    <t>MS. ISABEL RUNOLFSDOTTIR</t>
  </si>
  <si>
    <t>MS. MEGAN SCOTT</t>
  </si>
  <si>
    <t>MW ELISE ROTTEVEEL</t>
  </si>
  <si>
    <t>MW. ELIZE PRINS</t>
  </si>
  <si>
    <t>PROF. LIESBETH ROSEMANN</t>
  </si>
  <si>
    <t>PROF. MILENA SCHOTIN</t>
  </si>
  <si>
    <t>SIR ETHAN MURPHY</t>
  </si>
  <si>
    <t>SR. ADRIANO PONTES SOBRINHO</t>
  </si>
  <si>
    <t>SR. HADALGO POLANCO</t>
  </si>
  <si>
    <t>SR. HIDALGO CANTU TERCERO</t>
  </si>
  <si>
    <t>SR. TOMAS FERREIRA FILHO</t>
  </si>
  <si>
    <t>SRA. AINHOA GARZA</t>
  </si>
  <si>
    <t>SRA. CAROLOTA MATEOS</t>
  </si>
  <si>
    <t>SRA. ISABEL BANDA</t>
  </si>
  <si>
    <t>SRA. LAURA OLIVIERA</t>
  </si>
  <si>
    <t>pham.ryan@xyz.com</t>
  </si>
  <si>
    <t>olson.annabell@xyz.org</t>
  </si>
  <si>
    <t>raynor.earnestine@xyz.org</t>
  </si>
  <si>
    <t>borer.jaydon@xyz.org</t>
  </si>
  <si>
    <t>upton.jena@xyz.org</t>
  </si>
  <si>
    <t>bins.shanny@xyz.org</t>
  </si>
  <si>
    <t>abshire.tia@xyz.org</t>
  </si>
  <si>
    <t>soderberg.mirjam@xyz.com</t>
  </si>
  <si>
    <t>palsson.berndt@xyz.com</t>
  </si>
  <si>
    <t>wesack.barney@xyz.com</t>
  </si>
  <si>
    <t>kade.baruch@xyz.com</t>
  </si>
  <si>
    <t>weinhae.helmut@xyz.com</t>
  </si>
  <si>
    <t>birnbaum.lothar@xyz.com</t>
  </si>
  <si>
    <t>stolze.pietro@xyz.com</t>
  </si>
  <si>
    <t>tlustek.richard @xyz.com</t>
  </si>
  <si>
    <t>maillard.antoine@xyz.com</t>
  </si>
  <si>
    <t>lenoir.arthur@xyz.com</t>
  </si>
  <si>
    <t>lebrun-brun.benjamin@xyz.com</t>
  </si>
  <si>
    <t>hoarau-guyon.bernard@xyz.com</t>
  </si>
  <si>
    <t>toussaint.claude@xyz.com</t>
  </si>
  <si>
    <t>lenoir.victor@xyz.com</t>
  </si>
  <si>
    <t>chevalier.laure-alix@xyz.com</t>
  </si>
  <si>
    <t>durand.paulette@xyz.com</t>
  </si>
  <si>
    <t>moreau.valentine@xyz.com</t>
  </si>
  <si>
    <t>gaylord.jason@xyz.org</t>
  </si>
  <si>
    <t>sauer.kendrick@xyz.org</t>
  </si>
  <si>
    <t>lynch.moriah @xyz.org</t>
  </si>
  <si>
    <t>rau.pierce@xyz.org</t>
  </si>
  <si>
    <t>simpson.toby@xyz.org</t>
  </si>
  <si>
    <t>wood.ashley@xyz.org</t>
  </si>
  <si>
    <t>stevens.amelia@xyz.org</t>
  </si>
  <si>
    <t>eichmann.amiya@xyz.org</t>
  </si>
  <si>
    <t>abbott.annie@xyz.org</t>
  </si>
  <si>
    <t>liesuchke.aurelie@xyz.org</t>
  </si>
  <si>
    <t>cruickshank.darby@xyz.org</t>
  </si>
  <si>
    <t>runolfsdottir.isabel@xyz.org</t>
  </si>
  <si>
    <t>scott.megan@xyz.org</t>
  </si>
  <si>
    <t>rotteveel.elise@xyz.com</t>
  </si>
  <si>
    <t>prins.elize@xyz.com</t>
  </si>
  <si>
    <t>rosemann.liesbeth@xyz.com</t>
  </si>
  <si>
    <t>schotin.milena@xyz.com</t>
  </si>
  <si>
    <t>murphy.ethan@xyz.org</t>
  </si>
  <si>
    <t>sobrinho.adriano@xyz.com</t>
  </si>
  <si>
    <t>polanco.hadalgo@xyz.com</t>
  </si>
  <si>
    <t>tercero.hidalgo@xyz.com</t>
  </si>
  <si>
    <t>filho.tomas@xyz.com</t>
  </si>
  <si>
    <t>garza.ainhoa@xyz.com</t>
  </si>
  <si>
    <t>mateos.carolota@xyz.com</t>
  </si>
  <si>
    <t>banda.isabel@xyz.com</t>
  </si>
  <si>
    <t>oliviera.laura@xyz.com</t>
  </si>
  <si>
    <t>Gender</t>
  </si>
  <si>
    <t>Country</t>
  </si>
  <si>
    <t>Language</t>
  </si>
  <si>
    <t>Sports</t>
  </si>
  <si>
    <t>All</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</si>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</sst>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
    <numFmt numFmtId="166" formatCode="dd\ mmm\'\ yyyy"/>
    <numFmt numFmtId="167" formatCode="0.0\ &quot;kg&quot;"/>
    <numFmt numFmtId="168" formatCode="[&gt;=100000]0.0,\ &quot;k&quot;;0.00,\ &quot;k&quot;"/>
  </numFmts>
  <fonts count="13"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
      <b/>
      <sz val="11"/>
      <color theme="1"/>
      <name val="Calibri"/>
      <family val="2"/>
      <scheme val="minor"/>
    </font>
  </fonts>
  <fills count="8">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
      <patternFill patternType="solid">
        <fgColor theme="4" tint="0.79998168889431442"/>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66">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0" fillId="0" borderId="1" xfId="0" applyFill="1" applyBorder="1" applyAlignment="1">
      <alignment horizontal="left"/>
    </xf>
    <xf numFmtId="0" fontId="1" fillId="2" borderId="2" xfId="0" applyFont="1" applyFill="1" applyBorder="1" applyAlignment="1">
      <alignment horizontal="left"/>
    </xf>
    <xf numFmtId="164" fontId="1" fillId="2" borderId="1" xfId="0" applyNumberFormat="1" applyFont="1" applyFill="1" applyBorder="1" applyAlignment="1">
      <alignment horizontal="left"/>
    </xf>
    <xf numFmtId="0" fontId="4" fillId="0" borderId="19" xfId="0" applyFont="1" applyBorder="1"/>
    <xf numFmtId="0" fontId="2" fillId="0" borderId="19" xfId="0" applyFont="1" applyBorder="1" applyAlignment="1"/>
    <xf numFmtId="0" fontId="6" fillId="0" borderId="11" xfId="0" applyFont="1" applyBorder="1"/>
    <xf numFmtId="0" fontId="6" fillId="0" borderId="6" xfId="0" applyFont="1" applyBorder="1"/>
    <xf numFmtId="0" fontId="7" fillId="0" borderId="12" xfId="0" applyFont="1" applyBorder="1" applyAlignment="1"/>
    <xf numFmtId="0" fontId="6" fillId="0" borderId="16" xfId="0" applyFont="1" applyFill="1" applyBorder="1"/>
    <xf numFmtId="0" fontId="6" fillId="0" borderId="17" xfId="0" applyFont="1" applyFill="1" applyBorder="1"/>
    <xf numFmtId="0" fontId="7" fillId="0" borderId="18" xfId="0" applyFont="1" applyBorder="1" applyAlignment="1"/>
    <xf numFmtId="0" fontId="7" fillId="0" borderId="6" xfId="0" applyFont="1" applyBorder="1" applyAlignment="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1" fillId="2" borderId="1" xfId="0" applyNumberFormat="1" applyFont="1" applyFill="1" applyBorder="1" applyAlignment="1">
      <alignment horizontal="left"/>
    </xf>
    <xf numFmtId="14" fontId="0" fillId="0" borderId="0" xfId="0" applyNumberFormat="1"/>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applyAlignment="1"/>
    <xf numFmtId="0" fontId="7" fillId="0" borderId="12" xfId="0" applyFont="1" applyBorder="1" applyAlignment="1">
      <alignment vertical="center" wrapText="1"/>
    </xf>
    <xf numFmtId="0" fontId="1" fillId="2" borderId="6" xfId="0" applyFont="1" applyFill="1" applyBorder="1" applyAlignment="1"/>
    <xf numFmtId="0" fontId="0" fillId="0" borderId="6" xfId="0" applyBorder="1" applyAlignment="1">
      <alignment horizontal="left"/>
    </xf>
    <xf numFmtId="0" fontId="0" fillId="0" borderId="6" xfId="0" applyBorder="1"/>
    <xf numFmtId="166" fontId="0" fillId="0" borderId="1" xfId="0" applyNumberFormat="1" applyBorder="1" applyAlignment="1">
      <alignment horizontal="right"/>
    </xf>
    <xf numFmtId="167" fontId="0" fillId="0" borderId="1" xfId="0" applyNumberFormat="1" applyBorder="1"/>
    <xf numFmtId="0" fontId="0" fillId="0" borderId="0" xfId="0" pivotButton="1"/>
    <xf numFmtId="0" fontId="0" fillId="0" borderId="0" xfId="0" applyNumberFormat="1"/>
    <xf numFmtId="0" fontId="0" fillId="0" borderId="0" xfId="0" applyNumberFormat="1" applyAlignment="1">
      <alignment horizontal="right"/>
    </xf>
    <xf numFmtId="0" fontId="0" fillId="7" borderId="0" xfId="0" applyFill="1"/>
    <xf numFmtId="0" fontId="0" fillId="0" borderId="0" xfId="0" applyFill="1"/>
    <xf numFmtId="0" fontId="12" fillId="7" borderId="0" xfId="0" applyFont="1" applyFill="1"/>
    <xf numFmtId="0" fontId="0" fillId="7" borderId="0" xfId="0" applyFont="1" applyFill="1"/>
    <xf numFmtId="0" fontId="0" fillId="7" borderId="0" xfId="0" applyFill="1" applyBorder="1"/>
    <xf numFmtId="0" fontId="3" fillId="6" borderId="0" xfId="0" applyFont="1" applyFill="1" applyBorder="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xf numFmtId="0" fontId="1" fillId="2" borderId="22" xfId="0" applyFont="1" applyFill="1" applyBorder="1" applyAlignment="1">
      <alignment horizontal="left"/>
    </xf>
    <xf numFmtId="165" fontId="0" fillId="0" borderId="22" xfId="0" applyNumberFormat="1" applyBorder="1"/>
    <xf numFmtId="0" fontId="1" fillId="2" borderId="23" xfId="0" applyFont="1" applyFill="1" applyBorder="1" applyAlignment="1">
      <alignment horizontal="left"/>
    </xf>
    <xf numFmtId="168" fontId="0" fillId="0" borderId="23" xfId="0" applyNumberFormat="1" applyBorder="1"/>
    <xf numFmtId="165" fontId="0" fillId="0" borderId="24" xfId="0" applyNumberFormat="1" applyBorder="1"/>
    <xf numFmtId="0" fontId="0" fillId="0" borderId="25" xfId="0" applyBorder="1" applyAlignment="1">
      <alignment horizontal="left"/>
    </xf>
    <xf numFmtId="0" fontId="0" fillId="0" borderId="25" xfId="0" applyBorder="1"/>
    <xf numFmtId="166" fontId="0" fillId="0" borderId="25" xfId="0" applyNumberFormat="1" applyBorder="1" applyAlignment="1">
      <alignment horizontal="right"/>
    </xf>
    <xf numFmtId="0" fontId="0" fillId="0" borderId="25" xfId="0" applyBorder="1" applyAlignment="1">
      <alignment horizontal="right"/>
    </xf>
    <xf numFmtId="167" fontId="0" fillId="0" borderId="25" xfId="0" applyNumberFormat="1" applyBorder="1"/>
    <xf numFmtId="168" fontId="0" fillId="0" borderId="26" xfId="0" applyNumberFormat="1" applyBorder="1"/>
    <xf numFmtId="165" fontId="0" fillId="0" borderId="0" xfId="0" applyNumberFormat="1"/>
  </cellXfs>
  <cellStyles count="1">
    <cellStyle name="Normal" xfId="0" builtinId="0"/>
  </cellStyles>
  <dxfs count="23">
    <dxf>
      <numFmt numFmtId="169" formatCode="yyyy"/>
    </dxf>
    <dxf>
      <font>
        <b/>
        <i val="0"/>
        <strike val="0"/>
        <condense val="0"/>
        <extend val="0"/>
        <outline val="0"/>
        <shadow val="0"/>
        <u val="none"/>
        <vertAlign val="baseline"/>
        <sz val="10"/>
        <color theme="1"/>
        <name val="Calibri"/>
        <family val="2"/>
        <scheme val="none"/>
      </font>
      <fill>
        <patternFill patternType="solid">
          <fgColor indexed="64"/>
          <bgColor theme="4" tint="0.59999389629810485"/>
        </patternFill>
      </fill>
      <alignment horizontal="left" vertical="bottom" textRotation="0" wrapText="0" indent="0" justifyLastLine="0" shrinkToFit="0" readingOrder="0"/>
      <border diagonalUp="0" diagonalDown="0" outline="0">
        <left style="thin">
          <color indexed="64"/>
        </left>
        <right style="thin">
          <color indexed="64"/>
        </right>
        <top/>
        <bottom/>
      </border>
    </dxf>
    <dxf>
      <numFmt numFmtId="168" formatCode="[&gt;=100000]0.0,\ &quot;k&quot;;0.00,\ &quot;k&quot;"/>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67" formatCode="0.0\ &quot;kg&quot;"/>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66" formatCode="dd\ mmm\'\ yyyy"/>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5" formatCode="000"/>
      <border diagonalUp="0" diagonalDown="0">
        <left/>
        <right style="thin">
          <color indexed="64"/>
        </right>
        <top style="thin">
          <color indexed="64"/>
        </top>
        <bottom style="thin">
          <color indexed="64"/>
        </bottom>
        <vertical/>
        <horizontal/>
      </border>
    </dxf>
    <dxf>
      <border outline="0">
        <left style="thin">
          <color indexed="64"/>
        </left>
        <right style="thin">
          <color indexed="64"/>
        </right>
        <bottom style="thin">
          <color indexed="64"/>
        </bottom>
      </border>
    </dxf>
    <dxf>
      <alignment horizontal="righ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sheetMetadata" Target="metadata.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kasiv" refreshedDate="44264.76427349537" createdVersion="6" refreshedVersion="6" minRefreshableVersion="3" recordCount="50" xr:uid="{A171E26C-41E2-4CAF-A810-8894F1EF0D8F}">
  <cacheSource type="worksheet">
    <worksheetSource ref="A1:S51" sheet="SPORTSMEN"/>
  </cacheSource>
  <cacheFields count="19">
    <cacheField name="MEMBER ID" numFmtId="165">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 ANNIE ABBOTT"/>
        <s v="MS. AURELIE LIESUCHKE"/>
        <s v="SR. TOMAS FERREIRA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CANTU TERCERO"/>
        <s v="SR. HADALGO POLANCO"/>
        <s v="SRA. LAURA OLIVIERA"/>
        <s v="SRA. AINHOA GARZA"/>
        <s v="SRA. ISABEL BANDA"/>
        <s v="SRA. CAROLOTA MATEOS"/>
        <s v="MW. ELIZE PRINS"/>
        <s v="DHR. RYAN PHAM"/>
        <s v="MW ELISE ROTTEVEEL"/>
        <s v="FRU. MIRJAM SODERBERG"/>
        <s v="H. BERNDT PALSSON"/>
        <s v="SR. ADRIANO PONTES SOBRINHO"/>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66">
      <sharedItems containsSemiMixedTypes="0" containsNonDate="0" containsDate="1" containsString="0" minDate="1955-07-30T00:00:00" maxDate="1999-08-29T00:00:00"/>
    </cacheField>
    <cacheField name="ZODIAC" numFmtId="0">
      <sharedItems count="12">
        <s v="Libra"/>
        <s v="Aquarius"/>
        <s v="Cancer"/>
        <s v="Taurus"/>
        <s v="Sagittarius"/>
        <s v="Leo"/>
        <s v="Scorpio"/>
        <s v="Virgo"/>
        <s v="Pisces"/>
        <s v="Capricorn"/>
        <s v="Aries"/>
        <s v="Gemini"/>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acheField>
    <cacheField name="EMAIL" numFmtId="0">
      <sharedItems count="50">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WEIGHT" numFmtId="167">
      <sharedItems containsSemiMixedTypes="0" containsString="0" containsNumber="1" minValue="45.9" maxValue="105.9"/>
    </cacheField>
    <cacheField name="EYECOLOR" numFmtId="0">
      <sharedItems/>
    </cacheField>
    <cacheField name="BLOODTYPE" numFmtId="0">
      <sharedItems/>
    </cacheField>
    <cacheField name="SPORT LOCATION" numFmtId="0">
      <sharedItems count="2">
        <s v="INDOOR"/>
        <s v="OUTDOOR"/>
      </sharedItems>
    </cacheField>
    <cacheField name="SPORTS" numFmtId="0">
      <sharedItems/>
    </cacheField>
    <cacheField name="SALARY" numFmtId="168">
      <sharedItems containsSemiMixedTypes="0" containsString="0" containsNumber="1" containsInteger="1" minValue="10241" maxValue="11740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kasiv" refreshedDate="44265.889147337963" backgroundQuery="1" createdVersion="6" refreshedVersion="6" minRefreshableVersion="3" recordCount="0" supportSubquery="1" supportAdvancedDrill="1" xr:uid="{DC933336-0B12-4EB4-B966-FC70C18088F2}">
  <cacheSource type="external" connectionId="1"/>
  <cacheFields count="9">
    <cacheField name="[Table1].[FULL NAME].[FULL NAME]" caption="FULL NAME" numFmtId="0" hierarchy="1" level="1">
      <sharedItems count="50">
        <s v="DHR. RYAN PHAM"/>
        <s v="DR. ANNABELL OLSON"/>
        <s v="DR. EARNESTINE RAYNOR"/>
        <s v="DR. JAYDON BORER"/>
        <s v="DR. JENA UPTON"/>
        <s v="DR. SHANNY BINS"/>
        <s v="DR. TIA ABSHIRE"/>
        <s v="FRU. MIRJAM SODERBERG"/>
        <s v="H. BERNDT PALSSON"/>
        <s v="HR. BARNEY WESACK"/>
        <s v="HR. BARUCH KADE"/>
        <s v="HR. HELMUT WEINHAE"/>
        <s v="HR. LOTHAR BIRNBAUM"/>
        <s v="HR. PIETRO STOLZE"/>
        <s v="HR. RICHARD TLUSTEK"/>
        <s v="M. ANTOINE MAILLARD"/>
        <s v="M. ARTHUR LENOIR"/>
        <s v="M. BENJAMIN LEBRUN-BRUN"/>
        <s v="M. BERNARD HOARAU-GUYON"/>
        <s v="M. CLAUDE TOUSSAINT"/>
        <s v="M. VICTOR LENOIR"/>
        <s v="MME. LAURE-ALIX CHEVALIER"/>
        <s v="MME. PAULETTE DURAND"/>
        <s v="MME. VALENTINE MOREAU"/>
        <s v="MR. JASON GAYLORD"/>
        <s v="MR. KENDRICK SAUER"/>
        <s v="MR. MORIAH LYNCH"/>
        <s v="MR. PIERCE RAU"/>
        <s v="MR. TOBY SIMPSON"/>
        <s v="MRS. ASHLEY WOOD"/>
        <s v="MS. AMELIA STEVENS"/>
        <s v="MS. AMIYA EICHMANN"/>
        <s v="MS. ANNIE ABBOTT"/>
        <s v="MS. AURELIE LIESUCHKE"/>
        <s v="MS. DARBY CRUICKSHANK"/>
        <s v="MS. ISABEL RUNOLFSDOTTIR"/>
        <s v="MS. MEGAN SCOTT"/>
        <s v="MW ELISE ROTTEVEEL"/>
        <s v="MW. ELIZE PRINS"/>
        <s v="PROF. LIESBETH ROSEMANN"/>
        <s v="PROF. MILENA SCHOTIN"/>
        <s v="SIR ETHAN MURPHY"/>
        <s v="SR. ADRIANO PONTES SOBRINHO"/>
        <s v="SR. HADALGO POLANCO"/>
        <s v="SR. HIDALGO CANTU TERCERO"/>
        <s v="SR. TOMAS FERREIRA FILHO"/>
        <s v="SRA. AINHOA GARZA"/>
        <s v="SRA. CAROLOTA MATEOS"/>
        <s v="SRA. ISABEL BANDA"/>
        <s v="SRA. LAURA OLIVIERA"/>
      </sharedItems>
      <extLst>
        <ext xmlns:x15="http://schemas.microsoft.com/office/spreadsheetml/2010/11/main" uri="{4F2E5C28-24EA-4eb8-9CBF-B6C8F9C3D259}">
          <x15:cachedUniqueNames>
            <x15:cachedUniqueName index="0" name="[Table1].[FULL NAME].&amp;[DHR. RYAN PHAM]"/>
            <x15:cachedUniqueName index="1" name="[Table1].[FULL NAME].&amp;[DR. ANNABELL OLSON]"/>
            <x15:cachedUniqueName index="2" name="[Table1].[FULL NAME].&amp;[DR. EARNESTINE RAYNOR]"/>
            <x15:cachedUniqueName index="3" name="[Table1].[FULL NAME].&amp;[DR. JAYDON BORER]"/>
            <x15:cachedUniqueName index="4" name="[Table1].[FULL NAME].&amp;[DR. JENA UPTON]"/>
            <x15:cachedUniqueName index="5" name="[Table1].[FULL NAME].&amp;[DR. SHANNY BINS]"/>
            <x15:cachedUniqueName index="6" name="[Table1].[FULL NAME].&amp;[DR. TIA ABSHIRE]"/>
            <x15:cachedUniqueName index="7" name="[Table1].[FULL NAME].&amp;[FRU. MIRJAM SODERBERG]"/>
            <x15:cachedUniqueName index="8" name="[Table1].[FULL NAME].&amp;[H. BERNDT PALSSON]"/>
            <x15:cachedUniqueName index="9" name="[Table1].[FULL NAME].&amp;[HR. BARNEY WESACK]"/>
            <x15:cachedUniqueName index="10" name="[Table1].[FULL NAME].&amp;[HR. BARUCH KADE]"/>
            <x15:cachedUniqueName index="11" name="[Table1].[FULL NAME].&amp;[HR. HELMUT WEINHAE]"/>
            <x15:cachedUniqueName index="12" name="[Table1].[FULL NAME].&amp;[HR. LOTHAR BIRNBAUM]"/>
            <x15:cachedUniqueName index="13" name="[Table1].[FULL NAME].&amp;[HR. PIETRO STOLZE]"/>
            <x15:cachedUniqueName index="14" name="[Table1].[FULL NAME].&amp;[HR. RICHARD TLUSTEK]"/>
            <x15:cachedUniqueName index="15" name="[Table1].[FULL NAME].&amp;[M. ANTOINE MAILLARD]"/>
            <x15:cachedUniqueName index="16" name="[Table1].[FULL NAME].&amp;[M. ARTHUR LENOIR]"/>
            <x15:cachedUniqueName index="17" name="[Table1].[FULL NAME].&amp;[M. BENJAMIN LEBRUN-BRUN]"/>
            <x15:cachedUniqueName index="18" name="[Table1].[FULL NAME].&amp;[M. BERNARD HOARAU-GUYON]"/>
            <x15:cachedUniqueName index="19" name="[Table1].[FULL NAME].&amp;[M. CLAUDE TOUSSAINT]"/>
            <x15:cachedUniqueName index="20" name="[Table1].[FULL NAME].&amp;[M. VICTOR LENOIR]"/>
            <x15:cachedUniqueName index="21" name="[Table1].[FULL NAME].&amp;[MME. LAURE-ALIX CHEVALIER]"/>
            <x15:cachedUniqueName index="22" name="[Table1].[FULL NAME].&amp;[MME. PAULETTE DURAND]"/>
            <x15:cachedUniqueName index="23" name="[Table1].[FULL NAME].&amp;[MME. VALENTINE MOREAU]"/>
            <x15:cachedUniqueName index="24" name="[Table1].[FULL NAME].&amp;[MR. JASON GAYLORD]"/>
            <x15:cachedUniqueName index="25" name="[Table1].[FULL NAME].&amp;[MR. KENDRICK SAUER]"/>
            <x15:cachedUniqueName index="26" name="[Table1].[FULL NAME].&amp;[MR. MORIAH LYNCH]"/>
            <x15:cachedUniqueName index="27" name="[Table1].[FULL NAME].&amp;[MR. PIERCE RAU]"/>
            <x15:cachedUniqueName index="28" name="[Table1].[FULL NAME].&amp;[MR. TOBY SIMPSON]"/>
            <x15:cachedUniqueName index="29" name="[Table1].[FULL NAME].&amp;[MRS. ASHLEY WOOD]"/>
            <x15:cachedUniqueName index="30" name="[Table1].[FULL NAME].&amp;[MS. AMELIA STEVENS]"/>
            <x15:cachedUniqueName index="31" name="[Table1].[FULL NAME].&amp;[MS. AMIYA EICHMANN]"/>
            <x15:cachedUniqueName index="32" name="[Table1].[FULL NAME].&amp;[MS. ANNIE ABBOTT]"/>
            <x15:cachedUniqueName index="33" name="[Table1].[FULL NAME].&amp;[MS. AURELIE LIESUCHKE]"/>
            <x15:cachedUniqueName index="34" name="[Table1].[FULL NAME].&amp;[MS. DARBY CRUICKSHANK]"/>
            <x15:cachedUniqueName index="35" name="[Table1].[FULL NAME].&amp;[MS. ISABEL RUNOLFSDOTTIR]"/>
            <x15:cachedUniqueName index="36" name="[Table1].[FULL NAME].&amp;[MS. MEGAN SCOTT]"/>
            <x15:cachedUniqueName index="37" name="[Table1].[FULL NAME].&amp;[MW ELISE ROTTEVEEL]"/>
            <x15:cachedUniqueName index="38" name="[Table1].[FULL NAME].&amp;[MW. ELIZE PRINS]"/>
            <x15:cachedUniqueName index="39" name="[Table1].[FULL NAME].&amp;[PROF. LIESBETH ROSEMANN]"/>
            <x15:cachedUniqueName index="40" name="[Table1].[FULL NAME].&amp;[PROF. MILENA SCHOTIN]"/>
            <x15:cachedUniqueName index="41" name="[Table1].[FULL NAME].&amp;[SIR ETHAN MURPHY]"/>
            <x15:cachedUniqueName index="42" name="[Table1].[FULL NAME].&amp;[SR. ADRIANO PONTES SOBRINHO]"/>
            <x15:cachedUniqueName index="43" name="[Table1].[FULL NAME].&amp;[SR. HADALGO POLANCO]"/>
            <x15:cachedUniqueName index="44" name="[Table1].[FULL NAME].&amp;[SR. HIDALGO CANTU TERCERO]"/>
            <x15:cachedUniqueName index="45" name="[Table1].[FULL NAME].&amp;[SR. TOMAS FERREIRA FILHO]"/>
            <x15:cachedUniqueName index="46" name="[Table1].[FULL NAME].&amp;[SRA. AINHOA GARZA]"/>
            <x15:cachedUniqueName index="47" name="[Table1].[FULL NAME].&amp;[SRA. CAROLOTA MATEOS]"/>
            <x15:cachedUniqueName index="48" name="[Table1].[FULL NAME].&amp;[SRA. ISABEL BANDA]"/>
            <x15:cachedUniqueName index="49" name="[Table1].[FULL NAME].&amp;[SRA. LAURA OLIVIERA]"/>
          </x15:cachedUniqueNames>
        </ext>
      </extLst>
    </cacheField>
    <cacheField name="[Table1].[SPORT LOCATION].[SPORT LOCATION]" caption="SPORT LOCATION" numFmtId="0" hierarchy="16" level="1">
      <sharedItems containsSemiMixedTypes="0" containsNonDate="0" containsString="0"/>
    </cacheField>
    <cacheField name="[Measures].[Member-ID]" caption="Member-ID" numFmtId="0" hierarchy="22" level="32767"/>
    <cacheField name="[Measures].[List of email]" caption="List of email" numFmtId="0" hierarchy="21" level="32767"/>
    <cacheField name="[Measures].[Gender']" caption="Gender'" numFmtId="0" hierarchy="23" level="32767"/>
    <cacheField name="[Measures].[Year]" caption="Year" numFmtId="0" hierarchy="27" level="32767"/>
    <cacheField name="[Measures].[Country]" caption="Country" numFmtId="0" hierarchy="24" level="32767"/>
    <cacheField name="[Measures].[languageiws]" caption="languageiws" numFmtId="0" hierarchy="25" level="32767"/>
    <cacheField name="[Measures].[sport]" caption="sport" numFmtId="0" hierarchy="26" level="32767"/>
  </cacheFields>
  <cacheHierarchies count="30">
    <cacheHierarchy uniqueName="[Table1].[MEMBER ID]" caption="MEMBER ID" attribute="1" defaultMemberUniqueName="[Table1].[MEMBER ID].[All]" allUniqueName="[Table1].[MEMBER ID].[All]" dimensionUniqueName="[Table1]" displayFolder="" count="0" memberValueDatatype="20" unbalanced="0"/>
    <cacheHierarchy uniqueName="[Table1].[FULL NAME]" caption="FULL NAME" attribute="1" defaultMemberUniqueName="[Table1].[FULL NAME].[All]" allUniqueName="[Table1].[FULL NAME].[All]" dimensionUniqueName="[Table1]" displayFolder="" count="2" memberValueDatatype="130" unbalanced="0">
      <fieldsUsage count="2">
        <fieldUsage x="-1"/>
        <fieldUsage x="0"/>
      </fieldsUsage>
    </cacheHierarchy>
    <cacheHierarchy uniqueName="[Table1].[PREFIX]" caption="PREFIX" attribute="1" defaultMemberUniqueName="[Table1].[PREFIX].[All]" allUniqueName="[Table1].[PREFIX].[All]" dimensionUniqueName="[Table1]" displayFolder="" count="0" memberValueDatatype="130" unbalanced="0"/>
    <cacheHierarchy uniqueName="[Table1].[FIRSTNAME]" caption="FIRSTNAME" attribute="1" defaultMemberUniqueName="[Table1].[FIRSTNAME].[All]" allUniqueName="[Table1].[FIRSTNAME].[All]" dimensionUniqueName="[Table1]" displayFolder="" count="0" memberValueDatatype="130" unbalanced="0"/>
    <cacheHierarchy uniqueName="[Table1].[MIDDLENAME]" caption="MIDDLENAME" attribute="1" defaultMemberUniqueName="[Table1].[MIDDLENAME].[All]" allUniqueName="[Table1].[MIDDLENAME].[All]" dimensionUniqueName="[Table1]" displayFolder="" count="0" memberValueDatatype="130" unbalanced="0"/>
    <cacheHierarchy uniqueName="[Table1].[LASTNAME]" caption="LASTNAME" attribute="1" defaultMemberUniqueName="[Table1].[LASTNAME].[All]" allUniqueName="[Table1].[LASTNAME].[All]" dimensionUniqueName="[Table1]" displayFolder="" count="0" memberValueDatatype="130" unbalanced="0"/>
    <cacheHierarchy uniqueName="[Table1].[BIRTHDATE]" caption="BIRTHDATE" attribute="1" time="1" defaultMemberUniqueName="[Table1].[BIRTHDATE].[All]" allUniqueName="[Table1].[BIRTHDATE].[All]" dimensionUniqueName="[Table1]" displayFolder="" count="0" memberValueDatatype="7" unbalanced="0"/>
    <cacheHierarchy uniqueName="[Table1].[ZODIAC]" caption="ZODIAC" attribute="1" defaultMemberUniqueName="[Table1].[ZODIAC].[All]" allUniqueName="[Table1].[ZODIAC].[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COUNTRYCODE]" caption="COUNTRYCODE" attribute="1" defaultMemberUniqueName="[Table1].[COUNTRYCODE].[All]" allUniqueName="[Table1].[COUNTRYCODE].[All]" dimensionUniqueName="[Table1]" displayFolder="" count="0" memberValueDatatype="130" unbalanced="0"/>
    <cacheHierarchy uniqueName="[Table1].[COUNTRY NAME]" caption="COUNTRY NAME" attribute="1" defaultMemberUniqueName="[Table1].[COUNTRY NAME].[All]" allUniqueName="[Table1].[COUNTRY NAME].[All]" dimensionUniqueName="[Table1]" displayFolder="" count="0" memberValueDatatype="130" unbalanced="0"/>
    <cacheHierarchy uniqueName="[Table1].[LANGUAGE]" caption="LANGUAGE" attribute="1" defaultMemberUniqueName="[Table1].[LANGUAGE].[All]" allUniqueName="[Table1].[LANGUAGE].[All]" dimensionUniqueName="[Table1]" displayFolder="" count="0" memberValueDatatype="130" unbalanced="0"/>
    <cacheHierarchy uniqueName="[Table1].[EMAIL]" caption="EMAIL" attribute="1" defaultMemberUniqueName="[Table1].[EMAIL].[All]" allUniqueName="[Table1].[EMAIL].[All]" dimensionUniqueName="[Table1]" displayFolder="" count="0" memberValueDatatype="130" unbalanced="0"/>
    <cacheHierarchy uniqueName="[Table1].[WEIGHT]" caption="WEIGHT" attribute="1" defaultMemberUniqueName="[Table1].[WEIGHT].[All]" allUniqueName="[Table1].[WEIGHT].[All]" dimensionUniqueName="[Table1]" displayFolder="" count="0" memberValueDatatype="5" unbalanced="0"/>
    <cacheHierarchy uniqueName="[Table1].[EYECOLOR]" caption="EYECOLOR" attribute="1" defaultMemberUniqueName="[Table1].[EYECOLOR].[All]" allUniqueName="[Table1].[EYECOLOR].[All]" dimensionUniqueName="[Table1]" displayFolder="" count="0" memberValueDatatype="130" unbalanced="0"/>
    <cacheHierarchy uniqueName="[Table1].[BLOODTYPE]" caption="BLOODTYPE" attribute="1" defaultMemberUniqueName="[Table1].[BLOODTYPE].[All]" allUniqueName="[Table1].[BLOODTYPE].[All]" dimensionUniqueName="[Table1]" displayFolder="" count="0" memberValueDatatype="130" unbalanced="0"/>
    <cacheHierarchy uniqueName="[Table1].[SPORT LOCATION]" caption="SPORT LOCATION" attribute="1" defaultMemberUniqueName="[Table1].[SPORT LOCATION].[All]" allUniqueName="[Table1].[SPORT LOCATION].[All]" dimensionUniqueName="[Table1]" displayFolder="" count="2" memberValueDatatype="130" unbalanced="0">
      <fieldsUsage count="2">
        <fieldUsage x="-1"/>
        <fieldUsage x="1"/>
      </fieldsUsage>
    </cacheHierarchy>
    <cacheHierarchy uniqueName="[Table1].[SPORTS]" caption="SPORTS" attribute="1" defaultMemberUniqueName="[Table1].[SPORTS].[All]" allUniqueName="[Table1].[SPORTS].[All]" dimensionUniqueName="[Table1]" displayFolder="" count="0" memberValueDatatype="130" unbalanced="0"/>
    <cacheHierarchy uniqueName="[Table1].[SALARY]" caption="SALARY" attribute="1" defaultMemberUniqueName="[Table1].[SALARY].[All]" allUniqueName="[Table1].[SALARY].[All]" dimensionUniqueName="[Table1]" displayFolder="" count="0" memberValueDatatype="20" unbalanced="0"/>
    <cacheHierarchy uniqueName="[Measures].[Count of COUNTRY NAME]" caption="Count of COUNTRY NAME" measure="1" displayFolder="" measureGroup="Table1" count="0">
      <extLst>
        <ext xmlns:x15="http://schemas.microsoft.com/office/spreadsheetml/2010/11/main" uri="{B97F6D7D-B522-45F9-BDA1-12C45D357490}">
          <x15:cacheHierarchy aggregatedColumn="10"/>
        </ext>
      </extLst>
    </cacheHierarchy>
    <cacheHierarchy uniqueName="[Measures].[Sum of MEMBER ID]" caption="Sum of MEMBER ID" measure="1" displayFolder="" measureGroup="Table1" count="0">
      <extLst>
        <ext xmlns:x15="http://schemas.microsoft.com/office/spreadsheetml/2010/11/main" uri="{B97F6D7D-B522-45F9-BDA1-12C45D357490}">
          <x15:cacheHierarchy aggregatedColumn="0"/>
        </ext>
      </extLst>
    </cacheHierarchy>
    <cacheHierarchy uniqueName="[Measures].[List of email]" caption="List of email" measure="1" displayFolder="" measureGroup="Table1" count="0" oneField="1">
      <fieldsUsage count="1">
        <fieldUsage x="3"/>
      </fieldsUsage>
    </cacheHierarchy>
    <cacheHierarchy uniqueName="[Measures].[Member-ID]" caption="Member-ID" measure="1" displayFolder="" measureGroup="Table1" count="0" oneField="1">
      <fieldsUsage count="1">
        <fieldUsage x="2"/>
      </fieldsUsage>
    </cacheHierarchy>
    <cacheHierarchy uniqueName="[Measures].[Gender']" caption="Gender'" measure="1" displayFolder="" measureGroup="Table1" count="0" oneField="1">
      <fieldsUsage count="1">
        <fieldUsage x="4"/>
      </fieldsUsage>
    </cacheHierarchy>
    <cacheHierarchy uniqueName="[Measures].[Country]" caption="Country" measure="1" displayFolder="" measureGroup="Table1" count="0" oneField="1">
      <fieldsUsage count="1">
        <fieldUsage x="6"/>
      </fieldsUsage>
    </cacheHierarchy>
    <cacheHierarchy uniqueName="[Measures].[languageiws]" caption="languageiws" measure="1" displayFolder="" measureGroup="Table1" count="0" oneField="1">
      <fieldsUsage count="1">
        <fieldUsage x="7"/>
      </fieldsUsage>
    </cacheHierarchy>
    <cacheHierarchy uniqueName="[Measures].[sport]" caption="sport" measure="1" displayFolder="" measureGroup="Table1" count="0" oneField="1">
      <fieldsUsage count="1">
        <fieldUsage x="8"/>
      </fieldsUsage>
    </cacheHierarchy>
    <cacheHierarchy uniqueName="[Measures].[Year]" caption="Year" measure="1" displayFolder="" measureGroup="Table1" count="0" oneField="1">
      <fieldsUsage count="1">
        <fieldUsage x="5"/>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s v="Ms."/>
    <s v="Annie"/>
    <m/>
    <s v="Abbott"/>
    <d v="1997-09-26T00:00:00"/>
    <x v="0"/>
    <x v="0"/>
    <s v="US"/>
    <x v="0"/>
    <s v="English"/>
    <x v="0"/>
    <n v="94"/>
    <s v="Green"/>
    <s v="A−"/>
    <x v="0"/>
    <s v="Cycling Track"/>
    <n v="80727"/>
  </r>
  <r>
    <x v="1"/>
    <x v="1"/>
    <s v="Ms."/>
    <s v="Aurelie"/>
    <m/>
    <s v="Liesuchke"/>
    <d v="1992-02-07T00:00:00"/>
    <x v="1"/>
    <x v="0"/>
    <s v="US"/>
    <x v="0"/>
    <s v="English"/>
    <x v="1"/>
    <n v="84.2"/>
    <s v="Brown"/>
    <s v="O−"/>
    <x v="0"/>
    <s v="Boxing"/>
    <n v="87471"/>
  </r>
  <r>
    <x v="2"/>
    <x v="2"/>
    <s v="Sr."/>
    <s v="Tomas"/>
    <s v="Ferreira"/>
    <s v="Filho"/>
    <d v="1969-07-10T00:00:00"/>
    <x v="2"/>
    <x v="1"/>
    <s v="BR"/>
    <x v="1"/>
    <s v="Portuguese"/>
    <x v="2"/>
    <n v="52.9"/>
    <s v="Amber"/>
    <s v="A−"/>
    <x v="1"/>
    <s v="Football"/>
    <n v="64724"/>
  </r>
  <r>
    <x v="3"/>
    <x v="3"/>
    <s v="Ms."/>
    <s v="Darby"/>
    <m/>
    <s v="Cruickshank"/>
    <d v="1975-05-18T00:00:00"/>
    <x v="3"/>
    <x v="0"/>
    <s v="US"/>
    <x v="0"/>
    <s v="English"/>
    <x v="3"/>
    <n v="48.9"/>
    <s v="Green"/>
    <s v="O−"/>
    <x v="1"/>
    <s v="Alpine Skiing"/>
    <n v="110823"/>
  </r>
  <r>
    <x v="4"/>
    <x v="4"/>
    <s v="Dr."/>
    <s v="Jaydon"/>
    <m/>
    <s v="Borer"/>
    <d v="1970-05-18T00:00:00"/>
    <x v="3"/>
    <x v="1"/>
    <s v="US"/>
    <x v="0"/>
    <s v="English"/>
    <x v="4"/>
    <n v="84.8"/>
    <s v="Blue"/>
    <s v="B−"/>
    <x v="0"/>
    <s v="Water Polo"/>
    <n v="56916"/>
  </r>
  <r>
    <x v="5"/>
    <x v="5"/>
    <s v="Mr."/>
    <s v="Moriah "/>
    <m/>
    <s v="Lynch"/>
    <d v="1992-12-06T00:00:00"/>
    <x v="4"/>
    <x v="1"/>
    <s v="US"/>
    <x v="0"/>
    <s v="English"/>
    <x v="5"/>
    <n v="83.2"/>
    <s v="Blue"/>
    <s v="O−"/>
    <x v="0"/>
    <s v="Fencing"/>
    <n v="51133"/>
  </r>
  <r>
    <x v="6"/>
    <x v="6"/>
    <s v="Ms."/>
    <s v="Amiya"/>
    <m/>
    <s v="Eichmann"/>
    <d v="1999-07-29T00:00:00"/>
    <x v="5"/>
    <x v="0"/>
    <s v="US"/>
    <x v="0"/>
    <s v="English"/>
    <x v="6"/>
    <n v="61.1"/>
    <s v="Blue"/>
    <s v="B−"/>
    <x v="1"/>
    <s v="Cycling Road"/>
    <n v="65465"/>
  </r>
  <r>
    <x v="7"/>
    <x v="7"/>
    <s v="Mr."/>
    <s v="Pierce"/>
    <m/>
    <s v="Rau"/>
    <d v="1963-05-10T00:00:00"/>
    <x v="3"/>
    <x v="1"/>
    <s v="US"/>
    <x v="0"/>
    <s v="English"/>
    <x v="7"/>
    <n v="105.7"/>
    <s v="Amber"/>
    <s v="A+"/>
    <x v="0"/>
    <s v="Curling"/>
    <n v="109885"/>
  </r>
  <r>
    <x v="8"/>
    <x v="8"/>
    <s v="Ms."/>
    <s v="Amelia"/>
    <m/>
    <s v="Stevens"/>
    <d v="1971-02-01T00:00:00"/>
    <x v="1"/>
    <x v="0"/>
    <s v="GB"/>
    <x v="2"/>
    <s v="English"/>
    <x v="8"/>
    <n v="65.3"/>
    <s v="Blue"/>
    <s v="A+"/>
    <x v="0"/>
    <s v="Shooting"/>
    <n v="60061"/>
  </r>
  <r>
    <x v="9"/>
    <x v="9"/>
    <s v="Mr."/>
    <s v="Toby"/>
    <m/>
    <s v="Simpson"/>
    <d v="1964-12-21T00:00:00"/>
    <x v="4"/>
    <x v="1"/>
    <s v="GB"/>
    <x v="2"/>
    <s v="English"/>
    <x v="9"/>
    <n v="62.9"/>
    <s v="Amber"/>
    <s v="O+"/>
    <x v="1"/>
    <s v="Cycling Road"/>
    <n v="32758"/>
  </r>
  <r>
    <x v="10"/>
    <x v="10"/>
    <s v="Sir"/>
    <s v="Ethan"/>
    <m/>
    <s v="Murphy"/>
    <d v="1986-11-17T00:00:00"/>
    <x v="6"/>
    <x v="1"/>
    <s v="GB"/>
    <x v="2"/>
    <s v="English"/>
    <x v="10"/>
    <n v="104.3"/>
    <s v="Brown"/>
    <s v="O+"/>
    <x v="1"/>
    <s v="Freestyle Skiing"/>
    <n v="99613"/>
  </r>
  <r>
    <x v="11"/>
    <x v="11"/>
    <s v="Mrs."/>
    <s v="Ashley"/>
    <m/>
    <s v="Wood"/>
    <d v="1977-10-14T00:00:00"/>
    <x v="0"/>
    <x v="0"/>
    <s v="GB"/>
    <x v="2"/>
    <s v="English"/>
    <x v="11"/>
    <n v="100.7"/>
    <s v="Brown"/>
    <s v="O+"/>
    <x v="1"/>
    <s v="Archery"/>
    <n v="56595"/>
  </r>
  <r>
    <x v="12"/>
    <x v="12"/>
    <s v="Ms."/>
    <s v="Megan"/>
    <m/>
    <s v="Scott"/>
    <d v="1977-02-12T00:00:00"/>
    <x v="1"/>
    <x v="0"/>
    <s v="GB"/>
    <x v="2"/>
    <s v="English"/>
    <x v="12"/>
    <n v="70.900000000000006"/>
    <s v="Green"/>
    <s v="A−"/>
    <x v="1"/>
    <s v="Rugby"/>
    <n v="117408"/>
  </r>
  <r>
    <x v="13"/>
    <x v="13"/>
    <s v="Hr."/>
    <s v="Helmut"/>
    <m/>
    <s v="Weinhae"/>
    <d v="1959-08-26T00:00:00"/>
    <x v="7"/>
    <x v="1"/>
    <s v="DE"/>
    <x v="3"/>
    <s v="German"/>
    <x v="13"/>
    <n v="68.3"/>
    <s v="Gray"/>
    <s v="A+"/>
    <x v="1"/>
    <s v="Canoe Sprint"/>
    <n v="64862"/>
  </r>
  <r>
    <x v="14"/>
    <x v="14"/>
    <s v="Prof."/>
    <s v="Milena"/>
    <m/>
    <s v="Schotin"/>
    <d v="1965-03-03T00:00:00"/>
    <x v="8"/>
    <x v="0"/>
    <s v="DE"/>
    <x v="3"/>
    <s v="German"/>
    <x v="14"/>
    <n v="105.3"/>
    <s v="Gray"/>
    <s v="O+"/>
    <x v="0"/>
    <s v="Cycling BMX"/>
    <n v="10241"/>
  </r>
  <r>
    <x v="15"/>
    <x v="15"/>
    <s v="Hr."/>
    <s v="Lothar"/>
    <m/>
    <s v="Birnbaum"/>
    <d v="1969-07-21T00:00:00"/>
    <x v="2"/>
    <x v="1"/>
    <s v="DE"/>
    <x v="3"/>
    <s v="German"/>
    <x v="15"/>
    <n v="48.6"/>
    <s v="Blue"/>
    <s v="O+"/>
    <x v="1"/>
    <s v="Alpine Skiing"/>
    <n v="88762"/>
  </r>
  <r>
    <x v="16"/>
    <x v="16"/>
    <s v="Hr."/>
    <s v="Pietro"/>
    <m/>
    <s v="Stolze"/>
    <d v="1972-10-10T00:00:00"/>
    <x v="0"/>
    <x v="1"/>
    <s v="DE"/>
    <x v="3"/>
    <s v="German"/>
    <x v="16"/>
    <n v="105.9"/>
    <s v="Blue"/>
    <s v="A−"/>
    <x v="0"/>
    <s v="Handball"/>
    <n v="80757"/>
  </r>
  <r>
    <x v="17"/>
    <x v="17"/>
    <s v="Hr."/>
    <s v="Richard "/>
    <m/>
    <s v="Tlustek"/>
    <d v="1959-08-31T00:00:00"/>
    <x v="7"/>
    <x v="1"/>
    <s v="DE"/>
    <x v="3"/>
    <s v="German"/>
    <x v="17"/>
    <n v="71.099999999999994"/>
    <s v="Blue"/>
    <s v="A−"/>
    <x v="1"/>
    <s v="Cycling Mountain Bike"/>
    <n v="88794"/>
  </r>
  <r>
    <x v="18"/>
    <x v="18"/>
    <s v="Dr."/>
    <s v="Earnestine"/>
    <m/>
    <s v="Raynor"/>
    <d v="1977-05-17T00:00:00"/>
    <x v="3"/>
    <x v="0"/>
    <s v="OZ"/>
    <x v="4"/>
    <s v="English"/>
    <x v="18"/>
    <n v="70.3"/>
    <s v="Blue"/>
    <s v="A+"/>
    <x v="0"/>
    <s v="Short Track Speed Skating"/>
    <n v="63526"/>
  </r>
  <r>
    <x v="19"/>
    <x v="19"/>
    <s v="Mr."/>
    <s v="Jason"/>
    <m/>
    <s v="Gaylord"/>
    <d v="1976-01-08T00:00:00"/>
    <x v="9"/>
    <x v="1"/>
    <s v="OZ"/>
    <x v="4"/>
    <s v="English"/>
    <x v="19"/>
    <n v="54.7"/>
    <s v="Brown"/>
    <s v="O−"/>
    <x v="0"/>
    <s v="Basketball"/>
    <n v="46352"/>
  </r>
  <r>
    <x v="20"/>
    <x v="20"/>
    <s v="Mr."/>
    <s v="Kendrick"/>
    <m/>
    <s v="Sauer"/>
    <d v="1996-07-22T00:00:00"/>
    <x v="2"/>
    <x v="1"/>
    <s v="OZ"/>
    <x v="4"/>
    <s v="English"/>
    <x v="20"/>
    <n v="100.9"/>
    <s v="Blue"/>
    <s v="B−"/>
    <x v="1"/>
    <s v="Triathlon"/>
    <n v="106808"/>
  </r>
  <r>
    <x v="21"/>
    <x v="21"/>
    <s v="Dr."/>
    <s v="Annabell"/>
    <m/>
    <s v="Olson"/>
    <d v="1964-04-16T00:00:00"/>
    <x v="10"/>
    <x v="0"/>
    <s v="OZ"/>
    <x v="4"/>
    <s v="English"/>
    <x v="21"/>
    <n v="84.3"/>
    <s v="Green"/>
    <s v="A+"/>
    <x v="1"/>
    <s v="Equestrian / Dressage"/>
    <n v="96468"/>
  </r>
  <r>
    <x v="22"/>
    <x v="22"/>
    <s v="Dr."/>
    <s v="Jena"/>
    <m/>
    <s v="Upton"/>
    <d v="1955-12-14T00:00:00"/>
    <x v="4"/>
    <x v="0"/>
    <s v="OZ"/>
    <x v="4"/>
    <s v="English"/>
    <x v="22"/>
    <n v="66.8"/>
    <s v="Blue"/>
    <s v="O+"/>
    <x v="1"/>
    <s v="Beach Volleyball"/>
    <n v="16526"/>
  </r>
  <r>
    <x v="23"/>
    <x v="23"/>
    <s v="Dr."/>
    <s v="Shanny"/>
    <m/>
    <s v="Bins"/>
    <d v="1999-08-28T00:00:00"/>
    <x v="7"/>
    <x v="0"/>
    <s v="OZ"/>
    <x v="4"/>
    <s v="English"/>
    <x v="23"/>
    <n v="59.4"/>
    <s v="Amber"/>
    <s v="B−"/>
    <x v="1"/>
    <s v="Canoe Slalom"/>
    <n v="21891"/>
  </r>
  <r>
    <x v="24"/>
    <x v="24"/>
    <s v="Dr."/>
    <s v="Tia"/>
    <m/>
    <s v="Abshire"/>
    <d v="1966-07-21T00:00:00"/>
    <x v="2"/>
    <x v="0"/>
    <s v="OZ"/>
    <x v="4"/>
    <s v="English"/>
    <x v="24"/>
    <n v="77.8"/>
    <s v="Amber"/>
    <s v="A+"/>
    <x v="1"/>
    <s v="Cycling Road"/>
    <n v="62037"/>
  </r>
  <r>
    <x v="25"/>
    <x v="25"/>
    <s v="Ms."/>
    <s v="Isabel"/>
    <m/>
    <s v="Runolfsdottir"/>
    <d v="1978-03-21T00:00:00"/>
    <x v="10"/>
    <x v="0"/>
    <s v="OZ"/>
    <x v="4"/>
    <s v="English"/>
    <x v="25"/>
    <n v="85.9"/>
    <s v="Blue"/>
    <s v="B+"/>
    <x v="0"/>
    <s v="Cycling Track"/>
    <n v="89737"/>
  </r>
  <r>
    <x v="26"/>
    <x v="26"/>
    <s v="Hr."/>
    <s v="Barney"/>
    <m/>
    <s v="Wesack"/>
    <d v="1970-07-18T00:00:00"/>
    <x v="2"/>
    <x v="1"/>
    <s v="AU"/>
    <x v="5"/>
    <s v="German"/>
    <x v="26"/>
    <n v="93.4"/>
    <s v="Amber"/>
    <s v="B+"/>
    <x v="0"/>
    <s v="Volleyball"/>
    <n v="41039"/>
  </r>
  <r>
    <x v="27"/>
    <x v="27"/>
    <s v="Hr."/>
    <s v="Baruch"/>
    <m/>
    <s v="Kade"/>
    <d v="1982-03-10T00:00:00"/>
    <x v="8"/>
    <x v="1"/>
    <s v="AU"/>
    <x v="5"/>
    <s v="German"/>
    <x v="27"/>
    <n v="95.5"/>
    <s v="Gray"/>
    <s v="O−"/>
    <x v="1"/>
    <s v="Rugby"/>
    <n v="28458"/>
  </r>
  <r>
    <x v="28"/>
    <x v="28"/>
    <s v="Prof."/>
    <s v="Liesbeth"/>
    <m/>
    <s v="Rosemann"/>
    <d v="1994-01-27T00:00:00"/>
    <x v="1"/>
    <x v="0"/>
    <s v="AU"/>
    <x v="5"/>
    <s v="German"/>
    <x v="28"/>
    <n v="52.2"/>
    <s v="Blue"/>
    <s v="O+"/>
    <x v="1"/>
    <s v="Cycling Road"/>
    <n v="55007"/>
  </r>
  <r>
    <x v="29"/>
    <x v="29"/>
    <s v="Mme."/>
    <s v="Valentine"/>
    <m/>
    <s v="Moreau"/>
    <d v="1979-10-09T00:00:00"/>
    <x v="0"/>
    <x v="0"/>
    <s v="FR"/>
    <x v="6"/>
    <s v="French"/>
    <x v="29"/>
    <n v="74.599999999999994"/>
    <s v="Blue"/>
    <s v="B+"/>
    <x v="1"/>
    <s v="Golf"/>
    <n v="69041"/>
  </r>
  <r>
    <x v="30"/>
    <x v="30"/>
    <s v="Mme."/>
    <s v="Paulette"/>
    <m/>
    <s v="Durand"/>
    <d v="1989-12-25T00:00:00"/>
    <x v="9"/>
    <x v="0"/>
    <s v="FR"/>
    <x v="6"/>
    <s v="French"/>
    <x v="30"/>
    <n v="81.7"/>
    <s v="Amber"/>
    <s v="O−"/>
    <x v="0"/>
    <s v="Volleyball"/>
    <n v="86262"/>
  </r>
  <r>
    <x v="31"/>
    <x v="31"/>
    <s v="Mme."/>
    <s v="Laure-Alix"/>
    <m/>
    <s v="Chevalier"/>
    <d v="1970-12-23T00:00:00"/>
    <x v="9"/>
    <x v="0"/>
    <s v="FR"/>
    <x v="6"/>
    <s v="French"/>
    <x v="31"/>
    <n v="78.099999999999994"/>
    <s v="Blue"/>
    <s v="O+"/>
    <x v="1"/>
    <s v="Beach Volleyball"/>
    <n v="19234"/>
  </r>
  <r>
    <x v="32"/>
    <x v="32"/>
    <s v="M."/>
    <s v="Claude"/>
    <m/>
    <s v="Toussaint"/>
    <d v="1980-11-04T00:00:00"/>
    <x v="6"/>
    <x v="1"/>
    <s v="FR"/>
    <x v="6"/>
    <s v="French"/>
    <x v="32"/>
    <n v="57.1"/>
    <s v="Green"/>
    <s v="O+"/>
    <x v="0"/>
    <s v="Diving"/>
    <n v="95123"/>
  </r>
  <r>
    <x v="33"/>
    <x v="33"/>
    <s v="M."/>
    <s v="Victor"/>
    <m/>
    <s v="Lenoir"/>
    <d v="1981-10-16T00:00:00"/>
    <x v="0"/>
    <x v="1"/>
    <s v="FR"/>
    <x v="6"/>
    <s v="French"/>
    <x v="33"/>
    <n v="56"/>
    <s v="Blue"/>
    <s v="B+"/>
    <x v="1"/>
    <s v="Triathlon"/>
    <n v="62761"/>
  </r>
  <r>
    <x v="34"/>
    <x v="34"/>
    <s v="M."/>
    <s v="Arthur"/>
    <m/>
    <s v="Lenoir"/>
    <d v="1955-07-30T00:00:00"/>
    <x v="5"/>
    <x v="1"/>
    <s v="FR"/>
    <x v="6"/>
    <s v="French"/>
    <x v="34"/>
    <n v="88.6"/>
    <s v="Amber"/>
    <s v="O+"/>
    <x v="1"/>
    <s v="Hockey"/>
    <n v="108431"/>
  </r>
  <r>
    <x v="35"/>
    <x v="35"/>
    <s v="M."/>
    <s v="Benjamin"/>
    <m/>
    <s v="Lebrun-Brun"/>
    <d v="1975-02-03T00:00:00"/>
    <x v="1"/>
    <x v="1"/>
    <s v="FR"/>
    <x v="6"/>
    <s v="French"/>
    <x v="35"/>
    <n v="78.2"/>
    <s v="Brown"/>
    <s v="O−"/>
    <x v="1"/>
    <s v="Triathlon"/>
    <n v="66268"/>
  </r>
  <r>
    <x v="36"/>
    <x v="36"/>
    <s v="M."/>
    <s v="Antoine"/>
    <m/>
    <s v="Maillard"/>
    <d v="1986-06-22T00:00:00"/>
    <x v="2"/>
    <x v="1"/>
    <s v="FR"/>
    <x v="6"/>
    <s v="French"/>
    <x v="36"/>
    <n v="95.8"/>
    <s v="Blue"/>
    <s v="B−"/>
    <x v="1"/>
    <s v="Sailing"/>
    <n v="33970"/>
  </r>
  <r>
    <x v="37"/>
    <x v="37"/>
    <s v="M."/>
    <s v="Bernard"/>
    <m/>
    <s v="Hoarau-Guyon"/>
    <d v="1983-01-11T00:00:00"/>
    <x v="9"/>
    <x v="1"/>
    <s v="FR"/>
    <x v="6"/>
    <s v="French"/>
    <x v="37"/>
    <n v="59.7"/>
    <s v="Gray"/>
    <s v="O−"/>
    <x v="0"/>
    <s v="Cycling Track"/>
    <n v="71352"/>
  </r>
  <r>
    <x v="38"/>
    <x v="38"/>
    <s v="Sr."/>
    <s v="Hidalgo"/>
    <s v="Cantu"/>
    <s v="Tercero"/>
    <d v="1984-11-30T00:00:00"/>
    <x v="4"/>
    <x v="1"/>
    <s v="AG"/>
    <x v="7"/>
    <s v="Spanish"/>
    <x v="38"/>
    <n v="77.7"/>
    <s v="Gray"/>
    <s v="B−"/>
    <x v="1"/>
    <s v="Canoe Slalom"/>
    <n v="116376"/>
  </r>
  <r>
    <x v="39"/>
    <x v="39"/>
    <s v="Sr."/>
    <s v="Hadalgo"/>
    <m/>
    <s v="Polanco"/>
    <d v="1988-06-20T00:00:00"/>
    <x v="11"/>
    <x v="1"/>
    <s v="AG"/>
    <x v="7"/>
    <s v="Spanish"/>
    <x v="39"/>
    <n v="98"/>
    <s v="Blue"/>
    <s v="A−"/>
    <x v="1"/>
    <s v="Beach Volleyball"/>
    <n v="114144"/>
  </r>
  <r>
    <x v="40"/>
    <x v="40"/>
    <s v="Sra."/>
    <s v="Laura"/>
    <m/>
    <s v="Oliviera"/>
    <d v="1974-02-16T00:00:00"/>
    <x v="1"/>
    <x v="0"/>
    <s v="AG"/>
    <x v="7"/>
    <s v="Spanish"/>
    <x v="40"/>
    <n v="51.9"/>
    <s v="Amber"/>
    <s v="O−"/>
    <x v="1"/>
    <s v="Athletics"/>
    <n v="79872"/>
  </r>
  <r>
    <x v="41"/>
    <x v="41"/>
    <s v="Sra."/>
    <s v="Ainhoa"/>
    <m/>
    <s v="Garza"/>
    <d v="1990-03-09T00:00:00"/>
    <x v="8"/>
    <x v="0"/>
    <s v="ES"/>
    <x v="8"/>
    <s v="Spanish"/>
    <x v="41"/>
    <n v="55.6"/>
    <s v="Brown"/>
    <s v="O+"/>
    <x v="0"/>
    <s v="Gymnastics Artistic"/>
    <n v="101969"/>
  </r>
  <r>
    <x v="42"/>
    <x v="42"/>
    <s v="Sra."/>
    <s v="Isabel"/>
    <m/>
    <s v="Banda"/>
    <d v="1960-01-12T00:00:00"/>
    <x v="9"/>
    <x v="0"/>
    <s v="ES"/>
    <x v="8"/>
    <s v="Spanish"/>
    <x v="42"/>
    <n v="102.3"/>
    <s v="Amber"/>
    <s v="O+"/>
    <x v="1"/>
    <s v="Canoe Slalom"/>
    <n v="50659"/>
  </r>
  <r>
    <x v="43"/>
    <x v="43"/>
    <s v="Sra."/>
    <s v="Carolota"/>
    <m/>
    <s v="Mateos"/>
    <d v="1965-07-29T00:00:00"/>
    <x v="5"/>
    <x v="0"/>
    <s v="ES"/>
    <x v="8"/>
    <s v="Spanish"/>
    <x v="43"/>
    <n v="58.8"/>
    <s v="Gray"/>
    <s v="O−"/>
    <x v="1"/>
    <s v="Athletics"/>
    <n v="58215"/>
  </r>
  <r>
    <x v="44"/>
    <x v="44"/>
    <s v="Mw."/>
    <s v="Elize"/>
    <m/>
    <s v="Prins"/>
    <d v="1960-05-08T00:00:00"/>
    <x v="3"/>
    <x v="0"/>
    <s v="DU"/>
    <x v="9"/>
    <s v="Dutch"/>
    <x v="44"/>
    <n v="63.8"/>
    <s v="Blue"/>
    <s v="O+"/>
    <x v="0"/>
    <s v="Judo"/>
    <n v="39935"/>
  </r>
  <r>
    <x v="45"/>
    <x v="45"/>
    <s v="dhr."/>
    <s v="Ryan"/>
    <m/>
    <s v="Pham"/>
    <d v="1973-10-03T00:00:00"/>
    <x v="0"/>
    <x v="1"/>
    <s v="DU"/>
    <x v="9"/>
    <s v="Dutch"/>
    <x v="45"/>
    <n v="98.6"/>
    <s v="Amber"/>
    <s v="B+"/>
    <x v="1"/>
    <s v="Beach Volleyball"/>
    <n v="44865"/>
  </r>
  <r>
    <x v="46"/>
    <x v="46"/>
    <s v="Mw"/>
    <s v="Elise"/>
    <m/>
    <s v="Rotteveel"/>
    <d v="1968-04-08T00:00:00"/>
    <x v="10"/>
    <x v="0"/>
    <s v="DU"/>
    <x v="9"/>
    <s v="Dutch"/>
    <x v="46"/>
    <n v="61.8"/>
    <s v="Gray"/>
    <s v="O−"/>
    <x v="1"/>
    <s v="Beach Volleyball"/>
    <n v="90478"/>
  </r>
  <r>
    <x v="47"/>
    <x v="47"/>
    <s v="Fru."/>
    <s v="Mirjam"/>
    <m/>
    <s v="Soderberg"/>
    <d v="1997-05-17T00:00:00"/>
    <x v="3"/>
    <x v="0"/>
    <s v="SV"/>
    <x v="10"/>
    <s v="Swedish"/>
    <x v="47"/>
    <n v="50"/>
    <s v="Amber"/>
    <s v="O+"/>
    <x v="1"/>
    <s v="Football"/>
    <n v="38965"/>
  </r>
  <r>
    <x v="48"/>
    <x v="48"/>
    <s v="H."/>
    <s v="Berndt"/>
    <m/>
    <s v="Palsson"/>
    <d v="1987-02-24T00:00:00"/>
    <x v="8"/>
    <x v="1"/>
    <s v="SV"/>
    <x v="10"/>
    <s v="Swedish"/>
    <x v="48"/>
    <n v="45.9"/>
    <s v="Blue"/>
    <s v="A−"/>
    <x v="1"/>
    <s v="Biathlon"/>
    <n v="35387"/>
  </r>
  <r>
    <x v="49"/>
    <x v="49"/>
    <s v="Sr."/>
    <s v="Adriano"/>
    <s v="Pontes"/>
    <s v="Sobrinho"/>
    <d v="1993-07-28T00:00:00"/>
    <x v="5"/>
    <x v="1"/>
    <s v="PR"/>
    <x v="1"/>
    <s v="Portuguese"/>
    <x v="49"/>
    <n v="92.5"/>
    <s v="Green"/>
    <s v="A+"/>
    <x v="0"/>
    <s v="Swimming"/>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10992A-9395-4145-B045-13D45F1C1211}" name="PivotTable3"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B3:D15" firstHeaderRow="1" firstDataRow="2" firstDataCol="1"/>
  <pivotFields count="19">
    <pivotField numFmtId="165" showAll="0"/>
    <pivotField dataField="1" showAll="0"/>
    <pivotField showAll="0"/>
    <pivotField showAll="0"/>
    <pivotField showAll="0"/>
    <pivotField showAll="0"/>
    <pivotField numFmtId="166" showAll="0"/>
    <pivotField showAll="0"/>
    <pivotField axis="axisCol" showAll="0">
      <items count="3">
        <item x="0"/>
        <item x="1"/>
        <item t="default"/>
      </items>
    </pivotField>
    <pivotField showAll="0"/>
    <pivotField axis="axisRow" showAll="0">
      <items count="12">
        <item x="7"/>
        <item x="4"/>
        <item x="5"/>
        <item x="1"/>
        <item x="6"/>
        <item x="3"/>
        <item x="9"/>
        <item x="8"/>
        <item x="10"/>
        <item x="2"/>
        <item x="0"/>
        <item t="default"/>
      </items>
    </pivotField>
    <pivotField showAll="0"/>
    <pivotField showAll="0"/>
    <pivotField numFmtId="167" showAll="0"/>
    <pivotField showAll="0"/>
    <pivotField showAll="0"/>
    <pivotField showAll="0"/>
    <pivotField showAll="0"/>
    <pivotField numFmtId="168" showAll="0"/>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Of Candidates" fld="1" subtotal="count" baseField="10" baseItem="0"/>
  </dataFields>
  <formats count="1">
    <format dxfId="22">
      <pivotArea collapsedLevelsAreSubtotals="1" fieldPosition="0">
        <references count="2">
          <reference field="8" count="1" selected="0">
            <x v="0"/>
          </reference>
          <reference field="10"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DA6C0E-8508-4898-91CA-7517F1B1030C}" name="PivotTable1" cacheId="322" applyNumberFormats="0" applyBorderFormats="0" applyFontFormats="0" applyPatternFormats="0" applyAlignmentFormats="0" applyWidthHeightFormats="1" dataCaption="Values" updatedVersion="6" minRefreshableVersion="3" showDrill="0" useAutoFormatting="1" subtotalHiddenItems="1" rowGrandTotals="0" colGrandTotals="0" itemPrintTitles="1" createdVersion="6" indent="0" compact="0" compactData="0" multipleFieldFilters="0" fieldListSortAscending="1">
  <location ref="A3:H53" firstHeaderRow="0" firstDataRow="1" firstDataCol="1" rowPageCount="1" colPageCount="1"/>
  <pivotFields count="9">
    <pivotField axis="axisRow" compact="0" allDrilled="1" outline="0" subtotalTop="0" showAll="0" sortType="ascending" defaultSubtotal="0" defaultAttributeDrillState="1">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Page" compact="0" allDrilled="1" outline="0" subtotalTop="0" showAll="0" dataSourceSort="1" defaultSubtotal="0" defaultAttributeDrillState="1"/>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s>
  <rowFields count="1">
    <field x="0"/>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rowItems>
  <colFields count="1">
    <field x="-2"/>
  </colFields>
  <colItems count="7">
    <i>
      <x/>
    </i>
    <i i="1">
      <x v="1"/>
    </i>
    <i i="2">
      <x v="2"/>
    </i>
    <i i="3">
      <x v="3"/>
    </i>
    <i i="4">
      <x v="4"/>
    </i>
    <i i="5">
      <x v="5"/>
    </i>
    <i i="6">
      <x v="6"/>
    </i>
  </colItems>
  <pageFields count="1">
    <pageField fld="1" hier="16" name="[Table1].[SPORT LOCATION].[All]" cap="All"/>
  </pageFields>
  <dataFields count="7">
    <dataField fld="2" subtotal="count" baseField="0" baseItem="0" numFmtId="165"/>
    <dataField fld="3" subtotal="count" baseField="0" baseItem="0"/>
    <dataField fld="4" subtotal="count" baseField="0" baseItem="0"/>
    <dataField fld="5" subtotal="count" baseField="0" baseItem="0"/>
    <dataField fld="6" subtotal="count" baseField="0" baseItem="0"/>
    <dataField fld="7" subtotal="count" baseField="0" baseItem="0"/>
    <dataField fld="8" subtotal="count" baseField="0" baseItem="0"/>
  </dataField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EMAIL"/>
    <pivotHierarchy dragToRow="0" dragToCol="0" dragToPage="0" dragToData="1" caption="MEMBER ID"/>
    <pivotHierarchy dragToRow="0" dragToCol="0" dragToPage="0" dragToData="1" caption="Gender"/>
    <pivotHierarchy dragToRow="0" dragToCol="0" dragToPage="0" dragToData="1"/>
    <pivotHierarchy dragToRow="0" dragToCol="0" dragToPage="0" dragToData="1" caption="Language"/>
    <pivotHierarchy dragToRow="0" dragToCol="0" dragToPage="0" dragToData="1" caption="Sports"/>
    <pivotHierarchy dragToRow="0" dragToCol="0" dragToPage="0" dragToData="1"/>
    <pivotHierarchy dragToRow="0" dragToCol="0" dragToPage="0" dragToData="1"/>
    <pivotHierarchy dragToRow="0" dragToCol="0" dragToPage="0" dragToData="1"/>
  </pivotHierarchies>
  <pivotTableStyleInfo name="PivotStyleMedium5"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Case Study - 2.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B289585-32A6-4365-AF1C-1BAAABA1C110}" name="Table1" displayName="Table1" ref="A1:S51" totalsRowShown="0" headerRowDxfId="1" tableBorderDxfId="21">
  <autoFilter ref="A1:S51" xr:uid="{C8869F49-868C-4393-B1AB-5B418639411C}"/>
  <tableColumns count="19">
    <tableColumn id="1" xr3:uid="{81A2B58F-7DC4-4BAB-B420-FECC59C7E395}" name="MEMBER ID" dataDxfId="20"/>
    <tableColumn id="2" xr3:uid="{D5F1D391-0EA0-4CF7-9029-4B8770DE40FD}" name="FULL NAME" dataDxfId="19">
      <calculatedColumnFormula>UPPER(TRIM(CONCATENATE(SPORTSMEN!$C2," ",SPORTSMEN!$D2," ",SPORTSMEN!$E2," ",SPORTSMEN!$F2)))</calculatedColumnFormula>
    </tableColumn>
    <tableColumn id="3" xr3:uid="{1BF3BC7E-3E20-4D16-9FAF-6CE52B954C3F}" name="PREFIX" dataDxfId="18"/>
    <tableColumn id="4" xr3:uid="{77DB2302-37A9-4827-A4F7-07FC113E44E5}" name="FIRSTNAME" dataDxfId="17"/>
    <tableColumn id="5" xr3:uid="{075BA6FE-75C4-43EB-8207-5F0B5E8CF003}" name="MIDDLENAME" dataDxfId="16"/>
    <tableColumn id="6" xr3:uid="{1F058173-66BE-4298-B6F2-3F449D866DBA}" name="LASTNAME" dataDxfId="15"/>
    <tableColumn id="7" xr3:uid="{4D664B81-DD2E-4D63-B926-8AE61EE85FFB}" name="BIRTHDATE" dataDxfId="14"/>
    <tableColumn id="8" xr3:uid="{BE512017-7B22-4FF5-B402-0625BDBC2770}" name="ZODIAC" dataDxfId="13"/>
    <tableColumn id="9" xr3:uid="{C43A6402-5FAE-4464-8E27-B3B37FC92EA7}" name="GENDER" dataDxfId="12"/>
    <tableColumn id="10" xr3:uid="{07C2E8DA-A25B-4F0E-A552-C104B104C415}" name="COUNTRYCODE" dataDxfId="11"/>
    <tableColumn id="11" xr3:uid="{A57B402C-9872-49C4-ADC9-A29964E80E13}" name="COUNTRY NAME" dataDxfId="10">
      <calculatedColumnFormula>INDEX(LOCATION!$B$1:$M$3,3,MATCH(SPORTSMEN!$J2,LOCATION!$B$2:$M$2,0))</calculatedColumnFormula>
    </tableColumn>
    <tableColumn id="12" xr3:uid="{90087CE1-27E5-4744-83F1-7BB8ED230D0C}" name="LANGUAGE" dataDxfId="9">
      <calculatedColumnFormula>INDEX(LOCATION!$B$1:$M$3,1,MATCH(SPORTSMEN!$J2,LOCATION!$B$2:$M$2,0))</calculatedColumnFormula>
    </tableColumn>
    <tableColumn id="13" xr3:uid="{F22923DC-0633-4E33-BAB4-DF69AFA1EA18}" name="EMAIL" dataDxfId="8">
      <calculatedColumnFormula>IF($L2="English",LOWER(CONCATENATE($F2,".",$D2,"@xyz.org")),LOWER(CONCATENATE($F2,".",$D2,"@xyz.com")))</calculatedColumnFormula>
    </tableColumn>
    <tableColumn id="14" xr3:uid="{846EC90F-4DF8-49A3-998C-04CE3ED9B071}" name="WEIGHT" dataDxfId="7"/>
    <tableColumn id="15" xr3:uid="{9456CB0B-8414-4FDC-B27E-75AE3AEAFDE2}" name="EYECOLOR" dataDxfId="6"/>
    <tableColumn id="16" xr3:uid="{2259209D-87A9-43DE-AC93-E42C374BC71E}" name="BLOODTYPE" dataDxfId="5"/>
    <tableColumn id="17" xr3:uid="{8D66B266-6E32-41F6-AFF7-1D07A448259E}" name="SPORT LOCATION" dataDxfId="4">
      <calculatedColumnFormula>INDEX(SPORT!$A$2:$B$33,MATCH(SPORTSMEN!$R2,SPORT!$B$2:$B$33,0),1)</calculatedColumnFormula>
    </tableColumn>
    <tableColumn id="18" xr3:uid="{D617E406-79D3-4457-99A9-0C1D06EFB3EE}" name="SPORTS" dataDxfId="3"/>
    <tableColumn id="19" xr3:uid="{3EF8F8CA-75D1-4904-8364-66B7AEE367AC}" name="SALARY" dataDxfId="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C0014-F7B1-460D-B1E9-9CA83663BBBB}">
  <dimension ref="B1:E18"/>
  <sheetViews>
    <sheetView showGridLines="0" topLeftCell="A2" workbookViewId="0"/>
  </sheetViews>
  <sheetFormatPr defaultRowHeight="14.5" x14ac:dyDescent="0.35"/>
  <cols>
    <col min="1" max="1" width="1" customWidth="1"/>
    <col min="2" max="2" width="5.54296875" bestFit="1" customWidth="1"/>
    <col min="3" max="3" width="13.453125" bestFit="1" customWidth="1"/>
    <col min="4" max="4" width="14.453125" customWidth="1"/>
    <col min="5" max="5" width="145.1796875" bestFit="1" customWidth="1"/>
  </cols>
  <sheetData>
    <row r="1" spans="2:5" ht="5.25" customHeight="1" thickBot="1" x14ac:dyDescent="0.4"/>
    <row r="2" spans="2:5" ht="16.5" customHeight="1" x14ac:dyDescent="0.35">
      <c r="B2" s="46" t="s">
        <v>252</v>
      </c>
      <c r="C2" s="47"/>
      <c r="D2" s="48"/>
      <c r="E2" s="52" t="s">
        <v>232</v>
      </c>
    </row>
    <row r="3" spans="2:5" ht="42" customHeight="1" thickBot="1" x14ac:dyDescent="0.4">
      <c r="B3" s="49"/>
      <c r="C3" s="50"/>
      <c r="D3" s="51"/>
      <c r="E3" s="53"/>
    </row>
    <row r="4" spans="2:5" ht="8.25" customHeight="1" x14ac:dyDescent="0.35"/>
    <row r="5" spans="2:5" ht="19.5" customHeight="1" thickBot="1" x14ac:dyDescent="0.4">
      <c r="C5" s="9" t="s">
        <v>226</v>
      </c>
      <c r="D5" s="9" t="s">
        <v>223</v>
      </c>
      <c r="E5" s="10" t="s">
        <v>224</v>
      </c>
    </row>
    <row r="6" spans="2:5" ht="19.5" customHeight="1" thickBot="1" x14ac:dyDescent="0.4">
      <c r="B6" s="20" t="s">
        <v>135</v>
      </c>
      <c r="C6" s="44" t="s">
        <v>225</v>
      </c>
      <c r="D6" s="44"/>
      <c r="E6" s="45"/>
    </row>
    <row r="7" spans="2:5" x14ac:dyDescent="0.35">
      <c r="B7" s="19">
        <v>1</v>
      </c>
      <c r="C7" s="11" t="s">
        <v>234</v>
      </c>
      <c r="D7" s="12" t="s">
        <v>229</v>
      </c>
      <c r="E7" s="13" t="s">
        <v>220</v>
      </c>
    </row>
    <row r="8" spans="2:5" x14ac:dyDescent="0.35">
      <c r="B8" s="12">
        <v>2</v>
      </c>
      <c r="C8" s="11" t="s">
        <v>234</v>
      </c>
      <c r="D8" s="12" t="s">
        <v>230</v>
      </c>
      <c r="E8" s="13" t="s">
        <v>235</v>
      </c>
    </row>
    <row r="9" spans="2:5" x14ac:dyDescent="0.35">
      <c r="B9" s="12">
        <v>3</v>
      </c>
      <c r="C9" s="11" t="s">
        <v>234</v>
      </c>
      <c r="D9" s="12" t="s">
        <v>231</v>
      </c>
      <c r="E9" s="13" t="s">
        <v>236</v>
      </c>
    </row>
    <row r="10" spans="2:5" ht="26" x14ac:dyDescent="0.35">
      <c r="B10" s="12">
        <v>4</v>
      </c>
      <c r="C10" s="11" t="s">
        <v>234</v>
      </c>
      <c r="D10" s="12" t="s">
        <v>237</v>
      </c>
      <c r="E10" s="30" t="s">
        <v>282</v>
      </c>
    </row>
    <row r="11" spans="2:5" ht="15" thickBot="1" x14ac:dyDescent="0.4">
      <c r="B11" s="15">
        <v>5</v>
      </c>
      <c r="C11" s="14" t="s">
        <v>234</v>
      </c>
      <c r="D11" s="15" t="s">
        <v>240</v>
      </c>
      <c r="E11" s="16" t="s">
        <v>241</v>
      </c>
    </row>
    <row r="12" spans="2:5" ht="15.5" thickTop="1" thickBot="1" x14ac:dyDescent="0.4"/>
    <row r="13" spans="2:5" ht="19.5" customHeight="1" thickBot="1" x14ac:dyDescent="0.4">
      <c r="B13" s="20" t="s">
        <v>135</v>
      </c>
      <c r="C13" s="44" t="s">
        <v>242</v>
      </c>
      <c r="D13" s="44"/>
      <c r="E13" s="45"/>
    </row>
    <row r="14" spans="2:5" x14ac:dyDescent="0.35">
      <c r="B14" s="19">
        <v>1</v>
      </c>
      <c r="C14" s="12" t="s">
        <v>234</v>
      </c>
      <c r="D14" s="12" t="s">
        <v>243</v>
      </c>
      <c r="E14" s="17" t="s">
        <v>244</v>
      </c>
    </row>
    <row r="15" spans="2:5" x14ac:dyDescent="0.35">
      <c r="B15" s="12">
        <v>2</v>
      </c>
      <c r="C15" s="12" t="s">
        <v>234</v>
      </c>
      <c r="D15" s="12" t="s">
        <v>245</v>
      </c>
      <c r="E15" s="17" t="s">
        <v>249</v>
      </c>
    </row>
    <row r="16" spans="2:5" x14ac:dyDescent="0.35">
      <c r="B16" s="12">
        <v>3</v>
      </c>
      <c r="C16" s="12" t="s">
        <v>234</v>
      </c>
      <c r="D16" s="12" t="s">
        <v>247</v>
      </c>
      <c r="E16" s="17" t="s">
        <v>248</v>
      </c>
    </row>
    <row r="17" spans="2:5" ht="52.5" thickBot="1" x14ac:dyDescent="0.4">
      <c r="B17" s="15">
        <v>4</v>
      </c>
      <c r="C17" s="15" t="s">
        <v>234</v>
      </c>
      <c r="D17" s="15" t="s">
        <v>250</v>
      </c>
      <c r="E17" s="18" t="s">
        <v>251</v>
      </c>
    </row>
    <row r="18" spans="2:5" ht="15" thickTop="1" x14ac:dyDescent="0.35"/>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2AC1E-DB3A-47CC-B4CD-38E29C26859B}">
  <dimension ref="B1:E19"/>
  <sheetViews>
    <sheetView showGridLines="0" zoomScaleNormal="100" workbookViewId="0"/>
  </sheetViews>
  <sheetFormatPr defaultRowHeight="14.5" x14ac:dyDescent="0.35"/>
  <cols>
    <col min="1" max="1" width="1" customWidth="1"/>
    <col min="2" max="2" width="5.54296875" bestFit="1" customWidth="1"/>
    <col min="3" max="3" width="13.453125" bestFit="1" customWidth="1"/>
    <col min="4" max="4" width="14.453125" customWidth="1"/>
    <col min="5" max="5" width="145.1796875" bestFit="1" customWidth="1"/>
  </cols>
  <sheetData>
    <row r="1" spans="2:5" ht="5.25" customHeight="1" thickBot="1" x14ac:dyDescent="0.4"/>
    <row r="2" spans="2:5" ht="16.5" customHeight="1" x14ac:dyDescent="0.35">
      <c r="B2" s="46" t="s">
        <v>253</v>
      </c>
      <c r="C2" s="47"/>
      <c r="D2" s="48"/>
      <c r="E2" s="52" t="s">
        <v>232</v>
      </c>
    </row>
    <row r="3" spans="2:5" ht="42" customHeight="1" thickBot="1" x14ac:dyDescent="0.4">
      <c r="B3" s="49"/>
      <c r="C3" s="50"/>
      <c r="D3" s="51"/>
      <c r="E3" s="53"/>
    </row>
    <row r="4" spans="2:5" ht="8.25" customHeight="1" x14ac:dyDescent="0.35"/>
    <row r="5" spans="2:5" ht="27" customHeight="1" x14ac:dyDescent="0.35">
      <c r="B5" s="23" t="s">
        <v>260</v>
      </c>
      <c r="C5" s="22"/>
      <c r="D5" s="21"/>
      <c r="E5" s="21"/>
    </row>
    <row r="6" spans="2:5" ht="19.5" customHeight="1" thickBot="1" x14ac:dyDescent="0.4">
      <c r="C6" s="9" t="s">
        <v>226</v>
      </c>
      <c r="D6" s="9" t="s">
        <v>257</v>
      </c>
      <c r="E6" s="10" t="s">
        <v>224</v>
      </c>
    </row>
    <row r="7" spans="2:5" ht="19.5" customHeight="1" thickBot="1" x14ac:dyDescent="0.4">
      <c r="B7" s="20" t="s">
        <v>135</v>
      </c>
      <c r="C7" s="44" t="s">
        <v>254</v>
      </c>
      <c r="D7" s="44"/>
      <c r="E7" s="45"/>
    </row>
    <row r="8" spans="2:5" x14ac:dyDescent="0.35">
      <c r="B8" s="19">
        <v>1</v>
      </c>
      <c r="C8" s="11" t="s">
        <v>256</v>
      </c>
      <c r="D8" s="12" t="s">
        <v>258</v>
      </c>
      <c r="E8" s="17" t="s">
        <v>259</v>
      </c>
    </row>
    <row r="9" spans="2:5" x14ac:dyDescent="0.35">
      <c r="B9" s="12">
        <v>2</v>
      </c>
      <c r="C9" s="11" t="s">
        <v>256</v>
      </c>
      <c r="D9" s="12"/>
      <c r="E9" s="17" t="s">
        <v>261</v>
      </c>
    </row>
    <row r="10" spans="2:5" x14ac:dyDescent="0.35">
      <c r="B10" s="12">
        <v>3</v>
      </c>
      <c r="C10" s="11" t="s">
        <v>256</v>
      </c>
      <c r="D10" s="12"/>
      <c r="E10" s="17" t="s">
        <v>262</v>
      </c>
    </row>
    <row r="11" spans="2:5" x14ac:dyDescent="0.35">
      <c r="B11" s="12">
        <v>4</v>
      </c>
      <c r="C11" s="11" t="s">
        <v>256</v>
      </c>
      <c r="D11" s="12"/>
      <c r="E11" s="17" t="s">
        <v>263</v>
      </c>
    </row>
    <row r="12" spans="2:5" ht="15" thickBot="1" x14ac:dyDescent="0.4">
      <c r="B12" s="15">
        <v>5</v>
      </c>
      <c r="C12" s="14" t="s">
        <v>256</v>
      </c>
      <c r="D12" s="15"/>
      <c r="E12" s="18" t="s">
        <v>264</v>
      </c>
    </row>
    <row r="13" spans="2:5" ht="15.5" thickTop="1" thickBot="1" x14ac:dyDescent="0.4"/>
    <row r="14" spans="2:5" ht="19.5" customHeight="1" thickBot="1" x14ac:dyDescent="0.4">
      <c r="B14" s="20" t="s">
        <v>135</v>
      </c>
      <c r="C14" s="44" t="s">
        <v>255</v>
      </c>
      <c r="D14" s="44"/>
      <c r="E14" s="45"/>
    </row>
    <row r="15" spans="2:5" x14ac:dyDescent="0.35">
      <c r="B15" s="19">
        <v>1</v>
      </c>
      <c r="C15" s="11" t="s">
        <v>256</v>
      </c>
      <c r="D15" s="12" t="s">
        <v>265</v>
      </c>
      <c r="E15" s="17" t="s">
        <v>273</v>
      </c>
    </row>
    <row r="16" spans="2:5" x14ac:dyDescent="0.35">
      <c r="B16" s="12">
        <v>2</v>
      </c>
      <c r="C16" s="11" t="s">
        <v>256</v>
      </c>
      <c r="D16" s="12" t="s">
        <v>266</v>
      </c>
      <c r="E16" s="17" t="s">
        <v>268</v>
      </c>
    </row>
    <row r="17" spans="2:5" x14ac:dyDescent="0.35">
      <c r="B17" s="12">
        <v>3</v>
      </c>
      <c r="C17" s="11" t="s">
        <v>256</v>
      </c>
      <c r="D17" s="12" t="s">
        <v>267</v>
      </c>
      <c r="E17" s="17" t="s">
        <v>269</v>
      </c>
    </row>
    <row r="18" spans="2:5" ht="15" thickBot="1" x14ac:dyDescent="0.4">
      <c r="B18" s="15">
        <v>4</v>
      </c>
      <c r="C18" s="14" t="s">
        <v>256</v>
      </c>
      <c r="D18" s="15" t="s">
        <v>271</v>
      </c>
      <c r="E18" s="18" t="s">
        <v>270</v>
      </c>
    </row>
    <row r="19" spans="2:5" ht="15" thickTop="1" x14ac:dyDescent="0.35"/>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140BB-DC47-4500-BD2F-DAD1FD744BAF}">
  <dimension ref="B1:E14"/>
  <sheetViews>
    <sheetView showGridLines="0" topLeftCell="A2" zoomScaleNormal="100" workbookViewId="0"/>
  </sheetViews>
  <sheetFormatPr defaultRowHeight="14.5" x14ac:dyDescent="0.35"/>
  <cols>
    <col min="1" max="1" width="1" customWidth="1"/>
    <col min="2" max="2" width="5.54296875" bestFit="1" customWidth="1"/>
    <col min="3" max="3" width="13.453125" bestFit="1" customWidth="1"/>
    <col min="4" max="4" width="14.453125" customWidth="1"/>
    <col min="5" max="5" width="145.1796875" bestFit="1" customWidth="1"/>
  </cols>
  <sheetData>
    <row r="1" spans="2:5" ht="5.25" customHeight="1" thickBot="1" x14ac:dyDescent="0.4"/>
    <row r="2" spans="2:5" ht="16.5" customHeight="1" x14ac:dyDescent="0.35">
      <c r="B2" s="46" t="s">
        <v>272</v>
      </c>
      <c r="C2" s="47"/>
      <c r="D2" s="48"/>
      <c r="E2" s="52" t="s">
        <v>232</v>
      </c>
    </row>
    <row r="3" spans="2:5" ht="42" customHeight="1" thickBot="1" x14ac:dyDescent="0.4">
      <c r="B3" s="49"/>
      <c r="C3" s="50"/>
      <c r="D3" s="51"/>
      <c r="E3" s="53"/>
    </row>
    <row r="4" spans="2:5" ht="8.25" customHeight="1" x14ac:dyDescent="0.35"/>
    <row r="5" spans="2:5" ht="27" customHeight="1" x14ac:dyDescent="0.35">
      <c r="B5" s="23" t="s">
        <v>260</v>
      </c>
      <c r="C5" s="22"/>
      <c r="D5" s="21"/>
      <c r="E5" s="21"/>
    </row>
    <row r="6" spans="2:5" ht="19.5" customHeight="1" thickBot="1" x14ac:dyDescent="0.4">
      <c r="C6" s="9" t="s">
        <v>226</v>
      </c>
      <c r="D6" s="9" t="s">
        <v>257</v>
      </c>
      <c r="E6" s="10" t="s">
        <v>224</v>
      </c>
    </row>
    <row r="7" spans="2:5" ht="19.5" customHeight="1" thickBot="1" x14ac:dyDescent="0.4">
      <c r="B7" s="20" t="s">
        <v>135</v>
      </c>
      <c r="C7" s="44" t="s">
        <v>281</v>
      </c>
      <c r="D7" s="44"/>
      <c r="E7" s="45"/>
    </row>
    <row r="8" spans="2:5" x14ac:dyDescent="0.35">
      <c r="B8" s="19">
        <v>1</v>
      </c>
      <c r="C8" s="11" t="s">
        <v>227</v>
      </c>
      <c r="D8" s="12" t="s">
        <v>274</v>
      </c>
      <c r="E8" s="17" t="s">
        <v>275</v>
      </c>
    </row>
    <row r="9" spans="2:5" ht="15" customHeight="1" x14ac:dyDescent="0.35">
      <c r="B9" s="12">
        <v>2</v>
      </c>
      <c r="C9" s="11" t="s">
        <v>227</v>
      </c>
      <c r="D9" s="12"/>
      <c r="E9" s="26" t="s">
        <v>279</v>
      </c>
    </row>
    <row r="10" spans="2:5" x14ac:dyDescent="0.35">
      <c r="B10" s="12">
        <v>3</v>
      </c>
      <c r="C10" s="11" t="s">
        <v>227</v>
      </c>
      <c r="D10" s="12"/>
      <c r="E10" s="17" t="s">
        <v>276</v>
      </c>
    </row>
    <row r="11" spans="2:5" x14ac:dyDescent="0.35">
      <c r="B11" s="12">
        <v>4</v>
      </c>
      <c r="C11" s="11" t="s">
        <v>227</v>
      </c>
      <c r="D11" s="12"/>
      <c r="E11" s="17" t="s">
        <v>277</v>
      </c>
    </row>
    <row r="12" spans="2:5" x14ac:dyDescent="0.35">
      <c r="B12" s="27">
        <v>5</v>
      </c>
      <c r="C12" s="28" t="s">
        <v>227</v>
      </c>
      <c r="D12" s="27"/>
      <c r="E12" s="29" t="s">
        <v>264</v>
      </c>
    </row>
    <row r="13" spans="2:5" ht="15" thickBot="1" x14ac:dyDescent="0.4">
      <c r="B13" s="15">
        <v>5</v>
      </c>
      <c r="C13" s="14" t="s">
        <v>227</v>
      </c>
      <c r="D13" s="15" t="s">
        <v>280</v>
      </c>
      <c r="E13" s="18" t="s">
        <v>278</v>
      </c>
    </row>
    <row r="14" spans="2:5" ht="15" thickTop="1" x14ac:dyDescent="0.35"/>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2301-3CA7-4FA4-8709-6467A585528B}">
  <sheetPr>
    <tabColor rgb="FFFF0000"/>
  </sheetPr>
  <dimension ref="B3:N16"/>
  <sheetViews>
    <sheetView workbookViewId="0">
      <selection activeCell="I16" sqref="I16"/>
    </sheetView>
  </sheetViews>
  <sheetFormatPr defaultRowHeight="14.5" x14ac:dyDescent="0.35"/>
  <cols>
    <col min="2" max="2" width="18.36328125" bestFit="1" customWidth="1"/>
    <col min="3" max="3" width="15.26953125" bestFit="1" customWidth="1"/>
    <col min="4" max="4" width="5" bestFit="1" customWidth="1"/>
    <col min="5" max="5" width="10.7265625" bestFit="1" customWidth="1"/>
    <col min="6" max="6" width="15.54296875" bestFit="1" customWidth="1"/>
    <col min="7" max="7" width="23" bestFit="1" customWidth="1"/>
    <col min="8" max="8" width="10.453125" customWidth="1"/>
    <col min="9" max="9" width="8.7265625" customWidth="1"/>
    <col min="14" max="14" width="0" hidden="1" customWidth="1"/>
  </cols>
  <sheetData>
    <row r="3" spans="2:14" x14ac:dyDescent="0.35">
      <c r="B3" s="36" t="s">
        <v>285</v>
      </c>
      <c r="C3" s="36" t="s">
        <v>283</v>
      </c>
    </row>
    <row r="4" spans="2:14" x14ac:dyDescent="0.35">
      <c r="B4" s="36" t="s">
        <v>284</v>
      </c>
      <c r="C4" t="s">
        <v>138</v>
      </c>
      <c r="D4" t="s">
        <v>142</v>
      </c>
      <c r="G4" s="41" t="s">
        <v>170</v>
      </c>
      <c r="H4" s="42" t="s">
        <v>138</v>
      </c>
      <c r="I4" s="42" t="s">
        <v>142</v>
      </c>
      <c r="J4" s="40"/>
      <c r="K4" s="40"/>
      <c r="N4" s="3" t="s">
        <v>138</v>
      </c>
    </row>
    <row r="5" spans="2:14" x14ac:dyDescent="0.35">
      <c r="B5" s="1" t="s">
        <v>159</v>
      </c>
      <c r="C5" s="38">
        <v>1</v>
      </c>
      <c r="D5" s="37">
        <v>2</v>
      </c>
      <c r="G5" s="39" t="s">
        <v>159</v>
      </c>
      <c r="H5" s="43">
        <f>COUNTIFS(SPORTSMEN!$K$2:$K$51,ANALYSIS!$G5,SPORTSMEN!$I$2:$I$51,ANALYSIS!H$4)</f>
        <v>1</v>
      </c>
      <c r="I5" s="43">
        <f>COUNTIFS(SPORTSMEN!$K$2:$K$51,ANALYSIS!$G5,SPORTSMEN!$I$2:$I$51,ANALYSIS!I$4)</f>
        <v>2</v>
      </c>
      <c r="J5" s="40"/>
      <c r="K5" s="40"/>
      <c r="N5" s="2" t="s">
        <v>142</v>
      </c>
    </row>
    <row r="6" spans="2:14" x14ac:dyDescent="0.35">
      <c r="B6" s="1" t="s">
        <v>151</v>
      </c>
      <c r="C6" s="37">
        <v>6</v>
      </c>
      <c r="D6" s="37">
        <v>2</v>
      </c>
      <c r="G6" s="39" t="s">
        <v>151</v>
      </c>
      <c r="H6" s="43">
        <f>COUNTIFS(SPORTSMEN!$K$2:$K$51,ANALYSIS!$G6,SPORTSMEN!$I$2:$I$51,ANALYSIS!H$4)</f>
        <v>6</v>
      </c>
      <c r="I6" s="43">
        <f>COUNTIFS(SPORTSMEN!$K$2:$K$51,ANALYSIS!$G6,SPORTSMEN!$I$2:$I$51,ANALYSIS!I$4)</f>
        <v>2</v>
      </c>
      <c r="J6" s="40"/>
    </row>
    <row r="7" spans="2:14" x14ac:dyDescent="0.35">
      <c r="B7" s="1" t="s">
        <v>153</v>
      </c>
      <c r="C7" s="37">
        <v>1</v>
      </c>
      <c r="D7" s="37">
        <v>2</v>
      </c>
      <c r="G7" s="39" t="s">
        <v>153</v>
      </c>
      <c r="H7" s="43">
        <f>COUNTIFS(SPORTSMEN!$K$2:$K$51,ANALYSIS!$G7,SPORTSMEN!$I$2:$I$51,ANALYSIS!H$4)</f>
        <v>1</v>
      </c>
      <c r="I7" s="43">
        <f>COUNTIFS(SPORTSMEN!$K$2:$K$51,ANALYSIS!$G7,SPORTSMEN!$I$2:$I$51,ANALYSIS!I$4)</f>
        <v>2</v>
      </c>
      <c r="J7" s="40"/>
    </row>
    <row r="8" spans="2:14" x14ac:dyDescent="0.35">
      <c r="B8" s="1" t="s">
        <v>144</v>
      </c>
      <c r="C8" s="37"/>
      <c r="D8" s="37">
        <v>2</v>
      </c>
      <c r="G8" s="39" t="s">
        <v>144</v>
      </c>
      <c r="H8" s="43">
        <f>COUNTIFS(SPORTSMEN!$K$2:$K$51,ANALYSIS!$G8,SPORTSMEN!$I$2:$I$51,ANALYSIS!H$4)</f>
        <v>0</v>
      </c>
      <c r="I8" s="43">
        <f>COUNTIFS(SPORTSMEN!$K$2:$K$51,ANALYSIS!$G8,SPORTSMEN!$I$2:$I$51,ANALYSIS!I$4)</f>
        <v>2</v>
      </c>
      <c r="J8" s="40"/>
    </row>
    <row r="9" spans="2:14" x14ac:dyDescent="0.35">
      <c r="B9" s="1" t="s">
        <v>156</v>
      </c>
      <c r="C9" s="37">
        <v>3</v>
      </c>
      <c r="D9" s="37">
        <v>6</v>
      </c>
      <c r="G9" s="39" t="s">
        <v>156</v>
      </c>
      <c r="H9" s="43">
        <f>COUNTIFS(SPORTSMEN!$K$2:$K$51,ANALYSIS!$G9,SPORTSMEN!$I$2:$I$51,ANALYSIS!H$4)</f>
        <v>3</v>
      </c>
      <c r="I9" s="43">
        <f>COUNTIFS(SPORTSMEN!$K$2:$K$51,ANALYSIS!$G9,SPORTSMEN!$I$2:$I$51,ANALYSIS!I$4)</f>
        <v>6</v>
      </c>
      <c r="J9" s="40"/>
    </row>
    <row r="10" spans="2:14" x14ac:dyDescent="0.35">
      <c r="B10" s="1" t="s">
        <v>149</v>
      </c>
      <c r="C10" s="37">
        <v>1</v>
      </c>
      <c r="D10" s="37">
        <v>4</v>
      </c>
      <c r="G10" s="39" t="s">
        <v>149</v>
      </c>
      <c r="H10" s="43">
        <f>COUNTIFS(SPORTSMEN!$K$2:$K$51,ANALYSIS!$G10,SPORTSMEN!$I$2:$I$51,ANALYSIS!H$4)</f>
        <v>1</v>
      </c>
      <c r="I10" s="43">
        <f>COUNTIFS(SPORTSMEN!$K$2:$K$51,ANALYSIS!$G10,SPORTSMEN!$I$2:$I$51,ANALYSIS!I$4)</f>
        <v>4</v>
      </c>
      <c r="J10" s="40"/>
    </row>
    <row r="11" spans="2:14" x14ac:dyDescent="0.35">
      <c r="B11" s="1" t="s">
        <v>164</v>
      </c>
      <c r="C11" s="37">
        <v>2</v>
      </c>
      <c r="D11" s="37">
        <v>1</v>
      </c>
      <c r="G11" s="39" t="s">
        <v>164</v>
      </c>
      <c r="H11" s="43">
        <f>COUNTIFS(SPORTSMEN!$K$2:$K$51,ANALYSIS!$G11,SPORTSMEN!$I$2:$I$51,ANALYSIS!H$4)</f>
        <v>2</v>
      </c>
      <c r="I11" s="43">
        <f>COUNTIFS(SPORTSMEN!$K$2:$K$51,ANALYSIS!$G11,SPORTSMEN!$I$2:$I$51,ANALYSIS!I$4)</f>
        <v>1</v>
      </c>
      <c r="J11" s="40"/>
    </row>
    <row r="12" spans="2:14" x14ac:dyDescent="0.35">
      <c r="B12" s="1" t="s">
        <v>161</v>
      </c>
      <c r="C12" s="37">
        <v>3</v>
      </c>
      <c r="D12" s="37"/>
      <c r="G12" s="39" t="s">
        <v>161</v>
      </c>
      <c r="H12" s="43">
        <f>COUNTIFS(SPORTSMEN!$K$2:$K$51,ANALYSIS!$G12,SPORTSMEN!$I$2:$I$51,ANALYSIS!H$4)</f>
        <v>3</v>
      </c>
      <c r="I12" s="43">
        <f>COUNTIFS(SPORTSMEN!$K$2:$K$51,ANALYSIS!$G12,SPORTSMEN!$I$2:$I$51,ANALYSIS!I$4)</f>
        <v>0</v>
      </c>
      <c r="J12" s="40"/>
    </row>
    <row r="13" spans="2:14" x14ac:dyDescent="0.35">
      <c r="B13" s="1" t="s">
        <v>167</v>
      </c>
      <c r="C13" s="37">
        <v>1</v>
      </c>
      <c r="D13" s="37">
        <v>1</v>
      </c>
      <c r="G13" s="39" t="s">
        <v>167</v>
      </c>
      <c r="H13" s="43">
        <f>COUNTIFS(SPORTSMEN!$K$2:$K$51,ANALYSIS!$G13,SPORTSMEN!$I$2:$I$51,ANALYSIS!H$4)</f>
        <v>1</v>
      </c>
      <c r="I13" s="43">
        <f>COUNTIFS(SPORTSMEN!$K$2:$K$51,ANALYSIS!$G13,SPORTSMEN!$I$2:$I$51,ANALYSIS!I$4)</f>
        <v>1</v>
      </c>
      <c r="J13" s="40"/>
    </row>
    <row r="14" spans="2:14" x14ac:dyDescent="0.35">
      <c r="B14" s="1" t="s">
        <v>146</v>
      </c>
      <c r="C14" s="37">
        <v>3</v>
      </c>
      <c r="D14" s="37">
        <v>2</v>
      </c>
      <c r="G14" s="39" t="s">
        <v>146</v>
      </c>
      <c r="H14" s="43">
        <f>COUNTIFS(SPORTSMEN!$K$2:$K$51,ANALYSIS!$G14,SPORTSMEN!$I$2:$I$51,ANALYSIS!H$4)</f>
        <v>3</v>
      </c>
      <c r="I14" s="43">
        <f>COUNTIFS(SPORTSMEN!$K$2:$K$51,ANALYSIS!$G14,SPORTSMEN!$I$2:$I$51,ANALYSIS!I$4)</f>
        <v>2</v>
      </c>
      <c r="J14" s="40"/>
    </row>
    <row r="15" spans="2:14" x14ac:dyDescent="0.35">
      <c r="B15" s="1" t="s">
        <v>140</v>
      </c>
      <c r="C15" s="37">
        <v>4</v>
      </c>
      <c r="D15" s="37">
        <v>3</v>
      </c>
      <c r="G15" s="39" t="s">
        <v>140</v>
      </c>
      <c r="H15" s="43">
        <f>COUNTIFS(SPORTSMEN!$K$2:$K$51,ANALYSIS!$G15,SPORTSMEN!$I$2:$I$51,ANALYSIS!H$4)</f>
        <v>4</v>
      </c>
      <c r="I15" s="43">
        <f>COUNTIFS(SPORTSMEN!$K$2:$K$51,ANALYSIS!$G15,SPORTSMEN!$I$2:$I$51,ANALYSIS!I$4)</f>
        <v>3</v>
      </c>
      <c r="J15" s="40"/>
    </row>
    <row r="16" spans="2:14" x14ac:dyDescent="0.35">
      <c r="G16" s="40"/>
      <c r="H16" s="40"/>
      <c r="I16" s="40"/>
      <c r="J16" s="40"/>
      <c r="K16" s="40"/>
    </row>
  </sheetData>
  <sortState xmlns:xlrd2="http://schemas.microsoft.com/office/spreadsheetml/2017/richdata2" ref="G5:G15">
    <sortCondition ref="G5:G15"/>
  </sortState>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A2D23-E1C4-424A-ADA0-F63085CC6705}">
  <sheetPr>
    <tabColor rgb="FFFF0000"/>
  </sheetPr>
  <dimension ref="A1:H53"/>
  <sheetViews>
    <sheetView workbookViewId="0">
      <selection activeCell="D16" sqref="D16"/>
    </sheetView>
  </sheetViews>
  <sheetFormatPr defaultRowHeight="14.5" x14ac:dyDescent="0.35"/>
  <cols>
    <col min="1" max="1" width="28.453125" bestFit="1" customWidth="1"/>
    <col min="2" max="2" width="10.7265625" bestFit="1" customWidth="1"/>
    <col min="3" max="3" width="28.7265625" bestFit="1" customWidth="1"/>
    <col min="4" max="4" width="7" bestFit="1" customWidth="1"/>
    <col min="5" max="5" width="4.81640625" bestFit="1" customWidth="1"/>
    <col min="6" max="6" width="13" bestFit="1" customWidth="1"/>
    <col min="7" max="7" width="10.1796875" bestFit="1" customWidth="1"/>
    <col min="8" max="8" width="22.36328125" bestFit="1" customWidth="1"/>
    <col min="9" max="9" width="17.90625" bestFit="1" customWidth="1"/>
    <col min="10" max="10" width="18.453125" bestFit="1" customWidth="1"/>
    <col min="11" max="11" width="16.1796875" bestFit="1" customWidth="1"/>
    <col min="12" max="12" width="20" bestFit="1" customWidth="1"/>
    <col min="13" max="13" width="20.81640625" bestFit="1" customWidth="1"/>
    <col min="14" max="14" width="16.7265625" bestFit="1" customWidth="1"/>
    <col min="15" max="15" width="19.36328125" bestFit="1" customWidth="1"/>
    <col min="16" max="16" width="20.453125" bestFit="1" customWidth="1"/>
    <col min="17" max="17" width="17.1796875" bestFit="1" customWidth="1"/>
    <col min="18" max="18" width="24.90625" bestFit="1" customWidth="1"/>
    <col min="19" max="19" width="26.54296875" bestFit="1" customWidth="1"/>
    <col min="20" max="20" width="20.26953125" bestFit="1" customWidth="1"/>
    <col min="21" max="21" width="16.36328125" bestFit="1" customWidth="1"/>
    <col min="22" max="22" width="25.7265625" bestFit="1" customWidth="1"/>
    <col min="23" max="23" width="22.6328125" bestFit="1" customWidth="1"/>
    <col min="24" max="24" width="23.81640625" bestFit="1" customWidth="1"/>
    <col min="25" max="25" width="18.6328125" bestFit="1" customWidth="1"/>
    <col min="26" max="26" width="19" bestFit="1" customWidth="1"/>
    <col min="27" max="27" width="17.90625" bestFit="1" customWidth="1"/>
    <col min="28" max="28" width="14.453125" bestFit="1" customWidth="1"/>
    <col min="29" max="29" width="17.453125" bestFit="1" customWidth="1"/>
    <col min="30" max="30" width="18.1796875" bestFit="1" customWidth="1"/>
    <col min="31" max="31" width="18.7265625" bestFit="1" customWidth="1"/>
    <col min="32" max="32" width="20.08984375" bestFit="1" customWidth="1"/>
    <col min="33" max="33" width="17.08984375" bestFit="1" customWidth="1"/>
    <col min="34" max="34" width="20.90625" bestFit="1" customWidth="1"/>
    <col min="35" max="35" width="22.54296875" bestFit="1" customWidth="1"/>
    <col min="36" max="36" width="24.6328125" bestFit="1" customWidth="1"/>
    <col min="37" max="37" width="16.81640625" bestFit="1" customWidth="1"/>
    <col min="38" max="38" width="19.08984375" bestFit="1" customWidth="1"/>
    <col min="39" max="39" width="15" bestFit="1" customWidth="1"/>
    <col min="40" max="40" width="24.36328125" bestFit="1" customWidth="1"/>
    <col min="41" max="41" width="20.81640625" bestFit="1" customWidth="1"/>
    <col min="42" max="42" width="17.54296875" bestFit="1" customWidth="1"/>
    <col min="43" max="43" width="28.453125" bestFit="1" customWidth="1"/>
    <col min="44" max="44" width="20.90625" bestFit="1" customWidth="1"/>
    <col min="45" max="45" width="26.26953125" bestFit="1" customWidth="1"/>
    <col min="46" max="46" width="24" bestFit="1" customWidth="1"/>
    <col min="47" max="47" width="18.08984375" bestFit="1" customWidth="1"/>
    <col min="48" max="48" width="22" bestFit="1" customWidth="1"/>
    <col min="49" max="49" width="17.1796875" bestFit="1" customWidth="1"/>
    <col min="50" max="50" width="18.81640625" bestFit="1" customWidth="1"/>
    <col min="51" max="52" width="10.7265625" bestFit="1" customWidth="1"/>
    <col min="53" max="53" width="19.7265625" bestFit="1" customWidth="1"/>
    <col min="54" max="54" width="22.7265625" bestFit="1" customWidth="1"/>
    <col min="55" max="55" width="16.36328125" bestFit="1" customWidth="1"/>
    <col min="56" max="57" width="19.36328125" bestFit="1" customWidth="1"/>
    <col min="58" max="58" width="22.36328125" bestFit="1" customWidth="1"/>
    <col min="59" max="59" width="20" bestFit="1" customWidth="1"/>
    <col min="60" max="60" width="23" bestFit="1" customWidth="1"/>
    <col min="61" max="61" width="20.6328125" bestFit="1" customWidth="1"/>
    <col min="62" max="62" width="23.6328125" bestFit="1" customWidth="1"/>
    <col min="63" max="63" width="21.90625" bestFit="1" customWidth="1"/>
    <col min="64" max="64" width="24.90625" bestFit="1" customWidth="1"/>
    <col min="65" max="65" width="18.90625" bestFit="1" customWidth="1"/>
    <col min="66" max="66" width="21.90625" bestFit="1" customWidth="1"/>
    <col min="67" max="67" width="22.90625" bestFit="1" customWidth="1"/>
    <col min="68" max="68" width="25.90625" bestFit="1" customWidth="1"/>
    <col min="69" max="69" width="24.54296875" bestFit="1" customWidth="1"/>
    <col min="70" max="70" width="27.54296875" bestFit="1" customWidth="1"/>
    <col min="71" max="71" width="26.453125" bestFit="1" customWidth="1"/>
    <col min="72" max="72" width="29.54296875" bestFit="1" customWidth="1"/>
    <col min="73" max="73" width="18.6328125" bestFit="1" customWidth="1"/>
    <col min="74" max="74" width="21.7265625" bestFit="1" customWidth="1"/>
    <col min="75" max="75" width="21" bestFit="1" customWidth="1"/>
    <col min="76" max="76" width="24" bestFit="1" customWidth="1"/>
    <col min="77" max="77" width="17" bestFit="1" customWidth="1"/>
    <col min="78" max="78" width="20" bestFit="1" customWidth="1"/>
    <col min="79" max="79" width="26.26953125" bestFit="1" customWidth="1"/>
    <col min="80" max="80" width="29.36328125" bestFit="1" customWidth="1"/>
    <col min="81" max="81" width="22.7265625" bestFit="1" customWidth="1"/>
    <col min="82" max="82" width="25.81640625" bestFit="1" customWidth="1"/>
    <col min="83" max="83" width="19.453125" bestFit="1" customWidth="1"/>
    <col min="84" max="84" width="22.453125" bestFit="1" customWidth="1"/>
    <col min="85" max="85" width="30.36328125" bestFit="1" customWidth="1"/>
    <col min="86" max="86" width="33.453125" bestFit="1" customWidth="1"/>
    <col min="87" max="87" width="22.90625" bestFit="1" customWidth="1"/>
    <col min="88" max="88" width="25.90625" bestFit="1" customWidth="1"/>
    <col min="89" max="89" width="28.08984375" bestFit="1" customWidth="1"/>
    <col min="90" max="90" width="31.08984375" bestFit="1" customWidth="1"/>
    <col min="91" max="91" width="25.81640625" bestFit="1" customWidth="1"/>
    <col min="92" max="92" width="28.81640625" bestFit="1" customWidth="1"/>
    <col min="93" max="93" width="20" bestFit="1" customWidth="1"/>
    <col min="94" max="94" width="23" bestFit="1" customWidth="1"/>
    <col min="95" max="95" width="23.81640625" bestFit="1" customWidth="1"/>
    <col min="96" max="96" width="26.81640625" bestFit="1" customWidth="1"/>
    <col min="97" max="97" width="19" bestFit="1" customWidth="1"/>
    <col min="98" max="98" width="22" bestFit="1" customWidth="1"/>
    <col min="99" max="99" width="20.7265625" bestFit="1" customWidth="1"/>
    <col min="100" max="100" width="23.7265625" bestFit="1" customWidth="1"/>
    <col min="101" max="101" width="10.7265625" bestFit="1" customWidth="1"/>
  </cols>
  <sheetData>
    <row r="1" spans="1:8" x14ac:dyDescent="0.35">
      <c r="A1" s="36" t="s">
        <v>238</v>
      </c>
      <c r="B1" t="s" vm="1">
        <v>390</v>
      </c>
    </row>
    <row r="3" spans="1:8" x14ac:dyDescent="0.35">
      <c r="A3" s="36" t="s">
        <v>221</v>
      </c>
      <c r="B3" t="s">
        <v>222</v>
      </c>
      <c r="C3" t="s">
        <v>233</v>
      </c>
      <c r="D3" t="s">
        <v>386</v>
      </c>
      <c r="E3" t="s">
        <v>391</v>
      </c>
      <c r="F3" t="s">
        <v>387</v>
      </c>
      <c r="G3" t="s">
        <v>388</v>
      </c>
      <c r="H3" t="s">
        <v>389</v>
      </c>
    </row>
    <row r="4" spans="1:8" x14ac:dyDescent="0.35">
      <c r="A4" t="s">
        <v>286</v>
      </c>
      <c r="B4" s="65">
        <v>46</v>
      </c>
      <c r="C4" s="37" t="s">
        <v>336</v>
      </c>
      <c r="D4" s="37" t="s">
        <v>142</v>
      </c>
      <c r="E4" s="37">
        <v>1973</v>
      </c>
      <c r="F4" s="37" t="s">
        <v>164</v>
      </c>
      <c r="G4" s="37" t="s">
        <v>163</v>
      </c>
      <c r="H4" s="37" t="s">
        <v>195</v>
      </c>
    </row>
    <row r="5" spans="1:8" x14ac:dyDescent="0.35">
      <c r="A5" t="s">
        <v>287</v>
      </c>
      <c r="B5" s="65">
        <v>22</v>
      </c>
      <c r="C5" s="37" t="s">
        <v>337</v>
      </c>
      <c r="D5" s="37" t="s">
        <v>138</v>
      </c>
      <c r="E5" s="37">
        <v>1964</v>
      </c>
      <c r="F5" s="37" t="s">
        <v>151</v>
      </c>
      <c r="G5" s="37" t="s">
        <v>139</v>
      </c>
      <c r="H5" s="37" t="s">
        <v>194</v>
      </c>
    </row>
    <row r="6" spans="1:8" x14ac:dyDescent="0.35">
      <c r="A6" t="s">
        <v>288</v>
      </c>
      <c r="B6" s="65">
        <v>19</v>
      </c>
      <c r="C6" s="37" t="s">
        <v>338</v>
      </c>
      <c r="D6" s="37" t="s">
        <v>138</v>
      </c>
      <c r="E6" s="37">
        <v>1977</v>
      </c>
      <c r="F6" s="37" t="s">
        <v>151</v>
      </c>
      <c r="G6" s="37" t="s">
        <v>139</v>
      </c>
      <c r="H6" s="37" t="s">
        <v>191</v>
      </c>
    </row>
    <row r="7" spans="1:8" x14ac:dyDescent="0.35">
      <c r="A7" t="s">
        <v>289</v>
      </c>
      <c r="B7" s="65">
        <v>5</v>
      </c>
      <c r="C7" s="37" t="s">
        <v>339</v>
      </c>
      <c r="D7" s="37" t="s">
        <v>142</v>
      </c>
      <c r="E7" s="37">
        <v>1970</v>
      </c>
      <c r="F7" s="37" t="s">
        <v>140</v>
      </c>
      <c r="G7" s="37" t="s">
        <v>139</v>
      </c>
      <c r="H7" s="37" t="s">
        <v>179</v>
      </c>
    </row>
    <row r="8" spans="1:8" x14ac:dyDescent="0.35">
      <c r="A8" t="s">
        <v>290</v>
      </c>
      <c r="B8" s="65">
        <v>23</v>
      </c>
      <c r="C8" s="37" t="s">
        <v>340</v>
      </c>
      <c r="D8" s="37" t="s">
        <v>138</v>
      </c>
      <c r="E8" s="37">
        <v>1955</v>
      </c>
      <c r="F8" s="37" t="s">
        <v>151</v>
      </c>
      <c r="G8" s="37" t="s">
        <v>139</v>
      </c>
      <c r="H8" s="37" t="s">
        <v>195</v>
      </c>
    </row>
    <row r="9" spans="1:8" x14ac:dyDescent="0.35">
      <c r="A9" t="s">
        <v>291</v>
      </c>
      <c r="B9" s="65">
        <v>24</v>
      </c>
      <c r="C9" s="37" t="s">
        <v>341</v>
      </c>
      <c r="D9" s="37" t="s">
        <v>138</v>
      </c>
      <c r="E9" s="37">
        <v>1999</v>
      </c>
      <c r="F9" s="37" t="s">
        <v>151</v>
      </c>
      <c r="G9" s="37" t="s">
        <v>139</v>
      </c>
      <c r="H9" s="37" t="s">
        <v>196</v>
      </c>
    </row>
    <row r="10" spans="1:8" x14ac:dyDescent="0.35">
      <c r="A10" t="s">
        <v>292</v>
      </c>
      <c r="B10" s="65">
        <v>25</v>
      </c>
      <c r="C10" s="37" t="s">
        <v>342</v>
      </c>
      <c r="D10" s="37" t="s">
        <v>138</v>
      </c>
      <c r="E10" s="37">
        <v>1966</v>
      </c>
      <c r="F10" s="37" t="s">
        <v>151</v>
      </c>
      <c r="G10" s="37" t="s">
        <v>139</v>
      </c>
      <c r="H10" s="37" t="s">
        <v>181</v>
      </c>
    </row>
    <row r="11" spans="1:8" x14ac:dyDescent="0.35">
      <c r="A11" t="s">
        <v>293</v>
      </c>
      <c r="B11" s="65">
        <v>48</v>
      </c>
      <c r="C11" s="37" t="s">
        <v>343</v>
      </c>
      <c r="D11" s="37" t="s">
        <v>138</v>
      </c>
      <c r="E11" s="37">
        <v>1997</v>
      </c>
      <c r="F11" s="37" t="s">
        <v>167</v>
      </c>
      <c r="G11" s="37" t="s">
        <v>166</v>
      </c>
      <c r="H11" s="37" t="s">
        <v>177</v>
      </c>
    </row>
    <row r="12" spans="1:8" x14ac:dyDescent="0.35">
      <c r="A12" t="s">
        <v>294</v>
      </c>
      <c r="B12" s="65">
        <v>49</v>
      </c>
      <c r="C12" s="37" t="s">
        <v>344</v>
      </c>
      <c r="D12" s="37" t="s">
        <v>142</v>
      </c>
      <c r="E12" s="37">
        <v>1987</v>
      </c>
      <c r="F12" s="37" t="s">
        <v>167</v>
      </c>
      <c r="G12" s="37" t="s">
        <v>166</v>
      </c>
      <c r="H12" s="37" t="s">
        <v>205</v>
      </c>
    </row>
    <row r="13" spans="1:8" x14ac:dyDescent="0.35">
      <c r="A13" t="s">
        <v>295</v>
      </c>
      <c r="B13" s="65">
        <v>27</v>
      </c>
      <c r="C13" s="37" t="s">
        <v>345</v>
      </c>
      <c r="D13" s="37" t="s">
        <v>142</v>
      </c>
      <c r="E13" s="37">
        <v>1970</v>
      </c>
      <c r="F13" s="37" t="s">
        <v>153</v>
      </c>
      <c r="G13" s="37" t="s">
        <v>148</v>
      </c>
      <c r="H13" s="37" t="s">
        <v>197</v>
      </c>
    </row>
    <row r="14" spans="1:8" x14ac:dyDescent="0.35">
      <c r="A14" t="s">
        <v>296</v>
      </c>
      <c r="B14" s="65">
        <v>28</v>
      </c>
      <c r="C14" s="37" t="s">
        <v>346</v>
      </c>
      <c r="D14" s="37" t="s">
        <v>142</v>
      </c>
      <c r="E14" s="37">
        <v>1982</v>
      </c>
      <c r="F14" s="37" t="s">
        <v>153</v>
      </c>
      <c r="G14" s="37" t="s">
        <v>148</v>
      </c>
      <c r="H14" s="37" t="s">
        <v>186</v>
      </c>
    </row>
    <row r="15" spans="1:8" x14ac:dyDescent="0.35">
      <c r="A15" t="s">
        <v>297</v>
      </c>
      <c r="B15" s="65">
        <v>14</v>
      </c>
      <c r="C15" s="37" t="s">
        <v>347</v>
      </c>
      <c r="D15" s="37" t="s">
        <v>142</v>
      </c>
      <c r="E15" s="37">
        <v>1959</v>
      </c>
      <c r="F15" s="37" t="s">
        <v>149</v>
      </c>
      <c r="G15" s="37" t="s">
        <v>148</v>
      </c>
      <c r="H15" s="37" t="s">
        <v>187</v>
      </c>
    </row>
    <row r="16" spans="1:8" x14ac:dyDescent="0.35">
      <c r="A16" t="s">
        <v>298</v>
      </c>
      <c r="B16" s="65">
        <v>16</v>
      </c>
      <c r="C16" s="37" t="s">
        <v>348</v>
      </c>
      <c r="D16" s="37" t="s">
        <v>142</v>
      </c>
      <c r="E16" s="37">
        <v>1969</v>
      </c>
      <c r="F16" s="37" t="s">
        <v>149</v>
      </c>
      <c r="G16" s="37" t="s">
        <v>148</v>
      </c>
      <c r="H16" s="37" t="s">
        <v>178</v>
      </c>
    </row>
    <row r="17" spans="1:8" x14ac:dyDescent="0.35">
      <c r="A17" t="s">
        <v>299</v>
      </c>
      <c r="B17" s="65">
        <v>17</v>
      </c>
      <c r="C17" s="37" t="s">
        <v>349</v>
      </c>
      <c r="D17" s="37" t="s">
        <v>142</v>
      </c>
      <c r="E17" s="37">
        <v>1972</v>
      </c>
      <c r="F17" s="37" t="s">
        <v>149</v>
      </c>
      <c r="G17" s="37" t="s">
        <v>148</v>
      </c>
      <c r="H17" s="37" t="s">
        <v>189</v>
      </c>
    </row>
    <row r="18" spans="1:8" x14ac:dyDescent="0.35">
      <c r="A18" t="s">
        <v>300</v>
      </c>
      <c r="B18" s="65">
        <v>18</v>
      </c>
      <c r="C18" s="37" t="s">
        <v>350</v>
      </c>
      <c r="D18" s="37" t="s">
        <v>142</v>
      </c>
      <c r="E18" s="37">
        <v>1959</v>
      </c>
      <c r="F18" s="37" t="s">
        <v>149</v>
      </c>
      <c r="G18" s="37" t="s">
        <v>148</v>
      </c>
      <c r="H18" s="37" t="s">
        <v>190</v>
      </c>
    </row>
    <row r="19" spans="1:8" x14ac:dyDescent="0.35">
      <c r="A19" t="s">
        <v>301</v>
      </c>
      <c r="B19" s="65">
        <v>37</v>
      </c>
      <c r="C19" s="37" t="s">
        <v>351</v>
      </c>
      <c r="D19" s="37" t="s">
        <v>142</v>
      </c>
      <c r="E19" s="37">
        <v>1986</v>
      </c>
      <c r="F19" s="37" t="s">
        <v>156</v>
      </c>
      <c r="G19" s="37" t="s">
        <v>155</v>
      </c>
      <c r="H19" s="37" t="s">
        <v>201</v>
      </c>
    </row>
    <row r="20" spans="1:8" x14ac:dyDescent="0.35">
      <c r="A20" t="s">
        <v>302</v>
      </c>
      <c r="B20" s="65">
        <v>35</v>
      </c>
      <c r="C20" s="37" t="s">
        <v>352</v>
      </c>
      <c r="D20" s="37" t="s">
        <v>142</v>
      </c>
      <c r="E20" s="37">
        <v>1955</v>
      </c>
      <c r="F20" s="37" t="s">
        <v>156</v>
      </c>
      <c r="G20" s="37" t="s">
        <v>155</v>
      </c>
      <c r="H20" s="37" t="s">
        <v>200</v>
      </c>
    </row>
    <row r="21" spans="1:8" x14ac:dyDescent="0.35">
      <c r="A21" t="s">
        <v>303</v>
      </c>
      <c r="B21" s="65">
        <v>36</v>
      </c>
      <c r="C21" s="37" t="s">
        <v>353</v>
      </c>
      <c r="D21" s="37" t="s">
        <v>142</v>
      </c>
      <c r="E21" s="37">
        <v>1975</v>
      </c>
      <c r="F21" s="37" t="s">
        <v>156</v>
      </c>
      <c r="G21" s="37" t="s">
        <v>155</v>
      </c>
      <c r="H21" s="37" t="s">
        <v>193</v>
      </c>
    </row>
    <row r="22" spans="1:8" x14ac:dyDescent="0.35">
      <c r="A22" t="s">
        <v>304</v>
      </c>
      <c r="B22" s="65">
        <v>38</v>
      </c>
      <c r="C22" s="37" t="s">
        <v>354</v>
      </c>
      <c r="D22" s="37" t="s">
        <v>142</v>
      </c>
      <c r="E22" s="37">
        <v>1983</v>
      </c>
      <c r="F22" s="37" t="s">
        <v>156</v>
      </c>
      <c r="G22" s="37" t="s">
        <v>155</v>
      </c>
      <c r="H22" s="37" t="s">
        <v>174</v>
      </c>
    </row>
    <row r="23" spans="1:8" x14ac:dyDescent="0.35">
      <c r="A23" t="s">
        <v>305</v>
      </c>
      <c r="B23" s="65">
        <v>33</v>
      </c>
      <c r="C23" s="37" t="s">
        <v>355</v>
      </c>
      <c r="D23" s="37" t="s">
        <v>142</v>
      </c>
      <c r="E23" s="37">
        <v>1980</v>
      </c>
      <c r="F23" s="37" t="s">
        <v>156</v>
      </c>
      <c r="G23" s="37" t="s">
        <v>155</v>
      </c>
      <c r="H23" s="37" t="s">
        <v>199</v>
      </c>
    </row>
    <row r="24" spans="1:8" x14ac:dyDescent="0.35">
      <c r="A24" t="s">
        <v>306</v>
      </c>
      <c r="B24" s="65">
        <v>34</v>
      </c>
      <c r="C24" s="37" t="s">
        <v>356</v>
      </c>
      <c r="D24" s="37" t="s">
        <v>142</v>
      </c>
      <c r="E24" s="37">
        <v>1981</v>
      </c>
      <c r="F24" s="37" t="s">
        <v>156</v>
      </c>
      <c r="G24" s="37" t="s">
        <v>155</v>
      </c>
      <c r="H24" s="37" t="s">
        <v>193</v>
      </c>
    </row>
    <row r="25" spans="1:8" x14ac:dyDescent="0.35">
      <c r="A25" t="s">
        <v>307</v>
      </c>
      <c r="B25" s="65">
        <v>32</v>
      </c>
      <c r="C25" s="37" t="s">
        <v>357</v>
      </c>
      <c r="D25" s="37" t="s">
        <v>138</v>
      </c>
      <c r="E25" s="37">
        <v>1970</v>
      </c>
      <c r="F25" s="37" t="s">
        <v>156</v>
      </c>
      <c r="G25" s="37" t="s">
        <v>155</v>
      </c>
      <c r="H25" s="37" t="s">
        <v>195</v>
      </c>
    </row>
    <row r="26" spans="1:8" x14ac:dyDescent="0.35">
      <c r="A26" t="s">
        <v>308</v>
      </c>
      <c r="B26" s="65">
        <v>31</v>
      </c>
      <c r="C26" s="37" t="s">
        <v>358</v>
      </c>
      <c r="D26" s="37" t="s">
        <v>138</v>
      </c>
      <c r="E26" s="37">
        <v>1989</v>
      </c>
      <c r="F26" s="37" t="s">
        <v>156</v>
      </c>
      <c r="G26" s="37" t="s">
        <v>155</v>
      </c>
      <c r="H26" s="37" t="s">
        <v>197</v>
      </c>
    </row>
    <row r="27" spans="1:8" x14ac:dyDescent="0.35">
      <c r="A27" t="s">
        <v>309</v>
      </c>
      <c r="B27" s="65">
        <v>30</v>
      </c>
      <c r="C27" s="37" t="s">
        <v>359</v>
      </c>
      <c r="D27" s="37" t="s">
        <v>138</v>
      </c>
      <c r="E27" s="37">
        <v>1979</v>
      </c>
      <c r="F27" s="37" t="s">
        <v>156</v>
      </c>
      <c r="G27" s="37" t="s">
        <v>155</v>
      </c>
      <c r="H27" s="37" t="s">
        <v>198</v>
      </c>
    </row>
    <row r="28" spans="1:8" x14ac:dyDescent="0.35">
      <c r="A28" t="s">
        <v>310</v>
      </c>
      <c r="B28" s="65">
        <v>20</v>
      </c>
      <c r="C28" s="37" t="s">
        <v>360</v>
      </c>
      <c r="D28" s="37" t="s">
        <v>142</v>
      </c>
      <c r="E28" s="37">
        <v>1976</v>
      </c>
      <c r="F28" s="37" t="s">
        <v>151</v>
      </c>
      <c r="G28" s="37" t="s">
        <v>139</v>
      </c>
      <c r="H28" s="37" t="s">
        <v>192</v>
      </c>
    </row>
    <row r="29" spans="1:8" x14ac:dyDescent="0.35">
      <c r="A29" t="s">
        <v>311</v>
      </c>
      <c r="B29" s="65">
        <v>21</v>
      </c>
      <c r="C29" s="37" t="s">
        <v>361</v>
      </c>
      <c r="D29" s="37" t="s">
        <v>142</v>
      </c>
      <c r="E29" s="37">
        <v>1996</v>
      </c>
      <c r="F29" s="37" t="s">
        <v>151</v>
      </c>
      <c r="G29" s="37" t="s">
        <v>139</v>
      </c>
      <c r="H29" s="37" t="s">
        <v>193</v>
      </c>
    </row>
    <row r="30" spans="1:8" x14ac:dyDescent="0.35">
      <c r="A30" t="s">
        <v>312</v>
      </c>
      <c r="B30" s="65">
        <v>6</v>
      </c>
      <c r="C30" s="37" t="s">
        <v>362</v>
      </c>
      <c r="D30" s="37" t="s">
        <v>142</v>
      </c>
      <c r="E30" s="37">
        <v>1992</v>
      </c>
      <c r="F30" s="37" t="s">
        <v>140</v>
      </c>
      <c r="G30" s="37" t="s">
        <v>139</v>
      </c>
      <c r="H30" s="37" t="s">
        <v>180</v>
      </c>
    </row>
    <row r="31" spans="1:8" x14ac:dyDescent="0.35">
      <c r="A31" t="s">
        <v>313</v>
      </c>
      <c r="B31" s="65">
        <v>8</v>
      </c>
      <c r="C31" s="37" t="s">
        <v>363</v>
      </c>
      <c r="D31" s="37" t="s">
        <v>142</v>
      </c>
      <c r="E31" s="37">
        <v>1963</v>
      </c>
      <c r="F31" s="37" t="s">
        <v>140</v>
      </c>
      <c r="G31" s="37" t="s">
        <v>139</v>
      </c>
      <c r="H31" s="37" t="s">
        <v>182</v>
      </c>
    </row>
    <row r="32" spans="1:8" x14ac:dyDescent="0.35">
      <c r="A32" t="s">
        <v>314</v>
      </c>
      <c r="B32" s="65">
        <v>10</v>
      </c>
      <c r="C32" s="37" t="s">
        <v>364</v>
      </c>
      <c r="D32" s="37" t="s">
        <v>142</v>
      </c>
      <c r="E32" s="37">
        <v>1964</v>
      </c>
      <c r="F32" s="37" t="s">
        <v>146</v>
      </c>
      <c r="G32" s="37" t="s">
        <v>139</v>
      </c>
      <c r="H32" s="37" t="s">
        <v>181</v>
      </c>
    </row>
    <row r="33" spans="1:8" x14ac:dyDescent="0.35">
      <c r="A33" t="s">
        <v>315</v>
      </c>
      <c r="B33" s="65">
        <v>12</v>
      </c>
      <c r="C33" s="37" t="s">
        <v>365</v>
      </c>
      <c r="D33" s="37" t="s">
        <v>138</v>
      </c>
      <c r="E33" s="37">
        <v>1977</v>
      </c>
      <c r="F33" s="37" t="s">
        <v>146</v>
      </c>
      <c r="G33" s="37" t="s">
        <v>139</v>
      </c>
      <c r="H33" s="37" t="s">
        <v>185</v>
      </c>
    </row>
    <row r="34" spans="1:8" x14ac:dyDescent="0.35">
      <c r="A34" t="s">
        <v>316</v>
      </c>
      <c r="B34" s="65">
        <v>9</v>
      </c>
      <c r="C34" s="37" t="s">
        <v>366</v>
      </c>
      <c r="D34" s="37" t="s">
        <v>138</v>
      </c>
      <c r="E34" s="37">
        <v>1971</v>
      </c>
      <c r="F34" s="37" t="s">
        <v>146</v>
      </c>
      <c r="G34" s="37" t="s">
        <v>139</v>
      </c>
      <c r="H34" s="37" t="s">
        <v>183</v>
      </c>
    </row>
    <row r="35" spans="1:8" x14ac:dyDescent="0.35">
      <c r="A35" t="s">
        <v>317</v>
      </c>
      <c r="B35" s="65">
        <v>7</v>
      </c>
      <c r="C35" s="37" t="s">
        <v>367</v>
      </c>
      <c r="D35" s="37" t="s">
        <v>138</v>
      </c>
      <c r="E35" s="37">
        <v>1999</v>
      </c>
      <c r="F35" s="37" t="s">
        <v>140</v>
      </c>
      <c r="G35" s="37" t="s">
        <v>139</v>
      </c>
      <c r="H35" s="37" t="s">
        <v>181</v>
      </c>
    </row>
    <row r="36" spans="1:8" x14ac:dyDescent="0.35">
      <c r="A36" t="s">
        <v>318</v>
      </c>
      <c r="B36" s="65">
        <v>1</v>
      </c>
      <c r="C36" s="37" t="s">
        <v>368</v>
      </c>
      <c r="D36" s="37" t="s">
        <v>138</v>
      </c>
      <c r="E36" s="37">
        <v>1997</v>
      </c>
      <c r="F36" s="37" t="s">
        <v>140</v>
      </c>
      <c r="G36" s="37" t="s">
        <v>139</v>
      </c>
      <c r="H36" s="37" t="s">
        <v>174</v>
      </c>
    </row>
    <row r="37" spans="1:8" x14ac:dyDescent="0.35">
      <c r="A37" t="s">
        <v>319</v>
      </c>
      <c r="B37" s="65">
        <v>2</v>
      </c>
      <c r="C37" s="37" t="s">
        <v>369</v>
      </c>
      <c r="D37" s="37" t="s">
        <v>138</v>
      </c>
      <c r="E37" s="37">
        <v>1992</v>
      </c>
      <c r="F37" s="37" t="s">
        <v>140</v>
      </c>
      <c r="G37" s="37" t="s">
        <v>139</v>
      </c>
      <c r="H37" s="37" t="s">
        <v>175</v>
      </c>
    </row>
    <row r="38" spans="1:8" x14ac:dyDescent="0.35">
      <c r="A38" t="s">
        <v>320</v>
      </c>
      <c r="B38" s="65">
        <v>4</v>
      </c>
      <c r="C38" s="37" t="s">
        <v>370</v>
      </c>
      <c r="D38" s="37" t="s">
        <v>138</v>
      </c>
      <c r="E38" s="37">
        <v>1975</v>
      </c>
      <c r="F38" s="37" t="s">
        <v>140</v>
      </c>
      <c r="G38" s="37" t="s">
        <v>139</v>
      </c>
      <c r="H38" s="37" t="s">
        <v>178</v>
      </c>
    </row>
    <row r="39" spans="1:8" x14ac:dyDescent="0.35">
      <c r="A39" t="s">
        <v>321</v>
      </c>
      <c r="B39" s="65">
        <v>26</v>
      </c>
      <c r="C39" s="37" t="s">
        <v>371</v>
      </c>
      <c r="D39" s="37" t="s">
        <v>138</v>
      </c>
      <c r="E39" s="37">
        <v>1978</v>
      </c>
      <c r="F39" s="37" t="s">
        <v>151</v>
      </c>
      <c r="G39" s="37" t="s">
        <v>139</v>
      </c>
      <c r="H39" s="37" t="s">
        <v>174</v>
      </c>
    </row>
    <row r="40" spans="1:8" x14ac:dyDescent="0.35">
      <c r="A40" t="s">
        <v>322</v>
      </c>
      <c r="B40" s="65">
        <v>13</v>
      </c>
      <c r="C40" s="37" t="s">
        <v>372</v>
      </c>
      <c r="D40" s="37" t="s">
        <v>138</v>
      </c>
      <c r="E40" s="37">
        <v>1977</v>
      </c>
      <c r="F40" s="37" t="s">
        <v>146</v>
      </c>
      <c r="G40" s="37" t="s">
        <v>139</v>
      </c>
      <c r="H40" s="37" t="s">
        <v>186</v>
      </c>
    </row>
    <row r="41" spans="1:8" x14ac:dyDescent="0.35">
      <c r="A41" t="s">
        <v>323</v>
      </c>
      <c r="B41" s="65">
        <v>47</v>
      </c>
      <c r="C41" s="37" t="s">
        <v>373</v>
      </c>
      <c r="D41" s="37" t="s">
        <v>138</v>
      </c>
      <c r="E41" s="37">
        <v>1968</v>
      </c>
      <c r="F41" s="37" t="s">
        <v>164</v>
      </c>
      <c r="G41" s="37" t="s">
        <v>163</v>
      </c>
      <c r="H41" s="37" t="s">
        <v>195</v>
      </c>
    </row>
    <row r="42" spans="1:8" x14ac:dyDescent="0.35">
      <c r="A42" t="s">
        <v>324</v>
      </c>
      <c r="B42" s="65">
        <v>45</v>
      </c>
      <c r="C42" s="37" t="s">
        <v>374</v>
      </c>
      <c r="D42" s="37" t="s">
        <v>138</v>
      </c>
      <c r="E42" s="37">
        <v>1960</v>
      </c>
      <c r="F42" s="37" t="s">
        <v>164</v>
      </c>
      <c r="G42" s="37" t="s">
        <v>163</v>
      </c>
      <c r="H42" s="37" t="s">
        <v>204</v>
      </c>
    </row>
    <row r="43" spans="1:8" x14ac:dyDescent="0.35">
      <c r="A43" t="s">
        <v>325</v>
      </c>
      <c r="B43" s="65">
        <v>29</v>
      </c>
      <c r="C43" s="37" t="s">
        <v>375</v>
      </c>
      <c r="D43" s="37" t="s">
        <v>138</v>
      </c>
      <c r="E43" s="37">
        <v>1994</v>
      </c>
      <c r="F43" s="37" t="s">
        <v>153</v>
      </c>
      <c r="G43" s="37" t="s">
        <v>148</v>
      </c>
      <c r="H43" s="37" t="s">
        <v>181</v>
      </c>
    </row>
    <row r="44" spans="1:8" x14ac:dyDescent="0.35">
      <c r="A44" t="s">
        <v>326</v>
      </c>
      <c r="B44" s="65">
        <v>15</v>
      </c>
      <c r="C44" s="37" t="s">
        <v>376</v>
      </c>
      <c r="D44" s="37" t="s">
        <v>138</v>
      </c>
      <c r="E44" s="37">
        <v>1965</v>
      </c>
      <c r="F44" s="37" t="s">
        <v>149</v>
      </c>
      <c r="G44" s="37" t="s">
        <v>148</v>
      </c>
      <c r="H44" s="37" t="s">
        <v>188</v>
      </c>
    </row>
    <row r="45" spans="1:8" x14ac:dyDescent="0.35">
      <c r="A45" t="s">
        <v>327</v>
      </c>
      <c r="B45" s="65">
        <v>11</v>
      </c>
      <c r="C45" s="37" t="s">
        <v>377</v>
      </c>
      <c r="D45" s="37" t="s">
        <v>142</v>
      </c>
      <c r="E45" s="37">
        <v>1986</v>
      </c>
      <c r="F45" s="37" t="s">
        <v>146</v>
      </c>
      <c r="G45" s="37" t="s">
        <v>139</v>
      </c>
      <c r="H45" s="37" t="s">
        <v>184</v>
      </c>
    </row>
    <row r="46" spans="1:8" x14ac:dyDescent="0.35">
      <c r="A46" t="s">
        <v>328</v>
      </c>
      <c r="B46" s="65">
        <v>50</v>
      </c>
      <c r="C46" s="37" t="s">
        <v>378</v>
      </c>
      <c r="D46" s="37" t="s">
        <v>142</v>
      </c>
      <c r="E46" s="37">
        <v>1993</v>
      </c>
      <c r="F46" s="37" t="s">
        <v>144</v>
      </c>
      <c r="G46" s="37" t="s">
        <v>143</v>
      </c>
      <c r="H46" s="37" t="s">
        <v>206</v>
      </c>
    </row>
    <row r="47" spans="1:8" x14ac:dyDescent="0.35">
      <c r="A47" t="s">
        <v>329</v>
      </c>
      <c r="B47" s="65">
        <v>40</v>
      </c>
      <c r="C47" s="37" t="s">
        <v>379</v>
      </c>
      <c r="D47" s="37" t="s">
        <v>142</v>
      </c>
      <c r="E47" s="37">
        <v>1988</v>
      </c>
      <c r="F47" s="37" t="s">
        <v>159</v>
      </c>
      <c r="G47" s="37" t="s">
        <v>158</v>
      </c>
      <c r="H47" s="37" t="s">
        <v>195</v>
      </c>
    </row>
    <row r="48" spans="1:8" x14ac:dyDescent="0.35">
      <c r="A48" t="s">
        <v>330</v>
      </c>
      <c r="B48" s="65">
        <v>39</v>
      </c>
      <c r="C48" s="37" t="s">
        <v>380</v>
      </c>
      <c r="D48" s="37" t="s">
        <v>142</v>
      </c>
      <c r="E48" s="37">
        <v>1984</v>
      </c>
      <c r="F48" s="37" t="s">
        <v>159</v>
      </c>
      <c r="G48" s="37" t="s">
        <v>158</v>
      </c>
      <c r="H48" s="37" t="s">
        <v>196</v>
      </c>
    </row>
    <row r="49" spans="1:8" x14ac:dyDescent="0.35">
      <c r="A49" t="s">
        <v>331</v>
      </c>
      <c r="B49" s="65">
        <v>3</v>
      </c>
      <c r="C49" s="37" t="s">
        <v>381</v>
      </c>
      <c r="D49" s="37" t="s">
        <v>142</v>
      </c>
      <c r="E49" s="37">
        <v>1969</v>
      </c>
      <c r="F49" s="37" t="s">
        <v>144</v>
      </c>
      <c r="G49" s="37" t="s">
        <v>143</v>
      </c>
      <c r="H49" s="37" t="s">
        <v>177</v>
      </c>
    </row>
    <row r="50" spans="1:8" x14ac:dyDescent="0.35">
      <c r="A50" t="s">
        <v>332</v>
      </c>
      <c r="B50" s="65">
        <v>42</v>
      </c>
      <c r="C50" s="37" t="s">
        <v>382</v>
      </c>
      <c r="D50" s="37" t="s">
        <v>138</v>
      </c>
      <c r="E50" s="37">
        <v>1990</v>
      </c>
      <c r="F50" s="37" t="s">
        <v>161</v>
      </c>
      <c r="G50" s="37" t="s">
        <v>158</v>
      </c>
      <c r="H50" s="37" t="s">
        <v>203</v>
      </c>
    </row>
    <row r="51" spans="1:8" x14ac:dyDescent="0.35">
      <c r="A51" t="s">
        <v>333</v>
      </c>
      <c r="B51" s="65">
        <v>44</v>
      </c>
      <c r="C51" s="37" t="s">
        <v>383</v>
      </c>
      <c r="D51" s="37" t="s">
        <v>138</v>
      </c>
      <c r="E51" s="37">
        <v>1965</v>
      </c>
      <c r="F51" s="37" t="s">
        <v>161</v>
      </c>
      <c r="G51" s="37" t="s">
        <v>158</v>
      </c>
      <c r="H51" s="37" t="s">
        <v>202</v>
      </c>
    </row>
    <row r="52" spans="1:8" x14ac:dyDescent="0.35">
      <c r="A52" t="s">
        <v>334</v>
      </c>
      <c r="B52" s="65">
        <v>43</v>
      </c>
      <c r="C52" s="37" t="s">
        <v>384</v>
      </c>
      <c r="D52" s="37" t="s">
        <v>138</v>
      </c>
      <c r="E52" s="37">
        <v>1960</v>
      </c>
      <c r="F52" s="37" t="s">
        <v>161</v>
      </c>
      <c r="G52" s="37" t="s">
        <v>158</v>
      </c>
      <c r="H52" s="37" t="s">
        <v>196</v>
      </c>
    </row>
    <row r="53" spans="1:8" x14ac:dyDescent="0.35">
      <c r="A53" t="s">
        <v>335</v>
      </c>
      <c r="B53" s="65">
        <v>41</v>
      </c>
      <c r="C53" s="37" t="s">
        <v>385</v>
      </c>
      <c r="D53" s="37" t="s">
        <v>138</v>
      </c>
      <c r="E53" s="37">
        <v>1974</v>
      </c>
      <c r="F53" s="37" t="s">
        <v>159</v>
      </c>
      <c r="G53" s="37" t="s">
        <v>158</v>
      </c>
      <c r="H53" s="37" t="s">
        <v>202</v>
      </c>
    </row>
  </sheetData>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01092-26DE-45B2-92EB-F750E9754846}">
  <sheetPr>
    <tabColor theme="9" tint="-0.499984740745262"/>
  </sheetPr>
  <dimension ref="A1:S51"/>
  <sheetViews>
    <sheetView tabSelected="1" workbookViewId="0">
      <pane xSplit="1" ySplit="1" topLeftCell="B2" activePane="bottomRight" state="frozen"/>
      <selection pane="topRight" activeCell="B1" sqref="B1"/>
      <selection pane="bottomLeft" activeCell="A2" sqref="A2"/>
      <selection pane="bottomRight" activeCell="U6" sqref="U6"/>
    </sheetView>
  </sheetViews>
  <sheetFormatPr defaultRowHeight="14.5" x14ac:dyDescent="0.35"/>
  <cols>
    <col min="1" max="1" width="11.81640625" customWidth="1"/>
    <col min="2" max="2" width="29.7265625" customWidth="1"/>
    <col min="3" max="3" width="8" customWidth="1"/>
    <col min="4" max="4" width="12" customWidth="1"/>
    <col min="5" max="5" width="13.54296875" customWidth="1"/>
    <col min="6" max="6" width="13.81640625" bestFit="1" customWidth="1"/>
    <col min="7" max="7" width="22.7265625" style="25" customWidth="1"/>
    <col min="8" max="8" width="13.453125" customWidth="1"/>
    <col min="9" max="9" width="9.1796875" customWidth="1"/>
    <col min="10" max="10" width="14.6328125" customWidth="1"/>
    <col min="11" max="11" width="15.54296875" customWidth="1"/>
    <col min="12" max="12" width="12" customWidth="1"/>
    <col min="13" max="13" width="29.6328125" customWidth="1"/>
    <col min="14" max="14" width="11.7265625" bestFit="1" customWidth="1"/>
    <col min="15" max="15" width="10.81640625" customWidth="1"/>
    <col min="16" max="16" width="12" customWidth="1"/>
    <col min="17" max="17" width="16.1796875" customWidth="1"/>
    <col min="18" max="18" width="24" bestFit="1" customWidth="1"/>
    <col min="19" max="19" width="10.81640625" customWidth="1"/>
  </cols>
  <sheetData>
    <row r="1" spans="1:19" s="1" customFormat="1" x14ac:dyDescent="0.35">
      <c r="A1" s="54" t="s">
        <v>222</v>
      </c>
      <c r="B1" s="7" t="s">
        <v>221</v>
      </c>
      <c r="C1" s="5" t="s">
        <v>0</v>
      </c>
      <c r="D1" s="5" t="s">
        <v>1</v>
      </c>
      <c r="E1" s="5" t="s">
        <v>2</v>
      </c>
      <c r="F1" s="5" t="s">
        <v>3</v>
      </c>
      <c r="G1" s="24" t="s">
        <v>4</v>
      </c>
      <c r="H1" s="5" t="s">
        <v>5</v>
      </c>
      <c r="I1" s="5" t="s">
        <v>170</v>
      </c>
      <c r="J1" s="5" t="s">
        <v>137</v>
      </c>
      <c r="K1" s="5" t="s">
        <v>228</v>
      </c>
      <c r="L1" s="5" t="s">
        <v>136</v>
      </c>
      <c r="M1" s="5" t="s">
        <v>233</v>
      </c>
      <c r="N1" s="8" t="s">
        <v>246</v>
      </c>
      <c r="O1" s="5" t="s">
        <v>207</v>
      </c>
      <c r="P1" s="5" t="s">
        <v>208</v>
      </c>
      <c r="Q1" s="5" t="s">
        <v>238</v>
      </c>
      <c r="R1" s="5" t="s">
        <v>172</v>
      </c>
      <c r="S1" s="56" t="s">
        <v>239</v>
      </c>
    </row>
    <row r="2" spans="1:19" x14ac:dyDescent="0.35">
      <c r="A2" s="55">
        <v>1</v>
      </c>
      <c r="B2" s="3" t="str">
        <f>UPPER(TRIM(CONCATENATE(SPORTSMEN!$C2," ",SPORTSMEN!$D2," ",SPORTSMEN!$E2," ",SPORTSMEN!$F2)))</f>
        <v>MS. ANNIE ABBOTT</v>
      </c>
      <c r="C2" s="3" t="s">
        <v>6</v>
      </c>
      <c r="D2" s="3" t="s">
        <v>7</v>
      </c>
      <c r="E2" s="3"/>
      <c r="F2" s="3" t="s">
        <v>8</v>
      </c>
      <c r="G2" s="34">
        <v>35699</v>
      </c>
      <c r="H2" s="3" t="s">
        <v>9</v>
      </c>
      <c r="I2" s="3" t="s">
        <v>138</v>
      </c>
      <c r="J2" s="4" t="s">
        <v>141</v>
      </c>
      <c r="K2" s="4" t="str">
        <f>INDEX(LOCATION!$B$1:$M$3,3,MATCH(SPORTSMEN!$J2,LOCATION!$B$2:$M$2,0))</f>
        <v>USA</v>
      </c>
      <c r="L2" s="4" t="str">
        <f>INDEX(LOCATION!$B$1:$M$3,1,MATCH(SPORTSMEN!$J2,LOCATION!$B$2:$M$2,0))</f>
        <v>English</v>
      </c>
      <c r="M2" s="4" t="str">
        <f>IF($L2="English",LOWER(CONCATENATE($F2,".",$D2,"@xyz.org")),LOWER(CONCATENATE($F2,".",$D2,"@xyz.com")))</f>
        <v>abbott.annie@xyz.org</v>
      </c>
      <c r="N2" s="35">
        <v>94</v>
      </c>
      <c r="O2" s="3" t="s">
        <v>209</v>
      </c>
      <c r="P2" s="3" t="s">
        <v>210</v>
      </c>
      <c r="Q2" s="3" t="str">
        <f>INDEX(SPORT!$A$2:$B$33,MATCH(SPORTSMEN!$R2,SPORT!$B$2:$B$33,0),1)</f>
        <v>INDOOR</v>
      </c>
      <c r="R2" s="3" t="s">
        <v>174</v>
      </c>
      <c r="S2" s="57">
        <v>80727</v>
      </c>
    </row>
    <row r="3" spans="1:19" x14ac:dyDescent="0.35">
      <c r="A3" s="55">
        <v>2</v>
      </c>
      <c r="B3" s="3" t="str">
        <f>UPPER(TRIM(CONCATENATE(SPORTSMEN!$C3," ",SPORTSMEN!$D3," ",SPORTSMEN!$E3," ",SPORTSMEN!$F3)))</f>
        <v>MS. AURELIE LIESUCHKE</v>
      </c>
      <c r="C3" s="2" t="s">
        <v>6</v>
      </c>
      <c r="D3" s="2" t="s">
        <v>10</v>
      </c>
      <c r="E3" s="2"/>
      <c r="F3" s="2" t="s">
        <v>11</v>
      </c>
      <c r="G3" s="34">
        <v>33641</v>
      </c>
      <c r="H3" s="2" t="s">
        <v>12</v>
      </c>
      <c r="I3" s="2" t="s">
        <v>138</v>
      </c>
      <c r="J3" s="4" t="s">
        <v>141</v>
      </c>
      <c r="K3" s="4" t="str">
        <f>INDEX(LOCATION!$B$1:$M$3,3,MATCH(SPORTSMEN!$J3,LOCATION!$B$2:$M$2,0))</f>
        <v>USA</v>
      </c>
      <c r="L3" s="4" t="str">
        <f>INDEX(LOCATION!$B$1:$M$3,1,MATCH(SPORTSMEN!$J3,LOCATION!$B$2:$M$2,0))</f>
        <v>English</v>
      </c>
      <c r="M3" s="4" t="str">
        <f t="shared" ref="M3:M51" si="0">IF($L3="English",LOWER(CONCATENATE($F3,".",$D3,"@xyz.org")),LOWER(CONCATENATE($F3,".",$D3,"@xyz.com")))</f>
        <v>liesuchke.aurelie@xyz.org</v>
      </c>
      <c r="N3" s="35">
        <v>84.2</v>
      </c>
      <c r="O3" s="2" t="s">
        <v>211</v>
      </c>
      <c r="P3" s="2" t="s">
        <v>212</v>
      </c>
      <c r="Q3" s="3" t="str">
        <f>INDEX(SPORT!$A$2:$B$33,MATCH(SPORTSMEN!$R3,SPORT!$B$2:$B$33,0),1)</f>
        <v>INDOOR</v>
      </c>
      <c r="R3" s="2" t="s">
        <v>175</v>
      </c>
      <c r="S3" s="57">
        <v>87471</v>
      </c>
    </row>
    <row r="4" spans="1:19" x14ac:dyDescent="0.35">
      <c r="A4" s="55">
        <v>3</v>
      </c>
      <c r="B4" s="3" t="str">
        <f>UPPER(TRIM(CONCATENATE(SPORTSMEN!$C4," ",SPORTSMEN!$D4," ",SPORTSMEN!$E4," ",SPORTSMEN!$F4)))</f>
        <v>SR. TOMAS FERREIRA FILHO</v>
      </c>
      <c r="C4" s="2" t="s">
        <v>13</v>
      </c>
      <c r="D4" s="2" t="s">
        <v>14</v>
      </c>
      <c r="E4" s="2" t="s">
        <v>15</v>
      </c>
      <c r="F4" s="2" t="s">
        <v>16</v>
      </c>
      <c r="G4" s="34">
        <v>25394</v>
      </c>
      <c r="H4" s="2" t="s">
        <v>17</v>
      </c>
      <c r="I4" s="2" t="s">
        <v>142</v>
      </c>
      <c r="J4" s="4" t="s">
        <v>145</v>
      </c>
      <c r="K4" s="4" t="str">
        <f>INDEX(LOCATION!$B$1:$M$3,3,MATCH(SPORTSMEN!$J4,LOCATION!$B$2:$M$2,0))</f>
        <v>BRAZIL</v>
      </c>
      <c r="L4" s="4" t="str">
        <f>INDEX(LOCATION!$B$1:$M$3,1,MATCH(SPORTSMEN!$J4,LOCATION!$B$2:$M$2,0))</f>
        <v>Portuguese</v>
      </c>
      <c r="M4" s="4" t="str">
        <f t="shared" si="0"/>
        <v>filho.tomas@xyz.com</v>
      </c>
      <c r="N4" s="35">
        <v>52.9</v>
      </c>
      <c r="O4" s="2" t="s">
        <v>213</v>
      </c>
      <c r="P4" s="2" t="s">
        <v>210</v>
      </c>
      <c r="Q4" s="3" t="str">
        <f>INDEX(SPORT!$A$2:$B$33,MATCH(SPORTSMEN!$R4,SPORT!$B$2:$B$33,0),1)</f>
        <v>OUTDOOR</v>
      </c>
      <c r="R4" s="2" t="s">
        <v>177</v>
      </c>
      <c r="S4" s="57">
        <v>64724</v>
      </c>
    </row>
    <row r="5" spans="1:19" x14ac:dyDescent="0.35">
      <c r="A5" s="55">
        <v>4</v>
      </c>
      <c r="B5" s="3" t="str">
        <f>UPPER(TRIM(CONCATENATE(SPORTSMEN!$C5," ",SPORTSMEN!$D5," ",SPORTSMEN!$E5," ",SPORTSMEN!$F5)))</f>
        <v>MS. DARBY CRUICKSHANK</v>
      </c>
      <c r="C5" s="2" t="s">
        <v>6</v>
      </c>
      <c r="D5" s="2" t="s">
        <v>18</v>
      </c>
      <c r="E5" s="2"/>
      <c r="F5" s="2" t="s">
        <v>19</v>
      </c>
      <c r="G5" s="34">
        <v>27532</v>
      </c>
      <c r="H5" s="2" t="s">
        <v>20</v>
      </c>
      <c r="I5" s="2" t="s">
        <v>138</v>
      </c>
      <c r="J5" s="4" t="s">
        <v>141</v>
      </c>
      <c r="K5" s="4" t="str">
        <f>INDEX(LOCATION!$B$1:$M$3,3,MATCH(SPORTSMEN!$J5,LOCATION!$B$2:$M$2,0))</f>
        <v>USA</v>
      </c>
      <c r="L5" s="4" t="str">
        <f>INDEX(LOCATION!$B$1:$M$3,1,MATCH(SPORTSMEN!$J5,LOCATION!$B$2:$M$2,0))</f>
        <v>English</v>
      </c>
      <c r="M5" s="4" t="str">
        <f t="shared" si="0"/>
        <v>cruickshank.darby@xyz.org</v>
      </c>
      <c r="N5" s="35">
        <v>48.9</v>
      </c>
      <c r="O5" s="2" t="s">
        <v>209</v>
      </c>
      <c r="P5" s="2" t="s">
        <v>212</v>
      </c>
      <c r="Q5" s="3" t="str">
        <f>INDEX(SPORT!$A$2:$B$33,MATCH(SPORTSMEN!$R5,SPORT!$B$2:$B$33,0),1)</f>
        <v>OUTDOOR</v>
      </c>
      <c r="R5" s="2" t="s">
        <v>178</v>
      </c>
      <c r="S5" s="57">
        <v>110823</v>
      </c>
    </row>
    <row r="6" spans="1:19" x14ac:dyDescent="0.35">
      <c r="A6" s="55">
        <v>5</v>
      </c>
      <c r="B6" s="3" t="str">
        <f>UPPER(TRIM(CONCATENATE(SPORTSMEN!$C6," ",SPORTSMEN!$D6," ",SPORTSMEN!$E6," ",SPORTSMEN!$F6)))</f>
        <v>DR. JAYDON BORER</v>
      </c>
      <c r="C6" s="2" t="s">
        <v>21</v>
      </c>
      <c r="D6" s="2" t="s">
        <v>22</v>
      </c>
      <c r="E6" s="2"/>
      <c r="F6" s="2" t="s">
        <v>23</v>
      </c>
      <c r="G6" s="34">
        <v>25706</v>
      </c>
      <c r="H6" s="2" t="s">
        <v>20</v>
      </c>
      <c r="I6" s="2" t="s">
        <v>142</v>
      </c>
      <c r="J6" s="4" t="s">
        <v>141</v>
      </c>
      <c r="K6" s="4" t="str">
        <f>INDEX(LOCATION!$B$1:$M$3,3,MATCH(SPORTSMEN!$J6,LOCATION!$B$2:$M$2,0))</f>
        <v>USA</v>
      </c>
      <c r="L6" s="4" t="str">
        <f>INDEX(LOCATION!$B$1:$M$3,1,MATCH(SPORTSMEN!$J6,LOCATION!$B$2:$M$2,0))</f>
        <v>English</v>
      </c>
      <c r="M6" s="4" t="str">
        <f t="shared" si="0"/>
        <v>borer.jaydon@xyz.org</v>
      </c>
      <c r="N6" s="35">
        <v>84.8</v>
      </c>
      <c r="O6" s="2" t="s">
        <v>214</v>
      </c>
      <c r="P6" s="2" t="s">
        <v>215</v>
      </c>
      <c r="Q6" s="3" t="str">
        <f>INDEX(SPORT!$A$2:$B$33,MATCH(SPORTSMEN!$R6,SPORT!$B$2:$B$33,0),1)</f>
        <v>INDOOR</v>
      </c>
      <c r="R6" s="2" t="s">
        <v>179</v>
      </c>
      <c r="S6" s="57">
        <v>56916</v>
      </c>
    </row>
    <row r="7" spans="1:19" x14ac:dyDescent="0.35">
      <c r="A7" s="55">
        <v>6</v>
      </c>
      <c r="B7" s="3" t="str">
        <f>UPPER(TRIM(CONCATENATE(SPORTSMEN!$C7," ",SPORTSMEN!$D7," ",SPORTSMEN!$E7," ",SPORTSMEN!$F7)))</f>
        <v>MR. MORIAH LYNCH</v>
      </c>
      <c r="C7" s="2" t="s">
        <v>24</v>
      </c>
      <c r="D7" s="2" t="s">
        <v>25</v>
      </c>
      <c r="E7" s="2"/>
      <c r="F7" s="2" t="s">
        <v>26</v>
      </c>
      <c r="G7" s="34">
        <v>33944</v>
      </c>
      <c r="H7" s="2" t="s">
        <v>27</v>
      </c>
      <c r="I7" s="2" t="s">
        <v>142</v>
      </c>
      <c r="J7" s="4" t="s">
        <v>141</v>
      </c>
      <c r="K7" s="4" t="str">
        <f>INDEX(LOCATION!$B$1:$M$3,3,MATCH(SPORTSMEN!$J7,LOCATION!$B$2:$M$2,0))</f>
        <v>USA</v>
      </c>
      <c r="L7" s="4" t="str">
        <f>INDEX(LOCATION!$B$1:$M$3,1,MATCH(SPORTSMEN!$J7,LOCATION!$B$2:$M$2,0))</f>
        <v>English</v>
      </c>
      <c r="M7" s="4" t="str">
        <f t="shared" si="0"/>
        <v>lynch.moriah @xyz.org</v>
      </c>
      <c r="N7" s="35">
        <v>83.2</v>
      </c>
      <c r="O7" s="2" t="s">
        <v>214</v>
      </c>
      <c r="P7" s="2" t="s">
        <v>212</v>
      </c>
      <c r="Q7" s="3" t="str">
        <f>INDEX(SPORT!$A$2:$B$33,MATCH(SPORTSMEN!$R7,SPORT!$B$2:$B$33,0),1)</f>
        <v>INDOOR</v>
      </c>
      <c r="R7" s="2" t="s">
        <v>180</v>
      </c>
      <c r="S7" s="57">
        <v>51133</v>
      </c>
    </row>
    <row r="8" spans="1:19" x14ac:dyDescent="0.35">
      <c r="A8" s="55">
        <v>7</v>
      </c>
      <c r="B8" s="3" t="str">
        <f>UPPER(TRIM(CONCATENATE(SPORTSMEN!$C8," ",SPORTSMEN!$D8," ",SPORTSMEN!$E8," ",SPORTSMEN!$F8)))</f>
        <v>MS. AMIYA EICHMANN</v>
      </c>
      <c r="C8" s="2" t="s">
        <v>6</v>
      </c>
      <c r="D8" s="2" t="s">
        <v>28</v>
      </c>
      <c r="E8" s="2"/>
      <c r="F8" s="2" t="s">
        <v>29</v>
      </c>
      <c r="G8" s="34">
        <v>36370</v>
      </c>
      <c r="H8" s="2" t="s">
        <v>30</v>
      </c>
      <c r="I8" s="2" t="s">
        <v>138</v>
      </c>
      <c r="J8" s="4" t="s">
        <v>141</v>
      </c>
      <c r="K8" s="4" t="str">
        <f>INDEX(LOCATION!$B$1:$M$3,3,MATCH(SPORTSMEN!$J8,LOCATION!$B$2:$M$2,0))</f>
        <v>USA</v>
      </c>
      <c r="L8" s="4" t="str">
        <f>INDEX(LOCATION!$B$1:$M$3,1,MATCH(SPORTSMEN!$J8,LOCATION!$B$2:$M$2,0))</f>
        <v>English</v>
      </c>
      <c r="M8" s="4" t="str">
        <f t="shared" si="0"/>
        <v>eichmann.amiya@xyz.org</v>
      </c>
      <c r="N8" s="35">
        <v>61.1</v>
      </c>
      <c r="O8" s="2" t="s">
        <v>214</v>
      </c>
      <c r="P8" s="2" t="s">
        <v>215</v>
      </c>
      <c r="Q8" s="3" t="str">
        <f>INDEX(SPORT!$A$2:$B$33,MATCH(SPORTSMEN!$R8,SPORT!$B$2:$B$33,0),1)</f>
        <v>OUTDOOR</v>
      </c>
      <c r="R8" s="2" t="s">
        <v>181</v>
      </c>
      <c r="S8" s="57">
        <v>65465</v>
      </c>
    </row>
    <row r="9" spans="1:19" x14ac:dyDescent="0.35">
      <c r="A9" s="55">
        <v>8</v>
      </c>
      <c r="B9" s="3" t="str">
        <f>UPPER(TRIM(CONCATENATE(SPORTSMEN!$C9," ",SPORTSMEN!$D9," ",SPORTSMEN!$E9," ",SPORTSMEN!$F9)))</f>
        <v>MR. PIERCE RAU</v>
      </c>
      <c r="C9" s="2" t="s">
        <v>24</v>
      </c>
      <c r="D9" s="2" t="s">
        <v>31</v>
      </c>
      <c r="E9" s="2"/>
      <c r="F9" s="2" t="s">
        <v>32</v>
      </c>
      <c r="G9" s="34">
        <v>23141</v>
      </c>
      <c r="H9" s="2" t="s">
        <v>20</v>
      </c>
      <c r="I9" s="2" t="s">
        <v>142</v>
      </c>
      <c r="J9" s="4" t="s">
        <v>141</v>
      </c>
      <c r="K9" s="4" t="str">
        <f>INDEX(LOCATION!$B$1:$M$3,3,MATCH(SPORTSMEN!$J9,LOCATION!$B$2:$M$2,0))</f>
        <v>USA</v>
      </c>
      <c r="L9" s="4" t="str">
        <f>INDEX(LOCATION!$B$1:$M$3,1,MATCH(SPORTSMEN!$J9,LOCATION!$B$2:$M$2,0))</f>
        <v>English</v>
      </c>
      <c r="M9" s="4" t="str">
        <f t="shared" si="0"/>
        <v>rau.pierce@xyz.org</v>
      </c>
      <c r="N9" s="35">
        <v>105.7</v>
      </c>
      <c r="O9" s="2" t="s">
        <v>213</v>
      </c>
      <c r="P9" s="2" t="s">
        <v>216</v>
      </c>
      <c r="Q9" s="3" t="str">
        <f>INDEX(SPORT!$A$2:$B$33,MATCH(SPORTSMEN!$R9,SPORT!$B$2:$B$33,0),1)</f>
        <v>INDOOR</v>
      </c>
      <c r="R9" s="2" t="s">
        <v>182</v>
      </c>
      <c r="S9" s="57">
        <v>109885</v>
      </c>
    </row>
    <row r="10" spans="1:19" x14ac:dyDescent="0.35">
      <c r="A10" s="55">
        <v>9</v>
      </c>
      <c r="B10" s="3" t="str">
        <f>UPPER(TRIM(CONCATENATE(SPORTSMEN!$C10," ",SPORTSMEN!$D10," ",SPORTSMEN!$E10," ",SPORTSMEN!$F10)))</f>
        <v>MS. AMELIA STEVENS</v>
      </c>
      <c r="C10" s="2" t="s">
        <v>6</v>
      </c>
      <c r="D10" s="2" t="s">
        <v>33</v>
      </c>
      <c r="E10" s="2"/>
      <c r="F10" s="2" t="s">
        <v>34</v>
      </c>
      <c r="G10" s="34">
        <v>25965</v>
      </c>
      <c r="H10" s="2" t="s">
        <v>12</v>
      </c>
      <c r="I10" s="2" t="s">
        <v>138</v>
      </c>
      <c r="J10" s="4" t="s">
        <v>147</v>
      </c>
      <c r="K10" s="4" t="str">
        <f>INDEX(LOCATION!$B$1:$M$3,3,MATCH(SPORTSMEN!$J10,LOCATION!$B$2:$M$2,0))</f>
        <v>UK</v>
      </c>
      <c r="L10" s="4" t="str">
        <f>INDEX(LOCATION!$B$1:$M$3,1,MATCH(SPORTSMEN!$J10,LOCATION!$B$2:$M$2,0))</f>
        <v>English</v>
      </c>
      <c r="M10" s="4" t="str">
        <f t="shared" si="0"/>
        <v>stevens.amelia@xyz.org</v>
      </c>
      <c r="N10" s="35">
        <v>65.3</v>
      </c>
      <c r="O10" s="2" t="s">
        <v>214</v>
      </c>
      <c r="P10" s="2" t="s">
        <v>216</v>
      </c>
      <c r="Q10" s="3" t="str">
        <f>INDEX(SPORT!$A$2:$B$33,MATCH(SPORTSMEN!$R10,SPORT!$B$2:$B$33,0),1)</f>
        <v>INDOOR</v>
      </c>
      <c r="R10" s="2" t="s">
        <v>183</v>
      </c>
      <c r="S10" s="57">
        <v>60061</v>
      </c>
    </row>
    <row r="11" spans="1:19" x14ac:dyDescent="0.35">
      <c r="A11" s="55">
        <v>10</v>
      </c>
      <c r="B11" s="3" t="str">
        <f>UPPER(TRIM(CONCATENATE(SPORTSMEN!$C11," ",SPORTSMEN!$D11," ",SPORTSMEN!$E11," ",SPORTSMEN!$F11)))</f>
        <v>MR. TOBY SIMPSON</v>
      </c>
      <c r="C11" s="2" t="s">
        <v>24</v>
      </c>
      <c r="D11" s="2" t="s">
        <v>35</v>
      </c>
      <c r="E11" s="2"/>
      <c r="F11" s="2" t="s">
        <v>36</v>
      </c>
      <c r="G11" s="34">
        <v>23732</v>
      </c>
      <c r="H11" s="2" t="s">
        <v>27</v>
      </c>
      <c r="I11" s="2" t="s">
        <v>142</v>
      </c>
      <c r="J11" s="4" t="s">
        <v>147</v>
      </c>
      <c r="K11" s="4" t="str">
        <f>INDEX(LOCATION!$B$1:$M$3,3,MATCH(SPORTSMEN!$J11,LOCATION!$B$2:$M$2,0))</f>
        <v>UK</v>
      </c>
      <c r="L11" s="4" t="str">
        <f>INDEX(LOCATION!$B$1:$M$3,1,MATCH(SPORTSMEN!$J11,LOCATION!$B$2:$M$2,0))</f>
        <v>English</v>
      </c>
      <c r="M11" s="4" t="str">
        <f t="shared" si="0"/>
        <v>simpson.toby@xyz.org</v>
      </c>
      <c r="N11" s="35">
        <v>62.9</v>
      </c>
      <c r="O11" s="2" t="s">
        <v>213</v>
      </c>
      <c r="P11" s="2" t="s">
        <v>217</v>
      </c>
      <c r="Q11" s="3" t="str">
        <f>INDEX(SPORT!$A$2:$B$33,MATCH(SPORTSMEN!$R11,SPORT!$B$2:$B$33,0),1)</f>
        <v>OUTDOOR</v>
      </c>
      <c r="R11" s="2" t="s">
        <v>181</v>
      </c>
      <c r="S11" s="57">
        <v>32758</v>
      </c>
    </row>
    <row r="12" spans="1:19" x14ac:dyDescent="0.35">
      <c r="A12" s="55">
        <v>11</v>
      </c>
      <c r="B12" s="3" t="str">
        <f>UPPER(TRIM(CONCATENATE(SPORTSMEN!$C12," ",SPORTSMEN!$D12," ",SPORTSMEN!$E12," ",SPORTSMEN!$F12)))</f>
        <v>SIR ETHAN MURPHY</v>
      </c>
      <c r="C12" s="2" t="s">
        <v>37</v>
      </c>
      <c r="D12" s="2" t="s">
        <v>38</v>
      </c>
      <c r="E12" s="2"/>
      <c r="F12" s="2" t="s">
        <v>39</v>
      </c>
      <c r="G12" s="34">
        <v>31733</v>
      </c>
      <c r="H12" s="2" t="s">
        <v>40</v>
      </c>
      <c r="I12" s="2" t="s">
        <v>142</v>
      </c>
      <c r="J12" s="4" t="s">
        <v>147</v>
      </c>
      <c r="K12" s="4" t="str">
        <f>INDEX(LOCATION!$B$1:$M$3,3,MATCH(SPORTSMEN!$J12,LOCATION!$B$2:$M$2,0))</f>
        <v>UK</v>
      </c>
      <c r="L12" s="4" t="str">
        <f>INDEX(LOCATION!$B$1:$M$3,1,MATCH(SPORTSMEN!$J12,LOCATION!$B$2:$M$2,0))</f>
        <v>English</v>
      </c>
      <c r="M12" s="4" t="str">
        <f t="shared" si="0"/>
        <v>murphy.ethan@xyz.org</v>
      </c>
      <c r="N12" s="35">
        <v>104.3</v>
      </c>
      <c r="O12" s="2" t="s">
        <v>211</v>
      </c>
      <c r="P12" s="2" t="s">
        <v>217</v>
      </c>
      <c r="Q12" s="3" t="str">
        <f>INDEX(SPORT!$A$2:$B$33,MATCH(SPORTSMEN!$R12,SPORT!$B$2:$B$33,0),1)</f>
        <v>OUTDOOR</v>
      </c>
      <c r="R12" s="2" t="s">
        <v>184</v>
      </c>
      <c r="S12" s="57">
        <v>99613</v>
      </c>
    </row>
    <row r="13" spans="1:19" x14ac:dyDescent="0.35">
      <c r="A13" s="55">
        <v>12</v>
      </c>
      <c r="B13" s="3" t="str">
        <f>UPPER(TRIM(CONCATENATE(SPORTSMEN!$C13," ",SPORTSMEN!$D13," ",SPORTSMEN!$E13," ",SPORTSMEN!$F13)))</f>
        <v>MRS. ASHLEY WOOD</v>
      </c>
      <c r="C13" s="2" t="s">
        <v>41</v>
      </c>
      <c r="D13" s="2" t="s">
        <v>42</v>
      </c>
      <c r="E13" s="2"/>
      <c r="F13" s="2" t="s">
        <v>43</v>
      </c>
      <c r="G13" s="34">
        <v>28412</v>
      </c>
      <c r="H13" s="2" t="s">
        <v>9</v>
      </c>
      <c r="I13" s="2" t="s">
        <v>138</v>
      </c>
      <c r="J13" s="4" t="s">
        <v>147</v>
      </c>
      <c r="K13" s="4" t="str">
        <f>INDEX(LOCATION!$B$1:$M$3,3,MATCH(SPORTSMEN!$J13,LOCATION!$B$2:$M$2,0))</f>
        <v>UK</v>
      </c>
      <c r="L13" s="4" t="str">
        <f>INDEX(LOCATION!$B$1:$M$3,1,MATCH(SPORTSMEN!$J13,LOCATION!$B$2:$M$2,0))</f>
        <v>English</v>
      </c>
      <c r="M13" s="4" t="str">
        <f t="shared" si="0"/>
        <v>wood.ashley@xyz.org</v>
      </c>
      <c r="N13" s="35">
        <v>100.7</v>
      </c>
      <c r="O13" s="2" t="s">
        <v>211</v>
      </c>
      <c r="P13" s="2" t="s">
        <v>217</v>
      </c>
      <c r="Q13" s="3" t="str">
        <f>INDEX(SPORT!$A$2:$B$33,MATCH(SPORTSMEN!$R13,SPORT!$B$2:$B$33,0),1)</f>
        <v>OUTDOOR</v>
      </c>
      <c r="R13" s="2" t="s">
        <v>185</v>
      </c>
      <c r="S13" s="57">
        <v>56595</v>
      </c>
    </row>
    <row r="14" spans="1:19" x14ac:dyDescent="0.35">
      <c r="A14" s="55">
        <v>13</v>
      </c>
      <c r="B14" s="3" t="str">
        <f>UPPER(TRIM(CONCATENATE(SPORTSMEN!$C14," ",SPORTSMEN!$D14," ",SPORTSMEN!$E14," ",SPORTSMEN!$F14)))</f>
        <v>MS. MEGAN SCOTT</v>
      </c>
      <c r="C14" s="2" t="s">
        <v>6</v>
      </c>
      <c r="D14" s="2" t="s">
        <v>44</v>
      </c>
      <c r="E14" s="2"/>
      <c r="F14" s="2" t="s">
        <v>45</v>
      </c>
      <c r="G14" s="34">
        <v>28168</v>
      </c>
      <c r="H14" s="2" t="s">
        <v>12</v>
      </c>
      <c r="I14" s="2" t="s">
        <v>138</v>
      </c>
      <c r="J14" s="4" t="s">
        <v>147</v>
      </c>
      <c r="K14" s="4" t="str">
        <f>INDEX(LOCATION!$B$1:$M$3,3,MATCH(SPORTSMEN!$J14,LOCATION!$B$2:$M$2,0))</f>
        <v>UK</v>
      </c>
      <c r="L14" s="4" t="str">
        <f>INDEX(LOCATION!$B$1:$M$3,1,MATCH(SPORTSMEN!$J14,LOCATION!$B$2:$M$2,0))</f>
        <v>English</v>
      </c>
      <c r="M14" s="4" t="str">
        <f t="shared" si="0"/>
        <v>scott.megan@xyz.org</v>
      </c>
      <c r="N14" s="35">
        <v>70.900000000000006</v>
      </c>
      <c r="O14" s="2" t="s">
        <v>209</v>
      </c>
      <c r="P14" s="2" t="s">
        <v>210</v>
      </c>
      <c r="Q14" s="3" t="str">
        <f>INDEX(SPORT!$A$2:$B$33,MATCH(SPORTSMEN!$R14,SPORT!$B$2:$B$33,0),1)</f>
        <v>OUTDOOR</v>
      </c>
      <c r="R14" s="2" t="s">
        <v>186</v>
      </c>
      <c r="S14" s="57">
        <v>117408</v>
      </c>
    </row>
    <row r="15" spans="1:19" x14ac:dyDescent="0.35">
      <c r="A15" s="55">
        <v>14</v>
      </c>
      <c r="B15" s="3" t="str">
        <f>UPPER(TRIM(CONCATENATE(SPORTSMEN!$C15," ",SPORTSMEN!$D15," ",SPORTSMEN!$E15," ",SPORTSMEN!$F15)))</f>
        <v>HR. HELMUT WEINHAE</v>
      </c>
      <c r="C15" s="2" t="s">
        <v>46</v>
      </c>
      <c r="D15" s="2" t="s">
        <v>47</v>
      </c>
      <c r="E15" s="2"/>
      <c r="F15" s="2" t="s">
        <v>48</v>
      </c>
      <c r="G15" s="34">
        <v>21788</v>
      </c>
      <c r="H15" s="2" t="s">
        <v>49</v>
      </c>
      <c r="I15" s="2" t="s">
        <v>142</v>
      </c>
      <c r="J15" s="4" t="s">
        <v>150</v>
      </c>
      <c r="K15" s="4" t="str">
        <f>INDEX(LOCATION!$B$1:$M$3,3,MATCH(SPORTSMEN!$J15,LOCATION!$B$2:$M$2,0))</f>
        <v>GERMANY</v>
      </c>
      <c r="L15" s="4" t="str">
        <f>INDEX(LOCATION!$B$1:$M$3,1,MATCH(SPORTSMEN!$J15,LOCATION!$B$2:$M$2,0))</f>
        <v>German</v>
      </c>
      <c r="M15" s="4" t="str">
        <f t="shared" si="0"/>
        <v>weinhae.helmut@xyz.com</v>
      </c>
      <c r="N15" s="35">
        <v>68.3</v>
      </c>
      <c r="O15" s="2" t="s">
        <v>218</v>
      </c>
      <c r="P15" s="2" t="s">
        <v>216</v>
      </c>
      <c r="Q15" s="3" t="str">
        <f>INDEX(SPORT!$A$2:$B$33,MATCH(SPORTSMEN!$R15,SPORT!$B$2:$B$33,0),1)</f>
        <v>OUTDOOR</v>
      </c>
      <c r="R15" s="2" t="s">
        <v>187</v>
      </c>
      <c r="S15" s="57">
        <v>64862</v>
      </c>
    </row>
    <row r="16" spans="1:19" x14ac:dyDescent="0.35">
      <c r="A16" s="55">
        <v>15</v>
      </c>
      <c r="B16" s="3" t="str">
        <f>UPPER(TRIM(CONCATENATE(SPORTSMEN!$C16," ",SPORTSMEN!$D16," ",SPORTSMEN!$E16," ",SPORTSMEN!$F16)))</f>
        <v>PROF. MILENA SCHOTIN</v>
      </c>
      <c r="C16" s="2" t="s">
        <v>50</v>
      </c>
      <c r="D16" s="2" t="s">
        <v>51</v>
      </c>
      <c r="E16" s="2"/>
      <c r="F16" s="2" t="s">
        <v>52</v>
      </c>
      <c r="G16" s="34">
        <v>23804</v>
      </c>
      <c r="H16" s="2" t="s">
        <v>53</v>
      </c>
      <c r="I16" s="2" t="s">
        <v>138</v>
      </c>
      <c r="J16" s="4" t="s">
        <v>150</v>
      </c>
      <c r="K16" s="4" t="str">
        <f>INDEX(LOCATION!$B$1:$M$3,3,MATCH(SPORTSMEN!$J16,LOCATION!$B$2:$M$2,0))</f>
        <v>GERMANY</v>
      </c>
      <c r="L16" s="4" t="str">
        <f>INDEX(LOCATION!$B$1:$M$3,1,MATCH(SPORTSMEN!$J16,LOCATION!$B$2:$M$2,0))</f>
        <v>German</v>
      </c>
      <c r="M16" s="4" t="str">
        <f t="shared" si="0"/>
        <v>schotin.milena@xyz.com</v>
      </c>
      <c r="N16" s="35">
        <v>105.3</v>
      </c>
      <c r="O16" s="2" t="s">
        <v>218</v>
      </c>
      <c r="P16" s="2" t="s">
        <v>217</v>
      </c>
      <c r="Q16" s="3" t="str">
        <f>INDEX(SPORT!$A$2:$B$33,MATCH(SPORTSMEN!$R16,SPORT!$B$2:$B$33,0),1)</f>
        <v>INDOOR</v>
      </c>
      <c r="R16" s="2" t="s">
        <v>188</v>
      </c>
      <c r="S16" s="57">
        <v>10241</v>
      </c>
    </row>
    <row r="17" spans="1:19" x14ac:dyDescent="0.35">
      <c r="A17" s="55">
        <v>16</v>
      </c>
      <c r="B17" s="3" t="str">
        <f>UPPER(TRIM(CONCATENATE(SPORTSMEN!$C17," ",SPORTSMEN!$D17," ",SPORTSMEN!$E17," ",SPORTSMEN!$F17)))</f>
        <v>HR. LOTHAR BIRNBAUM</v>
      </c>
      <c r="C17" s="2" t="s">
        <v>46</v>
      </c>
      <c r="D17" s="2" t="s">
        <v>54</v>
      </c>
      <c r="E17" s="2"/>
      <c r="F17" s="2" t="s">
        <v>55</v>
      </c>
      <c r="G17" s="34">
        <v>25405</v>
      </c>
      <c r="H17" s="2" t="s">
        <v>17</v>
      </c>
      <c r="I17" s="2" t="s">
        <v>142</v>
      </c>
      <c r="J17" s="4" t="s">
        <v>150</v>
      </c>
      <c r="K17" s="4" t="str">
        <f>INDEX(LOCATION!$B$1:$M$3,3,MATCH(SPORTSMEN!$J17,LOCATION!$B$2:$M$2,0))</f>
        <v>GERMANY</v>
      </c>
      <c r="L17" s="4" t="str">
        <f>INDEX(LOCATION!$B$1:$M$3,1,MATCH(SPORTSMEN!$J17,LOCATION!$B$2:$M$2,0))</f>
        <v>German</v>
      </c>
      <c r="M17" s="4" t="str">
        <f t="shared" si="0"/>
        <v>birnbaum.lothar@xyz.com</v>
      </c>
      <c r="N17" s="35">
        <v>48.6</v>
      </c>
      <c r="O17" s="2" t="s">
        <v>214</v>
      </c>
      <c r="P17" s="2" t="s">
        <v>217</v>
      </c>
      <c r="Q17" s="3" t="str">
        <f>INDEX(SPORT!$A$2:$B$33,MATCH(SPORTSMEN!$R17,SPORT!$B$2:$B$33,0),1)</f>
        <v>OUTDOOR</v>
      </c>
      <c r="R17" s="2" t="s">
        <v>178</v>
      </c>
      <c r="S17" s="57">
        <v>88762</v>
      </c>
    </row>
    <row r="18" spans="1:19" x14ac:dyDescent="0.35">
      <c r="A18" s="55">
        <v>17</v>
      </c>
      <c r="B18" s="3" t="str">
        <f>UPPER(TRIM(CONCATENATE(SPORTSMEN!$C18," ",SPORTSMEN!$D18," ",SPORTSMEN!$E18," ",SPORTSMEN!$F18)))</f>
        <v>HR. PIETRO STOLZE</v>
      </c>
      <c r="C18" s="2" t="s">
        <v>46</v>
      </c>
      <c r="D18" s="2" t="s">
        <v>56</v>
      </c>
      <c r="E18" s="2"/>
      <c r="F18" s="2" t="s">
        <v>57</v>
      </c>
      <c r="G18" s="34">
        <v>26582</v>
      </c>
      <c r="H18" s="2" t="s">
        <v>9</v>
      </c>
      <c r="I18" s="2" t="s">
        <v>142</v>
      </c>
      <c r="J18" s="4" t="s">
        <v>150</v>
      </c>
      <c r="K18" s="4" t="str">
        <f>INDEX(LOCATION!$B$1:$M$3,3,MATCH(SPORTSMEN!$J18,LOCATION!$B$2:$M$2,0))</f>
        <v>GERMANY</v>
      </c>
      <c r="L18" s="4" t="str">
        <f>INDEX(LOCATION!$B$1:$M$3,1,MATCH(SPORTSMEN!$J18,LOCATION!$B$2:$M$2,0))</f>
        <v>German</v>
      </c>
      <c r="M18" s="4" t="str">
        <f t="shared" si="0"/>
        <v>stolze.pietro@xyz.com</v>
      </c>
      <c r="N18" s="35">
        <v>105.9</v>
      </c>
      <c r="O18" s="2" t="s">
        <v>214</v>
      </c>
      <c r="P18" s="2" t="s">
        <v>210</v>
      </c>
      <c r="Q18" s="3" t="str">
        <f>INDEX(SPORT!$A$2:$B$33,MATCH(SPORTSMEN!$R18,SPORT!$B$2:$B$33,0),1)</f>
        <v>INDOOR</v>
      </c>
      <c r="R18" s="2" t="s">
        <v>189</v>
      </c>
      <c r="S18" s="57">
        <v>80757</v>
      </c>
    </row>
    <row r="19" spans="1:19" x14ac:dyDescent="0.35">
      <c r="A19" s="55">
        <v>18</v>
      </c>
      <c r="B19" s="3" t="str">
        <f>UPPER(TRIM(CONCATENATE(SPORTSMEN!$C19," ",SPORTSMEN!$D19," ",SPORTSMEN!$E19," ",SPORTSMEN!$F19)))</f>
        <v>HR. RICHARD TLUSTEK</v>
      </c>
      <c r="C19" s="2" t="s">
        <v>46</v>
      </c>
      <c r="D19" s="2" t="s">
        <v>58</v>
      </c>
      <c r="E19" s="2"/>
      <c r="F19" s="2" t="s">
        <v>59</v>
      </c>
      <c r="G19" s="34">
        <v>21793</v>
      </c>
      <c r="H19" s="2" t="s">
        <v>49</v>
      </c>
      <c r="I19" s="2" t="s">
        <v>142</v>
      </c>
      <c r="J19" s="4" t="s">
        <v>150</v>
      </c>
      <c r="K19" s="4" t="str">
        <f>INDEX(LOCATION!$B$1:$M$3,3,MATCH(SPORTSMEN!$J19,LOCATION!$B$2:$M$2,0))</f>
        <v>GERMANY</v>
      </c>
      <c r="L19" s="4" t="str">
        <f>INDEX(LOCATION!$B$1:$M$3,1,MATCH(SPORTSMEN!$J19,LOCATION!$B$2:$M$2,0))</f>
        <v>German</v>
      </c>
      <c r="M19" s="4" t="str">
        <f t="shared" si="0"/>
        <v>tlustek.richard @xyz.com</v>
      </c>
      <c r="N19" s="35">
        <v>71.099999999999994</v>
      </c>
      <c r="O19" s="2" t="s">
        <v>214</v>
      </c>
      <c r="P19" s="2" t="s">
        <v>210</v>
      </c>
      <c r="Q19" s="3" t="str">
        <f>INDEX(SPORT!$A$2:$B$33,MATCH(SPORTSMEN!$R19,SPORT!$B$2:$B$33,0),1)</f>
        <v>OUTDOOR</v>
      </c>
      <c r="R19" s="2" t="s">
        <v>190</v>
      </c>
      <c r="S19" s="57">
        <v>88794</v>
      </c>
    </row>
    <row r="20" spans="1:19" x14ac:dyDescent="0.35">
      <c r="A20" s="55">
        <v>19</v>
      </c>
      <c r="B20" s="3" t="str">
        <f>UPPER(TRIM(CONCATENATE(SPORTSMEN!$C20," ",SPORTSMEN!$D20," ",SPORTSMEN!$E20," ",SPORTSMEN!$F20)))</f>
        <v>DR. EARNESTINE RAYNOR</v>
      </c>
      <c r="C20" s="2" t="s">
        <v>21</v>
      </c>
      <c r="D20" s="2" t="s">
        <v>60</v>
      </c>
      <c r="E20" s="2"/>
      <c r="F20" s="2" t="s">
        <v>61</v>
      </c>
      <c r="G20" s="34">
        <v>28262</v>
      </c>
      <c r="H20" s="2" t="s">
        <v>20</v>
      </c>
      <c r="I20" s="2" t="s">
        <v>138</v>
      </c>
      <c r="J20" s="4" t="s">
        <v>152</v>
      </c>
      <c r="K20" s="4" t="str">
        <f>INDEX(LOCATION!$B$1:$M$3,3,MATCH(SPORTSMEN!$J20,LOCATION!$B$2:$M$2,0))</f>
        <v>AUSTRALIA</v>
      </c>
      <c r="L20" s="4" t="str">
        <f>INDEX(LOCATION!$B$1:$M$3,1,MATCH(SPORTSMEN!$J20,LOCATION!$B$2:$M$2,0))</f>
        <v>English</v>
      </c>
      <c r="M20" s="4" t="str">
        <f t="shared" si="0"/>
        <v>raynor.earnestine@xyz.org</v>
      </c>
      <c r="N20" s="35">
        <v>70.3</v>
      </c>
      <c r="O20" s="2" t="s">
        <v>214</v>
      </c>
      <c r="P20" s="2" t="s">
        <v>216</v>
      </c>
      <c r="Q20" s="3" t="str">
        <f>INDEX(SPORT!$A$2:$B$33,MATCH(SPORTSMEN!$R20,SPORT!$B$2:$B$33,0),1)</f>
        <v>INDOOR</v>
      </c>
      <c r="R20" s="2" t="s">
        <v>191</v>
      </c>
      <c r="S20" s="57">
        <v>63526</v>
      </c>
    </row>
    <row r="21" spans="1:19" x14ac:dyDescent="0.35">
      <c r="A21" s="55">
        <v>20</v>
      </c>
      <c r="B21" s="3" t="str">
        <f>UPPER(TRIM(CONCATENATE(SPORTSMEN!$C21," ",SPORTSMEN!$D21," ",SPORTSMEN!$E21," ",SPORTSMEN!$F21)))</f>
        <v>MR. JASON GAYLORD</v>
      </c>
      <c r="C21" s="2" t="s">
        <v>24</v>
      </c>
      <c r="D21" s="2" t="s">
        <v>62</v>
      </c>
      <c r="E21" s="2"/>
      <c r="F21" s="2" t="s">
        <v>63</v>
      </c>
      <c r="G21" s="34">
        <v>27767</v>
      </c>
      <c r="H21" s="2" t="s">
        <v>64</v>
      </c>
      <c r="I21" s="2" t="s">
        <v>142</v>
      </c>
      <c r="J21" s="4" t="s">
        <v>152</v>
      </c>
      <c r="K21" s="4" t="str">
        <f>INDEX(LOCATION!$B$1:$M$3,3,MATCH(SPORTSMEN!$J21,LOCATION!$B$2:$M$2,0))</f>
        <v>AUSTRALIA</v>
      </c>
      <c r="L21" s="4" t="str">
        <f>INDEX(LOCATION!$B$1:$M$3,1,MATCH(SPORTSMEN!$J21,LOCATION!$B$2:$M$2,0))</f>
        <v>English</v>
      </c>
      <c r="M21" s="4" t="str">
        <f t="shared" si="0"/>
        <v>gaylord.jason@xyz.org</v>
      </c>
      <c r="N21" s="35">
        <v>54.7</v>
      </c>
      <c r="O21" s="2" t="s">
        <v>211</v>
      </c>
      <c r="P21" s="2" t="s">
        <v>212</v>
      </c>
      <c r="Q21" s="3" t="str">
        <f>INDEX(SPORT!$A$2:$B$33,MATCH(SPORTSMEN!$R21,SPORT!$B$2:$B$33,0),1)</f>
        <v>INDOOR</v>
      </c>
      <c r="R21" s="2" t="s">
        <v>192</v>
      </c>
      <c r="S21" s="57">
        <v>46352</v>
      </c>
    </row>
    <row r="22" spans="1:19" x14ac:dyDescent="0.35">
      <c r="A22" s="55">
        <v>21</v>
      </c>
      <c r="B22" s="3" t="str">
        <f>UPPER(TRIM(CONCATENATE(SPORTSMEN!$C22," ",SPORTSMEN!$D22," ",SPORTSMEN!$E22," ",SPORTSMEN!$F22)))</f>
        <v>MR. KENDRICK SAUER</v>
      </c>
      <c r="C22" s="2" t="s">
        <v>24</v>
      </c>
      <c r="D22" s="2" t="s">
        <v>65</v>
      </c>
      <c r="E22" s="2"/>
      <c r="F22" s="2" t="s">
        <v>66</v>
      </c>
      <c r="G22" s="34">
        <v>35268</v>
      </c>
      <c r="H22" s="2" t="s">
        <v>17</v>
      </c>
      <c r="I22" s="2" t="s">
        <v>142</v>
      </c>
      <c r="J22" s="4" t="s">
        <v>152</v>
      </c>
      <c r="K22" s="4" t="str">
        <f>INDEX(LOCATION!$B$1:$M$3,3,MATCH(SPORTSMEN!$J22,LOCATION!$B$2:$M$2,0))</f>
        <v>AUSTRALIA</v>
      </c>
      <c r="L22" s="4" t="str">
        <f>INDEX(LOCATION!$B$1:$M$3,1,MATCH(SPORTSMEN!$J22,LOCATION!$B$2:$M$2,0))</f>
        <v>English</v>
      </c>
      <c r="M22" s="4" t="str">
        <f t="shared" si="0"/>
        <v>sauer.kendrick@xyz.org</v>
      </c>
      <c r="N22" s="35">
        <v>100.9</v>
      </c>
      <c r="O22" s="2" t="s">
        <v>214</v>
      </c>
      <c r="P22" s="2" t="s">
        <v>215</v>
      </c>
      <c r="Q22" s="3" t="str">
        <f>INDEX(SPORT!$A$2:$B$33,MATCH(SPORTSMEN!$R22,SPORT!$B$2:$B$33,0),1)</f>
        <v>OUTDOOR</v>
      </c>
      <c r="R22" s="2" t="s">
        <v>193</v>
      </c>
      <c r="S22" s="57">
        <v>106808</v>
      </c>
    </row>
    <row r="23" spans="1:19" x14ac:dyDescent="0.35">
      <c r="A23" s="55">
        <v>22</v>
      </c>
      <c r="B23" s="3" t="str">
        <f>UPPER(TRIM(CONCATENATE(SPORTSMEN!$C23," ",SPORTSMEN!$D23," ",SPORTSMEN!$E23," ",SPORTSMEN!$F23)))</f>
        <v>DR. ANNABELL OLSON</v>
      </c>
      <c r="C23" s="2" t="s">
        <v>21</v>
      </c>
      <c r="D23" s="2" t="s">
        <v>67</v>
      </c>
      <c r="E23" s="2"/>
      <c r="F23" s="2" t="s">
        <v>68</v>
      </c>
      <c r="G23" s="34">
        <v>23483</v>
      </c>
      <c r="H23" s="2" t="s">
        <v>69</v>
      </c>
      <c r="I23" s="2" t="s">
        <v>138</v>
      </c>
      <c r="J23" s="4" t="s">
        <v>152</v>
      </c>
      <c r="K23" s="4" t="str">
        <f>INDEX(LOCATION!$B$1:$M$3,3,MATCH(SPORTSMEN!$J23,LOCATION!$B$2:$M$2,0))</f>
        <v>AUSTRALIA</v>
      </c>
      <c r="L23" s="4" t="str">
        <f>INDEX(LOCATION!$B$1:$M$3,1,MATCH(SPORTSMEN!$J23,LOCATION!$B$2:$M$2,0))</f>
        <v>English</v>
      </c>
      <c r="M23" s="4" t="str">
        <f t="shared" si="0"/>
        <v>olson.annabell@xyz.org</v>
      </c>
      <c r="N23" s="35">
        <v>84.3</v>
      </c>
      <c r="O23" s="2" t="s">
        <v>209</v>
      </c>
      <c r="P23" s="2" t="s">
        <v>216</v>
      </c>
      <c r="Q23" s="3" t="str">
        <f>INDEX(SPORT!$A$2:$B$33,MATCH(SPORTSMEN!$R23,SPORT!$B$2:$B$33,0),1)</f>
        <v>OUTDOOR</v>
      </c>
      <c r="R23" s="2" t="s">
        <v>194</v>
      </c>
      <c r="S23" s="57">
        <v>96468</v>
      </c>
    </row>
    <row r="24" spans="1:19" x14ac:dyDescent="0.35">
      <c r="A24" s="55">
        <v>23</v>
      </c>
      <c r="B24" s="3" t="str">
        <f>UPPER(TRIM(CONCATENATE(SPORTSMEN!$C24," ",SPORTSMEN!$D24," ",SPORTSMEN!$E24," ",SPORTSMEN!$F24)))</f>
        <v>DR. JENA UPTON</v>
      </c>
      <c r="C24" s="2" t="s">
        <v>21</v>
      </c>
      <c r="D24" s="2" t="s">
        <v>70</v>
      </c>
      <c r="E24" s="2"/>
      <c r="F24" s="2" t="s">
        <v>71</v>
      </c>
      <c r="G24" s="34">
        <v>20437</v>
      </c>
      <c r="H24" s="2" t="s">
        <v>27</v>
      </c>
      <c r="I24" s="2" t="s">
        <v>138</v>
      </c>
      <c r="J24" s="4" t="s">
        <v>152</v>
      </c>
      <c r="K24" s="4" t="str">
        <f>INDEX(LOCATION!$B$1:$M$3,3,MATCH(SPORTSMEN!$J24,LOCATION!$B$2:$M$2,0))</f>
        <v>AUSTRALIA</v>
      </c>
      <c r="L24" s="4" t="str">
        <f>INDEX(LOCATION!$B$1:$M$3,1,MATCH(SPORTSMEN!$J24,LOCATION!$B$2:$M$2,0))</f>
        <v>English</v>
      </c>
      <c r="M24" s="4" t="str">
        <f t="shared" si="0"/>
        <v>upton.jena@xyz.org</v>
      </c>
      <c r="N24" s="35">
        <v>66.8</v>
      </c>
      <c r="O24" s="2" t="s">
        <v>214</v>
      </c>
      <c r="P24" s="2" t="s">
        <v>217</v>
      </c>
      <c r="Q24" s="3" t="str">
        <f>INDEX(SPORT!$A$2:$B$33,MATCH(SPORTSMEN!$R24,SPORT!$B$2:$B$33,0),1)</f>
        <v>OUTDOOR</v>
      </c>
      <c r="R24" s="2" t="s">
        <v>195</v>
      </c>
      <c r="S24" s="57">
        <v>16526</v>
      </c>
    </row>
    <row r="25" spans="1:19" x14ac:dyDescent="0.35">
      <c r="A25" s="55">
        <v>24</v>
      </c>
      <c r="B25" s="3" t="str">
        <f>UPPER(TRIM(CONCATENATE(SPORTSMEN!$C25," ",SPORTSMEN!$D25," ",SPORTSMEN!$E25," ",SPORTSMEN!$F25)))</f>
        <v>DR. SHANNY BINS</v>
      </c>
      <c r="C25" s="2" t="s">
        <v>21</v>
      </c>
      <c r="D25" s="2" t="s">
        <v>72</v>
      </c>
      <c r="E25" s="2"/>
      <c r="F25" s="2" t="s">
        <v>73</v>
      </c>
      <c r="G25" s="34">
        <v>36400</v>
      </c>
      <c r="H25" s="2" t="s">
        <v>49</v>
      </c>
      <c r="I25" s="2" t="s">
        <v>138</v>
      </c>
      <c r="J25" s="4" t="s">
        <v>152</v>
      </c>
      <c r="K25" s="4" t="str">
        <f>INDEX(LOCATION!$B$1:$M$3,3,MATCH(SPORTSMEN!$J25,LOCATION!$B$2:$M$2,0))</f>
        <v>AUSTRALIA</v>
      </c>
      <c r="L25" s="4" t="str">
        <f>INDEX(LOCATION!$B$1:$M$3,1,MATCH(SPORTSMEN!$J25,LOCATION!$B$2:$M$2,0))</f>
        <v>English</v>
      </c>
      <c r="M25" s="4" t="str">
        <f t="shared" si="0"/>
        <v>bins.shanny@xyz.org</v>
      </c>
      <c r="N25" s="35">
        <v>59.4</v>
      </c>
      <c r="O25" s="2" t="s">
        <v>213</v>
      </c>
      <c r="P25" s="2" t="s">
        <v>215</v>
      </c>
      <c r="Q25" s="3" t="str">
        <f>INDEX(SPORT!$A$2:$B$33,MATCH(SPORTSMEN!$R25,SPORT!$B$2:$B$33,0),1)</f>
        <v>OUTDOOR</v>
      </c>
      <c r="R25" s="2" t="s">
        <v>196</v>
      </c>
      <c r="S25" s="57">
        <v>21891</v>
      </c>
    </row>
    <row r="26" spans="1:19" x14ac:dyDescent="0.35">
      <c r="A26" s="55">
        <v>25</v>
      </c>
      <c r="B26" s="3" t="str">
        <f>UPPER(TRIM(CONCATENATE(SPORTSMEN!$C26," ",SPORTSMEN!$D26," ",SPORTSMEN!$E26," ",SPORTSMEN!$F26)))</f>
        <v>DR. TIA ABSHIRE</v>
      </c>
      <c r="C26" s="2" t="s">
        <v>21</v>
      </c>
      <c r="D26" s="2" t="s">
        <v>74</v>
      </c>
      <c r="E26" s="2"/>
      <c r="F26" s="2" t="s">
        <v>75</v>
      </c>
      <c r="G26" s="34">
        <v>24309</v>
      </c>
      <c r="H26" s="2" t="s">
        <v>17</v>
      </c>
      <c r="I26" s="2" t="s">
        <v>138</v>
      </c>
      <c r="J26" s="4" t="s">
        <v>152</v>
      </c>
      <c r="K26" s="4" t="str">
        <f>INDEX(LOCATION!$B$1:$M$3,3,MATCH(SPORTSMEN!$J26,LOCATION!$B$2:$M$2,0))</f>
        <v>AUSTRALIA</v>
      </c>
      <c r="L26" s="4" t="str">
        <f>INDEX(LOCATION!$B$1:$M$3,1,MATCH(SPORTSMEN!$J26,LOCATION!$B$2:$M$2,0))</f>
        <v>English</v>
      </c>
      <c r="M26" s="4" t="str">
        <f t="shared" si="0"/>
        <v>abshire.tia@xyz.org</v>
      </c>
      <c r="N26" s="35">
        <v>77.8</v>
      </c>
      <c r="O26" s="2" t="s">
        <v>213</v>
      </c>
      <c r="P26" s="2" t="s">
        <v>216</v>
      </c>
      <c r="Q26" s="3" t="str">
        <f>INDEX(SPORT!$A$2:$B$33,MATCH(SPORTSMEN!$R26,SPORT!$B$2:$B$33,0),1)</f>
        <v>OUTDOOR</v>
      </c>
      <c r="R26" s="2" t="s">
        <v>181</v>
      </c>
      <c r="S26" s="57">
        <v>62037</v>
      </c>
    </row>
    <row r="27" spans="1:19" x14ac:dyDescent="0.35">
      <c r="A27" s="55">
        <v>26</v>
      </c>
      <c r="B27" s="3" t="str">
        <f>UPPER(TRIM(CONCATENATE(SPORTSMEN!$C27," ",SPORTSMEN!$D27," ",SPORTSMEN!$E27," ",SPORTSMEN!$F27)))</f>
        <v>MS. ISABEL RUNOLFSDOTTIR</v>
      </c>
      <c r="C27" s="2" t="s">
        <v>6</v>
      </c>
      <c r="D27" s="2" t="s">
        <v>76</v>
      </c>
      <c r="E27" s="2"/>
      <c r="F27" s="2" t="s">
        <v>77</v>
      </c>
      <c r="G27" s="34">
        <v>28570</v>
      </c>
      <c r="H27" s="2" t="s">
        <v>69</v>
      </c>
      <c r="I27" s="2" t="s">
        <v>138</v>
      </c>
      <c r="J27" s="4" t="s">
        <v>152</v>
      </c>
      <c r="K27" s="4" t="str">
        <f>INDEX(LOCATION!$B$1:$M$3,3,MATCH(SPORTSMEN!$J27,LOCATION!$B$2:$M$2,0))</f>
        <v>AUSTRALIA</v>
      </c>
      <c r="L27" s="4" t="str">
        <f>INDEX(LOCATION!$B$1:$M$3,1,MATCH(SPORTSMEN!$J27,LOCATION!$B$2:$M$2,0))</f>
        <v>English</v>
      </c>
      <c r="M27" s="4" t="str">
        <f t="shared" si="0"/>
        <v>runolfsdottir.isabel@xyz.org</v>
      </c>
      <c r="N27" s="35">
        <v>85.9</v>
      </c>
      <c r="O27" s="2" t="s">
        <v>214</v>
      </c>
      <c r="P27" s="2" t="s">
        <v>219</v>
      </c>
      <c r="Q27" s="3" t="str">
        <f>INDEX(SPORT!$A$2:$B$33,MATCH(SPORTSMEN!$R27,SPORT!$B$2:$B$33,0),1)</f>
        <v>INDOOR</v>
      </c>
      <c r="R27" s="2" t="s">
        <v>174</v>
      </c>
      <c r="S27" s="57">
        <v>89737</v>
      </c>
    </row>
    <row r="28" spans="1:19" x14ac:dyDescent="0.35">
      <c r="A28" s="55">
        <v>27</v>
      </c>
      <c r="B28" s="3" t="str">
        <f>UPPER(TRIM(CONCATENATE(SPORTSMEN!$C28," ",SPORTSMEN!$D28," ",SPORTSMEN!$E28," ",SPORTSMEN!$F28)))</f>
        <v>HR. BARNEY WESACK</v>
      </c>
      <c r="C28" s="2" t="s">
        <v>46</v>
      </c>
      <c r="D28" s="2" t="s">
        <v>78</v>
      </c>
      <c r="E28" s="2"/>
      <c r="F28" s="2" t="s">
        <v>79</v>
      </c>
      <c r="G28" s="34">
        <v>25767</v>
      </c>
      <c r="H28" s="2" t="s">
        <v>17</v>
      </c>
      <c r="I28" s="2" t="s">
        <v>142</v>
      </c>
      <c r="J28" s="4" t="s">
        <v>154</v>
      </c>
      <c r="K28" s="4" t="str">
        <f>INDEX(LOCATION!$B$1:$M$3,3,MATCH(SPORTSMEN!$J28,LOCATION!$B$2:$M$2,0))</f>
        <v>AUSTRIA</v>
      </c>
      <c r="L28" s="4" t="str">
        <f>INDEX(LOCATION!$B$1:$M$3,1,MATCH(SPORTSMEN!$J28,LOCATION!$B$2:$M$2,0))</f>
        <v>German</v>
      </c>
      <c r="M28" s="4" t="str">
        <f t="shared" si="0"/>
        <v>wesack.barney@xyz.com</v>
      </c>
      <c r="N28" s="35">
        <v>93.4</v>
      </c>
      <c r="O28" s="2" t="s">
        <v>213</v>
      </c>
      <c r="P28" s="2" t="s">
        <v>219</v>
      </c>
      <c r="Q28" s="3" t="str">
        <f>INDEX(SPORT!$A$2:$B$33,MATCH(SPORTSMEN!$R28,SPORT!$B$2:$B$33,0),1)</f>
        <v>INDOOR</v>
      </c>
      <c r="R28" s="2" t="s">
        <v>197</v>
      </c>
      <c r="S28" s="57">
        <v>41039</v>
      </c>
    </row>
    <row r="29" spans="1:19" x14ac:dyDescent="0.35">
      <c r="A29" s="55">
        <v>28</v>
      </c>
      <c r="B29" s="3" t="str">
        <f>UPPER(TRIM(CONCATENATE(SPORTSMEN!$C29," ",SPORTSMEN!$D29," ",SPORTSMEN!$E29," ",SPORTSMEN!$F29)))</f>
        <v>HR. BARUCH KADE</v>
      </c>
      <c r="C29" s="2" t="s">
        <v>46</v>
      </c>
      <c r="D29" s="2" t="s">
        <v>80</v>
      </c>
      <c r="E29" s="2"/>
      <c r="F29" s="2" t="s">
        <v>81</v>
      </c>
      <c r="G29" s="34">
        <v>30020</v>
      </c>
      <c r="H29" s="2" t="s">
        <v>53</v>
      </c>
      <c r="I29" s="2" t="s">
        <v>142</v>
      </c>
      <c r="J29" s="4" t="s">
        <v>154</v>
      </c>
      <c r="K29" s="4" t="str">
        <f>INDEX(LOCATION!$B$1:$M$3,3,MATCH(SPORTSMEN!$J29,LOCATION!$B$2:$M$2,0))</f>
        <v>AUSTRIA</v>
      </c>
      <c r="L29" s="4" t="str">
        <f>INDEX(LOCATION!$B$1:$M$3,1,MATCH(SPORTSMEN!$J29,LOCATION!$B$2:$M$2,0))</f>
        <v>German</v>
      </c>
      <c r="M29" s="4" t="str">
        <f t="shared" si="0"/>
        <v>kade.baruch@xyz.com</v>
      </c>
      <c r="N29" s="35">
        <v>95.5</v>
      </c>
      <c r="O29" s="2" t="s">
        <v>218</v>
      </c>
      <c r="P29" s="2" t="s">
        <v>212</v>
      </c>
      <c r="Q29" s="3" t="str">
        <f>INDEX(SPORT!$A$2:$B$33,MATCH(SPORTSMEN!$R29,SPORT!$B$2:$B$33,0),1)</f>
        <v>OUTDOOR</v>
      </c>
      <c r="R29" s="2" t="s">
        <v>186</v>
      </c>
      <c r="S29" s="57">
        <v>28458</v>
      </c>
    </row>
    <row r="30" spans="1:19" x14ac:dyDescent="0.35">
      <c r="A30" s="55">
        <v>29</v>
      </c>
      <c r="B30" s="3" t="str">
        <f>UPPER(TRIM(CONCATENATE(SPORTSMEN!$C30," ",SPORTSMEN!$D30," ",SPORTSMEN!$E30," ",SPORTSMEN!$F30)))</f>
        <v>PROF. LIESBETH ROSEMANN</v>
      </c>
      <c r="C30" s="2" t="s">
        <v>50</v>
      </c>
      <c r="D30" s="2" t="s">
        <v>82</v>
      </c>
      <c r="E30" s="2"/>
      <c r="F30" s="2" t="s">
        <v>83</v>
      </c>
      <c r="G30" s="34">
        <v>34361</v>
      </c>
      <c r="H30" s="2" t="s">
        <v>12</v>
      </c>
      <c r="I30" s="2" t="s">
        <v>138</v>
      </c>
      <c r="J30" s="4" t="s">
        <v>154</v>
      </c>
      <c r="K30" s="4" t="str">
        <f>INDEX(LOCATION!$B$1:$M$3,3,MATCH(SPORTSMEN!$J30,LOCATION!$B$2:$M$2,0))</f>
        <v>AUSTRIA</v>
      </c>
      <c r="L30" s="4" t="str">
        <f>INDEX(LOCATION!$B$1:$M$3,1,MATCH(SPORTSMEN!$J30,LOCATION!$B$2:$M$2,0))</f>
        <v>German</v>
      </c>
      <c r="M30" s="4" t="str">
        <f t="shared" si="0"/>
        <v>rosemann.liesbeth@xyz.com</v>
      </c>
      <c r="N30" s="35">
        <v>52.2</v>
      </c>
      <c r="O30" s="2" t="s">
        <v>214</v>
      </c>
      <c r="P30" s="2" t="s">
        <v>217</v>
      </c>
      <c r="Q30" s="3" t="str">
        <f>INDEX(SPORT!$A$2:$B$33,MATCH(SPORTSMEN!$R30,SPORT!$B$2:$B$33,0),1)</f>
        <v>OUTDOOR</v>
      </c>
      <c r="R30" s="2" t="s">
        <v>181</v>
      </c>
      <c r="S30" s="57">
        <v>55007</v>
      </c>
    </row>
    <row r="31" spans="1:19" x14ac:dyDescent="0.35">
      <c r="A31" s="55">
        <v>30</v>
      </c>
      <c r="B31" s="3" t="str">
        <f>UPPER(TRIM(CONCATENATE(SPORTSMEN!$C31," ",SPORTSMEN!$D31," ",SPORTSMEN!$E31," ",SPORTSMEN!$F31)))</f>
        <v>MME. VALENTINE MOREAU</v>
      </c>
      <c r="C31" s="2" t="s">
        <v>84</v>
      </c>
      <c r="D31" s="2" t="s">
        <v>85</v>
      </c>
      <c r="E31" s="2"/>
      <c r="F31" s="2" t="s">
        <v>86</v>
      </c>
      <c r="G31" s="34">
        <v>29137</v>
      </c>
      <c r="H31" s="2" t="s">
        <v>9</v>
      </c>
      <c r="I31" s="2" t="s">
        <v>138</v>
      </c>
      <c r="J31" s="4" t="s">
        <v>157</v>
      </c>
      <c r="K31" s="4" t="str">
        <f>INDEX(LOCATION!$B$1:$M$3,3,MATCH(SPORTSMEN!$J31,LOCATION!$B$2:$M$2,0))</f>
        <v>FRANCE</v>
      </c>
      <c r="L31" s="4" t="str">
        <f>INDEX(LOCATION!$B$1:$M$3,1,MATCH(SPORTSMEN!$J31,LOCATION!$B$2:$M$2,0))</f>
        <v>French</v>
      </c>
      <c r="M31" s="4" t="str">
        <f t="shared" si="0"/>
        <v>moreau.valentine@xyz.com</v>
      </c>
      <c r="N31" s="35">
        <v>74.599999999999994</v>
      </c>
      <c r="O31" s="2" t="s">
        <v>214</v>
      </c>
      <c r="P31" s="2" t="s">
        <v>219</v>
      </c>
      <c r="Q31" s="3" t="str">
        <f>INDEX(SPORT!$A$2:$B$33,MATCH(SPORTSMEN!$R31,SPORT!$B$2:$B$33,0),1)</f>
        <v>OUTDOOR</v>
      </c>
      <c r="R31" s="2" t="s">
        <v>198</v>
      </c>
      <c r="S31" s="57">
        <v>69041</v>
      </c>
    </row>
    <row r="32" spans="1:19" x14ac:dyDescent="0.35">
      <c r="A32" s="55">
        <v>31</v>
      </c>
      <c r="B32" s="3" t="str">
        <f>UPPER(TRIM(CONCATENATE(SPORTSMEN!$C32," ",SPORTSMEN!$D32," ",SPORTSMEN!$E32," ",SPORTSMEN!$F32)))</f>
        <v>MME. PAULETTE DURAND</v>
      </c>
      <c r="C32" s="2" t="s">
        <v>84</v>
      </c>
      <c r="D32" s="2" t="s">
        <v>87</v>
      </c>
      <c r="E32" s="2"/>
      <c r="F32" s="2" t="s">
        <v>88</v>
      </c>
      <c r="G32" s="34">
        <v>32867</v>
      </c>
      <c r="H32" s="2" t="s">
        <v>64</v>
      </c>
      <c r="I32" s="2" t="s">
        <v>138</v>
      </c>
      <c r="J32" s="4" t="s">
        <v>157</v>
      </c>
      <c r="K32" s="4" t="str">
        <f>INDEX(LOCATION!$B$1:$M$3,3,MATCH(SPORTSMEN!$J32,LOCATION!$B$2:$M$2,0))</f>
        <v>FRANCE</v>
      </c>
      <c r="L32" s="4" t="str">
        <f>INDEX(LOCATION!$B$1:$M$3,1,MATCH(SPORTSMEN!$J32,LOCATION!$B$2:$M$2,0))</f>
        <v>French</v>
      </c>
      <c r="M32" s="4" t="str">
        <f t="shared" si="0"/>
        <v>durand.paulette@xyz.com</v>
      </c>
      <c r="N32" s="35">
        <v>81.7</v>
      </c>
      <c r="O32" s="2" t="s">
        <v>213</v>
      </c>
      <c r="P32" s="2" t="s">
        <v>212</v>
      </c>
      <c r="Q32" s="3" t="str">
        <f>INDEX(SPORT!$A$2:$B$33,MATCH(SPORTSMEN!$R32,SPORT!$B$2:$B$33,0),1)</f>
        <v>INDOOR</v>
      </c>
      <c r="R32" s="2" t="s">
        <v>197</v>
      </c>
      <c r="S32" s="57">
        <v>86262</v>
      </c>
    </row>
    <row r="33" spans="1:19" x14ac:dyDescent="0.35">
      <c r="A33" s="55">
        <v>32</v>
      </c>
      <c r="B33" s="3" t="str">
        <f>UPPER(TRIM(CONCATENATE(SPORTSMEN!$C33," ",SPORTSMEN!$D33," ",SPORTSMEN!$E33," ",SPORTSMEN!$F33)))</f>
        <v>MME. LAURE-ALIX CHEVALIER</v>
      </c>
      <c r="C33" s="2" t="s">
        <v>84</v>
      </c>
      <c r="D33" s="2" t="s">
        <v>89</v>
      </c>
      <c r="E33" s="2"/>
      <c r="F33" s="2" t="s">
        <v>90</v>
      </c>
      <c r="G33" s="34">
        <v>25925</v>
      </c>
      <c r="H33" s="2" t="s">
        <v>64</v>
      </c>
      <c r="I33" s="2" t="s">
        <v>138</v>
      </c>
      <c r="J33" s="4" t="s">
        <v>157</v>
      </c>
      <c r="K33" s="4" t="str">
        <f>INDEX(LOCATION!$B$1:$M$3,3,MATCH(SPORTSMEN!$J33,LOCATION!$B$2:$M$2,0))</f>
        <v>FRANCE</v>
      </c>
      <c r="L33" s="4" t="str">
        <f>INDEX(LOCATION!$B$1:$M$3,1,MATCH(SPORTSMEN!$J33,LOCATION!$B$2:$M$2,0))</f>
        <v>French</v>
      </c>
      <c r="M33" s="4" t="str">
        <f t="shared" si="0"/>
        <v>chevalier.laure-alix@xyz.com</v>
      </c>
      <c r="N33" s="35">
        <v>78.099999999999994</v>
      </c>
      <c r="O33" s="2" t="s">
        <v>214</v>
      </c>
      <c r="P33" s="2" t="s">
        <v>217</v>
      </c>
      <c r="Q33" s="3" t="str">
        <f>INDEX(SPORT!$A$2:$B$33,MATCH(SPORTSMEN!$R33,SPORT!$B$2:$B$33,0),1)</f>
        <v>OUTDOOR</v>
      </c>
      <c r="R33" s="2" t="s">
        <v>195</v>
      </c>
      <c r="S33" s="57">
        <v>19234</v>
      </c>
    </row>
    <row r="34" spans="1:19" x14ac:dyDescent="0.35">
      <c r="A34" s="55">
        <v>33</v>
      </c>
      <c r="B34" s="3" t="str">
        <f>UPPER(TRIM(CONCATENATE(SPORTSMEN!$C34," ",SPORTSMEN!$D34," ",SPORTSMEN!$E34," ",SPORTSMEN!$F34)))</f>
        <v>M. CLAUDE TOUSSAINT</v>
      </c>
      <c r="C34" s="2" t="s">
        <v>91</v>
      </c>
      <c r="D34" s="2" t="s">
        <v>92</v>
      </c>
      <c r="E34" s="2"/>
      <c r="F34" s="2" t="s">
        <v>93</v>
      </c>
      <c r="G34" s="34">
        <v>29529</v>
      </c>
      <c r="H34" s="2" t="s">
        <v>40</v>
      </c>
      <c r="I34" s="2" t="s">
        <v>142</v>
      </c>
      <c r="J34" s="4" t="s">
        <v>157</v>
      </c>
      <c r="K34" s="4" t="str">
        <f>INDEX(LOCATION!$B$1:$M$3,3,MATCH(SPORTSMEN!$J34,LOCATION!$B$2:$M$2,0))</f>
        <v>FRANCE</v>
      </c>
      <c r="L34" s="4" t="str">
        <f>INDEX(LOCATION!$B$1:$M$3,1,MATCH(SPORTSMEN!$J34,LOCATION!$B$2:$M$2,0))</f>
        <v>French</v>
      </c>
      <c r="M34" s="4" t="str">
        <f t="shared" si="0"/>
        <v>toussaint.claude@xyz.com</v>
      </c>
      <c r="N34" s="35">
        <v>57.1</v>
      </c>
      <c r="O34" s="2" t="s">
        <v>209</v>
      </c>
      <c r="P34" s="2" t="s">
        <v>217</v>
      </c>
      <c r="Q34" s="3" t="str">
        <f>INDEX(SPORT!$A$2:$B$33,MATCH(SPORTSMEN!$R34,SPORT!$B$2:$B$33,0),1)</f>
        <v>INDOOR</v>
      </c>
      <c r="R34" s="2" t="s">
        <v>199</v>
      </c>
      <c r="S34" s="57">
        <v>95123</v>
      </c>
    </row>
    <row r="35" spans="1:19" x14ac:dyDescent="0.35">
      <c r="A35" s="55">
        <v>34</v>
      </c>
      <c r="B35" s="3" t="str">
        <f>UPPER(TRIM(CONCATENATE(SPORTSMEN!$C35," ",SPORTSMEN!$D35," ",SPORTSMEN!$E35," ",SPORTSMEN!$F35)))</f>
        <v>M. VICTOR LENOIR</v>
      </c>
      <c r="C35" s="2" t="s">
        <v>91</v>
      </c>
      <c r="D35" s="2" t="s">
        <v>94</v>
      </c>
      <c r="E35" s="2"/>
      <c r="F35" s="2" t="s">
        <v>95</v>
      </c>
      <c r="G35" s="34">
        <v>29875</v>
      </c>
      <c r="H35" s="2" t="s">
        <v>9</v>
      </c>
      <c r="I35" s="2" t="s">
        <v>142</v>
      </c>
      <c r="J35" s="4" t="s">
        <v>157</v>
      </c>
      <c r="K35" s="4" t="str">
        <f>INDEX(LOCATION!$B$1:$M$3,3,MATCH(SPORTSMEN!$J35,LOCATION!$B$2:$M$2,0))</f>
        <v>FRANCE</v>
      </c>
      <c r="L35" s="4" t="str">
        <f>INDEX(LOCATION!$B$1:$M$3,1,MATCH(SPORTSMEN!$J35,LOCATION!$B$2:$M$2,0))</f>
        <v>French</v>
      </c>
      <c r="M35" s="4" t="str">
        <f t="shared" si="0"/>
        <v>lenoir.victor@xyz.com</v>
      </c>
      <c r="N35" s="35">
        <v>56</v>
      </c>
      <c r="O35" s="2" t="s">
        <v>214</v>
      </c>
      <c r="P35" s="2" t="s">
        <v>219</v>
      </c>
      <c r="Q35" s="3" t="str">
        <f>INDEX(SPORT!$A$2:$B$33,MATCH(SPORTSMEN!$R35,SPORT!$B$2:$B$33,0),1)</f>
        <v>OUTDOOR</v>
      </c>
      <c r="R35" s="2" t="s">
        <v>193</v>
      </c>
      <c r="S35" s="57">
        <v>62761</v>
      </c>
    </row>
    <row r="36" spans="1:19" x14ac:dyDescent="0.35">
      <c r="A36" s="55">
        <v>35</v>
      </c>
      <c r="B36" s="3" t="str">
        <f>UPPER(TRIM(CONCATENATE(SPORTSMEN!$C36," ",SPORTSMEN!$D36," ",SPORTSMEN!$E36," ",SPORTSMEN!$F36)))</f>
        <v>M. ARTHUR LENOIR</v>
      </c>
      <c r="C36" s="2" t="s">
        <v>91</v>
      </c>
      <c r="D36" s="2" t="s">
        <v>96</v>
      </c>
      <c r="E36" s="2"/>
      <c r="F36" s="2" t="s">
        <v>95</v>
      </c>
      <c r="G36" s="34">
        <v>20300</v>
      </c>
      <c r="H36" s="2" t="s">
        <v>30</v>
      </c>
      <c r="I36" s="2" t="s">
        <v>142</v>
      </c>
      <c r="J36" s="4" t="s">
        <v>157</v>
      </c>
      <c r="K36" s="4" t="str">
        <f>INDEX(LOCATION!$B$1:$M$3,3,MATCH(SPORTSMEN!$J36,LOCATION!$B$2:$M$2,0))</f>
        <v>FRANCE</v>
      </c>
      <c r="L36" s="4" t="str">
        <f>INDEX(LOCATION!$B$1:$M$3,1,MATCH(SPORTSMEN!$J36,LOCATION!$B$2:$M$2,0))</f>
        <v>French</v>
      </c>
      <c r="M36" s="4" t="str">
        <f t="shared" si="0"/>
        <v>lenoir.arthur@xyz.com</v>
      </c>
      <c r="N36" s="35">
        <v>88.6</v>
      </c>
      <c r="O36" s="2" t="s">
        <v>213</v>
      </c>
      <c r="P36" s="2" t="s">
        <v>217</v>
      </c>
      <c r="Q36" s="3" t="str">
        <f>INDEX(SPORT!$A$2:$B$33,MATCH(SPORTSMEN!$R36,SPORT!$B$2:$B$33,0),1)</f>
        <v>OUTDOOR</v>
      </c>
      <c r="R36" s="2" t="s">
        <v>200</v>
      </c>
      <c r="S36" s="57">
        <v>108431</v>
      </c>
    </row>
    <row r="37" spans="1:19" x14ac:dyDescent="0.35">
      <c r="A37" s="55">
        <v>36</v>
      </c>
      <c r="B37" s="3" t="str">
        <f>UPPER(TRIM(CONCATENATE(SPORTSMEN!$C37," ",SPORTSMEN!$D37," ",SPORTSMEN!$E37," ",SPORTSMEN!$F37)))</f>
        <v>M. BENJAMIN LEBRUN-BRUN</v>
      </c>
      <c r="C37" s="2" t="s">
        <v>91</v>
      </c>
      <c r="D37" s="2" t="s">
        <v>97</v>
      </c>
      <c r="E37" s="2"/>
      <c r="F37" s="2" t="s">
        <v>98</v>
      </c>
      <c r="G37" s="34">
        <v>27428</v>
      </c>
      <c r="H37" s="2" t="s">
        <v>12</v>
      </c>
      <c r="I37" s="2" t="s">
        <v>142</v>
      </c>
      <c r="J37" s="4" t="s">
        <v>157</v>
      </c>
      <c r="K37" s="4" t="str">
        <f>INDEX(LOCATION!$B$1:$M$3,3,MATCH(SPORTSMEN!$J37,LOCATION!$B$2:$M$2,0))</f>
        <v>FRANCE</v>
      </c>
      <c r="L37" s="4" t="str">
        <f>INDEX(LOCATION!$B$1:$M$3,1,MATCH(SPORTSMEN!$J37,LOCATION!$B$2:$M$2,0))</f>
        <v>French</v>
      </c>
      <c r="M37" s="4" t="str">
        <f t="shared" si="0"/>
        <v>lebrun-brun.benjamin@xyz.com</v>
      </c>
      <c r="N37" s="35">
        <v>78.2</v>
      </c>
      <c r="O37" s="2" t="s">
        <v>211</v>
      </c>
      <c r="P37" s="2" t="s">
        <v>212</v>
      </c>
      <c r="Q37" s="3" t="str">
        <f>INDEX(SPORT!$A$2:$B$33,MATCH(SPORTSMEN!$R37,SPORT!$B$2:$B$33,0),1)</f>
        <v>OUTDOOR</v>
      </c>
      <c r="R37" s="2" t="s">
        <v>193</v>
      </c>
      <c r="S37" s="57">
        <v>66268</v>
      </c>
    </row>
    <row r="38" spans="1:19" x14ac:dyDescent="0.35">
      <c r="A38" s="55">
        <v>37</v>
      </c>
      <c r="B38" s="3" t="str">
        <f>UPPER(TRIM(CONCATENATE(SPORTSMEN!$C38," ",SPORTSMEN!$D38," ",SPORTSMEN!$E38," ",SPORTSMEN!$F38)))</f>
        <v>M. ANTOINE MAILLARD</v>
      </c>
      <c r="C38" s="2" t="s">
        <v>91</v>
      </c>
      <c r="D38" s="2" t="s">
        <v>99</v>
      </c>
      <c r="E38" s="2"/>
      <c r="F38" s="2" t="s">
        <v>100</v>
      </c>
      <c r="G38" s="34">
        <v>31585</v>
      </c>
      <c r="H38" s="2" t="s">
        <v>17</v>
      </c>
      <c r="I38" s="2" t="s">
        <v>142</v>
      </c>
      <c r="J38" s="4" t="s">
        <v>157</v>
      </c>
      <c r="K38" s="4" t="str">
        <f>INDEX(LOCATION!$B$1:$M$3,3,MATCH(SPORTSMEN!$J38,LOCATION!$B$2:$M$2,0))</f>
        <v>FRANCE</v>
      </c>
      <c r="L38" s="4" t="str">
        <f>INDEX(LOCATION!$B$1:$M$3,1,MATCH(SPORTSMEN!$J38,LOCATION!$B$2:$M$2,0))</f>
        <v>French</v>
      </c>
      <c r="M38" s="4" t="str">
        <f t="shared" si="0"/>
        <v>maillard.antoine@xyz.com</v>
      </c>
      <c r="N38" s="35">
        <v>95.8</v>
      </c>
      <c r="O38" s="2" t="s">
        <v>214</v>
      </c>
      <c r="P38" s="2" t="s">
        <v>215</v>
      </c>
      <c r="Q38" s="3" t="str">
        <f>INDEX(SPORT!$A$2:$B$33,MATCH(SPORTSMEN!$R38,SPORT!$B$2:$B$33,0),1)</f>
        <v>OUTDOOR</v>
      </c>
      <c r="R38" s="2" t="s">
        <v>201</v>
      </c>
      <c r="S38" s="57">
        <v>33970</v>
      </c>
    </row>
    <row r="39" spans="1:19" x14ac:dyDescent="0.35">
      <c r="A39" s="55">
        <v>38</v>
      </c>
      <c r="B39" s="3" t="str">
        <f>UPPER(TRIM(CONCATENATE(SPORTSMEN!$C39," ",SPORTSMEN!$D39," ",SPORTSMEN!$E39," ",SPORTSMEN!$F39)))</f>
        <v>M. BERNARD HOARAU-GUYON</v>
      </c>
      <c r="C39" s="2" t="s">
        <v>91</v>
      </c>
      <c r="D39" s="2" t="s">
        <v>101</v>
      </c>
      <c r="E39" s="2"/>
      <c r="F39" s="2" t="s">
        <v>102</v>
      </c>
      <c r="G39" s="34">
        <v>30327</v>
      </c>
      <c r="H39" s="2" t="s">
        <v>64</v>
      </c>
      <c r="I39" s="2" t="s">
        <v>142</v>
      </c>
      <c r="J39" s="4" t="s">
        <v>157</v>
      </c>
      <c r="K39" s="4" t="str">
        <f>INDEX(LOCATION!$B$1:$M$3,3,MATCH(SPORTSMEN!$J39,LOCATION!$B$2:$M$2,0))</f>
        <v>FRANCE</v>
      </c>
      <c r="L39" s="4" t="str">
        <f>INDEX(LOCATION!$B$1:$M$3,1,MATCH(SPORTSMEN!$J39,LOCATION!$B$2:$M$2,0))</f>
        <v>French</v>
      </c>
      <c r="M39" s="4" t="str">
        <f t="shared" si="0"/>
        <v>hoarau-guyon.bernard@xyz.com</v>
      </c>
      <c r="N39" s="35">
        <v>59.7</v>
      </c>
      <c r="O39" s="2" t="s">
        <v>218</v>
      </c>
      <c r="P39" s="2" t="s">
        <v>212</v>
      </c>
      <c r="Q39" s="3" t="str">
        <f>INDEX(SPORT!$A$2:$B$33,MATCH(SPORTSMEN!$R39,SPORT!$B$2:$B$33,0),1)</f>
        <v>INDOOR</v>
      </c>
      <c r="R39" s="2" t="s">
        <v>174</v>
      </c>
      <c r="S39" s="57">
        <v>71352</v>
      </c>
    </row>
    <row r="40" spans="1:19" x14ac:dyDescent="0.35">
      <c r="A40" s="55">
        <v>39</v>
      </c>
      <c r="B40" s="3" t="str">
        <f>UPPER(TRIM(CONCATENATE(SPORTSMEN!$C40," ",SPORTSMEN!$D40," ",SPORTSMEN!$E40," ",SPORTSMEN!$F40)))</f>
        <v>SR. HIDALGO CANTU TERCERO</v>
      </c>
      <c r="C40" s="2" t="s">
        <v>13</v>
      </c>
      <c r="D40" s="2" t="s">
        <v>103</v>
      </c>
      <c r="E40" s="2" t="s">
        <v>104</v>
      </c>
      <c r="F40" s="2" t="s">
        <v>105</v>
      </c>
      <c r="G40" s="34">
        <v>31016</v>
      </c>
      <c r="H40" s="2" t="s">
        <v>27</v>
      </c>
      <c r="I40" s="2" t="s">
        <v>142</v>
      </c>
      <c r="J40" s="4" t="s">
        <v>160</v>
      </c>
      <c r="K40" s="4" t="str">
        <f>INDEX(LOCATION!$B$1:$M$3,3,MATCH(SPORTSMEN!$J40,LOCATION!$B$2:$M$2,0))</f>
        <v>ARGENTINA</v>
      </c>
      <c r="L40" s="4" t="str">
        <f>INDEX(LOCATION!$B$1:$M$3,1,MATCH(SPORTSMEN!$J40,LOCATION!$B$2:$M$2,0))</f>
        <v>Spanish</v>
      </c>
      <c r="M40" s="4" t="str">
        <f t="shared" si="0"/>
        <v>tercero.hidalgo@xyz.com</v>
      </c>
      <c r="N40" s="35">
        <v>77.7</v>
      </c>
      <c r="O40" s="2" t="s">
        <v>218</v>
      </c>
      <c r="P40" s="2" t="s">
        <v>215</v>
      </c>
      <c r="Q40" s="3" t="str">
        <f>INDEX(SPORT!$A$2:$B$33,MATCH(SPORTSMEN!$R40,SPORT!$B$2:$B$33,0),1)</f>
        <v>OUTDOOR</v>
      </c>
      <c r="R40" s="2" t="s">
        <v>196</v>
      </c>
      <c r="S40" s="57">
        <v>116376</v>
      </c>
    </row>
    <row r="41" spans="1:19" x14ac:dyDescent="0.35">
      <c r="A41" s="55">
        <v>40</v>
      </c>
      <c r="B41" s="3" t="str">
        <f>UPPER(TRIM(CONCATENATE(SPORTSMEN!$C41," ",SPORTSMEN!$D41," ",SPORTSMEN!$E41," ",SPORTSMEN!$F41)))</f>
        <v>SR. HADALGO POLANCO</v>
      </c>
      <c r="C41" s="2" t="s">
        <v>13</v>
      </c>
      <c r="D41" s="2" t="s">
        <v>106</v>
      </c>
      <c r="E41" s="2"/>
      <c r="F41" s="2" t="s">
        <v>107</v>
      </c>
      <c r="G41" s="34">
        <v>32314</v>
      </c>
      <c r="H41" s="2" t="s">
        <v>108</v>
      </c>
      <c r="I41" s="2" t="s">
        <v>142</v>
      </c>
      <c r="J41" s="4" t="s">
        <v>160</v>
      </c>
      <c r="K41" s="4" t="str">
        <f>INDEX(LOCATION!$B$1:$M$3,3,MATCH(SPORTSMEN!$J41,LOCATION!$B$2:$M$2,0))</f>
        <v>ARGENTINA</v>
      </c>
      <c r="L41" s="4" t="str">
        <f>INDEX(LOCATION!$B$1:$M$3,1,MATCH(SPORTSMEN!$J41,LOCATION!$B$2:$M$2,0))</f>
        <v>Spanish</v>
      </c>
      <c r="M41" s="4" t="str">
        <f t="shared" si="0"/>
        <v>polanco.hadalgo@xyz.com</v>
      </c>
      <c r="N41" s="35">
        <v>98</v>
      </c>
      <c r="O41" s="2" t="s">
        <v>214</v>
      </c>
      <c r="P41" s="2" t="s">
        <v>210</v>
      </c>
      <c r="Q41" s="3" t="str">
        <f>INDEX(SPORT!$A$2:$B$33,MATCH(SPORTSMEN!$R41,SPORT!$B$2:$B$33,0),1)</f>
        <v>OUTDOOR</v>
      </c>
      <c r="R41" s="2" t="s">
        <v>195</v>
      </c>
      <c r="S41" s="57">
        <v>114144</v>
      </c>
    </row>
    <row r="42" spans="1:19" x14ac:dyDescent="0.35">
      <c r="A42" s="55">
        <v>41</v>
      </c>
      <c r="B42" s="3" t="str">
        <f>UPPER(TRIM(CONCATENATE(SPORTSMEN!$C42," ",SPORTSMEN!$D42," ",SPORTSMEN!$E42," ",SPORTSMEN!$F42)))</f>
        <v>SRA. LAURA OLIVIERA</v>
      </c>
      <c r="C42" s="2" t="s">
        <v>109</v>
      </c>
      <c r="D42" s="2" t="s">
        <v>110</v>
      </c>
      <c r="E42" s="2"/>
      <c r="F42" s="2" t="s">
        <v>111</v>
      </c>
      <c r="G42" s="34">
        <v>27076</v>
      </c>
      <c r="H42" s="2" t="s">
        <v>12</v>
      </c>
      <c r="I42" s="2" t="s">
        <v>138</v>
      </c>
      <c r="J42" s="4" t="s">
        <v>160</v>
      </c>
      <c r="K42" s="4" t="str">
        <f>INDEX(LOCATION!$B$1:$M$3,3,MATCH(SPORTSMEN!$J42,LOCATION!$B$2:$M$2,0))</f>
        <v>ARGENTINA</v>
      </c>
      <c r="L42" s="4" t="str">
        <f>INDEX(LOCATION!$B$1:$M$3,1,MATCH(SPORTSMEN!$J42,LOCATION!$B$2:$M$2,0))</f>
        <v>Spanish</v>
      </c>
      <c r="M42" s="4" t="str">
        <f t="shared" si="0"/>
        <v>oliviera.laura@xyz.com</v>
      </c>
      <c r="N42" s="35">
        <v>51.9</v>
      </c>
      <c r="O42" s="2" t="s">
        <v>213</v>
      </c>
      <c r="P42" s="2" t="s">
        <v>212</v>
      </c>
      <c r="Q42" s="3" t="str">
        <f>INDEX(SPORT!$A$2:$B$33,MATCH(SPORTSMEN!$R42,SPORT!$B$2:$B$33,0),1)</f>
        <v>OUTDOOR</v>
      </c>
      <c r="R42" s="2" t="s">
        <v>202</v>
      </c>
      <c r="S42" s="57">
        <v>79872</v>
      </c>
    </row>
    <row r="43" spans="1:19" x14ac:dyDescent="0.35">
      <c r="A43" s="55">
        <v>42</v>
      </c>
      <c r="B43" s="3" t="str">
        <f>UPPER(TRIM(CONCATENATE(SPORTSMEN!$C43," ",SPORTSMEN!$D43," ",SPORTSMEN!$E43," ",SPORTSMEN!$F43)))</f>
        <v>SRA. AINHOA GARZA</v>
      </c>
      <c r="C43" s="2" t="s">
        <v>109</v>
      </c>
      <c r="D43" s="2" t="s">
        <v>112</v>
      </c>
      <c r="E43" s="2"/>
      <c r="F43" s="2" t="s">
        <v>113</v>
      </c>
      <c r="G43" s="34">
        <v>32941</v>
      </c>
      <c r="H43" s="2" t="s">
        <v>53</v>
      </c>
      <c r="I43" s="2" t="s">
        <v>138</v>
      </c>
      <c r="J43" s="4" t="s">
        <v>162</v>
      </c>
      <c r="K43" s="4" t="str">
        <f>INDEX(LOCATION!$B$1:$M$3,3,MATCH(SPORTSMEN!$J43,LOCATION!$B$2:$M$2,0))</f>
        <v>SPAIN</v>
      </c>
      <c r="L43" s="4" t="str">
        <f>INDEX(LOCATION!$B$1:$M$3,1,MATCH(SPORTSMEN!$J43,LOCATION!$B$2:$M$2,0))</f>
        <v>Spanish</v>
      </c>
      <c r="M43" s="4" t="str">
        <f t="shared" si="0"/>
        <v>garza.ainhoa@xyz.com</v>
      </c>
      <c r="N43" s="35">
        <v>55.6</v>
      </c>
      <c r="O43" s="2" t="s">
        <v>211</v>
      </c>
      <c r="P43" s="2" t="s">
        <v>217</v>
      </c>
      <c r="Q43" s="3" t="str">
        <f>INDEX(SPORT!$A$2:$B$33,MATCH(SPORTSMEN!$R43,SPORT!$B$2:$B$33,0),1)</f>
        <v>INDOOR</v>
      </c>
      <c r="R43" s="2" t="s">
        <v>203</v>
      </c>
      <c r="S43" s="57">
        <v>101969</v>
      </c>
    </row>
    <row r="44" spans="1:19" x14ac:dyDescent="0.35">
      <c r="A44" s="55">
        <v>43</v>
      </c>
      <c r="B44" s="3" t="str">
        <f>UPPER(TRIM(CONCATENATE(SPORTSMEN!$C44," ",SPORTSMEN!$D44," ",SPORTSMEN!$E44," ",SPORTSMEN!$F44)))</f>
        <v>SRA. ISABEL BANDA</v>
      </c>
      <c r="C44" s="2" t="s">
        <v>109</v>
      </c>
      <c r="D44" s="2" t="s">
        <v>76</v>
      </c>
      <c r="E44" s="2"/>
      <c r="F44" s="2" t="s">
        <v>114</v>
      </c>
      <c r="G44" s="34">
        <v>21927</v>
      </c>
      <c r="H44" s="2" t="s">
        <v>64</v>
      </c>
      <c r="I44" s="2" t="s">
        <v>138</v>
      </c>
      <c r="J44" s="4" t="s">
        <v>162</v>
      </c>
      <c r="K44" s="4" t="str">
        <f>INDEX(LOCATION!$B$1:$M$3,3,MATCH(SPORTSMEN!$J44,LOCATION!$B$2:$M$2,0))</f>
        <v>SPAIN</v>
      </c>
      <c r="L44" s="4" t="str">
        <f>INDEX(LOCATION!$B$1:$M$3,1,MATCH(SPORTSMEN!$J44,LOCATION!$B$2:$M$2,0))</f>
        <v>Spanish</v>
      </c>
      <c r="M44" s="4" t="str">
        <f t="shared" si="0"/>
        <v>banda.isabel@xyz.com</v>
      </c>
      <c r="N44" s="35">
        <v>102.3</v>
      </c>
      <c r="O44" s="2" t="s">
        <v>213</v>
      </c>
      <c r="P44" s="2" t="s">
        <v>217</v>
      </c>
      <c r="Q44" s="3" t="str">
        <f>INDEX(SPORT!$A$2:$B$33,MATCH(SPORTSMEN!$R44,SPORT!$B$2:$B$33,0),1)</f>
        <v>OUTDOOR</v>
      </c>
      <c r="R44" s="2" t="s">
        <v>196</v>
      </c>
      <c r="S44" s="57">
        <v>50659</v>
      </c>
    </row>
    <row r="45" spans="1:19" x14ac:dyDescent="0.35">
      <c r="A45" s="55">
        <v>44</v>
      </c>
      <c r="B45" s="3" t="str">
        <f>UPPER(TRIM(CONCATENATE(SPORTSMEN!$C45," ",SPORTSMEN!$D45," ",SPORTSMEN!$E45," ",SPORTSMEN!$F45)))</f>
        <v>SRA. CAROLOTA MATEOS</v>
      </c>
      <c r="C45" s="2" t="s">
        <v>109</v>
      </c>
      <c r="D45" s="2" t="s">
        <v>115</v>
      </c>
      <c r="E45" s="2"/>
      <c r="F45" s="2" t="s">
        <v>116</v>
      </c>
      <c r="G45" s="34">
        <v>23952</v>
      </c>
      <c r="H45" s="2" t="s">
        <v>30</v>
      </c>
      <c r="I45" s="2" t="s">
        <v>138</v>
      </c>
      <c r="J45" s="4" t="s">
        <v>162</v>
      </c>
      <c r="K45" s="4" t="str">
        <f>INDEX(LOCATION!$B$1:$M$3,3,MATCH(SPORTSMEN!$J45,LOCATION!$B$2:$M$2,0))</f>
        <v>SPAIN</v>
      </c>
      <c r="L45" s="4" t="str">
        <f>INDEX(LOCATION!$B$1:$M$3,1,MATCH(SPORTSMEN!$J45,LOCATION!$B$2:$M$2,0))</f>
        <v>Spanish</v>
      </c>
      <c r="M45" s="4" t="str">
        <f t="shared" si="0"/>
        <v>mateos.carolota@xyz.com</v>
      </c>
      <c r="N45" s="35">
        <v>58.8</v>
      </c>
      <c r="O45" s="2" t="s">
        <v>218</v>
      </c>
      <c r="P45" s="2" t="s">
        <v>212</v>
      </c>
      <c r="Q45" s="3" t="str">
        <f>INDEX(SPORT!$A$2:$B$33,MATCH(SPORTSMEN!$R45,SPORT!$B$2:$B$33,0),1)</f>
        <v>OUTDOOR</v>
      </c>
      <c r="R45" s="2" t="s">
        <v>202</v>
      </c>
      <c r="S45" s="57">
        <v>58215</v>
      </c>
    </row>
    <row r="46" spans="1:19" x14ac:dyDescent="0.35">
      <c r="A46" s="55">
        <v>45</v>
      </c>
      <c r="B46" s="3" t="str">
        <f>UPPER(TRIM(CONCATENATE(SPORTSMEN!$C46," ",SPORTSMEN!$D46," ",SPORTSMEN!$E46," ",SPORTSMEN!$F46)))</f>
        <v>MW. ELIZE PRINS</v>
      </c>
      <c r="C46" s="2" t="s">
        <v>117</v>
      </c>
      <c r="D46" s="2" t="s">
        <v>118</v>
      </c>
      <c r="E46" s="2"/>
      <c r="F46" s="2" t="s">
        <v>119</v>
      </c>
      <c r="G46" s="34">
        <v>22044</v>
      </c>
      <c r="H46" s="2" t="s">
        <v>20</v>
      </c>
      <c r="I46" s="2" t="s">
        <v>138</v>
      </c>
      <c r="J46" s="4" t="s">
        <v>165</v>
      </c>
      <c r="K46" s="4" t="str">
        <f>INDEX(LOCATION!$B$1:$M$3,3,MATCH(SPORTSMEN!$J46,LOCATION!$B$2:$M$2,0))</f>
        <v>NETHERLANDS</v>
      </c>
      <c r="L46" s="4" t="str">
        <f>INDEX(LOCATION!$B$1:$M$3,1,MATCH(SPORTSMEN!$J46,LOCATION!$B$2:$M$2,0))</f>
        <v>Dutch</v>
      </c>
      <c r="M46" s="4" t="str">
        <f t="shared" si="0"/>
        <v>prins.elize@xyz.com</v>
      </c>
      <c r="N46" s="35">
        <v>63.8</v>
      </c>
      <c r="O46" s="2" t="s">
        <v>214</v>
      </c>
      <c r="P46" s="2" t="s">
        <v>217</v>
      </c>
      <c r="Q46" s="3" t="str">
        <f>INDEX(SPORT!$A$2:$B$33,MATCH(SPORTSMEN!$R46,SPORT!$B$2:$B$33,0),1)</f>
        <v>INDOOR</v>
      </c>
      <c r="R46" s="2" t="s">
        <v>204</v>
      </c>
      <c r="S46" s="57">
        <v>39935</v>
      </c>
    </row>
    <row r="47" spans="1:19" x14ac:dyDescent="0.35">
      <c r="A47" s="55">
        <v>46</v>
      </c>
      <c r="B47" s="3" t="str">
        <f>UPPER(TRIM(CONCATENATE(SPORTSMEN!$C47," ",SPORTSMEN!$D47," ",SPORTSMEN!$E47," ",SPORTSMEN!$F47)))</f>
        <v>DHR. RYAN PHAM</v>
      </c>
      <c r="C47" s="2" t="s">
        <v>120</v>
      </c>
      <c r="D47" s="2" t="s">
        <v>121</v>
      </c>
      <c r="E47" s="2"/>
      <c r="F47" s="2" t="s">
        <v>122</v>
      </c>
      <c r="G47" s="34">
        <v>26940</v>
      </c>
      <c r="H47" s="2" t="s">
        <v>9</v>
      </c>
      <c r="I47" s="2" t="s">
        <v>142</v>
      </c>
      <c r="J47" s="4" t="s">
        <v>165</v>
      </c>
      <c r="K47" s="4" t="str">
        <f>INDEX(LOCATION!$B$1:$M$3,3,MATCH(SPORTSMEN!$J47,LOCATION!$B$2:$M$2,0))</f>
        <v>NETHERLANDS</v>
      </c>
      <c r="L47" s="4" t="str">
        <f>INDEX(LOCATION!$B$1:$M$3,1,MATCH(SPORTSMEN!$J47,LOCATION!$B$2:$M$2,0))</f>
        <v>Dutch</v>
      </c>
      <c r="M47" s="4" t="str">
        <f t="shared" si="0"/>
        <v>pham.ryan@xyz.com</v>
      </c>
      <c r="N47" s="35">
        <v>98.6</v>
      </c>
      <c r="O47" s="2" t="s">
        <v>213</v>
      </c>
      <c r="P47" s="2" t="s">
        <v>219</v>
      </c>
      <c r="Q47" s="3" t="str">
        <f>INDEX(SPORT!$A$2:$B$33,MATCH(SPORTSMEN!$R47,SPORT!$B$2:$B$33,0),1)</f>
        <v>OUTDOOR</v>
      </c>
      <c r="R47" s="2" t="s">
        <v>195</v>
      </c>
      <c r="S47" s="57">
        <v>44865</v>
      </c>
    </row>
    <row r="48" spans="1:19" x14ac:dyDescent="0.35">
      <c r="A48" s="55">
        <v>47</v>
      </c>
      <c r="B48" s="3" t="str">
        <f>UPPER(TRIM(CONCATENATE(SPORTSMEN!$C48," ",SPORTSMEN!$D48," ",SPORTSMEN!$E48," ",SPORTSMEN!$F48)))</f>
        <v>MW ELISE ROTTEVEEL</v>
      </c>
      <c r="C48" s="2" t="s">
        <v>123</v>
      </c>
      <c r="D48" s="2" t="s">
        <v>124</v>
      </c>
      <c r="E48" s="2"/>
      <c r="F48" s="2" t="s">
        <v>125</v>
      </c>
      <c r="G48" s="34">
        <v>24936</v>
      </c>
      <c r="H48" s="2" t="s">
        <v>69</v>
      </c>
      <c r="I48" s="2" t="s">
        <v>138</v>
      </c>
      <c r="J48" s="4" t="s">
        <v>165</v>
      </c>
      <c r="K48" s="4" t="str">
        <f>INDEX(LOCATION!$B$1:$M$3,3,MATCH(SPORTSMEN!$J48,LOCATION!$B$2:$M$2,0))</f>
        <v>NETHERLANDS</v>
      </c>
      <c r="L48" s="4" t="str">
        <f>INDEX(LOCATION!$B$1:$M$3,1,MATCH(SPORTSMEN!$J48,LOCATION!$B$2:$M$2,0))</f>
        <v>Dutch</v>
      </c>
      <c r="M48" s="4" t="str">
        <f t="shared" si="0"/>
        <v>rotteveel.elise@xyz.com</v>
      </c>
      <c r="N48" s="35">
        <v>61.8</v>
      </c>
      <c r="O48" s="2" t="s">
        <v>218</v>
      </c>
      <c r="P48" s="2" t="s">
        <v>212</v>
      </c>
      <c r="Q48" s="3" t="str">
        <f>INDEX(SPORT!$A$2:$B$33,MATCH(SPORTSMEN!$R48,SPORT!$B$2:$B$33,0),1)</f>
        <v>OUTDOOR</v>
      </c>
      <c r="R48" s="2" t="s">
        <v>195</v>
      </c>
      <c r="S48" s="57">
        <v>90478</v>
      </c>
    </row>
    <row r="49" spans="1:19" x14ac:dyDescent="0.35">
      <c r="A49" s="55">
        <v>48</v>
      </c>
      <c r="B49" s="3" t="str">
        <f>UPPER(TRIM(CONCATENATE(SPORTSMEN!$C49," ",SPORTSMEN!$D49," ",SPORTSMEN!$E49," ",SPORTSMEN!$F49)))</f>
        <v>FRU. MIRJAM SODERBERG</v>
      </c>
      <c r="C49" s="2" t="s">
        <v>126</v>
      </c>
      <c r="D49" s="2" t="s">
        <v>127</v>
      </c>
      <c r="E49" s="2"/>
      <c r="F49" s="2" t="s">
        <v>128</v>
      </c>
      <c r="G49" s="34">
        <v>35567</v>
      </c>
      <c r="H49" s="2" t="s">
        <v>20</v>
      </c>
      <c r="I49" s="2" t="s">
        <v>138</v>
      </c>
      <c r="J49" s="4" t="s">
        <v>168</v>
      </c>
      <c r="K49" s="4" t="str">
        <f>INDEX(LOCATION!$B$1:$M$3,3,MATCH(SPORTSMEN!$J49,LOCATION!$B$2:$M$2,0))</f>
        <v>SWEDEN</v>
      </c>
      <c r="L49" s="4" t="str">
        <f>INDEX(LOCATION!$B$1:$M$3,1,MATCH(SPORTSMEN!$J49,LOCATION!$B$2:$M$2,0))</f>
        <v>Swedish</v>
      </c>
      <c r="M49" s="4" t="str">
        <f t="shared" si="0"/>
        <v>soderberg.mirjam@xyz.com</v>
      </c>
      <c r="N49" s="35">
        <v>50</v>
      </c>
      <c r="O49" s="2" t="s">
        <v>213</v>
      </c>
      <c r="P49" s="2" t="s">
        <v>217</v>
      </c>
      <c r="Q49" s="3" t="str">
        <f>INDEX(SPORT!$A$2:$B$33,MATCH(SPORTSMEN!$R49,SPORT!$B$2:$B$33,0),1)</f>
        <v>OUTDOOR</v>
      </c>
      <c r="R49" s="2" t="s">
        <v>177</v>
      </c>
      <c r="S49" s="57">
        <v>38965</v>
      </c>
    </row>
    <row r="50" spans="1:19" x14ac:dyDescent="0.35">
      <c r="A50" s="55">
        <v>49</v>
      </c>
      <c r="B50" s="3" t="str">
        <f>UPPER(TRIM(CONCATENATE(SPORTSMEN!$C50," ",SPORTSMEN!$D50," ",SPORTSMEN!$E50," ",SPORTSMEN!$F50)))</f>
        <v>H. BERNDT PALSSON</v>
      </c>
      <c r="C50" s="2" t="s">
        <v>129</v>
      </c>
      <c r="D50" s="2" t="s">
        <v>130</v>
      </c>
      <c r="E50" s="2"/>
      <c r="F50" s="2" t="s">
        <v>131</v>
      </c>
      <c r="G50" s="34">
        <v>31832</v>
      </c>
      <c r="H50" s="2" t="s">
        <v>53</v>
      </c>
      <c r="I50" s="2" t="s">
        <v>142</v>
      </c>
      <c r="J50" s="4" t="s">
        <v>168</v>
      </c>
      <c r="K50" s="4" t="str">
        <f>INDEX(LOCATION!$B$1:$M$3,3,MATCH(SPORTSMEN!$J50,LOCATION!$B$2:$M$2,0))</f>
        <v>SWEDEN</v>
      </c>
      <c r="L50" s="4" t="str">
        <f>INDEX(LOCATION!$B$1:$M$3,1,MATCH(SPORTSMEN!$J50,LOCATION!$B$2:$M$2,0))</f>
        <v>Swedish</v>
      </c>
      <c r="M50" s="4" t="str">
        <f t="shared" si="0"/>
        <v>palsson.berndt@xyz.com</v>
      </c>
      <c r="N50" s="35">
        <v>45.9</v>
      </c>
      <c r="O50" s="2" t="s">
        <v>214</v>
      </c>
      <c r="P50" s="2" t="s">
        <v>210</v>
      </c>
      <c r="Q50" s="3" t="str">
        <f>INDEX(SPORT!$A$2:$B$33,MATCH(SPORTSMEN!$R50,SPORT!$B$2:$B$33,0),1)</f>
        <v>OUTDOOR</v>
      </c>
      <c r="R50" s="2" t="s">
        <v>205</v>
      </c>
      <c r="S50" s="57">
        <v>35387</v>
      </c>
    </row>
    <row r="51" spans="1:19" x14ac:dyDescent="0.35">
      <c r="A51" s="58">
        <v>50</v>
      </c>
      <c r="B51" s="59" t="str">
        <f>UPPER(TRIM(CONCATENATE(SPORTSMEN!$C51," ",SPORTSMEN!$D51," ",SPORTSMEN!$E51," ",SPORTSMEN!$F51)))</f>
        <v>SR. ADRIANO PONTES SOBRINHO</v>
      </c>
      <c r="C51" s="60" t="s">
        <v>13</v>
      </c>
      <c r="D51" s="60" t="s">
        <v>132</v>
      </c>
      <c r="E51" s="60" t="s">
        <v>133</v>
      </c>
      <c r="F51" s="60" t="s">
        <v>134</v>
      </c>
      <c r="G51" s="61">
        <v>34178</v>
      </c>
      <c r="H51" s="60" t="s">
        <v>30</v>
      </c>
      <c r="I51" s="60" t="s">
        <v>142</v>
      </c>
      <c r="J51" s="62" t="s">
        <v>169</v>
      </c>
      <c r="K51" s="62" t="str">
        <f>INDEX(LOCATION!$B$1:$M$3,3,MATCH(SPORTSMEN!$J51,LOCATION!$B$2:$M$2,0))</f>
        <v>BRAZIL</v>
      </c>
      <c r="L51" s="62" t="str">
        <f>INDEX(LOCATION!$B$1:$M$3,1,MATCH(SPORTSMEN!$J51,LOCATION!$B$2:$M$2,0))</f>
        <v>Portuguese</v>
      </c>
      <c r="M51" s="62" t="str">
        <f t="shared" si="0"/>
        <v>sobrinho.adriano@xyz.com</v>
      </c>
      <c r="N51" s="63">
        <v>92.5</v>
      </c>
      <c r="O51" s="60" t="s">
        <v>209</v>
      </c>
      <c r="P51" s="60" t="s">
        <v>216</v>
      </c>
      <c r="Q51" s="59" t="str">
        <f>INDEX(SPORT!$A$2:$B$33,MATCH(SPORTSMEN!$R51,SPORT!$B$2:$B$33,0),1)</f>
        <v>INDOOR</v>
      </c>
      <c r="R51" s="60" t="s">
        <v>206</v>
      </c>
      <c r="S51" s="64">
        <v>20532</v>
      </c>
    </row>
  </sheetData>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41F15-BCC8-4721-80B6-3F46BA3BB35F}">
  <sheetPr>
    <tabColor theme="9" tint="-0.499984740745262"/>
  </sheetPr>
  <dimension ref="A1:B33"/>
  <sheetViews>
    <sheetView showGridLines="0" workbookViewId="0">
      <selection activeCell="D10" sqref="D10"/>
    </sheetView>
  </sheetViews>
  <sheetFormatPr defaultRowHeight="14.5" x14ac:dyDescent="0.35"/>
  <cols>
    <col min="1" max="1" width="15.54296875" bestFit="1" customWidth="1"/>
    <col min="2" max="2" width="24" bestFit="1" customWidth="1"/>
  </cols>
  <sheetData>
    <row r="1" spans="1:2" x14ac:dyDescent="0.35">
      <c r="A1" s="31" t="s">
        <v>171</v>
      </c>
      <c r="B1" s="31" t="s">
        <v>172</v>
      </c>
    </row>
    <row r="2" spans="1:2" x14ac:dyDescent="0.35">
      <c r="A2" s="32" t="s">
        <v>173</v>
      </c>
      <c r="B2" s="32" t="s">
        <v>174</v>
      </c>
    </row>
    <row r="3" spans="1:2" x14ac:dyDescent="0.35">
      <c r="A3" s="33" t="s">
        <v>173</v>
      </c>
      <c r="B3" s="33" t="s">
        <v>175</v>
      </c>
    </row>
    <row r="4" spans="1:2" x14ac:dyDescent="0.35">
      <c r="A4" s="33" t="s">
        <v>176</v>
      </c>
      <c r="B4" s="33" t="s">
        <v>177</v>
      </c>
    </row>
    <row r="5" spans="1:2" x14ac:dyDescent="0.35">
      <c r="A5" s="33" t="s">
        <v>176</v>
      </c>
      <c r="B5" s="33" t="s">
        <v>178</v>
      </c>
    </row>
    <row r="6" spans="1:2" x14ac:dyDescent="0.35">
      <c r="A6" s="33" t="s">
        <v>173</v>
      </c>
      <c r="B6" s="33" t="s">
        <v>179</v>
      </c>
    </row>
    <row r="7" spans="1:2" x14ac:dyDescent="0.35">
      <c r="A7" s="33" t="s">
        <v>173</v>
      </c>
      <c r="B7" s="33" t="s">
        <v>180</v>
      </c>
    </row>
    <row r="8" spans="1:2" x14ac:dyDescent="0.35">
      <c r="A8" s="33" t="s">
        <v>176</v>
      </c>
      <c r="B8" s="33" t="s">
        <v>181</v>
      </c>
    </row>
    <row r="9" spans="1:2" x14ac:dyDescent="0.35">
      <c r="A9" s="33" t="s">
        <v>173</v>
      </c>
      <c r="B9" s="33" t="s">
        <v>182</v>
      </c>
    </row>
    <row r="10" spans="1:2" x14ac:dyDescent="0.35">
      <c r="A10" s="33" t="s">
        <v>173</v>
      </c>
      <c r="B10" s="33" t="s">
        <v>183</v>
      </c>
    </row>
    <row r="11" spans="1:2" x14ac:dyDescent="0.35">
      <c r="A11" s="33" t="s">
        <v>176</v>
      </c>
      <c r="B11" s="33" t="s">
        <v>184</v>
      </c>
    </row>
    <row r="12" spans="1:2" x14ac:dyDescent="0.35">
      <c r="A12" s="33" t="s">
        <v>176</v>
      </c>
      <c r="B12" s="33" t="s">
        <v>185</v>
      </c>
    </row>
    <row r="13" spans="1:2" x14ac:dyDescent="0.35">
      <c r="A13" s="33" t="s">
        <v>176</v>
      </c>
      <c r="B13" s="33" t="s">
        <v>186</v>
      </c>
    </row>
    <row r="14" spans="1:2" x14ac:dyDescent="0.35">
      <c r="A14" s="33" t="s">
        <v>176</v>
      </c>
      <c r="B14" s="33" t="s">
        <v>187</v>
      </c>
    </row>
    <row r="15" spans="1:2" x14ac:dyDescent="0.35">
      <c r="A15" s="33" t="s">
        <v>173</v>
      </c>
      <c r="B15" s="33" t="s">
        <v>188</v>
      </c>
    </row>
    <row r="16" spans="1:2" x14ac:dyDescent="0.35">
      <c r="A16" s="33" t="s">
        <v>173</v>
      </c>
      <c r="B16" s="33" t="s">
        <v>189</v>
      </c>
    </row>
    <row r="17" spans="1:2" x14ac:dyDescent="0.35">
      <c r="A17" s="33" t="s">
        <v>176</v>
      </c>
      <c r="B17" s="33" t="s">
        <v>190</v>
      </c>
    </row>
    <row r="18" spans="1:2" x14ac:dyDescent="0.35">
      <c r="A18" s="33" t="s">
        <v>173</v>
      </c>
      <c r="B18" s="33" t="s">
        <v>191</v>
      </c>
    </row>
    <row r="19" spans="1:2" x14ac:dyDescent="0.35">
      <c r="A19" s="33" t="s">
        <v>173</v>
      </c>
      <c r="B19" s="33" t="s">
        <v>192</v>
      </c>
    </row>
    <row r="20" spans="1:2" x14ac:dyDescent="0.35">
      <c r="A20" s="33" t="s">
        <v>176</v>
      </c>
      <c r="B20" s="33" t="s">
        <v>193</v>
      </c>
    </row>
    <row r="21" spans="1:2" x14ac:dyDescent="0.35">
      <c r="A21" s="33" t="s">
        <v>176</v>
      </c>
      <c r="B21" s="33" t="s">
        <v>194</v>
      </c>
    </row>
    <row r="22" spans="1:2" x14ac:dyDescent="0.35">
      <c r="A22" s="33" t="s">
        <v>176</v>
      </c>
      <c r="B22" s="33" t="s">
        <v>195</v>
      </c>
    </row>
    <row r="23" spans="1:2" x14ac:dyDescent="0.35">
      <c r="A23" s="33" t="s">
        <v>176</v>
      </c>
      <c r="B23" s="33" t="s">
        <v>196</v>
      </c>
    </row>
    <row r="24" spans="1:2" x14ac:dyDescent="0.35">
      <c r="A24" s="33" t="s">
        <v>173</v>
      </c>
      <c r="B24" s="33" t="s">
        <v>197</v>
      </c>
    </row>
    <row r="25" spans="1:2" x14ac:dyDescent="0.35">
      <c r="A25" s="33" t="s">
        <v>176</v>
      </c>
      <c r="B25" s="33" t="s">
        <v>198</v>
      </c>
    </row>
    <row r="26" spans="1:2" x14ac:dyDescent="0.35">
      <c r="A26" s="33" t="s">
        <v>173</v>
      </c>
      <c r="B26" s="33" t="s">
        <v>199</v>
      </c>
    </row>
    <row r="27" spans="1:2" x14ac:dyDescent="0.35">
      <c r="A27" s="33" t="s">
        <v>176</v>
      </c>
      <c r="B27" s="33" t="s">
        <v>200</v>
      </c>
    </row>
    <row r="28" spans="1:2" x14ac:dyDescent="0.35">
      <c r="A28" s="33" t="s">
        <v>176</v>
      </c>
      <c r="B28" s="33" t="s">
        <v>201</v>
      </c>
    </row>
    <row r="29" spans="1:2" x14ac:dyDescent="0.35">
      <c r="A29" s="33" t="s">
        <v>176</v>
      </c>
      <c r="B29" s="33" t="s">
        <v>202</v>
      </c>
    </row>
    <row r="30" spans="1:2" x14ac:dyDescent="0.35">
      <c r="A30" s="33" t="s">
        <v>173</v>
      </c>
      <c r="B30" s="33" t="s">
        <v>203</v>
      </c>
    </row>
    <row r="31" spans="1:2" x14ac:dyDescent="0.35">
      <c r="A31" s="33" t="s">
        <v>173</v>
      </c>
      <c r="B31" s="33" t="s">
        <v>204</v>
      </c>
    </row>
    <row r="32" spans="1:2" x14ac:dyDescent="0.35">
      <c r="A32" s="33" t="s">
        <v>176</v>
      </c>
      <c r="B32" s="33" t="s">
        <v>205</v>
      </c>
    </row>
    <row r="33" spans="1:2" x14ac:dyDescent="0.35">
      <c r="A33" s="33" t="s">
        <v>173</v>
      </c>
      <c r="B33" s="33"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0F04-6D2F-4C80-B7CE-FB044638AC57}">
  <sheetPr>
    <tabColor theme="9" tint="-0.499984740745262"/>
  </sheetPr>
  <dimension ref="A1:M3"/>
  <sheetViews>
    <sheetView showGridLines="0" topLeftCell="C1" workbookViewId="0">
      <selection activeCell="I14" sqref="I14"/>
    </sheetView>
  </sheetViews>
  <sheetFormatPr defaultRowHeight="14.5" x14ac:dyDescent="0.35"/>
  <cols>
    <col min="1" max="13" width="13.7265625" style="1" customWidth="1"/>
  </cols>
  <sheetData>
    <row r="1" spans="1:13" x14ac:dyDescent="0.35">
      <c r="A1" s="5" t="s">
        <v>136</v>
      </c>
      <c r="B1" s="6" t="s">
        <v>139</v>
      </c>
      <c r="C1" s="3" t="s">
        <v>143</v>
      </c>
      <c r="D1" s="3" t="s">
        <v>139</v>
      </c>
      <c r="E1" s="3" t="s">
        <v>148</v>
      </c>
      <c r="F1" s="3" t="s">
        <v>139</v>
      </c>
      <c r="G1" s="3" t="s">
        <v>148</v>
      </c>
      <c r="H1" s="3" t="s">
        <v>155</v>
      </c>
      <c r="I1" s="3" t="s">
        <v>158</v>
      </c>
      <c r="J1" s="3" t="s">
        <v>158</v>
      </c>
      <c r="K1" s="3" t="s">
        <v>163</v>
      </c>
      <c r="L1" s="3" t="s">
        <v>166</v>
      </c>
      <c r="M1" s="3" t="s">
        <v>143</v>
      </c>
    </row>
    <row r="2" spans="1:13" x14ac:dyDescent="0.35">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35">
      <c r="A3" s="5" t="s">
        <v>228</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Skasiv</cp:lastModifiedBy>
  <dcterms:created xsi:type="dcterms:W3CDTF">2019-05-28T07:07:38Z</dcterms:created>
  <dcterms:modified xsi:type="dcterms:W3CDTF">2021-03-10T15:53:11Z</dcterms:modified>
</cp:coreProperties>
</file>