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y\OneDrive\Desktop\Excel training\"/>
    </mc:Choice>
  </mc:AlternateContent>
  <xr:revisionPtr revIDLastSave="0" documentId="8_{6918AB34-A0D3-4533-80F1-F239B485928A}" xr6:coauthVersionLast="47" xr6:coauthVersionMax="47" xr10:uidLastSave="{00000000-0000-0000-0000-000000000000}"/>
  <bookViews>
    <workbookView xWindow="-108" yWindow="-108" windowWidth="23256" windowHeight="12456" activeTab="3" xr2:uid="{65C14963-D7D9-489F-85DF-B390E3AF6B64}"/>
  </bookViews>
  <sheets>
    <sheet name="Data" sheetId="1" r:id="rId1"/>
    <sheet name="Sheet1" sheetId="2" r:id="rId2"/>
    <sheet name="Hlookup" sheetId="4" r:id="rId3"/>
    <sheet name="looku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9" i="5"/>
  <c r="E20" i="5"/>
  <c r="E21" i="5"/>
  <c r="E22" i="5"/>
  <c r="E17" i="5"/>
  <c r="E8" i="4"/>
  <c r="L32" i="2"/>
  <c r="P11" i="1"/>
  <c r="L22" i="2"/>
  <c r="L19" i="2"/>
  <c r="L18" i="2"/>
  <c r="L15" i="2"/>
  <c r="N13" i="2"/>
  <c r="L14" i="2"/>
  <c r="L13" i="2"/>
</calcChain>
</file>

<file path=xl/sharedStrings.xml><?xml version="1.0" encoding="utf-8"?>
<sst xmlns="http://schemas.openxmlformats.org/spreadsheetml/2006/main" count="10450" uniqueCount="1994">
  <si>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</si>
  <si>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</si>
  <si>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</si>
  <si>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</si>
  <si>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</si>
  <si>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</si>
  <si>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</si>
  <si>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</si>
  <si>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</si>
  <si>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</si>
  <si>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</si>
  <si>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</si>
  <si>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</si>
  <si>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</si>
  <si>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</si>
  <si>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</si>
  <si>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</si>
  <si>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</si>
  <si>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</si>
  <si>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</si>
  <si>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</si>
  <si>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</si>
  <si>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</si>
  <si>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</si>
  <si>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</si>
  <si>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</si>
  <si>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</si>
  <si>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</si>
  <si>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</si>
  <si>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</si>
  <si>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</si>
  <si>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</si>
  <si>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</si>
  <si>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</si>
  <si>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</si>
  <si>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</si>
  <si>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</si>
  <si>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</si>
  <si>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</si>
  <si>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</si>
  <si>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</si>
  <si>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</si>
  <si>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</si>
  <si>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</si>
  <si>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</si>
  <si>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</si>
  <si>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</si>
  <si>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</si>
  <si>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</si>
  <si>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</si>
  <si>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</si>
  <si>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</si>
  <si>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</si>
  <si>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</si>
  <si>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</si>
  <si>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</si>
  <si>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</si>
  <si>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</si>
  <si>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</si>
  <si>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</si>
  <si>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</si>
  <si>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</si>
  <si>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</si>
  <si>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</si>
  <si>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</si>
  <si>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</si>
  <si>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</si>
  <si>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</si>
  <si>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</si>
  <si>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</si>
  <si>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</si>
  <si>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</si>
  <si>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</si>
  <si>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</si>
  <si>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</si>
  <si>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</si>
  <si>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</si>
  <si>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</si>
  <si>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</si>
  <si>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</si>
  <si>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</si>
  <si>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</si>
  <si>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</si>
  <si>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</si>
  <si>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</si>
  <si>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</si>
  <si>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</si>
  <si>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</si>
  <si>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</si>
  <si>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</si>
  <si>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</si>
  <si>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</si>
  <si>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</si>
  <si>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</si>
  <si>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</si>
  <si>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</si>
  <si>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</si>
  <si>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</si>
  <si>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</si>
  <si>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</si>
  <si>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</si>
  <si>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</si>
  <si>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</si>
  <si>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</si>
  <si>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</si>
  <si>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</si>
  <si>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</si>
  <si>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</si>
  <si>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</si>
  <si>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</si>
  <si>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</si>
  <si>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</si>
  <si>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</si>
  <si>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</si>
  <si>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</si>
  <si>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</si>
  <si>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</si>
  <si>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</si>
  <si>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</si>
  <si>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</si>
  <si>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</si>
  <si>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</si>
  <si>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</si>
  <si>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</si>
  <si>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</si>
  <si>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</si>
  <si>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</si>
  <si>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</si>
  <si>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</si>
  <si>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</si>
  <si>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</si>
  <si>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</si>
  <si>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</si>
  <si>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</si>
  <si>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</si>
  <si>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</si>
  <si>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</si>
  <si>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</si>
  <si>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</si>
  <si>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</si>
  <si>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</si>
  <si>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</si>
  <si>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</si>
  <si>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</si>
  <si>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</si>
  <si>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</si>
  <si>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</si>
  <si>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</si>
  <si>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</si>
  <si>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</si>
  <si>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</si>
  <si>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</si>
  <si>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</si>
  <si>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</si>
  <si>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</si>
  <si>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</si>
  <si>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</si>
  <si>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</si>
  <si>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</si>
  <si>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</si>
  <si>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</si>
  <si>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</si>
  <si>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</si>
  <si>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</si>
  <si>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</si>
  <si>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</si>
  <si>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</si>
  <si>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</si>
  <si>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</si>
  <si>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</si>
  <si>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</si>
  <si>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</si>
  <si>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</si>
  <si>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</si>
  <si>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</si>
  <si>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</si>
  <si>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</si>
  <si>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</si>
  <si>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</si>
  <si>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</si>
  <si>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</si>
  <si>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</si>
  <si>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</si>
  <si>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</si>
  <si>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</si>
  <si>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</si>
  <si>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</si>
  <si>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</si>
  <si>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</si>
  <si>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</si>
  <si>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</si>
  <si>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</si>
  <si>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</si>
  <si>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</si>
  <si>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</si>
  <si>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</si>
  <si>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</si>
  <si>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</si>
  <si>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</si>
  <si>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</si>
  <si>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</si>
  <si>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</si>
  <si>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</si>
  <si>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</si>
  <si>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</si>
  <si>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</si>
  <si>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</si>
  <si>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</si>
  <si>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</si>
  <si>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</si>
  <si>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</si>
  <si>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</si>
  <si>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</si>
  <si>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</si>
  <si>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</si>
  <si>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</si>
  <si>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</si>
  <si>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</si>
  <si>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</si>
  <si>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</si>
  <si>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</si>
  <si>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</si>
  <si>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</si>
  <si>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</si>
  <si>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</si>
  <si>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</si>
  <si>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</si>
  <si>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</si>
  <si>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</si>
  <si>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</si>
  <si>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</si>
  <si>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</si>
  <si>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</si>
  <si>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</si>
  <si>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</si>
  <si>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</si>
  <si>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</si>
  <si>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</si>
  <si>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</si>
  <si>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</si>
  <si>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</si>
  <si>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</si>
  <si>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</si>
  <si>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</si>
  <si>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</si>
  <si>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</si>
  <si>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</si>
  <si>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</si>
  <si>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</si>
  <si>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</si>
  <si>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</si>
  <si>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</si>
  <si>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</si>
  <si>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</si>
  <si>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</si>
  <si>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</si>
  <si>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</si>
  <si>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</si>
  <si>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</si>
  <si>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</si>
  <si>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</si>
  <si>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</si>
  <si>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</si>
  <si>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</si>
  <si>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</si>
  <si>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</si>
  <si>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</si>
  <si>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</si>
  <si>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</si>
  <si>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</si>
  <si>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</si>
  <si>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</si>
  <si>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</si>
  <si>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</si>
  <si>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</si>
  <si>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</si>
  <si>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</si>
  <si>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</si>
  <si>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</si>
  <si>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</si>
  <si>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</si>
  <si>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</si>
  <si>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</si>
  <si>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</si>
  <si>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</si>
  <si>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</si>
  <si>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</si>
  <si>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</si>
  <si>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</si>
  <si>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</si>
  <si>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</si>
  <si>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</si>
  <si>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</si>
  <si>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</si>
  <si>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</si>
  <si>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</si>
  <si>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</si>
  <si>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</si>
  <si>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</si>
  <si>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</si>
  <si>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</si>
  <si>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</si>
  <si>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</si>
  <si>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</si>
  <si>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</si>
  <si>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</si>
  <si>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</si>
  <si>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</si>
  <si>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</si>
  <si>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</si>
  <si>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</si>
  <si>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</si>
  <si>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</si>
  <si>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</si>
  <si>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</si>
  <si>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</si>
  <si>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</si>
  <si>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</si>
  <si>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</si>
  <si>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</si>
  <si>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</si>
  <si>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</si>
  <si>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</si>
  <si>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</si>
  <si>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</si>
  <si>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</si>
  <si>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</si>
  <si>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</si>
  <si>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</si>
  <si>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</si>
  <si>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</si>
  <si>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</si>
  <si>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</si>
  <si>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</si>
  <si>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</si>
  <si>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</si>
  <si>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</si>
  <si>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</si>
  <si>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</si>
  <si>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</si>
  <si>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</si>
  <si>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</si>
  <si>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</si>
  <si>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</si>
  <si>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</si>
  <si>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</si>
  <si>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</si>
  <si>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</si>
  <si>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</si>
  <si>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</si>
  <si>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</si>
  <si>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</si>
  <si>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</si>
  <si>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</si>
  <si>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</si>
  <si>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</si>
  <si>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</si>
  <si>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</si>
  <si>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</si>
  <si>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</si>
  <si>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</si>
  <si>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</si>
  <si>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</si>
  <si>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</si>
  <si>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</si>
  <si>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</si>
  <si>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</si>
  <si>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</si>
  <si>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</si>
  <si>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</si>
  <si>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</si>
  <si>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</si>
  <si>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</si>
  <si>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</si>
  <si>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</si>
  <si>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</si>
  <si>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</si>
  <si>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</si>
  <si>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</si>
  <si>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</si>
  <si>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</si>
  <si>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</si>
  <si>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</si>
  <si>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</si>
  <si>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</si>
  <si>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</si>
  <si>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</si>
  <si>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</si>
  <si>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</si>
  <si>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</si>
  <si>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</si>
  <si>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</si>
  <si>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</si>
  <si>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</si>
  <si>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</si>
  <si>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</si>
  <si>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</si>
  <si>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</si>
  <si>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</si>
  <si>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</si>
  <si>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</si>
  <si>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</si>
  <si>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</si>
  <si>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</si>
  <si>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</si>
  <si>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</si>
  <si>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</si>
  <si>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</si>
  <si>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</si>
  <si>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</si>
  <si>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</si>
  <si>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</si>
  <si>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</si>
  <si>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</si>
  <si>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</si>
  <si>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</si>
  <si>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</si>
  <si>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</si>
  <si>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</si>
  <si>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</si>
  <si>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</si>
  <si>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</si>
  <si>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</si>
  <si>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</si>
  <si>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</si>
  <si>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</si>
  <si>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</si>
  <si>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</si>
  <si>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</si>
  <si>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</si>
  <si>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</si>
  <si>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</si>
  <si>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</si>
  <si>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</si>
  <si>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</si>
  <si>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</si>
  <si>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</si>
  <si>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</si>
  <si>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</si>
  <si>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</si>
  <si>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</si>
  <si>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</si>
  <si>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</si>
  <si>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</si>
  <si>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</si>
  <si>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</si>
  <si>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</si>
  <si>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</si>
  <si>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</si>
  <si>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</si>
  <si>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</si>
  <si>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</si>
  <si>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</si>
  <si>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</si>
  <si>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</si>
  <si>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</si>
  <si>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</si>
  <si>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</si>
  <si>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</si>
  <si>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</si>
  <si>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</si>
  <si>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</si>
  <si>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</si>
  <si>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</si>
  <si>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</si>
  <si>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</si>
  <si>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</si>
  <si>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</si>
  <si>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</si>
  <si>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</si>
  <si>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</si>
  <si>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</si>
  <si>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</si>
  <si>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</si>
  <si>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</si>
  <si>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</si>
  <si>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</si>
  <si>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</si>
  <si>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</si>
  <si>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</si>
  <si>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</si>
  <si>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</si>
  <si>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</si>
  <si>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</si>
  <si>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</si>
  <si>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</si>
  <si>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</si>
  <si>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</si>
  <si>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</si>
  <si>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</si>
  <si>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</si>
  <si>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</si>
  <si>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</si>
  <si>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</si>
  <si>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</si>
  <si>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</si>
  <si>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</si>
  <si>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</si>
  <si>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</si>
  <si>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</si>
  <si>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</si>
  <si>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</si>
  <si>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</si>
  <si>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</si>
  <si>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</si>
  <si>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</si>
  <si>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</si>
  <si>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</si>
  <si>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</si>
  <si>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</si>
  <si>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</si>
  <si>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</si>
  <si>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</si>
  <si>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</si>
  <si>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</si>
  <si>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</si>
  <si>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</si>
  <si>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</si>
  <si>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</si>
  <si>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</si>
  <si>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</si>
  <si>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</si>
  <si>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</si>
  <si>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</si>
  <si>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</si>
  <si>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</si>
  <si>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</si>
  <si>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</si>
  <si>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</si>
  <si>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</si>
  <si>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</si>
  <si>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</si>
  <si>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</si>
  <si>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</si>
  <si>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</si>
  <si>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</si>
  <si>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</si>
  <si>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</si>
  <si>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</si>
  <si>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</si>
  <si>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</si>
  <si>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</si>
  <si>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</si>
  <si>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</si>
  <si>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</si>
  <si>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</si>
  <si>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</si>
  <si>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</si>
  <si>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</si>
  <si>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</si>
  <si>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</si>
  <si>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</si>
  <si>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</si>
  <si>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</si>
  <si>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</si>
  <si>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</si>
  <si>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</si>
  <si>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</si>
  <si>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</si>
  <si>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</si>
  <si>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</si>
  <si>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</si>
  <si>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</si>
  <si>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</si>
  <si>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</si>
  <si>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</si>
  <si>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</si>
  <si>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</si>
  <si>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</si>
  <si>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</si>
  <si>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</si>
  <si>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</si>
  <si>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</si>
  <si>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</si>
  <si>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</si>
  <si>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</si>
  <si>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</si>
  <si>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</si>
  <si>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</si>
  <si>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</si>
  <si>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</si>
  <si>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</si>
  <si>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</si>
  <si>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</si>
  <si>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</si>
  <si>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</si>
  <si>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</si>
  <si>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</si>
  <si>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</si>
  <si>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</si>
  <si>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</si>
  <si>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</si>
  <si>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</si>
  <si>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</si>
  <si>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</si>
  <si>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</si>
  <si>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</si>
  <si>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</si>
  <si>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</si>
  <si>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</si>
  <si>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</si>
  <si>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</si>
  <si>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</si>
  <si>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</si>
  <si>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</si>
  <si>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</si>
  <si>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</si>
  <si>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</si>
  <si>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</si>
  <si>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</si>
  <si>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</si>
  <si>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</si>
  <si>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</si>
  <si>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</si>
  <si>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</si>
  <si>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</si>
  <si>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</si>
  <si>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</si>
  <si>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</si>
  <si>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</si>
  <si>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</si>
  <si>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</si>
  <si>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</si>
  <si>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</si>
  <si>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</si>
  <si>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</si>
  <si>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</si>
  <si>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</si>
  <si>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</si>
  <si>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</si>
  <si>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</si>
  <si>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</si>
  <si>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</si>
  <si>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</si>
  <si>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</si>
  <si>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</si>
  <si>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</si>
  <si>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</si>
  <si>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</si>
  <si>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</si>
  <si>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</si>
  <si>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</si>
  <si>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</si>
  <si>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</si>
  <si>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</si>
  <si>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</si>
  <si>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</si>
  <si>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</si>
  <si>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</si>
  <si>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</si>
  <si>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</si>
  <si>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</si>
  <si>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</si>
  <si>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</si>
  <si>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</si>
  <si>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</si>
  <si>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</si>
  <si>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</si>
  <si>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</si>
  <si>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</si>
  <si>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</si>
  <si>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</si>
  <si>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</si>
  <si>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</si>
  <si>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</si>
  <si>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</si>
  <si>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</si>
  <si>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</si>
  <si>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</si>
  <si>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</si>
  <si>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</si>
  <si>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</si>
  <si>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</si>
  <si>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</si>
  <si>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</si>
  <si>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</si>
  <si>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</si>
  <si>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</si>
  <si>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</si>
  <si>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</si>
  <si>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</si>
  <si>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</si>
  <si>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</si>
  <si>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</si>
  <si>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</si>
  <si>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</si>
  <si>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</si>
  <si>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</si>
  <si>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</si>
  <si>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</si>
  <si>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</si>
  <si>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</si>
  <si>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</si>
  <si>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</si>
  <si>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</si>
  <si>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</si>
  <si>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</si>
  <si>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</si>
  <si>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</si>
  <si>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</si>
  <si>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</si>
  <si>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</si>
  <si>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</si>
  <si>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</si>
  <si>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</si>
  <si>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</si>
  <si>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</si>
  <si>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</si>
  <si>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</si>
  <si>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</si>
  <si>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</si>
  <si>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</si>
  <si>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</si>
  <si>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</si>
  <si>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</si>
  <si>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</si>
  <si>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</si>
  <si>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</si>
  <si>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</si>
  <si>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</si>
  <si>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</si>
  <si>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</si>
  <si>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</si>
  <si>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</si>
  <si>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</si>
  <si>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</si>
  <si>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</si>
  <si>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</si>
  <si>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</si>
  <si>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</si>
  <si>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</si>
  <si>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</si>
  <si>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</si>
  <si>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</si>
  <si>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</si>
  <si>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</si>
  <si>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</si>
  <si>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</si>
  <si>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</si>
  <si>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</si>
  <si>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</si>
  <si>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</si>
  <si>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</si>
  <si>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</si>
  <si>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</si>
  <si>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</si>
  <si>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</si>
  <si>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</si>
  <si>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</si>
  <si>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</si>
  <si>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</si>
  <si>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</si>
  <si>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</si>
  <si>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</si>
  <si>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</si>
  <si>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</si>
  <si>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</si>
  <si>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</si>
  <si>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</si>
  <si>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</si>
  <si>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</si>
  <si>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</si>
  <si>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</si>
  <si>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</si>
  <si>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</si>
  <si>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</si>
  <si>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</si>
  <si>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</si>
  <si>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</si>
  <si>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</si>
  <si>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</si>
  <si>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</si>
  <si>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</si>
  <si>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</si>
  <si>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</si>
  <si>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</si>
  <si>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</si>
  <si>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</si>
  <si>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</si>
  <si>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</si>
  <si>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</si>
  <si>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</si>
  <si>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</si>
  <si>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</si>
  <si>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</si>
  <si>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</si>
  <si>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</si>
  <si>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</si>
  <si>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</si>
  <si>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</si>
  <si>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</si>
  <si>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</si>
  <si>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</si>
  <si>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</si>
  <si>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</si>
  <si>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</si>
  <si>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</si>
  <si>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</si>
  <si>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</si>
  <si>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</si>
  <si>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</si>
  <si>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</si>
  <si>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</si>
  <si>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</si>
  <si>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</si>
  <si>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</si>
  <si>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</si>
  <si>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</si>
  <si>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</si>
  <si>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</si>
  <si>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</si>
  <si>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</si>
  <si>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</si>
  <si>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</si>
  <si>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</si>
  <si>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</si>
  <si>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</si>
  <si>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</si>
  <si>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</si>
  <si>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</si>
  <si>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</si>
  <si>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</si>
  <si>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</si>
  <si>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</si>
  <si>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</si>
  <si>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</si>
  <si>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</si>
  <si>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</si>
  <si>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</si>
  <si>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</si>
  <si>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</si>
  <si>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</si>
  <si>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</si>
  <si>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</si>
  <si>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</si>
  <si>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</si>
  <si>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</si>
  <si>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</si>
  <si>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</si>
  <si>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</si>
  <si>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</si>
  <si>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</si>
  <si>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</si>
  <si>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</si>
  <si>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</si>
  <si>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</si>
  <si>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</si>
  <si>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</si>
  <si>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</si>
  <si>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</si>
  <si>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</si>
  <si>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</si>
  <si>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</si>
  <si>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</si>
  <si>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</si>
  <si>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</si>
  <si>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</si>
  <si>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</si>
  <si>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</si>
  <si>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</si>
  <si>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</si>
  <si>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</si>
  <si>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</si>
  <si>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</si>
  <si>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</si>
  <si>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</si>
  <si>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</si>
  <si>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</si>
  <si>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</si>
  <si>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</si>
  <si>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</si>
  <si>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</si>
  <si>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</si>
  <si>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</si>
  <si>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</si>
  <si>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</si>
  <si>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</si>
  <si>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</si>
  <si>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</si>
  <si>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</si>
  <si>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</si>
  <si>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</si>
  <si>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</si>
  <si>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</si>
  <si>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</si>
  <si>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</si>
  <si>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</si>
  <si>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</si>
  <si>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</si>
  <si>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</si>
  <si>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</si>
  <si>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</si>
  <si>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</si>
  <si>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</si>
  <si>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</si>
  <si>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</si>
  <si>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</si>
  <si>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</si>
  <si>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</si>
  <si>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</si>
  <si>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</si>
  <si>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</si>
  <si>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</si>
  <si>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</si>
  <si>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</si>
  <si>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</si>
  <si>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</si>
  <si>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</si>
  <si>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</si>
  <si>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</si>
  <si>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</si>
  <si>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</si>
  <si>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</si>
  <si>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</si>
  <si>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</si>
  <si>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</si>
  <si>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</si>
  <si>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</si>
  <si>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</si>
  <si>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</si>
  <si>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</si>
  <si>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</si>
  <si>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</si>
  <si>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</si>
  <si>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</si>
  <si>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</si>
  <si>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</si>
  <si>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</si>
  <si>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</si>
  <si>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</si>
  <si>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</si>
  <si>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</si>
  <si>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</si>
  <si>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</si>
  <si>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</si>
  <si>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</si>
  <si>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</si>
  <si>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</si>
  <si>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</si>
  <si>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</si>
  <si>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</si>
  <si>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</si>
  <si>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</si>
  <si>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</si>
  <si>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</si>
  <si>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</si>
  <si>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</si>
  <si>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</si>
  <si>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</si>
  <si>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</si>
  <si>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</si>
  <si>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</si>
  <si>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</si>
  <si>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</si>
  <si>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</si>
  <si>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</si>
  <si>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</si>
  <si>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</si>
  <si>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</si>
  <si>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</si>
  <si>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</si>
  <si>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</si>
  <si>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</si>
  <si>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</si>
  <si>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</si>
  <si>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</si>
  <si>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</si>
  <si>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</si>
  <si>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</si>
  <si>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</si>
  <si>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</si>
  <si>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</si>
  <si>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</si>
  <si>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</si>
  <si>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</si>
  <si>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</si>
  <si>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</si>
  <si>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</si>
  <si>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</si>
  <si>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</si>
  <si>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</si>
  <si>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</si>
  <si>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</si>
  <si>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</si>
  <si>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</si>
  <si>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</si>
  <si>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</si>
  <si>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</si>
  <si>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</si>
  <si>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</si>
  <si>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</si>
  <si>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</si>
  <si>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</si>
  <si>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</si>
  <si>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</si>
  <si>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</si>
  <si>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</si>
  <si>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</si>
  <si>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</si>
  <si>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</si>
  <si>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</si>
  <si>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</si>
  <si>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</si>
  <si>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</si>
  <si>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</si>
  <si>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</si>
  <si>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</si>
  <si>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</si>
  <si>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</si>
  <si>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</si>
  <si>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</si>
  <si>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</si>
  <si>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</si>
  <si>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</si>
  <si>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</si>
  <si>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</si>
  <si>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</si>
  <si>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</si>
  <si>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</si>
  <si>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</si>
  <si>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</si>
  <si>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</si>
  <si>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</si>
  <si>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</si>
  <si>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</si>
  <si>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</si>
  <si>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</si>
  <si>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</si>
  <si>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</si>
  <si>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</si>
  <si>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</si>
  <si>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</si>
  <si>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</si>
  <si>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</si>
  <si>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</si>
  <si>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</si>
  <si>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</si>
  <si>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</si>
  <si>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</si>
  <si>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</si>
  <si>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</si>
  <si>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</si>
  <si>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</si>
  <si>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</si>
  <si>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</si>
  <si>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</si>
  <si>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</si>
  <si>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</si>
  <si>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</si>
  <si>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</si>
  <si>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</si>
  <si>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</si>
  <si>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</si>
  <si>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</si>
  <si>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</si>
  <si>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</si>
  <si>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</si>
  <si>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</si>
  <si>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</si>
  <si>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</si>
  <si>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</si>
  <si>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</si>
  <si>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</si>
  <si>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</si>
  <si>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</si>
  <si>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</si>
  <si>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</si>
  <si>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</si>
  <si>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</si>
  <si>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</si>
  <si>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</si>
  <si>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</si>
  <si>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</si>
  <si>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</si>
  <si>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</si>
  <si>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</si>
  <si>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</si>
  <si>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</si>
  <si>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</si>
  <si>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</si>
  <si>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</si>
  <si>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</si>
  <si>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</si>
  <si>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</si>
  <si>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</si>
  <si>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</si>
  <si>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</si>
  <si>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</si>
  <si>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</si>
  <si>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</si>
  <si>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</si>
  <si>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</si>
  <si>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</si>
  <si>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</si>
  <si>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</si>
  <si>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</si>
  <si>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</si>
  <si>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</si>
  <si>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</si>
  <si>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</si>
  <si>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</si>
  <si>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</si>
  <si>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</si>
  <si>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</si>
  <si>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</si>
  <si>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</si>
  <si>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</si>
  <si>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</si>
  <si>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</si>
  <si>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</si>
  <si>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</si>
  <si>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</si>
  <si>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</si>
  <si>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</si>
  <si>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</si>
  <si>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</si>
  <si>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</si>
  <si>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</si>
  <si>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</si>
  <si>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</si>
  <si>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</si>
  <si>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</si>
  <si>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</si>
  <si>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</si>
  <si>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</si>
  <si>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</si>
  <si>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</si>
  <si>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</si>
  <si>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</si>
  <si>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</si>
  <si>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</si>
  <si>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</si>
  <si>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</si>
  <si>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</si>
  <si>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</si>
  <si>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</si>
  <si>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</si>
  <si>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</si>
  <si>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</si>
  <si>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</si>
  <si>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</si>
  <si>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</si>
  <si>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</si>
  <si>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</si>
  <si>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</si>
  <si>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</si>
  <si>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</si>
  <si>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</si>
  <si>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</si>
  <si>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</si>
  <si>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</si>
  <si>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</si>
  <si>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</si>
  <si>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</si>
  <si>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</si>
  <si>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</si>
  <si>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</si>
  <si>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</si>
  <si>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</si>
  <si>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</si>
  <si>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</si>
  <si>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</si>
  <si>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</si>
  <si>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</si>
  <si>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</si>
  <si>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</si>
  <si>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</si>
  <si>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</si>
  <si>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</si>
  <si>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</si>
  <si>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</si>
  <si>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</si>
  <si>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</si>
  <si>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</si>
  <si>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</si>
  <si>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</si>
  <si>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</si>
  <si>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</si>
  <si>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</si>
  <si>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</si>
  <si>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</si>
  <si>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</si>
  <si>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</si>
  <si>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</si>
  <si>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</si>
  <si>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</si>
  <si>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</si>
  <si>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</si>
  <si>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</si>
  <si>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</si>
  <si>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</si>
  <si>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</si>
  <si>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</si>
  <si>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</si>
  <si>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</si>
  <si>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</si>
  <si>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</si>
  <si>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</si>
  <si>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</si>
  <si>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</si>
  <si>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</si>
  <si>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</si>
  <si>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</si>
  <si>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</si>
  <si>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</si>
  <si>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</si>
  <si>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</si>
  <si>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</si>
  <si>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</si>
  <si>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</si>
  <si>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</si>
  <si>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</si>
  <si>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</si>
  <si>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</si>
  <si>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</si>
  <si>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</si>
  <si>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</si>
  <si>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</si>
  <si>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</si>
  <si>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</si>
  <si>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</si>
  <si>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</si>
  <si>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</si>
  <si>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</si>
  <si>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</si>
  <si>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</si>
  <si>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</si>
  <si>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</si>
  <si>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</si>
  <si>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</si>
  <si>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</si>
  <si>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</si>
  <si>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</si>
  <si>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</si>
  <si>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</si>
  <si>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</si>
  <si>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</si>
  <si>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</si>
  <si>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</si>
  <si>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</si>
  <si>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</si>
  <si>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</si>
  <si>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</si>
  <si>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</si>
  <si>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</si>
  <si>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</si>
  <si>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</si>
  <si>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</si>
  <si>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</si>
  <si>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</si>
  <si>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</si>
  <si>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</si>
  <si>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</si>
  <si>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</si>
  <si>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</si>
  <si>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</si>
  <si>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</si>
  <si>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</si>
  <si>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</si>
  <si>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</si>
  <si>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</si>
  <si>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</si>
  <si>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</si>
  <si>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</si>
  <si>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</si>
  <si>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</si>
  <si>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</si>
  <si>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</si>
  <si>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</si>
  <si>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</si>
  <si>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</si>
  <si>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</si>
  <si>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</si>
  <si>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</si>
  <si>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</si>
  <si>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</si>
  <si>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</si>
  <si>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</si>
  <si>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</si>
  <si>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</si>
  <si>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</si>
  <si>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</si>
  <si>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</si>
  <si>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</si>
  <si>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</si>
  <si>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</si>
  <si>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</si>
  <si>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</si>
  <si>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</si>
  <si>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</si>
  <si>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</si>
  <si>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</si>
  <si>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</si>
  <si>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</si>
  <si>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</si>
  <si>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</si>
  <si>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</si>
  <si>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</si>
  <si>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</si>
  <si>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</si>
  <si>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</si>
  <si>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</si>
  <si>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</si>
  <si>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</si>
  <si>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</si>
  <si>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</si>
  <si>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</si>
  <si>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</si>
  <si>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</si>
  <si>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</si>
  <si>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</si>
  <si>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</si>
  <si>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</si>
  <si>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</si>
  <si>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</si>
  <si>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</si>
  <si>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</si>
  <si>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</si>
  <si>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</si>
  <si>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</si>
  <si>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</si>
  <si>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</si>
  <si>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</si>
  <si>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</si>
  <si>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</si>
  <si>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</si>
  <si>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</si>
  <si>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</si>
  <si>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</si>
  <si>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</si>
  <si>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</si>
  <si>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</si>
  <si>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</si>
  <si>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</si>
  <si>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</si>
  <si>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</si>
  <si>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</si>
  <si>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</si>
  <si>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</si>
  <si>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</si>
  <si>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</si>
  <si>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</si>
  <si>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</si>
  <si>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</si>
  <si>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</si>
  <si>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</si>
  <si>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</si>
  <si>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</si>
  <si>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</si>
  <si>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</si>
  <si>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</si>
  <si>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</si>
  <si>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</si>
  <si>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</si>
  <si>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</si>
  <si>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</si>
  <si>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</si>
  <si>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</si>
  <si>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</si>
  <si>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</si>
  <si>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</si>
  <si>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</si>
  <si>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</si>
  <si>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</si>
  <si>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</si>
  <si>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</si>
  <si>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</si>
  <si>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</si>
  <si>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</si>
  <si>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</si>
  <si>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</si>
  <si>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</si>
  <si>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</si>
  <si>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</si>
  <si>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</si>
  <si>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</si>
  <si>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</si>
  <si>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</si>
  <si>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</si>
  <si>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</si>
  <si>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</si>
  <si>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</si>
  <si>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</si>
  <si>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</si>
  <si>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</si>
  <si>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</si>
  <si>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</si>
  <si>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</si>
  <si>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</si>
  <si>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</si>
  <si>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</si>
  <si>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</si>
  <si>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</si>
  <si>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</si>
  <si>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</si>
  <si>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</si>
  <si>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</si>
  <si>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</si>
  <si>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</si>
  <si>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</si>
  <si>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</si>
  <si>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</si>
  <si>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</si>
  <si>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</si>
  <si>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</si>
  <si>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</si>
  <si>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</si>
  <si>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</si>
  <si>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</si>
  <si>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</si>
  <si>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</si>
  <si>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</si>
  <si>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</si>
  <si>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</si>
  <si>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</si>
  <si>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</si>
  <si>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</si>
  <si>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</si>
  <si>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</si>
  <si>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</si>
  <si>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</si>
  <si>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</si>
  <si>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</si>
  <si>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</si>
  <si>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</si>
  <si>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</si>
  <si>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</si>
  <si>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</si>
  <si>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</si>
  <si>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</si>
  <si>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</si>
  <si>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</si>
  <si>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</si>
  <si>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</si>
  <si>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</si>
  <si>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</si>
  <si>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</si>
  <si>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</si>
  <si>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</si>
  <si>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</si>
  <si>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</si>
  <si>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</si>
  <si>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</si>
  <si>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</si>
  <si>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</si>
  <si>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</si>
  <si>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</si>
  <si>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</si>
  <si>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</si>
  <si>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</si>
  <si>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</si>
  <si>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</si>
  <si>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</si>
  <si>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</si>
  <si>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</si>
  <si>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</si>
  <si>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</si>
  <si>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</si>
  <si>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</si>
  <si>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</si>
  <si>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</si>
  <si>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</si>
  <si>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</si>
  <si>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</si>
  <si>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</si>
  <si>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</si>
  <si>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</si>
  <si>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</si>
  <si>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</si>
  <si>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</si>
  <si>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</si>
  <si>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</si>
  <si>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</si>
  <si>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</si>
  <si>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</si>
  <si>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</si>
  <si>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</si>
  <si>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</si>
  <si>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</si>
  <si>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</si>
  <si>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</si>
  <si>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</si>
  <si>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</si>
  <si>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</si>
  <si>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</si>
  <si>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</si>
  <si>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</si>
  <si>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</si>
  <si>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</si>
  <si>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</si>
  <si>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</si>
  <si>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</si>
  <si>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</si>
  <si>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</si>
  <si>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</si>
  <si>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</si>
  <si>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</si>
  <si>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</si>
  <si>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</si>
  <si>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</si>
  <si>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</si>
  <si>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</si>
  <si>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</si>
  <si>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</si>
  <si>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</si>
  <si>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</si>
  <si>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</si>
  <si>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</si>
  <si>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</si>
  <si>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</si>
  <si>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</si>
  <si>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</si>
  <si>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</si>
  <si>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</si>
  <si>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</si>
  <si>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</si>
  <si>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</si>
  <si>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</si>
  <si>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</si>
  <si>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</si>
  <si>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</si>
  <si>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</si>
  <si>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</si>
  <si>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</si>
  <si>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</si>
  <si>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</si>
  <si>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</si>
  <si>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</si>
  <si>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</si>
  <si>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</si>
  <si>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</si>
  <si>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</si>
  <si>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</si>
  <si>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</si>
  <si>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</si>
  <si>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</si>
  <si>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</si>
  <si>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</si>
  <si>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</si>
  <si>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</si>
  <si>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</si>
  <si>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</si>
  <si>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</si>
  <si>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</si>
  <si>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</si>
  <si>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</si>
  <si>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</si>
  <si>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</si>
  <si>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</si>
  <si>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</si>
  <si>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</si>
  <si>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</si>
  <si>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</si>
  <si>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</si>
  <si>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</si>
  <si>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</si>
  <si>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</si>
  <si>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</si>
  <si>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</si>
  <si>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</si>
  <si>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</si>
  <si>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</si>
  <si>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</si>
  <si>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</si>
  <si>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</si>
  <si>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</si>
  <si>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</si>
  <si>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</si>
  <si>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</si>
  <si>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</si>
  <si>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</si>
  <si>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</si>
  <si>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</si>
  <si>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</si>
  <si>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</si>
  <si>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</si>
  <si>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</si>
  <si>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</si>
  <si>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</si>
  <si>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</si>
  <si>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</si>
  <si>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</si>
  <si>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</si>
  <si>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</si>
  <si>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</si>
  <si>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</si>
  <si>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</si>
  <si>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</si>
  <si>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</si>
  <si>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</si>
  <si>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</si>
  <si>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</si>
  <si>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</si>
  <si>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</si>
  <si>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</si>
  <si>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</si>
  <si>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</si>
  <si>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</si>
  <si>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</si>
  <si>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</si>
  <si>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</si>
  <si>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</si>
  <si>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</si>
  <si>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</si>
  <si>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</si>
  <si>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</si>
  <si>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</si>
  <si>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</si>
  <si>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</si>
  <si>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</si>
  <si>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</si>
  <si>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</si>
  <si>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</si>
  <si>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</si>
  <si>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</si>
  <si>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</si>
  <si>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</si>
  <si>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</si>
  <si>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</si>
  <si>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</si>
  <si>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</si>
  <si>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</si>
  <si>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</si>
  <si>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</si>
  <si>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</si>
  <si>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</si>
  <si>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</si>
  <si>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</si>
  <si>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</si>
  <si>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</si>
  <si>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</si>
  <si>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</si>
  <si>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</si>
  <si>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</si>
  <si>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</si>
  <si>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</si>
  <si>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</si>
  <si>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</si>
  <si>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</si>
  <si>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</si>
  <si>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</si>
  <si>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</si>
  <si>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</si>
  <si>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</si>
  <si>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</si>
  <si>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</si>
  <si>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</si>
  <si>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</si>
  <si>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</si>
  <si>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</si>
  <si>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</si>
  <si>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</si>
  <si>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</si>
  <si>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</si>
  <si>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</si>
  <si>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</si>
  <si>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</si>
  <si>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</si>
  <si>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</si>
  <si>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</si>
  <si>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</si>
  <si>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</si>
  <si>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</si>
  <si>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</si>
  <si>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</si>
  <si>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</si>
  <si>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</si>
  <si>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</si>
  <si>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</si>
  <si>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</si>
  <si>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</si>
  <si>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</si>
  <si>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</si>
  <si>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</si>
  <si>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</si>
  <si>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</si>
  <si>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</si>
  <si>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</si>
  <si>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</si>
  <si>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</si>
  <si>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</si>
  <si>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</si>
  <si>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</si>
  <si>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</si>
  <si>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</si>
  <si>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</si>
  <si>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</si>
  <si>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</si>
  <si>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</si>
  <si>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</si>
  <si>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</si>
  <si>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</si>
  <si>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</si>
  <si>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</si>
  <si>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</si>
  <si>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</si>
  <si>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</si>
  <si>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</si>
  <si>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</si>
  <si>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</si>
  <si>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</si>
  <si>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</si>
  <si>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</si>
  <si>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</si>
  <si>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</si>
  <si>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</si>
  <si>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</si>
  <si>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</si>
  <si>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</si>
  <si>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</si>
  <si>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</si>
  <si>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</si>
  <si>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</si>
  <si>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</si>
  <si>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</si>
  <si>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</si>
  <si>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</si>
  <si>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</si>
  <si>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</si>
  <si>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</si>
  <si>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</si>
  <si>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</si>
  <si>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</si>
  <si>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</si>
  <si>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</si>
  <si>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</si>
  <si>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</si>
  <si>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</si>
  <si>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</si>
  <si>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</si>
  <si>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</si>
  <si>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</si>
  <si>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</si>
  <si>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</si>
  <si>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</si>
  <si>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</si>
  <si>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</si>
  <si>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</si>
  <si>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</si>
  <si>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</si>
  <si>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</si>
  <si>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</si>
  <si>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</si>
  <si>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</si>
  <si>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</si>
  <si>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</si>
  <si>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</si>
  <si>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</si>
  <si>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</si>
  <si>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</si>
  <si>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</si>
  <si>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</si>
  <si>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</si>
  <si>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</si>
  <si>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</si>
  <si>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</si>
  <si>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</si>
  <si>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</si>
  <si>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</si>
  <si>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</si>
  <si>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</si>
  <si>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</si>
  <si>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</si>
  <si>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</si>
  <si>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</si>
  <si>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</si>
  <si>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</si>
  <si>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</si>
  <si>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</si>
  <si>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</si>
  <si>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</si>
  <si>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</si>
  <si>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</si>
  <si>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</si>
  <si>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</si>
  <si>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</si>
  <si>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</si>
  <si>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</si>
  <si>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</si>
  <si>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</si>
  <si>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</si>
  <si>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</si>
  <si>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</si>
  <si>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</si>
  <si>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</si>
  <si>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</si>
  <si>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</si>
  <si>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</si>
  <si>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</si>
  <si>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</si>
  <si>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</si>
  <si>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</si>
  <si>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</si>
  <si>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</si>
  <si>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</si>
  <si>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</si>
  <si>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</si>
  <si>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</si>
  <si>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</si>
  <si>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</si>
  <si>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</si>
  <si>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</si>
  <si>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</si>
  <si>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</si>
  <si>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</si>
  <si>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</si>
  <si>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</si>
  <si>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</si>
  <si>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</si>
  <si>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</si>
  <si>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</si>
  <si>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</si>
  <si>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</si>
  <si>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</si>
  <si>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</si>
  <si>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</si>
  <si>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</si>
  <si>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</si>
  <si>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</si>
  <si>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</si>
  <si>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</si>
  <si>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</si>
  <si>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</si>
  <si>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</si>
  <si>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</si>
  <si>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</si>
  <si>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</si>
  <si>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</si>
  <si>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</si>
  <si>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</si>
  <si>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</si>
  <si>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</si>
  <si>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</si>
  <si>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</si>
  <si>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</si>
  <si>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</si>
  <si>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</si>
  <si>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</si>
  <si>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</si>
  <si>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</si>
  <si>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</si>
  <si>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</si>
  <si>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</si>
  <si>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</si>
  <si>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</si>
  <si>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</si>
  <si>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</si>
  <si>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</si>
  <si>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</si>
  <si>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</si>
  <si>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</si>
  <si>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</si>
  <si>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</si>
  <si>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</si>
  <si>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</si>
  <si>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</si>
  <si>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</si>
  <si>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</si>
  <si>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</si>
  <si>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</si>
  <si>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</si>
  <si>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</si>
  <si>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</si>
  <si>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</si>
  <si>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</si>
  <si>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</si>
  <si>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</si>
  <si>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</si>
  <si>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</si>
  <si>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</si>
  <si>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</si>
  <si>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</si>
  <si>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</si>
  <si>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</si>
  <si>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</si>
  <si>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</si>
  <si>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</si>
  <si>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</si>
  <si>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</si>
  <si>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</si>
  <si>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</si>
  <si>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</si>
  <si>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</si>
  <si>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</si>
  <si>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</si>
  <si>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</si>
  <si>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</si>
  <si>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</si>
  <si>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</si>
  <si>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</si>
  <si>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</si>
  <si>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</si>
  <si>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</si>
  <si>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</si>
  <si>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</si>
  <si>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</si>
  <si>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</si>
  <si>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</si>
  <si>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</si>
  <si>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</si>
  <si>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</si>
  <si>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</si>
  <si>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</si>
  <si>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</si>
  <si>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</si>
  <si>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</si>
  <si>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</si>
  <si>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</si>
  <si>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</si>
  <si>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</si>
  <si>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</si>
  <si>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</si>
  <si>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</si>
  <si>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</si>
  <si>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</si>
  <si>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</si>
  <si>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</si>
  <si>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</si>
  <si>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</si>
  <si>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</si>
  <si>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</si>
  <si>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</si>
  <si>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</si>
  <si>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</si>
  <si>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</si>
  <si>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</si>
  <si>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</si>
  <si>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</si>
  <si>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</si>
  <si>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</si>
  <si>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</si>
  <si>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</si>
  <si>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</si>
  <si>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</si>
  <si>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</si>
  <si>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</si>
  <si>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</si>
  <si>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</si>
  <si>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</si>
  <si>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</si>
  <si>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</si>
  <si>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</si>
  <si>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</si>
  <si>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</si>
  <si>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</si>
  <si>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</si>
  <si>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</si>
  <si>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</si>
  <si>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</si>
  <si>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</si>
  <si>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</si>
  <si>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</si>
  <si>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</si>
  <si>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</si>
  <si>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</si>
  <si>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</si>
  <si>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</si>
  <si>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</si>
  <si>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</si>
  <si>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</si>
  <si>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</si>
  <si>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</si>
  <si>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</si>
  <si>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</si>
  <si>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</si>
  <si>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</si>
  <si>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</si>
  <si>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</si>
  <si>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</si>
  <si>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</si>
  <si>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</si>
  <si>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</si>
  <si>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</si>
  <si>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</si>
  <si>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</si>
  <si>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</si>
  <si>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</si>
  <si>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</si>
  <si>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</si>
  <si>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</si>
  <si>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</si>
  <si>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</si>
  <si>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</si>
  <si>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empid</t>
  </si>
  <si>
    <t>salary</t>
  </si>
  <si>
    <t>Name</t>
  </si>
  <si>
    <t>Index match</t>
  </si>
  <si>
    <t>Index +match</t>
  </si>
  <si>
    <t>Xlookuop</t>
  </si>
  <si>
    <t>bonus</t>
  </si>
  <si>
    <t>Range</t>
  </si>
  <si>
    <t xml:space="preserve">In lookup values we need to compare should be in ascedning order </t>
  </si>
  <si>
    <t>range(G16:H20)</t>
  </si>
  <si>
    <t>job 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</si>
</sst>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6" formatCode="_-[$$-409]* #,##0.00_ ;_-[$$-409]* \-#,##0.00\ ;_-[$$-409]* &quot;-&quot;??_ ;_-@_ 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64" fontId="0" fillId="0" borderId="7" xfId="0" applyNumberFormat="1" applyBorder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6" fontId="0" fillId="0" borderId="0" xfId="0" applyNumberFormat="1"/>
    <xf numFmtId="9" fontId="0" fillId="0" borderId="0" xfId="1" applyFont="1"/>
    <xf numFmtId="167" fontId="0" fillId="0" borderId="0" xfId="0" applyNumberForma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4" borderId="8" xfId="0" applyFill="1" applyBorder="1"/>
    <xf numFmtId="0" fontId="2" fillId="0" borderId="0" xfId="0" applyFont="1"/>
    <xf numFmtId="3" fontId="0" fillId="0" borderId="0" xfId="0" applyNumberFormat="1"/>
    <xf numFmtId="0" fontId="0" fillId="0" borderId="8" xfId="0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2"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8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8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21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20"/>
    <tableColumn id="10" xr3:uid="{CA3B0D4F-FCC2-4967-BC8E-979F23AA32F2}" name="Annual Salary" dataDxfId="19"/>
    <tableColumn id="11" xr3:uid="{84DC6F9B-C840-4378-9E1C-BEB4EB18E284}" name="Bonus %" dataDxfId="18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B62F29-0C64-42DF-B105-C828D6BB2581}" name="Table3" displayName="Table3" ref="A30:I57" totalsRowShown="0" headerRowDxfId="16" tableBorderDxfId="15">
  <autoFilter ref="A30:I57" xr:uid="{3EB62F29-0C64-42DF-B105-C828D6BB2581}"/>
  <tableColumns count="9">
    <tableColumn id="1" xr3:uid="{24CB9CAC-2439-48A9-8D96-FC848CEB436F}" name="EEID" dataDxfId="14"/>
    <tableColumn id="2" xr3:uid="{525CA5F4-2E8D-47D5-82F2-1B491FA67231}" name="Full Name" dataDxfId="13"/>
    <tableColumn id="3" xr3:uid="{956059CE-A8CB-4E82-99DB-CC8E833F6DB9}" name="Job Title" dataDxfId="12"/>
    <tableColumn id="4" xr3:uid="{8613B0A2-1771-41BF-9353-0AAFA66765A9}" name="Business Unit" dataDxfId="11"/>
    <tableColumn id="5" xr3:uid="{2D660878-0EDD-494A-89E8-45B9731ED0A0}" name="Gender" dataDxfId="10"/>
    <tableColumn id="6" xr3:uid="{A36BF8A5-B595-4869-9DB8-9D51F856FAAB}" name="Ethnicity" dataDxfId="9"/>
    <tableColumn id="7" xr3:uid="{B49C824C-FB73-4EF1-B56F-9551FE3D9207}" name="Age" dataDxfId="8"/>
    <tableColumn id="8" xr3:uid="{124B9FDD-2633-4C0E-A0C3-4C4B36C5F685}" name="Hire Date" dataDxfId="7"/>
    <tableColumn id="9" xr3:uid="{BDE701CC-2198-41AA-944A-1A54A698302D}" name="Annual Salary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02F159-B1D2-4A66-8D9E-8CDA8FE15430}" name="Table4" displayName="Table4" ref="A1:D12" totalsRowShown="0" headerRowDxfId="5" tableBorderDxfId="4">
  <autoFilter ref="A1:D12" xr:uid="{BD02F159-B1D2-4A66-8D9E-8CDA8FE15430}"/>
  <sortState xmlns:xlrd2="http://schemas.microsoft.com/office/spreadsheetml/2017/richdata2" ref="A2:D12">
    <sortCondition ref="D1:D12"/>
  </sortState>
  <tableColumns count="4">
    <tableColumn id="1" xr3:uid="{E0AC98B4-60D6-437D-9DD7-04EFA54B2646}" name="EEID" dataDxfId="3"/>
    <tableColumn id="2" xr3:uid="{071F26C8-9C02-45FB-B607-F675D70DC52F}" name="Full Name" dataDxfId="2"/>
    <tableColumn id="3" xr3:uid="{E6AC9055-DB5B-4C89-9346-AF3566546B09}" name="Job Title" dataDxfId="1"/>
    <tableColumn id="4" xr3:uid="{69513316-E6E9-4651-87C9-A7F939C0FD47}" name="Annual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zoomScale="115" zoomScaleNormal="115" workbookViewId="0">
      <selection activeCell="P19" sqref="P19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6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6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6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6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6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6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6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6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6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6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6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P11">
        <f>VLOOKUP(A5,TBL_Employees[],10,)</f>
        <v>84913</v>
      </c>
    </row>
    <row r="12" spans="1:16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6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6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6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6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DB73-3BD1-43C2-BBFC-F9AE78350532}">
  <dimension ref="A1:N57"/>
  <sheetViews>
    <sheetView zoomScale="115" zoomScaleNormal="115" workbookViewId="0">
      <selection activeCell="I1" sqref="I1:I7"/>
    </sheetView>
  </sheetViews>
  <sheetFormatPr defaultRowHeight="14.4" x14ac:dyDescent="0.3"/>
  <cols>
    <col min="2" max="2" width="15.77734375" customWidth="1"/>
    <col min="3" max="3" width="25.5546875" bestFit="1" customWidth="1"/>
    <col min="4" max="4" width="23.21875" bestFit="1" customWidth="1"/>
    <col min="5" max="5" width="8.88671875" customWidth="1"/>
    <col min="6" max="6" width="9.88671875" customWidth="1"/>
    <col min="7" max="7" width="12.33203125" customWidth="1"/>
    <col min="8" max="8" width="10.77734375" bestFit="1" customWidth="1"/>
    <col min="9" max="9" width="14" customWidth="1"/>
    <col min="11" max="11" width="15.44140625" bestFit="1" customWidth="1"/>
    <col min="12" max="12" width="15.33203125" customWidth="1"/>
    <col min="13" max="13" width="10.21875" bestFit="1" customWidth="1"/>
  </cols>
  <sheetData>
    <row r="1" spans="1:14" x14ac:dyDescent="0.3">
      <c r="A1" s="12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</row>
    <row r="2" spans="1:14" x14ac:dyDescent="0.3">
      <c r="A2" s="8" t="s">
        <v>410</v>
      </c>
      <c r="B2" s="9" t="s">
        <v>411</v>
      </c>
      <c r="C2" s="9" t="s">
        <v>61</v>
      </c>
      <c r="D2" s="9" t="s">
        <v>16</v>
      </c>
      <c r="E2" s="9" t="s">
        <v>17</v>
      </c>
      <c r="F2" s="9" t="s">
        <v>47</v>
      </c>
      <c r="G2" s="9">
        <v>55</v>
      </c>
      <c r="H2" s="10">
        <v>42468</v>
      </c>
      <c r="I2" s="11">
        <v>141604</v>
      </c>
    </row>
    <row r="3" spans="1:14" x14ac:dyDescent="0.3">
      <c r="A3" s="8" t="s">
        <v>412</v>
      </c>
      <c r="B3" s="9" t="s">
        <v>413</v>
      </c>
      <c r="C3" s="9" t="s">
        <v>55</v>
      </c>
      <c r="D3" s="9" t="s">
        <v>36</v>
      </c>
      <c r="E3" s="9" t="s">
        <v>28</v>
      </c>
      <c r="F3" s="9" t="s">
        <v>24</v>
      </c>
      <c r="G3" s="9">
        <v>59</v>
      </c>
      <c r="H3" s="10">
        <v>35763</v>
      </c>
      <c r="I3" s="11">
        <v>99975</v>
      </c>
    </row>
    <row r="4" spans="1:14" x14ac:dyDescent="0.3">
      <c r="A4" s="8" t="s">
        <v>57</v>
      </c>
      <c r="B4" s="9" t="s">
        <v>414</v>
      </c>
      <c r="C4" s="9" t="s">
        <v>40</v>
      </c>
      <c r="D4" s="9" t="s">
        <v>44</v>
      </c>
      <c r="E4" s="9" t="s">
        <v>17</v>
      </c>
      <c r="F4" s="9" t="s">
        <v>18</v>
      </c>
      <c r="G4" s="9">
        <v>50</v>
      </c>
      <c r="H4" s="10">
        <v>39016</v>
      </c>
      <c r="I4" s="11">
        <v>163099</v>
      </c>
    </row>
    <row r="5" spans="1:14" x14ac:dyDescent="0.3">
      <c r="A5" s="8" t="s">
        <v>100</v>
      </c>
      <c r="B5" s="9" t="s">
        <v>415</v>
      </c>
      <c r="C5" s="9" t="s">
        <v>56</v>
      </c>
      <c r="D5" s="9" t="s">
        <v>36</v>
      </c>
      <c r="E5" s="9" t="s">
        <v>17</v>
      </c>
      <c r="F5" s="9" t="s">
        <v>18</v>
      </c>
      <c r="G5" s="9">
        <v>26</v>
      </c>
      <c r="H5" s="10">
        <v>43735</v>
      </c>
      <c r="I5" s="11">
        <v>84913</v>
      </c>
    </row>
    <row r="6" spans="1:14" x14ac:dyDescent="0.3">
      <c r="A6" s="8" t="s">
        <v>362</v>
      </c>
      <c r="B6" s="9" t="s">
        <v>416</v>
      </c>
      <c r="C6" s="9" t="s">
        <v>42</v>
      </c>
      <c r="D6" s="9" t="s">
        <v>36</v>
      </c>
      <c r="E6" s="9" t="s">
        <v>28</v>
      </c>
      <c r="F6" s="9" t="s">
        <v>24</v>
      </c>
      <c r="G6" s="9">
        <v>55</v>
      </c>
      <c r="H6" s="10">
        <v>35023</v>
      </c>
      <c r="I6" s="11">
        <v>95409</v>
      </c>
    </row>
    <row r="7" spans="1:14" x14ac:dyDescent="0.3">
      <c r="A7" s="8" t="s">
        <v>417</v>
      </c>
      <c r="B7" s="9" t="s">
        <v>418</v>
      </c>
      <c r="C7" s="9" t="s">
        <v>94</v>
      </c>
      <c r="D7" s="9" t="s">
        <v>32</v>
      </c>
      <c r="E7" s="9" t="s">
        <v>28</v>
      </c>
      <c r="F7" s="9" t="s">
        <v>24</v>
      </c>
      <c r="G7" s="9">
        <v>57</v>
      </c>
      <c r="H7" s="10">
        <v>42759</v>
      </c>
      <c r="I7" s="11">
        <v>50994</v>
      </c>
    </row>
    <row r="8" spans="1:14" x14ac:dyDescent="0.3">
      <c r="A8" s="8" t="s">
        <v>99</v>
      </c>
      <c r="B8" s="9" t="s">
        <v>257</v>
      </c>
      <c r="C8" s="9" t="s">
        <v>62</v>
      </c>
      <c r="D8" s="9" t="s">
        <v>32</v>
      </c>
      <c r="E8" s="9" t="s">
        <v>17</v>
      </c>
      <c r="F8" s="9" t="s">
        <v>18</v>
      </c>
      <c r="G8" s="9">
        <v>27</v>
      </c>
      <c r="H8" s="10">
        <v>44013</v>
      </c>
      <c r="I8" s="11">
        <v>119746</v>
      </c>
    </row>
    <row r="9" spans="1:14" x14ac:dyDescent="0.3">
      <c r="A9" s="8" t="s">
        <v>296</v>
      </c>
      <c r="B9" s="9" t="s">
        <v>419</v>
      </c>
      <c r="C9" s="9" t="s">
        <v>68</v>
      </c>
      <c r="D9" s="9" t="s">
        <v>36</v>
      </c>
      <c r="E9" s="9" t="s">
        <v>28</v>
      </c>
      <c r="F9" s="9" t="s">
        <v>47</v>
      </c>
      <c r="G9" s="9">
        <v>25</v>
      </c>
      <c r="H9" s="10">
        <v>43967</v>
      </c>
      <c r="I9" s="11">
        <v>41336</v>
      </c>
    </row>
    <row r="10" spans="1:14" x14ac:dyDescent="0.3">
      <c r="A10" s="8" t="s">
        <v>420</v>
      </c>
      <c r="B10" s="9" t="s">
        <v>421</v>
      </c>
      <c r="C10" s="9" t="s">
        <v>62</v>
      </c>
      <c r="D10" s="9" t="s">
        <v>36</v>
      </c>
      <c r="E10" s="9" t="s">
        <v>28</v>
      </c>
      <c r="F10" s="9" t="s">
        <v>18</v>
      </c>
      <c r="G10" s="9">
        <v>29</v>
      </c>
      <c r="H10" s="10">
        <v>43490</v>
      </c>
      <c r="I10" s="11">
        <v>113527</v>
      </c>
    </row>
    <row r="11" spans="1:14" x14ac:dyDescent="0.3">
      <c r="A11" s="8" t="s">
        <v>422</v>
      </c>
      <c r="B11" s="9" t="s">
        <v>423</v>
      </c>
      <c r="C11" s="9" t="s">
        <v>42</v>
      </c>
      <c r="D11" s="9" t="s">
        <v>44</v>
      </c>
      <c r="E11" s="9" t="s">
        <v>17</v>
      </c>
      <c r="F11" s="9" t="s">
        <v>18</v>
      </c>
      <c r="G11" s="9">
        <v>34</v>
      </c>
      <c r="H11" s="10">
        <v>43264</v>
      </c>
      <c r="I11" s="11">
        <v>77203</v>
      </c>
    </row>
    <row r="12" spans="1:14" x14ac:dyDescent="0.3">
      <c r="A12" s="8" t="s">
        <v>174</v>
      </c>
      <c r="B12" s="9" t="s">
        <v>424</v>
      </c>
      <c r="C12" s="9" t="s">
        <v>61</v>
      </c>
      <c r="D12" s="9" t="s">
        <v>36</v>
      </c>
      <c r="E12" s="9" t="s">
        <v>17</v>
      </c>
      <c r="F12" s="9" t="s">
        <v>24</v>
      </c>
      <c r="G12" s="9">
        <v>36</v>
      </c>
      <c r="H12" s="10">
        <v>39855</v>
      </c>
      <c r="I12" s="11">
        <v>157333</v>
      </c>
      <c r="K12" t="s">
        <v>1983</v>
      </c>
      <c r="L12" t="s">
        <v>1984</v>
      </c>
      <c r="M12" t="s">
        <v>1985</v>
      </c>
    </row>
    <row r="13" spans="1:14" x14ac:dyDescent="0.3">
      <c r="A13" s="8" t="s">
        <v>425</v>
      </c>
      <c r="B13" s="9" t="s">
        <v>426</v>
      </c>
      <c r="C13" s="9" t="s">
        <v>84</v>
      </c>
      <c r="D13" s="9" t="s">
        <v>44</v>
      </c>
      <c r="E13" s="9" t="s">
        <v>17</v>
      </c>
      <c r="F13" s="9" t="s">
        <v>18</v>
      </c>
      <c r="G13" s="9">
        <v>27</v>
      </c>
      <c r="H13" s="10">
        <v>44490</v>
      </c>
      <c r="I13" s="11">
        <v>109851</v>
      </c>
      <c r="K13" t="s">
        <v>174</v>
      </c>
      <c r="L13" s="14">
        <f>VLOOKUP(K13,A2:I28,9,FALSE)</f>
        <v>157333</v>
      </c>
      <c r="M13" t="s">
        <v>411</v>
      </c>
      <c r="N13">
        <f>VLOOKUP(M13,B2:I28,8,FALSE)</f>
        <v>141604</v>
      </c>
    </row>
    <row r="14" spans="1:14" x14ac:dyDescent="0.3">
      <c r="A14" s="8" t="s">
        <v>46</v>
      </c>
      <c r="B14" s="9" t="s">
        <v>427</v>
      </c>
      <c r="C14" s="9" t="s">
        <v>62</v>
      </c>
      <c r="D14" s="9" t="s">
        <v>36</v>
      </c>
      <c r="E14" s="9" t="s">
        <v>28</v>
      </c>
      <c r="F14" s="9" t="s">
        <v>18</v>
      </c>
      <c r="G14" s="9">
        <v>59</v>
      </c>
      <c r="H14" s="10">
        <v>36233</v>
      </c>
      <c r="I14" s="11">
        <v>105086</v>
      </c>
      <c r="K14" t="s">
        <v>432</v>
      </c>
      <c r="L14" s="14">
        <f>VLOOKUP(K14,A3:I29,9,FALSE)</f>
        <v>249270</v>
      </c>
    </row>
    <row r="15" spans="1:14" x14ac:dyDescent="0.3">
      <c r="A15" s="8" t="s">
        <v>428</v>
      </c>
      <c r="B15" s="9" t="s">
        <v>429</v>
      </c>
      <c r="C15" s="9" t="s">
        <v>61</v>
      </c>
      <c r="D15" s="9" t="s">
        <v>16</v>
      </c>
      <c r="E15" s="9" t="s">
        <v>17</v>
      </c>
      <c r="F15" s="9" t="s">
        <v>24</v>
      </c>
      <c r="G15" s="9">
        <v>51</v>
      </c>
      <c r="H15" s="10">
        <v>44357</v>
      </c>
      <c r="I15" s="11">
        <v>146742</v>
      </c>
      <c r="K15" s="8" t="s">
        <v>46</v>
      </c>
      <c r="L15">
        <f>VLOOKUP(K15,A2:I28,9,FALSE)</f>
        <v>105086</v>
      </c>
    </row>
    <row r="16" spans="1:14" x14ac:dyDescent="0.3">
      <c r="A16" s="8" t="s">
        <v>430</v>
      </c>
      <c r="B16" s="9" t="s">
        <v>431</v>
      </c>
      <c r="C16" s="9" t="s">
        <v>42</v>
      </c>
      <c r="D16" s="9" t="s">
        <v>44</v>
      </c>
      <c r="E16" s="9" t="s">
        <v>28</v>
      </c>
      <c r="F16" s="9" t="s">
        <v>24</v>
      </c>
      <c r="G16" s="9">
        <v>31</v>
      </c>
      <c r="H16" s="10">
        <v>43043</v>
      </c>
      <c r="I16" s="11">
        <v>97078</v>
      </c>
      <c r="K16" t="s">
        <v>1986</v>
      </c>
    </row>
    <row r="17" spans="1:12" x14ac:dyDescent="0.3">
      <c r="A17" s="8" t="s">
        <v>432</v>
      </c>
      <c r="B17" s="9" t="s">
        <v>433</v>
      </c>
      <c r="C17" s="9" t="s">
        <v>14</v>
      </c>
      <c r="D17" s="9" t="s">
        <v>16</v>
      </c>
      <c r="E17" s="9" t="s">
        <v>17</v>
      </c>
      <c r="F17" s="9" t="s">
        <v>24</v>
      </c>
      <c r="G17" s="9">
        <v>41</v>
      </c>
      <c r="H17" s="10">
        <v>41346</v>
      </c>
      <c r="I17" s="11">
        <v>249270</v>
      </c>
      <c r="K17" s="16"/>
      <c r="L17" t="s">
        <v>1987</v>
      </c>
    </row>
    <row r="18" spans="1:12" x14ac:dyDescent="0.3">
      <c r="A18" s="8" t="s">
        <v>434</v>
      </c>
      <c r="B18" s="9" t="s">
        <v>435</v>
      </c>
      <c r="C18" s="9" t="s">
        <v>40</v>
      </c>
      <c r="D18" s="9" t="s">
        <v>16</v>
      </c>
      <c r="E18" s="9" t="s">
        <v>17</v>
      </c>
      <c r="F18" s="9" t="s">
        <v>47</v>
      </c>
      <c r="G18" s="9">
        <v>65</v>
      </c>
      <c r="H18" s="10">
        <v>37319</v>
      </c>
      <c r="I18" s="11">
        <v>175837</v>
      </c>
      <c r="K18" s="11">
        <v>146742</v>
      </c>
      <c r="L18" t="str">
        <f>INDEX(B2:B28,MATCH(K18,I2:I28,0))</f>
        <v>Everleigh Ng</v>
      </c>
    </row>
    <row r="19" spans="1:12" x14ac:dyDescent="0.3">
      <c r="A19" s="8" t="s">
        <v>436</v>
      </c>
      <c r="B19" s="9" t="s">
        <v>437</v>
      </c>
      <c r="C19" s="9" t="s">
        <v>61</v>
      </c>
      <c r="D19" s="9" t="s">
        <v>44</v>
      </c>
      <c r="E19" s="9" t="s">
        <v>17</v>
      </c>
      <c r="F19" s="9" t="s">
        <v>51</v>
      </c>
      <c r="G19" s="9">
        <v>64</v>
      </c>
      <c r="H19" s="10">
        <v>37956</v>
      </c>
      <c r="I19" s="11">
        <v>154828</v>
      </c>
      <c r="L19" t="str">
        <f>INDEX(B2:B28,14)</f>
        <v>Everleigh Ng</v>
      </c>
    </row>
    <row r="20" spans="1:12" x14ac:dyDescent="0.3">
      <c r="A20" s="8" t="s">
        <v>438</v>
      </c>
      <c r="B20" s="9" t="s">
        <v>439</v>
      </c>
      <c r="C20" s="9" t="s">
        <v>40</v>
      </c>
      <c r="D20" s="9" t="s">
        <v>32</v>
      </c>
      <c r="E20" s="9" t="s">
        <v>28</v>
      </c>
      <c r="F20" s="9" t="s">
        <v>18</v>
      </c>
      <c r="G20" s="9">
        <v>64</v>
      </c>
      <c r="H20" s="10">
        <v>41581</v>
      </c>
      <c r="I20" s="11">
        <v>186503</v>
      </c>
    </row>
    <row r="21" spans="1:12" x14ac:dyDescent="0.3">
      <c r="A21" s="8" t="s">
        <v>369</v>
      </c>
      <c r="B21" s="9" t="s">
        <v>440</v>
      </c>
      <c r="C21" s="9" t="s">
        <v>40</v>
      </c>
      <c r="D21" s="9" t="s">
        <v>16</v>
      </c>
      <c r="E21" s="9" t="s">
        <v>28</v>
      </c>
      <c r="F21" s="9" t="s">
        <v>24</v>
      </c>
      <c r="G21" s="9">
        <v>45</v>
      </c>
      <c r="H21" s="10">
        <v>37446</v>
      </c>
      <c r="I21" s="11">
        <v>166331</v>
      </c>
      <c r="K21" t="s">
        <v>1988</v>
      </c>
    </row>
    <row r="22" spans="1:12" x14ac:dyDescent="0.3">
      <c r="A22" s="8" t="s">
        <v>382</v>
      </c>
      <c r="B22" s="9" t="s">
        <v>441</v>
      </c>
      <c r="C22" s="9" t="s">
        <v>61</v>
      </c>
      <c r="D22" s="9" t="s">
        <v>36</v>
      </c>
      <c r="E22" s="9" t="s">
        <v>28</v>
      </c>
      <c r="F22" s="9" t="s">
        <v>51</v>
      </c>
      <c r="G22" s="9">
        <v>56</v>
      </c>
      <c r="H22" s="10">
        <v>40917</v>
      </c>
      <c r="I22" s="11">
        <v>146140</v>
      </c>
      <c r="K22" s="11">
        <v>41336</v>
      </c>
      <c r="L22" t="str">
        <f>_xlfn.XLOOKUP(K22,I2:I28,B2:B28)</f>
        <v>Luke Martin</v>
      </c>
    </row>
    <row r="23" spans="1:12" x14ac:dyDescent="0.3">
      <c r="A23" s="8" t="s">
        <v>340</v>
      </c>
      <c r="B23" s="9" t="s">
        <v>442</v>
      </c>
      <c r="C23" s="9" t="s">
        <v>40</v>
      </c>
      <c r="D23" s="9" t="s">
        <v>36</v>
      </c>
      <c r="E23" s="9" t="s">
        <v>17</v>
      </c>
      <c r="F23" s="9" t="s">
        <v>51</v>
      </c>
      <c r="G23" s="9">
        <v>36</v>
      </c>
      <c r="H23" s="10">
        <v>44288</v>
      </c>
      <c r="I23" s="11">
        <v>151703</v>
      </c>
    </row>
    <row r="24" spans="1:12" x14ac:dyDescent="0.3">
      <c r="A24" s="8" t="s">
        <v>443</v>
      </c>
      <c r="B24" s="9" t="s">
        <v>444</v>
      </c>
      <c r="C24" s="9" t="s">
        <v>40</v>
      </c>
      <c r="D24" s="9" t="s">
        <v>16</v>
      </c>
      <c r="E24" s="9" t="s">
        <v>28</v>
      </c>
      <c r="F24" s="9" t="s">
        <v>51</v>
      </c>
      <c r="G24" s="9">
        <v>59</v>
      </c>
      <c r="H24" s="10">
        <v>37400</v>
      </c>
      <c r="I24" s="11">
        <v>172787</v>
      </c>
    </row>
    <row r="25" spans="1:12" x14ac:dyDescent="0.3">
      <c r="A25" s="8" t="s">
        <v>445</v>
      </c>
      <c r="B25" s="9" t="s">
        <v>446</v>
      </c>
      <c r="C25" s="9" t="s">
        <v>68</v>
      </c>
      <c r="D25" s="9" t="s">
        <v>44</v>
      </c>
      <c r="E25" s="9" t="s">
        <v>28</v>
      </c>
      <c r="F25" s="9" t="s">
        <v>18</v>
      </c>
      <c r="G25" s="9">
        <v>37</v>
      </c>
      <c r="H25" s="10">
        <v>43713</v>
      </c>
      <c r="I25" s="11">
        <v>49998</v>
      </c>
    </row>
    <row r="26" spans="1:12" x14ac:dyDescent="0.3">
      <c r="A26" s="8" t="s">
        <v>231</v>
      </c>
      <c r="B26" s="9" t="s">
        <v>447</v>
      </c>
      <c r="C26" s="9" t="s">
        <v>14</v>
      </c>
      <c r="D26" s="9" t="s">
        <v>44</v>
      </c>
      <c r="E26" s="9" t="s">
        <v>28</v>
      </c>
      <c r="F26" s="9" t="s">
        <v>24</v>
      </c>
      <c r="G26" s="9">
        <v>44</v>
      </c>
      <c r="H26" s="10">
        <v>41700</v>
      </c>
      <c r="I26" s="11">
        <v>207172</v>
      </c>
    </row>
    <row r="27" spans="1:12" x14ac:dyDescent="0.3">
      <c r="A27" s="8" t="s">
        <v>448</v>
      </c>
      <c r="B27" s="9" t="s">
        <v>449</v>
      </c>
      <c r="C27" s="9" t="s">
        <v>40</v>
      </c>
      <c r="D27" s="9" t="s">
        <v>44</v>
      </c>
      <c r="E27" s="9" t="s">
        <v>28</v>
      </c>
      <c r="F27" s="9" t="s">
        <v>47</v>
      </c>
      <c r="G27" s="9">
        <v>41</v>
      </c>
      <c r="H27" s="10">
        <v>42111</v>
      </c>
      <c r="I27" s="11">
        <v>152239</v>
      </c>
    </row>
    <row r="28" spans="1:12" x14ac:dyDescent="0.3">
      <c r="A28" s="8" t="s">
        <v>87</v>
      </c>
      <c r="B28" s="9" t="s">
        <v>450</v>
      </c>
      <c r="C28" s="9" t="s">
        <v>30</v>
      </c>
      <c r="D28" s="9" t="s">
        <v>32</v>
      </c>
      <c r="E28" s="9" t="s">
        <v>17</v>
      </c>
      <c r="F28" s="9" t="s">
        <v>51</v>
      </c>
      <c r="G28" s="9">
        <v>56</v>
      </c>
      <c r="H28" s="10">
        <v>38388</v>
      </c>
      <c r="I28" s="11">
        <v>98581</v>
      </c>
    </row>
    <row r="30" spans="1:12" x14ac:dyDescent="0.3">
      <c r="A30" s="17" t="s">
        <v>0</v>
      </c>
      <c r="B30" s="18" t="s">
        <v>1</v>
      </c>
      <c r="C30" s="18" t="s">
        <v>2</v>
      </c>
      <c r="D30" s="18" t="s">
        <v>4</v>
      </c>
      <c r="E30" s="18" t="s">
        <v>5</v>
      </c>
      <c r="F30" s="18" t="s">
        <v>6</v>
      </c>
      <c r="G30" s="18" t="s">
        <v>7</v>
      </c>
      <c r="H30" s="18" t="s">
        <v>8</v>
      </c>
      <c r="I30" s="18" t="s">
        <v>9</v>
      </c>
    </row>
    <row r="31" spans="1:12" x14ac:dyDescent="0.3">
      <c r="A31" s="9" t="s">
        <v>410</v>
      </c>
      <c r="B31" s="9" t="s">
        <v>411</v>
      </c>
      <c r="C31" s="9" t="s">
        <v>61</v>
      </c>
      <c r="D31" s="9" t="s">
        <v>16</v>
      </c>
      <c r="E31" s="9" t="s">
        <v>17</v>
      </c>
      <c r="F31" s="9" t="s">
        <v>47</v>
      </c>
      <c r="G31" s="9">
        <v>55</v>
      </c>
      <c r="H31" s="10">
        <v>42468</v>
      </c>
      <c r="I31" s="11">
        <v>141604</v>
      </c>
    </row>
    <row r="32" spans="1:12" x14ac:dyDescent="0.3">
      <c r="A32" s="9" t="s">
        <v>412</v>
      </c>
      <c r="B32" s="9" t="s">
        <v>413</v>
      </c>
      <c r="C32" s="9" t="s">
        <v>55</v>
      </c>
      <c r="D32" s="9" t="s">
        <v>36</v>
      </c>
      <c r="E32" s="9" t="s">
        <v>28</v>
      </c>
      <c r="F32" s="9" t="s">
        <v>24</v>
      </c>
      <c r="G32" s="9">
        <v>59</v>
      </c>
      <c r="H32" s="10">
        <v>35763</v>
      </c>
      <c r="I32" s="11">
        <v>99975</v>
      </c>
      <c r="K32" s="19" t="s">
        <v>412</v>
      </c>
      <c r="L32">
        <f>VLOOKUP(K32,Table3[],9,)</f>
        <v>99975</v>
      </c>
    </row>
    <row r="33" spans="1:9" x14ac:dyDescent="0.3">
      <c r="A33" s="9" t="s">
        <v>57</v>
      </c>
      <c r="B33" s="9" t="s">
        <v>414</v>
      </c>
      <c r="C33" s="9" t="s">
        <v>40</v>
      </c>
      <c r="D33" s="9" t="s">
        <v>44</v>
      </c>
      <c r="E33" s="9" t="s">
        <v>17</v>
      </c>
      <c r="F33" s="9" t="s">
        <v>18</v>
      </c>
      <c r="G33" s="9">
        <v>50</v>
      </c>
      <c r="H33" s="10">
        <v>39016</v>
      </c>
      <c r="I33" s="11">
        <v>163099</v>
      </c>
    </row>
    <row r="34" spans="1:9" x14ac:dyDescent="0.3">
      <c r="A34" s="9" t="s">
        <v>100</v>
      </c>
      <c r="B34" s="9" t="s">
        <v>415</v>
      </c>
      <c r="C34" s="9" t="s">
        <v>56</v>
      </c>
      <c r="D34" s="9" t="s">
        <v>36</v>
      </c>
      <c r="E34" s="9" t="s">
        <v>17</v>
      </c>
      <c r="F34" s="9" t="s">
        <v>18</v>
      </c>
      <c r="G34" s="9">
        <v>26</v>
      </c>
      <c r="H34" s="10">
        <v>43735</v>
      </c>
      <c r="I34" s="11">
        <v>84913</v>
      </c>
    </row>
    <row r="35" spans="1:9" x14ac:dyDescent="0.3">
      <c r="A35" s="9" t="s">
        <v>362</v>
      </c>
      <c r="B35" s="9" t="s">
        <v>416</v>
      </c>
      <c r="C35" s="9" t="s">
        <v>42</v>
      </c>
      <c r="D35" s="9" t="s">
        <v>36</v>
      </c>
      <c r="E35" s="9" t="s">
        <v>28</v>
      </c>
      <c r="F35" s="9" t="s">
        <v>24</v>
      </c>
      <c r="G35" s="9">
        <v>55</v>
      </c>
      <c r="H35" s="10">
        <v>35023</v>
      </c>
      <c r="I35" s="11">
        <v>95409</v>
      </c>
    </row>
    <row r="36" spans="1:9" x14ac:dyDescent="0.3">
      <c r="A36" s="9" t="s">
        <v>417</v>
      </c>
      <c r="B36" s="9" t="s">
        <v>418</v>
      </c>
      <c r="C36" s="9" t="s">
        <v>94</v>
      </c>
      <c r="D36" s="9" t="s">
        <v>32</v>
      </c>
      <c r="E36" s="9" t="s">
        <v>28</v>
      </c>
      <c r="F36" s="9" t="s">
        <v>24</v>
      </c>
      <c r="G36" s="9">
        <v>57</v>
      </c>
      <c r="H36" s="10">
        <v>42759</v>
      </c>
      <c r="I36" s="11">
        <v>50994</v>
      </c>
    </row>
    <row r="37" spans="1:9" x14ac:dyDescent="0.3">
      <c r="A37" s="9" t="s">
        <v>99</v>
      </c>
      <c r="B37" s="9" t="s">
        <v>257</v>
      </c>
      <c r="C37" s="9" t="s">
        <v>62</v>
      </c>
      <c r="D37" s="9" t="s">
        <v>32</v>
      </c>
      <c r="E37" s="9" t="s">
        <v>17</v>
      </c>
      <c r="F37" s="9" t="s">
        <v>18</v>
      </c>
      <c r="G37" s="9">
        <v>27</v>
      </c>
      <c r="H37" s="10">
        <v>44013</v>
      </c>
      <c r="I37" s="11">
        <v>119746</v>
      </c>
    </row>
    <row r="38" spans="1:9" x14ac:dyDescent="0.3">
      <c r="A38" s="9" t="s">
        <v>296</v>
      </c>
      <c r="B38" s="9" t="s">
        <v>419</v>
      </c>
      <c r="C38" s="9" t="s">
        <v>68</v>
      </c>
      <c r="D38" s="9" t="s">
        <v>36</v>
      </c>
      <c r="E38" s="9" t="s">
        <v>28</v>
      </c>
      <c r="F38" s="9" t="s">
        <v>47</v>
      </c>
      <c r="G38" s="9">
        <v>25</v>
      </c>
      <c r="H38" s="10">
        <v>43967</v>
      </c>
      <c r="I38" s="11">
        <v>41336</v>
      </c>
    </row>
    <row r="39" spans="1:9" x14ac:dyDescent="0.3">
      <c r="A39" s="9" t="s">
        <v>420</v>
      </c>
      <c r="B39" s="9" t="s">
        <v>421</v>
      </c>
      <c r="C39" s="9" t="s">
        <v>62</v>
      </c>
      <c r="D39" s="9" t="s">
        <v>36</v>
      </c>
      <c r="E39" s="9" t="s">
        <v>28</v>
      </c>
      <c r="F39" s="9" t="s">
        <v>18</v>
      </c>
      <c r="G39" s="9">
        <v>29</v>
      </c>
      <c r="H39" s="10">
        <v>43490</v>
      </c>
      <c r="I39" s="11">
        <v>113527</v>
      </c>
    </row>
    <row r="40" spans="1:9" x14ac:dyDescent="0.3">
      <c r="A40" s="9" t="s">
        <v>422</v>
      </c>
      <c r="B40" s="9" t="s">
        <v>423</v>
      </c>
      <c r="C40" s="9" t="s">
        <v>42</v>
      </c>
      <c r="D40" s="9" t="s">
        <v>44</v>
      </c>
      <c r="E40" s="9" t="s">
        <v>17</v>
      </c>
      <c r="F40" s="9" t="s">
        <v>18</v>
      </c>
      <c r="G40" s="9">
        <v>34</v>
      </c>
      <c r="H40" s="10">
        <v>43264</v>
      </c>
      <c r="I40" s="11">
        <v>77203</v>
      </c>
    </row>
    <row r="41" spans="1:9" x14ac:dyDescent="0.3">
      <c r="A41" s="9" t="s">
        <v>174</v>
      </c>
      <c r="B41" s="9" t="s">
        <v>424</v>
      </c>
      <c r="C41" s="9" t="s">
        <v>61</v>
      </c>
      <c r="D41" s="9" t="s">
        <v>36</v>
      </c>
      <c r="E41" s="9" t="s">
        <v>17</v>
      </c>
      <c r="F41" s="9" t="s">
        <v>24</v>
      </c>
      <c r="G41" s="9">
        <v>36</v>
      </c>
      <c r="H41" s="10">
        <v>39855</v>
      </c>
      <c r="I41" s="11">
        <v>157333</v>
      </c>
    </row>
    <row r="42" spans="1:9" x14ac:dyDescent="0.3">
      <c r="A42" s="9" t="s">
        <v>425</v>
      </c>
      <c r="B42" s="9" t="s">
        <v>426</v>
      </c>
      <c r="C42" s="9" t="s">
        <v>84</v>
      </c>
      <c r="D42" s="9" t="s">
        <v>44</v>
      </c>
      <c r="E42" s="9" t="s">
        <v>17</v>
      </c>
      <c r="F42" s="9" t="s">
        <v>18</v>
      </c>
      <c r="G42" s="9">
        <v>27</v>
      </c>
      <c r="H42" s="10">
        <v>44490</v>
      </c>
      <c r="I42" s="11">
        <v>109851</v>
      </c>
    </row>
    <row r="43" spans="1:9" x14ac:dyDescent="0.3">
      <c r="A43" s="9" t="s">
        <v>46</v>
      </c>
      <c r="B43" s="9" t="s">
        <v>427</v>
      </c>
      <c r="C43" s="9" t="s">
        <v>62</v>
      </c>
      <c r="D43" s="9" t="s">
        <v>36</v>
      </c>
      <c r="E43" s="9" t="s">
        <v>28</v>
      </c>
      <c r="F43" s="9" t="s">
        <v>18</v>
      </c>
      <c r="G43" s="9">
        <v>59</v>
      </c>
      <c r="H43" s="10">
        <v>36233</v>
      </c>
      <c r="I43" s="11">
        <v>105086</v>
      </c>
    </row>
    <row r="44" spans="1:9" x14ac:dyDescent="0.3">
      <c r="A44" s="9" t="s">
        <v>428</v>
      </c>
      <c r="B44" s="9" t="s">
        <v>429</v>
      </c>
      <c r="C44" s="9" t="s">
        <v>61</v>
      </c>
      <c r="D44" s="9" t="s">
        <v>16</v>
      </c>
      <c r="E44" s="9" t="s">
        <v>17</v>
      </c>
      <c r="F44" s="9" t="s">
        <v>24</v>
      </c>
      <c r="G44" s="9">
        <v>51</v>
      </c>
      <c r="H44" s="10">
        <v>44357</v>
      </c>
      <c r="I44" s="11">
        <v>146742</v>
      </c>
    </row>
    <row r="45" spans="1:9" x14ac:dyDescent="0.3">
      <c r="A45" s="9" t="s">
        <v>430</v>
      </c>
      <c r="B45" s="9" t="s">
        <v>431</v>
      </c>
      <c r="C45" s="9" t="s">
        <v>42</v>
      </c>
      <c r="D45" s="9" t="s">
        <v>44</v>
      </c>
      <c r="E45" s="9" t="s">
        <v>28</v>
      </c>
      <c r="F45" s="9" t="s">
        <v>24</v>
      </c>
      <c r="G45" s="9">
        <v>31</v>
      </c>
      <c r="H45" s="10">
        <v>43043</v>
      </c>
      <c r="I45" s="11">
        <v>97078</v>
      </c>
    </row>
    <row r="46" spans="1:9" x14ac:dyDescent="0.3">
      <c r="A46" s="9" t="s">
        <v>432</v>
      </c>
      <c r="B46" s="9" t="s">
        <v>433</v>
      </c>
      <c r="C46" s="9" t="s">
        <v>14</v>
      </c>
      <c r="D46" s="9" t="s">
        <v>16</v>
      </c>
      <c r="E46" s="9" t="s">
        <v>17</v>
      </c>
      <c r="F46" s="9" t="s">
        <v>24</v>
      </c>
      <c r="G46" s="9">
        <v>41</v>
      </c>
      <c r="H46" s="10">
        <v>41346</v>
      </c>
      <c r="I46" s="11">
        <v>249270</v>
      </c>
    </row>
    <row r="47" spans="1:9" x14ac:dyDescent="0.3">
      <c r="A47" s="9" t="s">
        <v>434</v>
      </c>
      <c r="B47" s="9" t="s">
        <v>435</v>
      </c>
      <c r="C47" s="9" t="s">
        <v>40</v>
      </c>
      <c r="D47" s="9" t="s">
        <v>16</v>
      </c>
      <c r="E47" s="9" t="s">
        <v>17</v>
      </c>
      <c r="F47" s="9" t="s">
        <v>47</v>
      </c>
      <c r="G47" s="9">
        <v>65</v>
      </c>
      <c r="H47" s="10">
        <v>37319</v>
      </c>
      <c r="I47" s="11">
        <v>175837</v>
      </c>
    </row>
    <row r="48" spans="1:9" x14ac:dyDescent="0.3">
      <c r="A48" s="9" t="s">
        <v>436</v>
      </c>
      <c r="B48" s="9" t="s">
        <v>437</v>
      </c>
      <c r="C48" s="9" t="s">
        <v>61</v>
      </c>
      <c r="D48" s="9" t="s">
        <v>44</v>
      </c>
      <c r="E48" s="9" t="s">
        <v>17</v>
      </c>
      <c r="F48" s="9" t="s">
        <v>51</v>
      </c>
      <c r="G48" s="9">
        <v>64</v>
      </c>
      <c r="H48" s="10">
        <v>37956</v>
      </c>
      <c r="I48" s="11">
        <v>154828</v>
      </c>
    </row>
    <row r="49" spans="1:9" x14ac:dyDescent="0.3">
      <c r="A49" s="9" t="s">
        <v>438</v>
      </c>
      <c r="B49" s="9" t="s">
        <v>439</v>
      </c>
      <c r="C49" s="9" t="s">
        <v>40</v>
      </c>
      <c r="D49" s="9" t="s">
        <v>32</v>
      </c>
      <c r="E49" s="9" t="s">
        <v>28</v>
      </c>
      <c r="F49" s="9" t="s">
        <v>18</v>
      </c>
      <c r="G49" s="9">
        <v>64</v>
      </c>
      <c r="H49" s="10">
        <v>41581</v>
      </c>
      <c r="I49" s="11">
        <v>186503</v>
      </c>
    </row>
    <row r="50" spans="1:9" x14ac:dyDescent="0.3">
      <c r="A50" s="9" t="s">
        <v>369</v>
      </c>
      <c r="B50" s="9" t="s">
        <v>440</v>
      </c>
      <c r="C50" s="9" t="s">
        <v>40</v>
      </c>
      <c r="D50" s="9" t="s">
        <v>16</v>
      </c>
      <c r="E50" s="9" t="s">
        <v>28</v>
      </c>
      <c r="F50" s="9" t="s">
        <v>24</v>
      </c>
      <c r="G50" s="9">
        <v>45</v>
      </c>
      <c r="H50" s="10">
        <v>37446</v>
      </c>
      <c r="I50" s="11">
        <v>166331</v>
      </c>
    </row>
    <row r="51" spans="1:9" x14ac:dyDescent="0.3">
      <c r="A51" s="9" t="s">
        <v>382</v>
      </c>
      <c r="B51" s="9" t="s">
        <v>441</v>
      </c>
      <c r="C51" s="9" t="s">
        <v>61</v>
      </c>
      <c r="D51" s="9" t="s">
        <v>36</v>
      </c>
      <c r="E51" s="9" t="s">
        <v>28</v>
      </c>
      <c r="F51" s="9" t="s">
        <v>51</v>
      </c>
      <c r="G51" s="9">
        <v>56</v>
      </c>
      <c r="H51" s="10">
        <v>40917</v>
      </c>
      <c r="I51" s="11">
        <v>146140</v>
      </c>
    </row>
    <row r="52" spans="1:9" x14ac:dyDescent="0.3">
      <c r="A52" s="9" t="s">
        <v>340</v>
      </c>
      <c r="B52" s="9" t="s">
        <v>442</v>
      </c>
      <c r="C52" s="9" t="s">
        <v>40</v>
      </c>
      <c r="D52" s="9" t="s">
        <v>36</v>
      </c>
      <c r="E52" s="9" t="s">
        <v>17</v>
      </c>
      <c r="F52" s="9" t="s">
        <v>51</v>
      </c>
      <c r="G52" s="9">
        <v>36</v>
      </c>
      <c r="H52" s="10">
        <v>44288</v>
      </c>
      <c r="I52" s="11">
        <v>151703</v>
      </c>
    </row>
    <row r="53" spans="1:9" x14ac:dyDescent="0.3">
      <c r="A53" s="9" t="s">
        <v>443</v>
      </c>
      <c r="B53" s="9" t="s">
        <v>444</v>
      </c>
      <c r="C53" s="9" t="s">
        <v>40</v>
      </c>
      <c r="D53" s="9" t="s">
        <v>16</v>
      </c>
      <c r="E53" s="9" t="s">
        <v>28</v>
      </c>
      <c r="F53" s="9" t="s">
        <v>51</v>
      </c>
      <c r="G53" s="9">
        <v>59</v>
      </c>
      <c r="H53" s="10">
        <v>37400</v>
      </c>
      <c r="I53" s="11">
        <v>172787</v>
      </c>
    </row>
    <row r="54" spans="1:9" x14ac:dyDescent="0.3">
      <c r="A54" s="9" t="s">
        <v>445</v>
      </c>
      <c r="B54" s="9" t="s">
        <v>446</v>
      </c>
      <c r="C54" s="9" t="s">
        <v>68</v>
      </c>
      <c r="D54" s="9" t="s">
        <v>44</v>
      </c>
      <c r="E54" s="9" t="s">
        <v>28</v>
      </c>
      <c r="F54" s="9" t="s">
        <v>18</v>
      </c>
      <c r="G54" s="9">
        <v>37</v>
      </c>
      <c r="H54" s="10">
        <v>43713</v>
      </c>
      <c r="I54" s="11">
        <v>49998</v>
      </c>
    </row>
    <row r="55" spans="1:9" x14ac:dyDescent="0.3">
      <c r="A55" s="9" t="s">
        <v>231</v>
      </c>
      <c r="B55" s="9" t="s">
        <v>447</v>
      </c>
      <c r="C55" s="9" t="s">
        <v>14</v>
      </c>
      <c r="D55" s="9" t="s">
        <v>44</v>
      </c>
      <c r="E55" s="9" t="s">
        <v>28</v>
      </c>
      <c r="F55" s="9" t="s">
        <v>24</v>
      </c>
      <c r="G55" s="9">
        <v>44</v>
      </c>
      <c r="H55" s="10">
        <v>41700</v>
      </c>
      <c r="I55" s="11">
        <v>207172</v>
      </c>
    </row>
    <row r="56" spans="1:9" x14ac:dyDescent="0.3">
      <c r="A56" s="9" t="s">
        <v>448</v>
      </c>
      <c r="B56" s="9" t="s">
        <v>449</v>
      </c>
      <c r="C56" s="9" t="s">
        <v>40</v>
      </c>
      <c r="D56" s="9" t="s">
        <v>44</v>
      </c>
      <c r="E56" s="9" t="s">
        <v>28</v>
      </c>
      <c r="F56" s="9" t="s">
        <v>47</v>
      </c>
      <c r="G56" s="9">
        <v>41</v>
      </c>
      <c r="H56" s="10">
        <v>42111</v>
      </c>
      <c r="I56" s="11">
        <v>152239</v>
      </c>
    </row>
    <row r="57" spans="1:9" x14ac:dyDescent="0.3">
      <c r="A57" s="9" t="s">
        <v>87</v>
      </c>
      <c r="B57" s="9" t="s">
        <v>450</v>
      </c>
      <c r="C57" s="9" t="s">
        <v>30</v>
      </c>
      <c r="D57" s="9" t="s">
        <v>32</v>
      </c>
      <c r="E57" s="9" t="s">
        <v>17</v>
      </c>
      <c r="F57" s="9" t="s">
        <v>51</v>
      </c>
      <c r="G57" s="9">
        <v>56</v>
      </c>
      <c r="H57" s="10">
        <v>38388</v>
      </c>
      <c r="I57" s="11">
        <v>98581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492B-DAAF-4BD9-A441-BDDA57EEF67E}">
  <dimension ref="A1:AB8"/>
  <sheetViews>
    <sheetView workbookViewId="0">
      <selection activeCell="C39" sqref="C39"/>
    </sheetView>
  </sheetViews>
  <sheetFormatPr defaultColWidth="11.6640625" defaultRowHeight="14.4" x14ac:dyDescent="0.3"/>
  <cols>
    <col min="1" max="1" width="12.77734375" bestFit="1" customWidth="1"/>
  </cols>
  <sheetData>
    <row r="1" spans="1:28" x14ac:dyDescent="0.3">
      <c r="A1" s="12" t="s">
        <v>0</v>
      </c>
      <c r="B1" s="8" t="s">
        <v>410</v>
      </c>
      <c r="C1" s="8" t="s">
        <v>412</v>
      </c>
      <c r="D1" s="8" t="s">
        <v>57</v>
      </c>
      <c r="E1" s="8" t="s">
        <v>100</v>
      </c>
      <c r="F1" s="8" t="s">
        <v>362</v>
      </c>
      <c r="G1" s="8" t="s">
        <v>417</v>
      </c>
      <c r="H1" s="8" t="s">
        <v>99</v>
      </c>
      <c r="I1" s="8" t="s">
        <v>296</v>
      </c>
      <c r="J1" s="8" t="s">
        <v>420</v>
      </c>
      <c r="K1" s="8" t="s">
        <v>422</v>
      </c>
      <c r="L1" s="8" t="s">
        <v>174</v>
      </c>
      <c r="M1" s="8" t="s">
        <v>425</v>
      </c>
      <c r="N1" s="8" t="s">
        <v>46</v>
      </c>
      <c r="O1" s="8" t="s">
        <v>428</v>
      </c>
      <c r="P1" s="8" t="s">
        <v>430</v>
      </c>
      <c r="Q1" s="8" t="s">
        <v>432</v>
      </c>
      <c r="R1" s="8" t="s">
        <v>434</v>
      </c>
      <c r="S1" s="8" t="s">
        <v>436</v>
      </c>
      <c r="T1" s="8" t="s">
        <v>438</v>
      </c>
      <c r="U1" s="8" t="s">
        <v>369</v>
      </c>
      <c r="V1" s="8" t="s">
        <v>382</v>
      </c>
      <c r="W1" s="8" t="s">
        <v>340</v>
      </c>
      <c r="X1" s="8" t="s">
        <v>443</v>
      </c>
      <c r="Y1" s="8" t="s">
        <v>445</v>
      </c>
      <c r="Z1" s="8" t="s">
        <v>231</v>
      </c>
      <c r="AA1" s="8" t="s">
        <v>448</v>
      </c>
      <c r="AB1" s="8" t="s">
        <v>87</v>
      </c>
    </row>
    <row r="2" spans="1:28" x14ac:dyDescent="0.3">
      <c r="A2" s="13" t="s">
        <v>1</v>
      </c>
      <c r="B2" s="9" t="s">
        <v>411</v>
      </c>
      <c r="C2" s="9" t="s">
        <v>413</v>
      </c>
      <c r="D2" s="9" t="s">
        <v>414</v>
      </c>
      <c r="E2" s="9" t="s">
        <v>415</v>
      </c>
      <c r="F2" s="9" t="s">
        <v>416</v>
      </c>
      <c r="G2" s="9" t="s">
        <v>418</v>
      </c>
      <c r="H2" s="9" t="s">
        <v>257</v>
      </c>
      <c r="I2" s="9" t="s">
        <v>419</v>
      </c>
      <c r="J2" s="9" t="s">
        <v>421</v>
      </c>
      <c r="K2" s="9" t="s">
        <v>423</v>
      </c>
      <c r="L2" s="9" t="s">
        <v>424</v>
      </c>
      <c r="M2" s="9" t="s">
        <v>426</v>
      </c>
      <c r="N2" s="9" t="s">
        <v>427</v>
      </c>
      <c r="O2" s="9" t="s">
        <v>429</v>
      </c>
      <c r="P2" s="9" t="s">
        <v>431</v>
      </c>
      <c r="Q2" s="9" t="s">
        <v>433</v>
      </c>
      <c r="R2" s="9" t="s">
        <v>435</v>
      </c>
      <c r="S2" s="9" t="s">
        <v>437</v>
      </c>
      <c r="T2" s="9" t="s">
        <v>439</v>
      </c>
      <c r="U2" s="9" t="s">
        <v>440</v>
      </c>
      <c r="V2" s="9" t="s">
        <v>441</v>
      </c>
      <c r="W2" s="9" t="s">
        <v>442</v>
      </c>
      <c r="X2" s="9" t="s">
        <v>444</v>
      </c>
      <c r="Y2" s="9" t="s">
        <v>446</v>
      </c>
      <c r="Z2" s="9" t="s">
        <v>447</v>
      </c>
      <c r="AA2" s="9" t="s">
        <v>449</v>
      </c>
      <c r="AB2" s="9" t="s">
        <v>450</v>
      </c>
    </row>
    <row r="3" spans="1:28" x14ac:dyDescent="0.3">
      <c r="A3" s="13" t="s">
        <v>2</v>
      </c>
      <c r="B3" s="9" t="s">
        <v>61</v>
      </c>
      <c r="C3" s="9" t="s">
        <v>55</v>
      </c>
      <c r="D3" s="9" t="s">
        <v>40</v>
      </c>
      <c r="E3" s="9" t="s">
        <v>56</v>
      </c>
      <c r="F3" s="9" t="s">
        <v>42</v>
      </c>
      <c r="G3" s="9" t="s">
        <v>94</v>
      </c>
      <c r="H3" s="9" t="s">
        <v>62</v>
      </c>
      <c r="I3" s="9" t="s">
        <v>68</v>
      </c>
      <c r="J3" s="9" t="s">
        <v>62</v>
      </c>
      <c r="K3" s="9" t="s">
        <v>42</v>
      </c>
      <c r="L3" s="9" t="s">
        <v>61</v>
      </c>
      <c r="M3" s="9" t="s">
        <v>84</v>
      </c>
      <c r="N3" s="9" t="s">
        <v>62</v>
      </c>
      <c r="O3" s="9" t="s">
        <v>61</v>
      </c>
      <c r="P3" s="9" t="s">
        <v>42</v>
      </c>
      <c r="Q3" s="9" t="s">
        <v>14</v>
      </c>
      <c r="R3" s="9" t="s">
        <v>40</v>
      </c>
      <c r="S3" s="9" t="s">
        <v>61</v>
      </c>
      <c r="T3" s="9" t="s">
        <v>40</v>
      </c>
      <c r="U3" s="9" t="s">
        <v>40</v>
      </c>
      <c r="V3" s="9" t="s">
        <v>61</v>
      </c>
      <c r="W3" s="9" t="s">
        <v>40</v>
      </c>
      <c r="X3" s="9" t="s">
        <v>40</v>
      </c>
      <c r="Y3" s="9" t="s">
        <v>68</v>
      </c>
      <c r="Z3" s="9" t="s">
        <v>14</v>
      </c>
      <c r="AA3" s="9" t="s">
        <v>40</v>
      </c>
      <c r="AB3" s="9" t="s">
        <v>30</v>
      </c>
    </row>
    <row r="4" spans="1:28" x14ac:dyDescent="0.3">
      <c r="A4" s="13" t="s">
        <v>4</v>
      </c>
      <c r="B4" s="9" t="s">
        <v>16</v>
      </c>
      <c r="C4" s="9" t="s">
        <v>36</v>
      </c>
      <c r="D4" s="9" t="s">
        <v>44</v>
      </c>
      <c r="E4" s="9" t="s">
        <v>36</v>
      </c>
      <c r="F4" s="9" t="s">
        <v>36</v>
      </c>
      <c r="G4" s="9" t="s">
        <v>32</v>
      </c>
      <c r="H4" s="9" t="s">
        <v>32</v>
      </c>
      <c r="I4" s="9" t="s">
        <v>36</v>
      </c>
      <c r="J4" s="9" t="s">
        <v>36</v>
      </c>
      <c r="K4" s="9" t="s">
        <v>44</v>
      </c>
      <c r="L4" s="9" t="s">
        <v>36</v>
      </c>
      <c r="M4" s="9" t="s">
        <v>44</v>
      </c>
      <c r="N4" s="9" t="s">
        <v>36</v>
      </c>
      <c r="O4" s="9" t="s">
        <v>16</v>
      </c>
      <c r="P4" s="9" t="s">
        <v>44</v>
      </c>
      <c r="Q4" s="9" t="s">
        <v>16</v>
      </c>
      <c r="R4" s="9" t="s">
        <v>16</v>
      </c>
      <c r="S4" s="9" t="s">
        <v>44</v>
      </c>
      <c r="T4" s="9" t="s">
        <v>32</v>
      </c>
      <c r="U4" s="9" t="s">
        <v>16</v>
      </c>
      <c r="V4" s="9" t="s">
        <v>36</v>
      </c>
      <c r="W4" s="9" t="s">
        <v>36</v>
      </c>
      <c r="X4" s="9" t="s">
        <v>16</v>
      </c>
      <c r="Y4" s="9" t="s">
        <v>44</v>
      </c>
      <c r="Z4" s="9" t="s">
        <v>44</v>
      </c>
      <c r="AA4" s="9" t="s">
        <v>44</v>
      </c>
      <c r="AB4" s="9" t="s">
        <v>32</v>
      </c>
    </row>
    <row r="5" spans="1:28" x14ac:dyDescent="0.3">
      <c r="A5" s="13" t="s">
        <v>9</v>
      </c>
      <c r="B5" s="11">
        <v>141604</v>
      </c>
      <c r="C5" s="11">
        <v>99975</v>
      </c>
      <c r="D5" s="11">
        <v>163099</v>
      </c>
      <c r="E5" s="11">
        <v>84913</v>
      </c>
      <c r="F5" s="11">
        <v>95409</v>
      </c>
      <c r="G5" s="11">
        <v>50994</v>
      </c>
      <c r="H5" s="11">
        <v>119746</v>
      </c>
      <c r="I5" s="11">
        <v>41336</v>
      </c>
      <c r="J5" s="11">
        <v>113527</v>
      </c>
      <c r="K5" s="11">
        <v>77203</v>
      </c>
      <c r="L5" s="11">
        <v>157333</v>
      </c>
      <c r="M5" s="11">
        <v>109851</v>
      </c>
      <c r="N5" s="11">
        <v>105086</v>
      </c>
      <c r="O5" s="11">
        <v>146742</v>
      </c>
      <c r="P5" s="11">
        <v>97078</v>
      </c>
      <c r="Q5" s="11">
        <v>249270</v>
      </c>
      <c r="R5" s="11">
        <v>175837</v>
      </c>
      <c r="S5" s="11">
        <v>154828</v>
      </c>
      <c r="T5" s="11">
        <v>186503</v>
      </c>
      <c r="U5" s="11">
        <v>166331</v>
      </c>
      <c r="V5" s="11">
        <v>146140</v>
      </c>
      <c r="W5" s="11">
        <v>151703</v>
      </c>
      <c r="X5" s="11">
        <v>172787</v>
      </c>
      <c r="Y5" s="11">
        <v>49998</v>
      </c>
      <c r="Z5" s="11">
        <v>207172</v>
      </c>
      <c r="AA5" s="11">
        <v>152239</v>
      </c>
      <c r="AB5" s="11">
        <v>98581</v>
      </c>
    </row>
    <row r="8" spans="1:28" x14ac:dyDescent="0.3">
      <c r="D8" s="8" t="s">
        <v>100</v>
      </c>
      <c r="E8">
        <f>HLOOKUP(D8,A1:AB5,5,)</f>
        <v>84913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9AEA-F41C-40FF-B372-A95F5AEE3135}">
  <dimension ref="A1:N22"/>
  <sheetViews>
    <sheetView tabSelected="1" zoomScale="130" zoomScaleNormal="130"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5" bestFit="1" customWidth="1"/>
    <col min="3" max="3" width="24.5546875" bestFit="1" customWidth="1"/>
    <col min="4" max="4" width="14.77734375" bestFit="1" customWidth="1"/>
    <col min="14" max="14" width="14.44140625" bestFit="1" customWidth="1"/>
  </cols>
  <sheetData>
    <row r="1" spans="1:14" x14ac:dyDescent="0.3">
      <c r="A1" s="17" t="s">
        <v>0</v>
      </c>
      <c r="B1" s="18" t="s">
        <v>1</v>
      </c>
      <c r="C1" s="18" t="s">
        <v>2</v>
      </c>
      <c r="D1" s="18" t="s">
        <v>9</v>
      </c>
    </row>
    <row r="2" spans="1:14" x14ac:dyDescent="0.3">
      <c r="A2" s="9" t="s">
        <v>296</v>
      </c>
      <c r="B2" s="9" t="s">
        <v>419</v>
      </c>
      <c r="C2" s="9" t="s">
        <v>68</v>
      </c>
      <c r="D2" s="11">
        <v>41336</v>
      </c>
    </row>
    <row r="3" spans="1:14" x14ac:dyDescent="0.3">
      <c r="A3" s="9" t="s">
        <v>417</v>
      </c>
      <c r="B3" s="9" t="s">
        <v>418</v>
      </c>
      <c r="C3" s="9" t="s">
        <v>94</v>
      </c>
      <c r="D3" s="11">
        <v>50994</v>
      </c>
      <c r="F3" t="s">
        <v>1983</v>
      </c>
      <c r="G3" t="s">
        <v>1993</v>
      </c>
      <c r="H3" t="s">
        <v>1984</v>
      </c>
    </row>
    <row r="4" spans="1:14" x14ac:dyDescent="0.3">
      <c r="A4" s="9" t="s">
        <v>422</v>
      </c>
      <c r="B4" s="9" t="s">
        <v>423</v>
      </c>
      <c r="C4" s="9" t="s">
        <v>42</v>
      </c>
      <c r="D4" s="11">
        <v>77203</v>
      </c>
    </row>
    <row r="5" spans="1:14" x14ac:dyDescent="0.3">
      <c r="A5" s="9" t="s">
        <v>100</v>
      </c>
      <c r="B5" s="9" t="s">
        <v>415</v>
      </c>
      <c r="C5" s="9" t="s">
        <v>56</v>
      </c>
      <c r="D5" s="11">
        <v>84913</v>
      </c>
      <c r="F5" s="22" t="s">
        <v>100</v>
      </c>
    </row>
    <row r="6" spans="1:14" x14ac:dyDescent="0.3">
      <c r="A6" s="9" t="s">
        <v>362</v>
      </c>
      <c r="B6" s="9" t="s">
        <v>416</v>
      </c>
      <c r="C6" s="9" t="s">
        <v>42</v>
      </c>
      <c r="D6" s="11">
        <v>95409</v>
      </c>
    </row>
    <row r="7" spans="1:14" x14ac:dyDescent="0.3">
      <c r="A7" s="9" t="s">
        <v>412</v>
      </c>
      <c r="B7" s="9" t="s">
        <v>413</v>
      </c>
      <c r="C7" s="9" t="s">
        <v>55</v>
      </c>
      <c r="D7" s="11">
        <v>99975</v>
      </c>
    </row>
    <row r="8" spans="1:14" x14ac:dyDescent="0.3">
      <c r="A8" s="9" t="s">
        <v>420</v>
      </c>
      <c r="B8" s="9" t="s">
        <v>421</v>
      </c>
      <c r="C8" s="9" t="s">
        <v>62</v>
      </c>
      <c r="D8" s="11">
        <v>113527</v>
      </c>
    </row>
    <row r="9" spans="1:14" x14ac:dyDescent="0.3">
      <c r="A9" s="9" t="s">
        <v>99</v>
      </c>
      <c r="B9" s="9" t="s">
        <v>257</v>
      </c>
      <c r="C9" s="9" t="s">
        <v>62</v>
      </c>
      <c r="D9" s="11">
        <v>119746</v>
      </c>
    </row>
    <row r="10" spans="1:14" x14ac:dyDescent="0.3">
      <c r="A10" s="9" t="s">
        <v>410</v>
      </c>
      <c r="B10" s="9" t="s">
        <v>411</v>
      </c>
      <c r="C10" s="9" t="s">
        <v>61</v>
      </c>
      <c r="D10" s="11">
        <v>141604</v>
      </c>
    </row>
    <row r="11" spans="1:14" x14ac:dyDescent="0.3">
      <c r="A11" s="9" t="s">
        <v>174</v>
      </c>
      <c r="B11" s="9" t="s">
        <v>424</v>
      </c>
      <c r="C11" s="9" t="s">
        <v>61</v>
      </c>
      <c r="D11" s="11">
        <v>157333</v>
      </c>
    </row>
    <row r="12" spans="1:14" x14ac:dyDescent="0.3">
      <c r="A12" s="9" t="s">
        <v>57</v>
      </c>
      <c r="B12" s="9" t="s">
        <v>414</v>
      </c>
      <c r="C12" s="9" t="s">
        <v>40</v>
      </c>
      <c r="D12" s="11">
        <v>163099</v>
      </c>
    </row>
    <row r="15" spans="1:14" x14ac:dyDescent="0.3">
      <c r="G15" s="23" t="s">
        <v>1991</v>
      </c>
      <c r="H15" s="23"/>
      <c r="I15" s="23"/>
      <c r="J15" s="23"/>
      <c r="K15" s="23"/>
      <c r="L15" s="23"/>
      <c r="M15" s="23"/>
      <c r="N15" t="s">
        <v>1992</v>
      </c>
    </row>
    <row r="16" spans="1:14" x14ac:dyDescent="0.3">
      <c r="C16" s="13" t="s">
        <v>1</v>
      </c>
      <c r="D16" s="13" t="s">
        <v>9</v>
      </c>
      <c r="E16" s="20" t="s">
        <v>1989</v>
      </c>
      <c r="G16" s="20" t="s">
        <v>1990</v>
      </c>
      <c r="H16" s="20" t="s">
        <v>1989</v>
      </c>
    </row>
    <row r="17" spans="3:8" x14ac:dyDescent="0.3">
      <c r="C17" s="9" t="s">
        <v>411</v>
      </c>
      <c r="D17" s="11">
        <v>141604</v>
      </c>
      <c r="E17" s="15">
        <f>LOOKUP(D17,$G$17:$H$20)</f>
        <v>0.15</v>
      </c>
      <c r="G17" s="21">
        <v>50000</v>
      </c>
      <c r="H17" s="15">
        <v>0.05</v>
      </c>
    </row>
    <row r="18" spans="3:8" x14ac:dyDescent="0.3">
      <c r="C18" s="9" t="s">
        <v>413</v>
      </c>
      <c r="D18" s="11">
        <v>99975</v>
      </c>
      <c r="E18" s="15">
        <f t="shared" ref="E18:E22" si="0">LOOKUP(D18,$G$17:$H$20)</f>
        <v>0.1</v>
      </c>
      <c r="G18" s="21">
        <v>80000</v>
      </c>
      <c r="H18" s="15">
        <v>0.1</v>
      </c>
    </row>
    <row r="19" spans="3:8" x14ac:dyDescent="0.3">
      <c r="C19" s="9" t="s">
        <v>414</v>
      </c>
      <c r="D19" s="11">
        <v>163099</v>
      </c>
      <c r="E19" s="15">
        <f t="shared" si="0"/>
        <v>0.2</v>
      </c>
      <c r="G19" s="21">
        <v>100000</v>
      </c>
      <c r="H19" s="15">
        <v>0.15</v>
      </c>
    </row>
    <row r="20" spans="3:8" x14ac:dyDescent="0.3">
      <c r="C20" s="9" t="s">
        <v>415</v>
      </c>
      <c r="D20" s="11">
        <v>84913</v>
      </c>
      <c r="E20" s="15">
        <f t="shared" si="0"/>
        <v>0.1</v>
      </c>
      <c r="G20" s="21">
        <v>150000</v>
      </c>
      <c r="H20" s="15">
        <v>0.2</v>
      </c>
    </row>
    <row r="21" spans="3:8" x14ac:dyDescent="0.3">
      <c r="C21" s="9" t="s">
        <v>416</v>
      </c>
      <c r="D21" s="11">
        <v>95409</v>
      </c>
      <c r="E21" s="15">
        <f t="shared" si="0"/>
        <v>0.1</v>
      </c>
    </row>
    <row r="22" spans="3:8" x14ac:dyDescent="0.3">
      <c r="C22" s="9" t="s">
        <v>418</v>
      </c>
      <c r="D22" s="11">
        <v>50994</v>
      </c>
      <c r="E22" s="15">
        <f t="shared" si="0"/>
        <v>0.05</v>
      </c>
    </row>
  </sheetData>
  <mergeCells count="1">
    <mergeCell ref="G15:M1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Hlookup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Shivam Naredi</cp:lastModifiedBy>
  <dcterms:created xsi:type="dcterms:W3CDTF">2022-08-29T14:02:56Z</dcterms:created>
  <dcterms:modified xsi:type="dcterms:W3CDTF">2025-09-23T17:17:53Z</dcterms:modified>
</cp:coreProperties>
</file>