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mc:AlternateContent xmlns:mc="http://schemas.openxmlformats.org/markup-compatibility/2006">
    <mc:Choice Requires="x15">
      <x15ac:absPath xmlns:x15ac="http://schemas.microsoft.com/office/spreadsheetml/2010/11/ac" url="D:\Excel data set\"/>
    </mc:Choice>
  </mc:AlternateContent>
  <xr:revisionPtr revIDLastSave="0" documentId="13_ncr:1_{7C1A8005-2FA9-4750-8E0A-E5D4A1844A2B}" xr6:coauthVersionLast="47" xr6:coauthVersionMax="47" xr10:uidLastSave="{00000000-0000-0000-0000-000000000000}"/>
  <bookViews>
    <workbookView xWindow="-108" yWindow="-108" windowWidth="23256" windowHeight="12456" xr2:uid="{0A0D8D68-EFC2-4074-BDCA-85DAF874A3F1}"/>
  </bookViews>
  <sheets>
    <sheet name="Input Data" sheetId="2" r:id="rId1"/>
    <sheet name="Master Data" sheetId="1" r:id="rId2"/>
    <sheet name="Analysis" sheetId="4" r:id="rId3"/>
    <sheet name="Dashboard" sheetId="5" r:id="rId4"/>
  </sheets>
  <definedNames>
    <definedName name="_xlchart.v1.0" hidden="1">Analysis!$AL$3:$AL$7</definedName>
    <definedName name="_xlchart.v1.1" hidden="1">Analysis!$AM$3:$AM$7</definedName>
    <definedName name="_xlchart.v1.2" hidden="1">Analysis!$AL$3:$AL$7</definedName>
    <definedName name="_xlchart.v1.3" hidden="1">Analysis!$AM$3:$AM$7</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3" i="4" l="1" a="1"/>
  <c r="AM3" i="4" s="1"/>
  <c r="AK3" i="4" s="1" a="1"/>
  <c r="AK3" i="4" s="1"/>
  <c r="AL3" i="4" a="1"/>
  <c r="AL3" i="4" s="1"/>
  <c r="AD3" i="4" a="1"/>
  <c r="AD3" i="4" s="1"/>
  <c r="AC3" i="4" a="1"/>
  <c r="AC3" i="4" s="1"/>
  <c r="AA3" i="4" a="1"/>
  <c r="AA3" i="4" s="1"/>
  <c r="Z3" i="4" a="1"/>
  <c r="Z3" i="4" s="1"/>
  <c r="W3" i="4" s="1" a="1"/>
  <c r="W3" i="4" s="1"/>
  <c r="Y3" i="4" a="1"/>
  <c r="Y3" i="4" s="1"/>
  <c r="X3" i="4" a="1"/>
  <c r="X3" i="4" s="1"/>
  <c r="M6" i="4"/>
  <c r="M7" i="4"/>
  <c r="M8" i="4"/>
  <c r="M9" i="4"/>
  <c r="M10" i="4"/>
  <c r="M11" i="4"/>
  <c r="M12" i="4"/>
  <c r="M13" i="4"/>
  <c r="M14" i="4"/>
  <c r="M15" i="4"/>
  <c r="M16" i="4"/>
  <c r="N6" i="4"/>
  <c r="O6" i="4" s="1"/>
  <c r="N7" i="4"/>
  <c r="O7" i="4" s="1"/>
  <c r="N8" i="4"/>
  <c r="O8" i="4" s="1"/>
  <c r="N9" i="4"/>
  <c r="O9" i="4" s="1"/>
  <c r="N10" i="4"/>
  <c r="O10" i="4" s="1"/>
  <c r="N11" i="4"/>
  <c r="O11" i="4" s="1"/>
  <c r="N12" i="4"/>
  <c r="O12" i="4" s="1"/>
  <c r="N13" i="4"/>
  <c r="O13" i="4" s="1"/>
  <c r="N14" i="4"/>
  <c r="O14" i="4" s="1"/>
  <c r="N15" i="4"/>
  <c r="O15" i="4" s="1"/>
  <c r="N16" i="4"/>
  <c r="O16" i="4" s="1"/>
  <c r="N5" i="4"/>
  <c r="O5" i="4" s="1"/>
  <c r="M5" i="4"/>
  <c r="O528" i="2"/>
  <c r="O527" i="2"/>
  <c r="O526" i="2"/>
  <c r="O525" i="2"/>
  <c r="O524" i="2"/>
  <c r="O523" i="2"/>
  <c r="O522" i="2"/>
  <c r="O521" i="2"/>
  <c r="O520" i="2"/>
  <c r="O519" i="2"/>
  <c r="O518" i="2"/>
  <c r="O517" i="2"/>
  <c r="O516" i="2"/>
  <c r="O515" i="2"/>
  <c r="O514" i="2"/>
  <c r="O513" i="2"/>
  <c r="O512" i="2"/>
  <c r="O511" i="2"/>
  <c r="O510" i="2"/>
  <c r="O509" i="2"/>
  <c r="O508" i="2"/>
  <c r="O507" i="2"/>
  <c r="O506" i="2"/>
  <c r="O505" i="2"/>
  <c r="O504" i="2"/>
  <c r="O503" i="2"/>
  <c r="O502" i="2"/>
  <c r="O501" i="2"/>
  <c r="O500" i="2"/>
  <c r="O499" i="2"/>
  <c r="O498" i="2"/>
  <c r="O497" i="2"/>
  <c r="O496" i="2"/>
  <c r="O495" i="2"/>
  <c r="O494" i="2"/>
  <c r="O493" i="2"/>
  <c r="O492" i="2"/>
  <c r="O491" i="2"/>
  <c r="O490" i="2"/>
  <c r="O489" i="2"/>
  <c r="O488" i="2"/>
  <c r="O487" i="2"/>
  <c r="O486" i="2"/>
  <c r="O485" i="2"/>
  <c r="O484" i="2"/>
  <c r="O483" i="2"/>
  <c r="O482" i="2"/>
  <c r="O481" i="2"/>
  <c r="O480" i="2"/>
  <c r="O479" i="2"/>
  <c r="O478" i="2"/>
  <c r="O477" i="2"/>
  <c r="O476" i="2"/>
  <c r="O475" i="2"/>
  <c r="O474" i="2"/>
  <c r="O473" i="2"/>
  <c r="O472" i="2"/>
  <c r="O471" i="2"/>
  <c r="O470" i="2"/>
  <c r="O469" i="2"/>
  <c r="O468" i="2"/>
  <c r="O467" i="2"/>
  <c r="O466" i="2"/>
  <c r="O465" i="2"/>
  <c r="O464" i="2"/>
  <c r="O463" i="2"/>
  <c r="O462" i="2"/>
  <c r="O461" i="2"/>
  <c r="O460" i="2"/>
  <c r="O459" i="2"/>
  <c r="O458" i="2"/>
  <c r="O457" i="2"/>
  <c r="O456" i="2"/>
  <c r="O455" i="2"/>
  <c r="O454" i="2"/>
  <c r="O453" i="2"/>
  <c r="O452" i="2"/>
  <c r="O451" i="2"/>
  <c r="O450" i="2"/>
  <c r="O449" i="2"/>
  <c r="O448" i="2"/>
  <c r="O447" i="2"/>
  <c r="O446" i="2"/>
  <c r="O445" i="2"/>
  <c r="O444" i="2"/>
  <c r="O443" i="2"/>
  <c r="O442" i="2"/>
  <c r="O441" i="2"/>
  <c r="O440" i="2"/>
  <c r="O439" i="2"/>
  <c r="O438" i="2"/>
  <c r="O437" i="2"/>
  <c r="O436" i="2"/>
  <c r="O435" i="2"/>
  <c r="O434" i="2"/>
  <c r="O433" i="2"/>
  <c r="O432" i="2"/>
  <c r="O431" i="2"/>
  <c r="O430" i="2"/>
  <c r="O429" i="2"/>
  <c r="O428" i="2"/>
  <c r="O427" i="2"/>
  <c r="O426" i="2"/>
  <c r="O425" i="2"/>
  <c r="O424" i="2"/>
  <c r="O423" i="2"/>
  <c r="O422" i="2"/>
  <c r="O421" i="2"/>
  <c r="O420" i="2"/>
  <c r="O419" i="2"/>
  <c r="O418" i="2"/>
  <c r="O417" i="2"/>
  <c r="O416" i="2"/>
  <c r="O415" i="2"/>
  <c r="O414" i="2"/>
  <c r="O413" i="2"/>
  <c r="O412" i="2"/>
  <c r="O411" i="2"/>
  <c r="O410" i="2"/>
  <c r="O409" i="2"/>
  <c r="O408" i="2"/>
  <c r="O407" i="2"/>
  <c r="O406" i="2"/>
  <c r="O405" i="2"/>
  <c r="O404" i="2"/>
  <c r="O403" i="2"/>
  <c r="O402" i="2"/>
  <c r="O401" i="2"/>
  <c r="O400" i="2"/>
  <c r="O399" i="2"/>
  <c r="O398" i="2"/>
  <c r="O397" i="2"/>
  <c r="O396" i="2"/>
  <c r="O395" i="2"/>
  <c r="O394" i="2"/>
  <c r="O393" i="2"/>
  <c r="O392" i="2"/>
  <c r="O391" i="2"/>
  <c r="O390" i="2"/>
  <c r="O389" i="2"/>
  <c r="O388" i="2"/>
  <c r="O387" i="2"/>
  <c r="O386" i="2"/>
  <c r="O385" i="2"/>
  <c r="O384" i="2"/>
  <c r="O383" i="2"/>
  <c r="O382" i="2"/>
  <c r="O381" i="2"/>
  <c r="O380" i="2"/>
  <c r="O379" i="2"/>
  <c r="O378" i="2"/>
  <c r="O377" i="2"/>
  <c r="O376" i="2"/>
  <c r="O375" i="2"/>
  <c r="O374" i="2"/>
  <c r="O373" i="2"/>
  <c r="O372" i="2"/>
  <c r="O371" i="2"/>
  <c r="O370" i="2"/>
  <c r="O369" i="2"/>
  <c r="O368" i="2"/>
  <c r="O367" i="2"/>
  <c r="O366" i="2"/>
  <c r="O365" i="2"/>
  <c r="O364" i="2"/>
  <c r="O363" i="2"/>
  <c r="O362" i="2"/>
  <c r="O361" i="2"/>
  <c r="O360" i="2"/>
  <c r="O359" i="2"/>
  <c r="O358" i="2"/>
  <c r="O357" i="2"/>
  <c r="O356" i="2"/>
  <c r="O355" i="2"/>
  <c r="O354" i="2"/>
  <c r="O353" i="2"/>
  <c r="O352" i="2"/>
  <c r="O351" i="2"/>
  <c r="O350" i="2"/>
  <c r="O349" i="2"/>
  <c r="O348" i="2"/>
  <c r="O347" i="2"/>
  <c r="O346" i="2"/>
  <c r="O345" i="2"/>
  <c r="O344" i="2"/>
  <c r="O343" i="2"/>
  <c r="O342" i="2"/>
  <c r="O341" i="2"/>
  <c r="O340" i="2"/>
  <c r="O339" i="2"/>
  <c r="O338" i="2"/>
  <c r="O337" i="2"/>
  <c r="O336" i="2"/>
  <c r="O335" i="2"/>
  <c r="O334" i="2"/>
  <c r="O333" i="2"/>
  <c r="O332" i="2"/>
  <c r="O331" i="2"/>
  <c r="O330" i="2"/>
  <c r="O329" i="2"/>
  <c r="O328" i="2"/>
  <c r="O327" i="2"/>
  <c r="O326" i="2"/>
  <c r="O325" i="2"/>
  <c r="O324" i="2"/>
  <c r="O323" i="2"/>
  <c r="O322" i="2"/>
  <c r="O321" i="2"/>
  <c r="O320" i="2"/>
  <c r="O319" i="2"/>
  <c r="O318" i="2"/>
  <c r="O317" i="2"/>
  <c r="O316" i="2"/>
  <c r="O315" i="2"/>
  <c r="O314" i="2"/>
  <c r="O313" i="2"/>
  <c r="O312" i="2"/>
  <c r="O311" i="2"/>
  <c r="O310" i="2"/>
  <c r="O309" i="2"/>
  <c r="O308" i="2"/>
  <c r="O307" i="2"/>
  <c r="O306" i="2"/>
  <c r="O305" i="2"/>
  <c r="O304" i="2"/>
  <c r="O303" i="2"/>
  <c r="O302" i="2"/>
  <c r="O301" i="2"/>
  <c r="O300" i="2"/>
  <c r="O299" i="2"/>
  <c r="O298" i="2"/>
  <c r="O297" i="2"/>
  <c r="O296" i="2"/>
  <c r="O295" i="2"/>
  <c r="O294" i="2"/>
  <c r="O293" i="2"/>
  <c r="O292" i="2"/>
  <c r="O291" i="2"/>
  <c r="O290" i="2"/>
  <c r="O289" i="2"/>
  <c r="O288" i="2"/>
  <c r="O287" i="2"/>
  <c r="O286" i="2"/>
  <c r="O285" i="2"/>
  <c r="O284" i="2"/>
  <c r="O283" i="2"/>
  <c r="O282" i="2"/>
  <c r="O281" i="2"/>
  <c r="O280" i="2"/>
  <c r="O279" i="2"/>
  <c r="O278" i="2"/>
  <c r="O277" i="2"/>
  <c r="O276" i="2"/>
  <c r="O275" i="2"/>
  <c r="O274" i="2"/>
  <c r="O273" i="2"/>
  <c r="O272" i="2"/>
  <c r="O271" i="2"/>
  <c r="O270" i="2"/>
  <c r="O269" i="2"/>
  <c r="O268" i="2"/>
  <c r="O267" i="2"/>
  <c r="O266" i="2"/>
  <c r="O265" i="2"/>
  <c r="O264" i="2"/>
  <c r="O263" i="2"/>
  <c r="O262" i="2"/>
  <c r="O261" i="2"/>
  <c r="O260" i="2"/>
  <c r="O259" i="2"/>
  <c r="O258" i="2"/>
  <c r="O257" i="2"/>
  <c r="O256" i="2"/>
  <c r="O255" i="2"/>
  <c r="O254" i="2"/>
  <c r="O253" i="2"/>
  <c r="O252" i="2"/>
  <c r="O251" i="2"/>
  <c r="O250" i="2"/>
  <c r="O249" i="2"/>
  <c r="O248" i="2"/>
  <c r="O247" i="2"/>
  <c r="O246" i="2"/>
  <c r="O245" i="2"/>
  <c r="O244" i="2"/>
  <c r="O243" i="2"/>
  <c r="O242" i="2"/>
  <c r="O241" i="2"/>
  <c r="O240" i="2"/>
  <c r="O239" i="2"/>
  <c r="O238" i="2"/>
  <c r="O237" i="2"/>
  <c r="O236" i="2"/>
  <c r="O235" i="2"/>
  <c r="O234" i="2"/>
  <c r="O233" i="2"/>
  <c r="O232" i="2"/>
  <c r="O231" i="2"/>
  <c r="O230" i="2"/>
  <c r="O229" i="2"/>
  <c r="O228" i="2"/>
  <c r="O227" i="2"/>
  <c r="O226" i="2"/>
  <c r="O225" i="2"/>
  <c r="O224" i="2"/>
  <c r="O223" i="2"/>
  <c r="O222" i="2"/>
  <c r="O221" i="2"/>
  <c r="O220" i="2"/>
  <c r="O219" i="2"/>
  <c r="O218" i="2"/>
  <c r="O217" i="2"/>
  <c r="O216" i="2"/>
  <c r="O215" i="2"/>
  <c r="O214" i="2"/>
  <c r="O213" i="2"/>
  <c r="O212" i="2"/>
  <c r="O211" i="2"/>
  <c r="O210" i="2"/>
  <c r="O209" i="2"/>
  <c r="O208" i="2"/>
  <c r="O207" i="2"/>
  <c r="O206" i="2"/>
  <c r="O205" i="2"/>
  <c r="O204" i="2"/>
  <c r="O203" i="2"/>
  <c r="O202" i="2"/>
  <c r="O201" i="2"/>
  <c r="O200" i="2"/>
  <c r="O199" i="2"/>
  <c r="O198" i="2"/>
  <c r="O197" i="2"/>
  <c r="O196" i="2"/>
  <c r="O195" i="2"/>
  <c r="O194" i="2"/>
  <c r="O193" i="2"/>
  <c r="O192" i="2"/>
  <c r="O191" i="2"/>
  <c r="O190" i="2"/>
  <c r="O189" i="2"/>
  <c r="O188" i="2"/>
  <c r="O187" i="2"/>
  <c r="O186" i="2"/>
  <c r="O185" i="2"/>
  <c r="O184" i="2"/>
  <c r="O183" i="2"/>
  <c r="O182" i="2"/>
  <c r="O181" i="2"/>
  <c r="O180" i="2"/>
  <c r="O179" i="2"/>
  <c r="O178" i="2"/>
  <c r="O177" i="2"/>
  <c r="O176" i="2"/>
  <c r="O175" i="2"/>
  <c r="O174" i="2"/>
  <c r="O173" i="2"/>
  <c r="O172" i="2"/>
  <c r="O171" i="2"/>
  <c r="O170" i="2"/>
  <c r="O169" i="2"/>
  <c r="O168" i="2"/>
  <c r="O167" i="2"/>
  <c r="O166" i="2"/>
  <c r="O165" i="2"/>
  <c r="O164" i="2"/>
  <c r="O163" i="2"/>
  <c r="O162" i="2"/>
  <c r="O161" i="2"/>
  <c r="O160" i="2"/>
  <c r="O159" i="2"/>
  <c r="O158" i="2"/>
  <c r="O157" i="2"/>
  <c r="O156" i="2"/>
  <c r="O155" i="2"/>
  <c r="O154" i="2"/>
  <c r="O153" i="2"/>
  <c r="O152" i="2"/>
  <c r="O151" i="2"/>
  <c r="O150" i="2"/>
  <c r="O149" i="2"/>
  <c r="O148" i="2"/>
  <c r="O147" i="2"/>
  <c r="O146" i="2"/>
  <c r="O145" i="2"/>
  <c r="O144" i="2"/>
  <c r="O143" i="2"/>
  <c r="O142" i="2"/>
  <c r="O141" i="2"/>
  <c r="O140" i="2"/>
  <c r="O139" i="2"/>
  <c r="O138" i="2"/>
  <c r="O137" i="2"/>
  <c r="O136" i="2"/>
  <c r="O135" i="2"/>
  <c r="O134" i="2"/>
  <c r="O133" i="2"/>
  <c r="O132" i="2"/>
  <c r="O131" i="2"/>
  <c r="O130" i="2"/>
  <c r="O129" i="2"/>
  <c r="O128" i="2"/>
  <c r="O127" i="2"/>
  <c r="O126" i="2"/>
  <c r="O125" i="2"/>
  <c r="O124" i="2"/>
  <c r="O123" i="2"/>
  <c r="O122" i="2"/>
  <c r="O121" i="2"/>
  <c r="O120" i="2"/>
  <c r="O119" i="2"/>
  <c r="O118" i="2"/>
  <c r="O117" i="2"/>
  <c r="O116" i="2"/>
  <c r="O115" i="2"/>
  <c r="O114" i="2"/>
  <c r="O113" i="2"/>
  <c r="O112" i="2"/>
  <c r="O111" i="2"/>
  <c r="O110" i="2"/>
  <c r="O109" i="2"/>
  <c r="O108" i="2"/>
  <c r="O107" i="2"/>
  <c r="O106" i="2"/>
  <c r="O105" i="2"/>
  <c r="O104" i="2"/>
  <c r="O103" i="2"/>
  <c r="O102" i="2"/>
  <c r="O101" i="2"/>
  <c r="O100" i="2"/>
  <c r="O99" i="2"/>
  <c r="O98" i="2"/>
  <c r="O97" i="2"/>
  <c r="O96" i="2"/>
  <c r="O95" i="2"/>
  <c r="O94" i="2"/>
  <c r="O93" i="2"/>
  <c r="O92" i="2"/>
  <c r="O91" i="2"/>
  <c r="O90" i="2"/>
  <c r="O89" i="2"/>
  <c r="O88" i="2"/>
  <c r="O87" i="2"/>
  <c r="O86" i="2"/>
  <c r="O85" i="2"/>
  <c r="O84" i="2"/>
  <c r="O83" i="2"/>
  <c r="O82" i="2"/>
  <c r="O81" i="2"/>
  <c r="O80" i="2"/>
  <c r="O79" i="2"/>
  <c r="O78" i="2"/>
  <c r="O77" i="2"/>
  <c r="O76" i="2"/>
  <c r="O75" i="2"/>
  <c r="O74" i="2"/>
  <c r="O73" i="2"/>
  <c r="O72" i="2"/>
  <c r="O71" i="2"/>
  <c r="O70" i="2"/>
  <c r="O69" i="2"/>
  <c r="O68" i="2"/>
  <c r="O67" i="2"/>
  <c r="O66" i="2"/>
  <c r="O65" i="2"/>
  <c r="O64" i="2"/>
  <c r="O63" i="2"/>
  <c r="O62" i="2"/>
  <c r="O61" i="2"/>
  <c r="O60" i="2"/>
  <c r="O59" i="2"/>
  <c r="O58" i="2"/>
  <c r="O57" i="2"/>
  <c r="O56" i="2"/>
  <c r="O55" i="2"/>
  <c r="O54" i="2"/>
  <c r="O53" i="2"/>
  <c r="O52" i="2"/>
  <c r="O51" i="2"/>
  <c r="O50" i="2"/>
  <c r="O49" i="2"/>
  <c r="O48" i="2"/>
  <c r="O47" i="2"/>
  <c r="O46" i="2"/>
  <c r="O45" i="2"/>
  <c r="O44" i="2"/>
  <c r="O43" i="2"/>
  <c r="O42" i="2"/>
  <c r="O41" i="2"/>
  <c r="O40" i="2"/>
  <c r="O39" i="2"/>
  <c r="O38" i="2"/>
  <c r="O37" i="2"/>
  <c r="O36" i="2"/>
  <c r="O35" i="2"/>
  <c r="O34" i="2"/>
  <c r="O33" i="2"/>
  <c r="O32" i="2"/>
  <c r="O31" i="2"/>
  <c r="O30" i="2"/>
  <c r="O29" i="2"/>
  <c r="O28" i="2"/>
  <c r="O27" i="2"/>
  <c r="O26" i="2"/>
  <c r="O25" i="2"/>
  <c r="O24" i="2"/>
  <c r="O23" i="2"/>
  <c r="O22" i="2"/>
  <c r="O21" i="2"/>
  <c r="O20" i="2"/>
  <c r="O19" i="2"/>
  <c r="O18" i="2"/>
  <c r="O17" i="2"/>
  <c r="O16" i="2"/>
  <c r="O15" i="2"/>
  <c r="O14" i="2"/>
  <c r="O13" i="2"/>
  <c r="O12" i="2"/>
  <c r="O11" i="2"/>
  <c r="O10" i="2"/>
  <c r="O9" i="2"/>
  <c r="O8" i="2"/>
  <c r="O7" i="2"/>
  <c r="O6" i="2"/>
  <c r="O5" i="2"/>
  <c r="O4" i="2"/>
  <c r="O3" i="2"/>
  <c r="O2" i="2"/>
  <c r="P528" i="2"/>
  <c r="P527" i="2"/>
  <c r="P526" i="2"/>
  <c r="P525" i="2"/>
  <c r="P524" i="2"/>
  <c r="P523" i="2"/>
  <c r="P522" i="2"/>
  <c r="P521" i="2"/>
  <c r="P520" i="2"/>
  <c r="P519" i="2"/>
  <c r="P518" i="2"/>
  <c r="P517" i="2"/>
  <c r="P516" i="2"/>
  <c r="P515" i="2"/>
  <c r="P514" i="2"/>
  <c r="P513" i="2"/>
  <c r="P512" i="2"/>
  <c r="P511" i="2"/>
  <c r="P510" i="2"/>
  <c r="P509" i="2"/>
  <c r="P508" i="2"/>
  <c r="P507" i="2"/>
  <c r="P506" i="2"/>
  <c r="P505" i="2"/>
  <c r="P504" i="2"/>
  <c r="P503" i="2"/>
  <c r="P502" i="2"/>
  <c r="P501" i="2"/>
  <c r="P500" i="2"/>
  <c r="P499" i="2"/>
  <c r="P498" i="2"/>
  <c r="P497" i="2"/>
  <c r="P496" i="2"/>
  <c r="P495" i="2"/>
  <c r="P494" i="2"/>
  <c r="P493" i="2"/>
  <c r="P492" i="2"/>
  <c r="P491" i="2"/>
  <c r="P490" i="2"/>
  <c r="P489" i="2"/>
  <c r="P488" i="2"/>
  <c r="P487" i="2"/>
  <c r="P486" i="2"/>
  <c r="P485" i="2"/>
  <c r="P484" i="2"/>
  <c r="P483" i="2"/>
  <c r="P482" i="2"/>
  <c r="P481" i="2"/>
  <c r="P480" i="2"/>
  <c r="P479" i="2"/>
  <c r="P478" i="2"/>
  <c r="P477" i="2"/>
  <c r="P476" i="2"/>
  <c r="P475" i="2"/>
  <c r="P474" i="2"/>
  <c r="P473" i="2"/>
  <c r="P472" i="2"/>
  <c r="P471" i="2"/>
  <c r="P470" i="2"/>
  <c r="P469" i="2"/>
  <c r="P468" i="2"/>
  <c r="P467" i="2"/>
  <c r="P466" i="2"/>
  <c r="P465" i="2"/>
  <c r="P464" i="2"/>
  <c r="P463" i="2"/>
  <c r="P462" i="2"/>
  <c r="P461" i="2"/>
  <c r="P460" i="2"/>
  <c r="P459" i="2"/>
  <c r="P458" i="2"/>
  <c r="P457" i="2"/>
  <c r="P456" i="2"/>
  <c r="P455" i="2"/>
  <c r="P454" i="2"/>
  <c r="P453" i="2"/>
  <c r="P452" i="2"/>
  <c r="P451" i="2"/>
  <c r="P450" i="2"/>
  <c r="P449" i="2"/>
  <c r="P448" i="2"/>
  <c r="P447" i="2"/>
  <c r="P446" i="2"/>
  <c r="P445" i="2"/>
  <c r="P444" i="2"/>
  <c r="P443" i="2"/>
  <c r="P442" i="2"/>
  <c r="P441" i="2"/>
  <c r="P440" i="2"/>
  <c r="P439" i="2"/>
  <c r="P438" i="2"/>
  <c r="P437" i="2"/>
  <c r="P436" i="2"/>
  <c r="P435" i="2"/>
  <c r="P434" i="2"/>
  <c r="P433" i="2"/>
  <c r="P432" i="2"/>
  <c r="P431" i="2"/>
  <c r="P430" i="2"/>
  <c r="P429" i="2"/>
  <c r="P428" i="2"/>
  <c r="P427" i="2"/>
  <c r="P426" i="2"/>
  <c r="P425" i="2"/>
  <c r="P424" i="2"/>
  <c r="P423" i="2"/>
  <c r="P422" i="2"/>
  <c r="P421" i="2"/>
  <c r="P420" i="2"/>
  <c r="P419" i="2"/>
  <c r="P418" i="2"/>
  <c r="P417" i="2"/>
  <c r="P416" i="2"/>
  <c r="P415" i="2"/>
  <c r="P414" i="2"/>
  <c r="P413" i="2"/>
  <c r="P412" i="2"/>
  <c r="P411" i="2"/>
  <c r="P410" i="2"/>
  <c r="P409" i="2"/>
  <c r="P408" i="2"/>
  <c r="P407" i="2"/>
  <c r="P406" i="2"/>
  <c r="P405" i="2"/>
  <c r="P404" i="2"/>
  <c r="P403" i="2"/>
  <c r="P402" i="2"/>
  <c r="P401" i="2"/>
  <c r="P400" i="2"/>
  <c r="P399" i="2"/>
  <c r="P398" i="2"/>
  <c r="P397" i="2"/>
  <c r="P396" i="2"/>
  <c r="P395" i="2"/>
  <c r="P394" i="2"/>
  <c r="P393" i="2"/>
  <c r="P392" i="2"/>
  <c r="P391" i="2"/>
  <c r="P390" i="2"/>
  <c r="P389" i="2"/>
  <c r="P388" i="2"/>
  <c r="P387" i="2"/>
  <c r="P386" i="2"/>
  <c r="P385" i="2"/>
  <c r="P384" i="2"/>
  <c r="P383" i="2"/>
  <c r="P382" i="2"/>
  <c r="P381" i="2"/>
  <c r="P380" i="2"/>
  <c r="P379" i="2"/>
  <c r="P378" i="2"/>
  <c r="P377" i="2"/>
  <c r="P376" i="2"/>
  <c r="P375" i="2"/>
  <c r="P374" i="2"/>
  <c r="P373" i="2"/>
  <c r="P372" i="2"/>
  <c r="P371" i="2"/>
  <c r="P370" i="2"/>
  <c r="P369" i="2"/>
  <c r="P368" i="2"/>
  <c r="P367" i="2"/>
  <c r="P366" i="2"/>
  <c r="P365" i="2"/>
  <c r="P364" i="2"/>
  <c r="P363" i="2"/>
  <c r="P362" i="2"/>
  <c r="P361" i="2"/>
  <c r="P360" i="2"/>
  <c r="P359" i="2"/>
  <c r="P358" i="2"/>
  <c r="P357" i="2"/>
  <c r="P356" i="2"/>
  <c r="P355" i="2"/>
  <c r="P354" i="2"/>
  <c r="P353" i="2"/>
  <c r="P352" i="2"/>
  <c r="P351" i="2"/>
  <c r="P350" i="2"/>
  <c r="P349" i="2"/>
  <c r="P348" i="2"/>
  <c r="P347" i="2"/>
  <c r="P346" i="2"/>
  <c r="P345" i="2"/>
  <c r="P344" i="2"/>
  <c r="P343" i="2"/>
  <c r="P342" i="2"/>
  <c r="P341" i="2"/>
  <c r="P340" i="2"/>
  <c r="P339" i="2"/>
  <c r="P338" i="2"/>
  <c r="P337" i="2"/>
  <c r="P336" i="2"/>
  <c r="P335" i="2"/>
  <c r="P334" i="2"/>
  <c r="P333" i="2"/>
  <c r="P332" i="2"/>
  <c r="P331" i="2"/>
  <c r="P330" i="2"/>
  <c r="P329" i="2"/>
  <c r="P328" i="2"/>
  <c r="P327" i="2"/>
  <c r="P326" i="2"/>
  <c r="P325" i="2"/>
  <c r="P324" i="2"/>
  <c r="P323" i="2"/>
  <c r="P322" i="2"/>
  <c r="P321" i="2"/>
  <c r="P320" i="2"/>
  <c r="P319" i="2"/>
  <c r="P318" i="2"/>
  <c r="P317" i="2"/>
  <c r="P316" i="2"/>
  <c r="P315" i="2"/>
  <c r="P314" i="2"/>
  <c r="P313" i="2"/>
  <c r="P312" i="2"/>
  <c r="P311" i="2"/>
  <c r="P310" i="2"/>
  <c r="P309" i="2"/>
  <c r="P308" i="2"/>
  <c r="P307" i="2"/>
  <c r="P306" i="2"/>
  <c r="P305" i="2"/>
  <c r="P304" i="2"/>
  <c r="P303" i="2"/>
  <c r="P302" i="2"/>
  <c r="P301" i="2"/>
  <c r="P300" i="2"/>
  <c r="P299" i="2"/>
  <c r="P298" i="2"/>
  <c r="P297" i="2"/>
  <c r="P296" i="2"/>
  <c r="P295" i="2"/>
  <c r="P294" i="2"/>
  <c r="P293" i="2"/>
  <c r="P292" i="2"/>
  <c r="P291" i="2"/>
  <c r="P290" i="2"/>
  <c r="P289" i="2"/>
  <c r="P288" i="2"/>
  <c r="P287" i="2"/>
  <c r="P286" i="2"/>
  <c r="P285" i="2"/>
  <c r="P284" i="2"/>
  <c r="P283" i="2"/>
  <c r="P282" i="2"/>
  <c r="P281" i="2"/>
  <c r="P280" i="2"/>
  <c r="P279" i="2"/>
  <c r="P278" i="2"/>
  <c r="P277" i="2"/>
  <c r="P276" i="2"/>
  <c r="P275" i="2"/>
  <c r="P274" i="2"/>
  <c r="P273" i="2"/>
  <c r="P272" i="2"/>
  <c r="P271" i="2"/>
  <c r="P270" i="2"/>
  <c r="P269" i="2"/>
  <c r="P268" i="2"/>
  <c r="P267" i="2"/>
  <c r="P266" i="2"/>
  <c r="P265" i="2"/>
  <c r="P264" i="2"/>
  <c r="P263" i="2"/>
  <c r="P262" i="2"/>
  <c r="P261" i="2"/>
  <c r="P260" i="2"/>
  <c r="P259" i="2"/>
  <c r="P258" i="2"/>
  <c r="P257" i="2"/>
  <c r="P256" i="2"/>
  <c r="P255" i="2"/>
  <c r="P254" i="2"/>
  <c r="P253" i="2"/>
  <c r="P252" i="2"/>
  <c r="P251" i="2"/>
  <c r="P250" i="2"/>
  <c r="P249" i="2"/>
  <c r="P248" i="2"/>
  <c r="P247" i="2"/>
  <c r="P246" i="2"/>
  <c r="P245" i="2"/>
  <c r="P244" i="2"/>
  <c r="P243" i="2"/>
  <c r="P242" i="2"/>
  <c r="P241" i="2"/>
  <c r="P240" i="2"/>
  <c r="P239" i="2"/>
  <c r="P238" i="2"/>
  <c r="P237" i="2"/>
  <c r="P236" i="2"/>
  <c r="P235" i="2"/>
  <c r="P234" i="2"/>
  <c r="P233" i="2"/>
  <c r="P232" i="2"/>
  <c r="P231" i="2"/>
  <c r="P230" i="2"/>
  <c r="P229" i="2"/>
  <c r="P228" i="2"/>
  <c r="P227" i="2"/>
  <c r="P226" i="2"/>
  <c r="P225" i="2"/>
  <c r="P224" i="2"/>
  <c r="P223" i="2"/>
  <c r="P222" i="2"/>
  <c r="P221" i="2"/>
  <c r="P220" i="2"/>
  <c r="P219" i="2"/>
  <c r="P218" i="2"/>
  <c r="P217" i="2"/>
  <c r="P216" i="2"/>
  <c r="P215" i="2"/>
  <c r="P214" i="2"/>
  <c r="P213" i="2"/>
  <c r="P212" i="2"/>
  <c r="P211" i="2"/>
  <c r="P210" i="2"/>
  <c r="P209" i="2"/>
  <c r="P208" i="2"/>
  <c r="P207" i="2"/>
  <c r="P206" i="2"/>
  <c r="P205" i="2"/>
  <c r="P204" i="2"/>
  <c r="P203" i="2"/>
  <c r="P202" i="2"/>
  <c r="P201" i="2"/>
  <c r="P200" i="2"/>
  <c r="P199" i="2"/>
  <c r="P198" i="2"/>
  <c r="P197" i="2"/>
  <c r="P196" i="2"/>
  <c r="P195" i="2"/>
  <c r="P194" i="2"/>
  <c r="P193" i="2"/>
  <c r="P192" i="2"/>
  <c r="P191" i="2"/>
  <c r="P190" i="2"/>
  <c r="P189" i="2"/>
  <c r="P188" i="2"/>
  <c r="P187" i="2"/>
  <c r="P186" i="2"/>
  <c r="P185" i="2"/>
  <c r="P184" i="2"/>
  <c r="P183" i="2"/>
  <c r="P182" i="2"/>
  <c r="P181" i="2"/>
  <c r="P180" i="2"/>
  <c r="P179" i="2"/>
  <c r="P178" i="2"/>
  <c r="P177" i="2"/>
  <c r="P176" i="2"/>
  <c r="P175" i="2"/>
  <c r="P174" i="2"/>
  <c r="P173" i="2"/>
  <c r="P172" i="2"/>
  <c r="P171" i="2"/>
  <c r="P170" i="2"/>
  <c r="P169" i="2"/>
  <c r="P168" i="2"/>
  <c r="P167" i="2"/>
  <c r="P166" i="2"/>
  <c r="P165" i="2"/>
  <c r="P164" i="2"/>
  <c r="P163" i="2"/>
  <c r="P162" i="2"/>
  <c r="P161" i="2"/>
  <c r="P160" i="2"/>
  <c r="P159" i="2"/>
  <c r="P158" i="2"/>
  <c r="P157" i="2"/>
  <c r="P156" i="2"/>
  <c r="P155" i="2"/>
  <c r="P154" i="2"/>
  <c r="P153" i="2"/>
  <c r="P152" i="2"/>
  <c r="P151" i="2"/>
  <c r="P150" i="2"/>
  <c r="P149" i="2"/>
  <c r="P148" i="2"/>
  <c r="P147" i="2"/>
  <c r="P146" i="2"/>
  <c r="P145" i="2"/>
  <c r="P144" i="2"/>
  <c r="P143" i="2"/>
  <c r="P142" i="2"/>
  <c r="P141" i="2"/>
  <c r="P140" i="2"/>
  <c r="P139" i="2"/>
  <c r="P138" i="2"/>
  <c r="P137" i="2"/>
  <c r="P136" i="2"/>
  <c r="P135" i="2"/>
  <c r="P134" i="2"/>
  <c r="P133" i="2"/>
  <c r="P132" i="2"/>
  <c r="P131" i="2"/>
  <c r="P130" i="2"/>
  <c r="P129" i="2"/>
  <c r="P128" i="2"/>
  <c r="P127" i="2"/>
  <c r="P126" i="2"/>
  <c r="P125" i="2"/>
  <c r="P124" i="2"/>
  <c r="P123" i="2"/>
  <c r="P122" i="2"/>
  <c r="P121" i="2"/>
  <c r="P120" i="2"/>
  <c r="P119" i="2"/>
  <c r="P118" i="2"/>
  <c r="P117" i="2"/>
  <c r="P116" i="2"/>
  <c r="P115" i="2"/>
  <c r="P114" i="2"/>
  <c r="P113" i="2"/>
  <c r="P112" i="2"/>
  <c r="P111" i="2"/>
  <c r="P110" i="2"/>
  <c r="P109" i="2"/>
  <c r="P108" i="2"/>
  <c r="P107" i="2"/>
  <c r="P106" i="2"/>
  <c r="P105" i="2"/>
  <c r="P104" i="2"/>
  <c r="P103" i="2"/>
  <c r="P102" i="2"/>
  <c r="P101" i="2"/>
  <c r="P100" i="2"/>
  <c r="P99" i="2"/>
  <c r="P98" i="2"/>
  <c r="P97" i="2"/>
  <c r="P96" i="2"/>
  <c r="P95" i="2"/>
  <c r="P94" i="2"/>
  <c r="P93" i="2"/>
  <c r="P92" i="2"/>
  <c r="P91" i="2"/>
  <c r="P90" i="2"/>
  <c r="P89" i="2"/>
  <c r="P88" i="2"/>
  <c r="P87" i="2"/>
  <c r="P86" i="2"/>
  <c r="P85" i="2"/>
  <c r="P84" i="2"/>
  <c r="P83" i="2"/>
  <c r="P82" i="2"/>
  <c r="P81" i="2"/>
  <c r="P80" i="2"/>
  <c r="P79" i="2"/>
  <c r="P78" i="2"/>
  <c r="P77" i="2"/>
  <c r="P76" i="2"/>
  <c r="P75" i="2"/>
  <c r="P74" i="2"/>
  <c r="P73" i="2"/>
  <c r="P72" i="2"/>
  <c r="P71" i="2"/>
  <c r="P70" i="2"/>
  <c r="P69" i="2"/>
  <c r="P68" i="2"/>
  <c r="P67" i="2"/>
  <c r="P66" i="2"/>
  <c r="P65" i="2"/>
  <c r="P64" i="2"/>
  <c r="P63" i="2"/>
  <c r="P62" i="2"/>
  <c r="P61" i="2"/>
  <c r="P60" i="2"/>
  <c r="P59" i="2"/>
  <c r="P58" i="2"/>
  <c r="P57" i="2"/>
  <c r="P56" i="2"/>
  <c r="P55" i="2"/>
  <c r="P54" i="2"/>
  <c r="P53" i="2"/>
  <c r="P52"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P6" i="2"/>
  <c r="P5" i="2"/>
  <c r="P4" i="2"/>
  <c r="P3" i="2"/>
  <c r="P2"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5" i="4"/>
  <c r="F6" i="4"/>
  <c r="AL1" i="4" l="1"/>
  <c r="AM1" i="4"/>
  <c r="X1" i="4"/>
  <c r="AA1" i="4"/>
  <c r="Z1" i="4"/>
  <c r="Y1" i="4"/>
  <c r="F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<sst xmlns="http://schemas.openxmlformats.org/spreadsheetml/2006/main" count="1938" uniqueCount="143">
  <si>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</si>
  <si>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</si>
  <si>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</si>
  <si>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</si>
  <si>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</si>
  <si>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</si>
  <si>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</si>
  <si>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</si>
  <si>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</si>
  <si>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</si>
  <si>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</si>
  <si>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</si>
  <si>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</si>
  <si>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</si>
  <si>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</si>
  <si>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</si>
  <si>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</si>
  <si>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</si>
  <si>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</si>
  <si>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</si>
  <si>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</si>
  <si>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</si>
  <si>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</si>
  <si>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</si>
  <si>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</si>
  <si>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</si>
  <si>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</si>
  <si>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</si>
  <si>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</si>
  <si>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</si>
  <si>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</si>
  <si>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</si>
  <si>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</si>
  <si>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</si>
  <si>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</si>
  <si>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</si>
  <si>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</si>
  <si>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</si>
  <si>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</si>
  <si>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</si>
  <si>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</si>
  <si>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</si>
  <si>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</si>
  <si>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</si>
  <si>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</si>
  <si>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</si>
  <si>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</si>
  <si>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</si>
  <si>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</si>
  <si>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</si>
  <si>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</si>
  <si>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</si>
  <si>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</si>
  <si>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</si>
  <si>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</si>
  <si>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</si>
  <si>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</si>
  <si>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</si>
  <si>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</si>
  <si>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</si>
  <si>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</si>
  <si>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</si>
  <si>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</si>
  <si>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</si>
  <si>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</si>
  <si>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</si>
  <si>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</si>
  <si>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</si>
  <si>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</si>
  <si>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</si>
  <si>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</si>
  <si>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</si>
  <si>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</si>
  <si>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</si>
  <si>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</si>
  <si>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</si>
  <si>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</si>
  <si>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</si>
  <si>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</si>
  <si>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</si>
  <si>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</si>
  <si>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</si>
  <si>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</si>
  <si>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</si>
  <si>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</si>
  <si>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</si>
  <si>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</si>
  <si>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</si>
  <si>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</si>
  <si>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</si>
  <si>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</si>
  <si>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</si>
  <si>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</si>
  <si>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</si>
  <si>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</si>
  <si>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</si>
  <si>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</si>
  <si>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</si>
  <si>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</si>
  <si>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</si>
  <si>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</si>
  <si>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</si>
  <si>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</si>
  <si>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</si>
  <si>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</si>
  <si>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</si>
  <si>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</si>
  <si>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</si>
  <si>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</si>
  <si>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</si>
  <si>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</si>
  <si>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</si>
  <si>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</si>
  <si>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</si>
  <si>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</si>
  <si>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</si>
  <si>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</si>
  <si>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</si>
  <si>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</si>
  <si>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</si>
  <si>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Sum of TOTAL BUYING VALUE</t>
  </si>
  <si>
    <t>Total</t>
  </si>
  <si>
    <t>Values</t>
  </si>
  <si>
    <t>Jan</t>
  </si>
  <si>
    <t>Feb</t>
  </si>
  <si>
    <t>Mar</t>
  </si>
  <si>
    <t>Apr</t>
  </si>
  <si>
    <t>May</t>
  </si>
  <si>
    <t>Jun</t>
  </si>
  <si>
    <t>Jul</t>
  </si>
  <si>
    <t>Aug</t>
  </si>
  <si>
    <t>Sep</t>
  </si>
  <si>
    <t>Oct</t>
  </si>
  <si>
    <t>Nov</t>
  </si>
  <si>
    <t>Dec</t>
  </si>
  <si>
    <t>Sum of QUANTITY</t>
  </si>
  <si>
    <t>TOTAL SALES</t>
  </si>
  <si>
    <t>TOTAL PROFIT</t>
  </si>
  <si>
    <t>TOTAL %</t>
  </si>
  <si>
    <t>SALES</t>
  </si>
  <si>
    <t>PROFIT</t>
  </si>
  <si>
    <t>PROFIT %</t>
  </si>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</sst>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quot;₹&quot;\ #,##0.00"/>
    <numFmt numFmtId="166" formatCode="&quot;₹&quot;\ #,##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28"/>
      <color rgb="FF002060"/>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3">
    <border>
      <left/>
      <right/>
      <top/>
      <bottom/>
      <diagonal/>
    </border>
    <border>
      <left/>
      <right/>
      <top/>
      <bottom style="medium">
        <color rgb="FF7030A0"/>
      </bottom>
      <diagonal/>
    </border>
    <border>
      <left/>
      <right/>
      <top/>
      <bottom style="thin">
        <color indexed="64"/>
      </bottom>
      <diagonal/>
    </border>
  </borders>
  <cellStyleXfs count="2">
    <xf numFmtId="0" fontId="0" fillId="0" borderId="0"/>
    <xf numFmtId="9" fontId="2" fillId="0" borderId="0" applyFont="0" applyFill="0" applyBorder="0" applyAlignment="0" applyProtection="0"/>
  </cellStyleXfs>
  <cellXfs count="14">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166" fontId="0" fillId="0" borderId="0" xfId="0" applyNumberFormat="1"/>
    <xf numFmtId="9" fontId="0" fillId="0" borderId="0" xfId="1" applyFont="1"/>
    <xf numFmtId="0" fontId="0" fillId="0" borderId="2" xfId="0" applyBorder="1"/>
    <xf numFmtId="0" fontId="0" fillId="0" borderId="0" xfId="0" applyAlignment="1">
      <alignment horizontal="center" wrapText="1"/>
    </xf>
    <xf numFmtId="0" fontId="3" fillId="0" borderId="0" xfId="0" applyFont="1" applyAlignment="1">
      <alignment horizontal="center" wrapText="1"/>
    </xf>
  </cellXfs>
  <cellStyles count="2">
    <cellStyle name="Normal" xfId="0" builtinId="0"/>
    <cellStyle name="Per cent" xfId="1" builtinId="5"/>
  </cellStyles>
  <dxfs count="31">
    <dxf>
      <numFmt numFmtId="166" formatCode="&quot;₹&quot;\ #,##0"/>
    </dxf>
    <dxf>
      <numFmt numFmtId="165" formatCode="&quot;₹&quot;\ #,##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 #,##0.00"/>
    </dxf>
    <dxf>
      <numFmt numFmtId="165" formatCode="&quot;₹&quot;\ #,##0.00"/>
    </dxf>
    <dxf>
      <numFmt numFmtId="165" formatCode="&quot;₹&quot;\ #,##0.00"/>
    </dxf>
    <dxf>
      <numFmt numFmtId="165" formatCode="&quot;₹&quot;\ #,##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30"/>
      <tableStyleElement type="headerRow" dxfId="2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Dashboard.xlsx]Analysis!DAILY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4223-42ED-8A37-9E77301BDF03}"/>
            </c:ext>
          </c:extLst>
        </c:ser>
        <c:dLbls>
          <c:showLegendKey val="0"/>
          <c:showVal val="0"/>
          <c:showCatName val="0"/>
          <c:showSerName val="0"/>
          <c:showPercent val="0"/>
          <c:showBubbleSize val="0"/>
        </c:dLbls>
        <c:axId val="363447088"/>
        <c:axId val="546091760"/>
      </c:areaChart>
      <c:catAx>
        <c:axId val="363447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091760"/>
        <c:crosses val="autoZero"/>
        <c:auto val="1"/>
        <c:lblAlgn val="ctr"/>
        <c:lblOffset val="100"/>
        <c:noMultiLvlLbl val="0"/>
      </c:catAx>
      <c:valAx>
        <c:axId val="546091760"/>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4470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MONTHLY</a:t>
            </a:r>
            <a:r>
              <a:rPr lang="en-GB" baseline="0"/>
              <a:t> BUYING AND SELLING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Analysis!$M$4</c:f>
              <c:strCache>
                <c:ptCount val="1"/>
                <c:pt idx="0">
                  <c:v>SALES</c:v>
                </c:pt>
              </c:strCache>
            </c:strRef>
          </c:tx>
          <c:spPr>
            <a:solidFill>
              <a:schemeClr val="accent1"/>
            </a:solidFill>
            <a:ln>
              <a:noFill/>
            </a:ln>
            <a:effectLst/>
          </c:spPr>
          <c:invertIfNegative val="0"/>
          <c:cat>
            <c:strRef>
              <c:f>Analysis!$L$5:$L$16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Analysis!$M$5:$M$16</c:f>
              <c:numCache>
                <c:formatCode>"₹"\ #,##0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C51A-404C-BEF3-DF57841D5E6C}"/>
            </c:ext>
          </c:extLst>
        </c:ser>
        <c:ser>
          <c:idx val="1"/>
          <c:order val="1"/>
          <c:tx>
            <c:strRef>
              <c:f>Analysis!$N$4</c:f>
              <c:strCache>
                <c:ptCount val="1"/>
                <c:pt idx="0">
                  <c:v>PROFIT</c:v>
                </c:pt>
              </c:strCache>
            </c:strRef>
          </c:tx>
          <c:spPr>
            <a:solidFill>
              <a:schemeClr val="accent2"/>
            </a:solidFill>
            <a:ln>
              <a:noFill/>
            </a:ln>
            <a:effectLst/>
          </c:spPr>
          <c:invertIfNegative val="0"/>
          <c:cat>
            <c:strRef>
              <c:f>Analysis!$L$5:$L$16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Analysis!$N$5:$N$16</c:f>
              <c:numCache>
                <c:formatCode>"₹"\ #,##0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C51A-404C-BEF3-DF57841D5E6C}"/>
            </c:ext>
          </c:extLst>
        </c:ser>
        <c:dLbls>
          <c:showLegendKey val="0"/>
          <c:showVal val="0"/>
          <c:showCatName val="0"/>
          <c:showSerName val="0"/>
          <c:showPercent val="0"/>
          <c:showBubbleSize val="0"/>
        </c:dLbls>
        <c:gapWidth val="50"/>
        <c:overlap val="100"/>
        <c:axId val="470753264"/>
        <c:axId val="365288896"/>
      </c:barChart>
      <c:catAx>
        <c:axId val="47075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288896"/>
        <c:crosses val="autoZero"/>
        <c:auto val="1"/>
        <c:lblAlgn val="ctr"/>
        <c:lblOffset val="100"/>
        <c:noMultiLvlLbl val="0"/>
      </c:catAx>
      <c:valAx>
        <c:axId val="365288896"/>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753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 PRODUCT</a:t>
            </a:r>
            <a:r>
              <a:rPr lang="en-GB" baseline="0"/>
              <a:t> WISE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170217061656166"/>
          <c:y val="0.12666740750148167"/>
          <c:w val="0.80349891568544685"/>
          <c:h val="0.85535831689677844"/>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Analysis!$AC$3:$AC$12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Analysis!$AD$3:$AD$12</c:f>
              <c:numCache>
                <c:formatCode>"₹"\ #,##0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9440-4F63-A66B-C109ECFCEB62}"/>
            </c:ext>
          </c:extLst>
        </c:ser>
        <c:dLbls>
          <c:showLegendKey val="0"/>
          <c:showVal val="0"/>
          <c:showCatName val="0"/>
          <c:showSerName val="0"/>
          <c:showPercent val="0"/>
          <c:showBubbleSize val="0"/>
        </c:dLbls>
        <c:gapWidth val="50"/>
        <c:axId val="362301600"/>
        <c:axId val="601594064"/>
      </c:barChart>
      <c:catAx>
        <c:axId val="362301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594064"/>
        <c:crosses val="autoZero"/>
        <c:auto val="1"/>
        <c:lblAlgn val="ctr"/>
        <c:lblOffset val="100"/>
        <c:noMultiLvlLbl val="0"/>
      </c:catAx>
      <c:valAx>
        <c:axId val="601594064"/>
        <c:scaling>
          <c:orientation val="minMax"/>
        </c:scaling>
        <c:delete val="1"/>
        <c:axPos val="b"/>
        <c:numFmt formatCode="&quot;₹&quot;\ #,##0" sourceLinked="1"/>
        <c:majorTickMark val="none"/>
        <c:minorTickMark val="none"/>
        <c:tickLblPos val="nextTo"/>
        <c:crossAx val="36230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Dashboard.xlsx]Analysis!SALES TYPE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0347232011599573"/>
              <c:y val="0.182745098039215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6338616240744844"/>
              <c:y val="-5.65407265268312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9416564297749225"/>
              <c:y val="-1.2449326187167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9416564297749225"/>
              <c:y val="-1.2449326187167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1400775989957777"/>
          <c:y val="0.12972672533580362"/>
          <c:w val="0.57198448020084447"/>
          <c:h val="0.75175103112110986"/>
        </c:manualLayout>
      </c:layout>
      <c:pieChart>
        <c:varyColors val="1"/>
        <c:ser>
          <c:idx val="0"/>
          <c:order val="0"/>
          <c:tx>
            <c:strRef>
              <c:f>Analysis!$AQ$1:$AQ$2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B4F9-4CE7-9D31-CFA1F2469DD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F9-4CE7-9D31-CFA1F2469DD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B4F9-4CE7-9D31-CFA1F2469DD4}"/>
              </c:ext>
            </c:extLst>
          </c:dPt>
          <c:dLbls>
            <c:dLbl>
              <c:idx val="0"/>
              <c:layout>
                <c:manualLayout>
                  <c:x val="-0.19416564297749225"/>
                  <c:y val="-1.24493261871677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B4F9-4CE7-9D31-CFA1F2469DD4}"/>
                </c:ext>
              </c:extLst>
            </c:dLbl>
            <c:dLbl>
              <c:idx val="1"/>
              <c:layout>
                <c:manualLayout>
                  <c:x val="0.16338616240744844"/>
                  <c:y val="-5.654072652683120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4F9-4CE7-9D31-CFA1F2469DD4}"/>
                </c:ext>
              </c:extLst>
            </c:dLbl>
            <c:dLbl>
              <c:idx val="2"/>
              <c:layout>
                <c:manualLayout>
                  <c:x val="0.10347232011599573"/>
                  <c:y val="0.1827450980392156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B4F9-4CE7-9D31-CFA1F2469DD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Analysis!$AP$3:$AP$5</c:f>
              <c:strCache>
                <c:ptCount val="3"/>
                <c:pt idx="0">
                  <c:v>Direct Sales</c:v>
                </c:pt>
                <c:pt idx="1">
                  <c:v>Online</c:v>
                </c:pt>
                <c:pt idx="2">
                  <c:v>Wholesaler</c:v>
                </c:pt>
              </c:strCache>
            </c:strRef>
          </c:cat>
          <c:val>
            <c:numRef>
              <c:f>Analysis!$AQ$3:$AQ$5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B4F9-4CE7-9D31-CFA1F2469DD4}"/>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Dashboard.xlsx]Analysis!PAYMENT MODE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 PAYMENT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Analysis!$AT$1:$AT$2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5C-4D6A-B864-D03B265007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5C-4D6A-B864-D03B2650075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Analysis!$AS$3:$AS$4</c:f>
              <c:strCache>
                <c:ptCount val="2"/>
                <c:pt idx="0">
                  <c:v>Cash</c:v>
                </c:pt>
                <c:pt idx="1">
                  <c:v>Online</c:v>
                </c:pt>
              </c:strCache>
            </c:strRef>
          </c:cat>
          <c:val>
            <c:numRef>
              <c:f>Analysis!$AT$3:$AT$4</c:f>
              <c:numCache>
                <c:formatCode>General</c:formatCode>
                <c:ptCount val="2"/>
                <c:pt idx="0">
                  <c:v>199516.90000000008</c:v>
                </c:pt>
                <c:pt idx="1">
                  <c:v>201895.01999999993</c:v>
                </c:pt>
              </c:numCache>
            </c:numRef>
          </c:val>
          <c:extLst>
            <c:ext xmlns:c16="http://schemas.microsoft.com/office/drawing/2014/chart" uri="{C3380CC4-5D6E-409C-BE32-E72D297353CC}">
              <c16:uniqueId val="{00000000-3D5D-4D1D-AD96-947485BDC416}"/>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Dashboard.xlsx]Analysis!DAILY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8003-4A52-8D21-CEF1E470524A}"/>
            </c:ext>
          </c:extLst>
        </c:ser>
        <c:dLbls>
          <c:showLegendKey val="0"/>
          <c:showVal val="0"/>
          <c:showCatName val="0"/>
          <c:showSerName val="0"/>
          <c:showPercent val="0"/>
          <c:showBubbleSize val="0"/>
        </c:dLbls>
        <c:axId val="363447088"/>
        <c:axId val="546091760"/>
      </c:areaChart>
      <c:catAx>
        <c:axId val="363447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091760"/>
        <c:crosses val="autoZero"/>
        <c:auto val="1"/>
        <c:lblAlgn val="ctr"/>
        <c:lblOffset val="100"/>
        <c:noMultiLvlLbl val="0"/>
      </c:catAx>
      <c:valAx>
        <c:axId val="546091760"/>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4470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MONTHLY</a:t>
            </a:r>
            <a:r>
              <a:rPr lang="en-GB" baseline="0"/>
              <a:t> BUYING AND SELLING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898021893604763"/>
          <c:y val="0.2088541666666667"/>
          <c:w val="0.76630433390948083"/>
          <c:h val="0.60392880577427821"/>
        </c:manualLayout>
      </c:layout>
      <c:barChart>
        <c:barDir val="col"/>
        <c:grouping val="clustered"/>
        <c:varyColors val="0"/>
        <c:ser>
          <c:idx val="0"/>
          <c:order val="0"/>
          <c:tx>
            <c:strRef>
              <c:f>Analysis!$M$4</c:f>
              <c:strCache>
                <c:ptCount val="1"/>
                <c:pt idx="0">
                  <c:v>SALES</c:v>
                </c:pt>
              </c:strCache>
            </c:strRef>
          </c:tx>
          <c:spPr>
            <a:solidFill>
              <a:schemeClr val="accent1"/>
            </a:solidFill>
            <a:ln>
              <a:noFill/>
            </a:ln>
            <a:effectLst/>
          </c:spPr>
          <c:invertIfNegative val="0"/>
          <c:cat>
            <c:strRef>
              <c:f>Analysis!$L$5:$L$16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Analysis!$M$5:$M$16</c:f>
              <c:numCache>
                <c:formatCode>"₹"\ #,##0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75FC-4596-B9CC-7EAF91EA038E}"/>
            </c:ext>
          </c:extLst>
        </c:ser>
        <c:ser>
          <c:idx val="1"/>
          <c:order val="1"/>
          <c:tx>
            <c:strRef>
              <c:f>Analysis!$N$4</c:f>
              <c:strCache>
                <c:ptCount val="1"/>
                <c:pt idx="0">
                  <c:v>PROFIT</c:v>
                </c:pt>
              </c:strCache>
            </c:strRef>
          </c:tx>
          <c:spPr>
            <a:solidFill>
              <a:schemeClr val="accent2"/>
            </a:solidFill>
            <a:ln>
              <a:noFill/>
            </a:ln>
            <a:effectLst/>
          </c:spPr>
          <c:invertIfNegative val="0"/>
          <c:cat>
            <c:strRef>
              <c:f>Analysis!$L$5:$L$16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Analysis!$N$5:$N$16</c:f>
              <c:numCache>
                <c:formatCode>"₹"\ #,##0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75FC-4596-B9CC-7EAF91EA038E}"/>
            </c:ext>
          </c:extLst>
        </c:ser>
        <c:dLbls>
          <c:showLegendKey val="0"/>
          <c:showVal val="0"/>
          <c:showCatName val="0"/>
          <c:showSerName val="0"/>
          <c:showPercent val="0"/>
          <c:showBubbleSize val="0"/>
        </c:dLbls>
        <c:gapWidth val="50"/>
        <c:overlap val="100"/>
        <c:axId val="470753264"/>
        <c:axId val="365288896"/>
      </c:barChart>
      <c:catAx>
        <c:axId val="47075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288896"/>
        <c:crosses val="autoZero"/>
        <c:auto val="1"/>
        <c:lblAlgn val="ctr"/>
        <c:lblOffset val="100"/>
        <c:noMultiLvlLbl val="0"/>
      </c:catAx>
      <c:valAx>
        <c:axId val="365288896"/>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753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 PRODUCT</a:t>
            </a:r>
            <a:r>
              <a:rPr lang="en-GB" baseline="0"/>
              <a:t> WISE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170217061656166"/>
          <c:y val="0.12666740750148167"/>
          <c:w val="0.80349891568544685"/>
          <c:h val="0.85535831689677844"/>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Analysis!$AC$3:$AC$12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Analysis!$AD$3:$AD$12</c:f>
              <c:numCache>
                <c:formatCode>"₹"\ #,##0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57EB-4BB1-87C3-0358CDE4E7CE}"/>
            </c:ext>
          </c:extLst>
        </c:ser>
        <c:dLbls>
          <c:showLegendKey val="0"/>
          <c:showVal val="0"/>
          <c:showCatName val="0"/>
          <c:showSerName val="0"/>
          <c:showPercent val="0"/>
          <c:showBubbleSize val="0"/>
        </c:dLbls>
        <c:gapWidth val="50"/>
        <c:axId val="362301600"/>
        <c:axId val="601594064"/>
      </c:barChart>
      <c:catAx>
        <c:axId val="362301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594064"/>
        <c:crosses val="autoZero"/>
        <c:auto val="1"/>
        <c:lblAlgn val="ctr"/>
        <c:lblOffset val="100"/>
        <c:noMultiLvlLbl val="0"/>
      </c:catAx>
      <c:valAx>
        <c:axId val="601594064"/>
        <c:scaling>
          <c:orientation val="minMax"/>
        </c:scaling>
        <c:delete val="1"/>
        <c:axPos val="b"/>
        <c:numFmt formatCode="&quot;₹&quot;\ #,##0" sourceLinked="1"/>
        <c:majorTickMark val="none"/>
        <c:minorTickMark val="none"/>
        <c:tickLblPos val="nextTo"/>
        <c:crossAx val="36230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Dashboard.xlsx]Analysis!SALES TYPE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0347232011599573"/>
              <c:y val="0.182745098039215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6338616240744844"/>
              <c:y val="-5.65407265268312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9416564297749225"/>
              <c:y val="-1.2449326187167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9416564297749225"/>
              <c:y val="-1.2449326187167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6338616240744844"/>
              <c:y val="-5.65407265268312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0347232011599573"/>
              <c:y val="0.182745098039215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9416564297749225"/>
              <c:y val="-1.2449326187167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6338616240744844"/>
              <c:y val="-5.65407265268312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0347232011599573"/>
              <c:y val="0.182745098039215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1400775989957777"/>
          <c:y val="0.12972672533580362"/>
          <c:w val="0.57198448020084447"/>
          <c:h val="0.75175103112110986"/>
        </c:manualLayout>
      </c:layout>
      <c:pieChart>
        <c:varyColors val="1"/>
        <c:ser>
          <c:idx val="0"/>
          <c:order val="0"/>
          <c:tx>
            <c:strRef>
              <c:f>Analysis!$AQ$1:$AQ$2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97-4BB5-8E88-74D1294A15E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97-4BB5-8E88-74D1294A15E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097-4BB5-8E88-74D1294A15E2}"/>
              </c:ext>
            </c:extLst>
          </c:dPt>
          <c:dLbls>
            <c:dLbl>
              <c:idx val="0"/>
              <c:layout>
                <c:manualLayout>
                  <c:x val="-0.19416564297749225"/>
                  <c:y val="-1.24493261871677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097-4BB5-8E88-74D1294A15E2}"/>
                </c:ext>
              </c:extLst>
            </c:dLbl>
            <c:dLbl>
              <c:idx val="1"/>
              <c:layout>
                <c:manualLayout>
                  <c:x val="0.16338616240744844"/>
                  <c:y val="-5.654072652683120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097-4BB5-8E88-74D1294A15E2}"/>
                </c:ext>
              </c:extLst>
            </c:dLbl>
            <c:dLbl>
              <c:idx val="2"/>
              <c:layout>
                <c:manualLayout>
                  <c:x val="0.10347232011599573"/>
                  <c:y val="0.1827450980392156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097-4BB5-8E88-74D1294A15E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Analysis!$AP$3:$AP$5</c:f>
              <c:strCache>
                <c:ptCount val="3"/>
                <c:pt idx="0">
                  <c:v>Direct Sales</c:v>
                </c:pt>
                <c:pt idx="1">
                  <c:v>Online</c:v>
                </c:pt>
                <c:pt idx="2">
                  <c:v>Wholesaler</c:v>
                </c:pt>
              </c:strCache>
            </c:strRef>
          </c:cat>
          <c:val>
            <c:numRef>
              <c:f>Analysis!$AQ$3:$AQ$5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8097-4BB5-8E88-74D1294A15E2}"/>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Dashboard.xlsx]Analysis!PAYMENT MODE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 PAYMENT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Analysis!$AT$1:$AT$2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C5C-46B1-B73E-835EC6EFAB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C5C-46B1-B73E-835EC6EFAB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Analysis!$AS$3:$AS$4</c:f>
              <c:strCache>
                <c:ptCount val="2"/>
                <c:pt idx="0">
                  <c:v>Cash</c:v>
                </c:pt>
                <c:pt idx="1">
                  <c:v>Online</c:v>
                </c:pt>
              </c:strCache>
            </c:strRef>
          </c:cat>
          <c:val>
            <c:numRef>
              <c:f>Analysis!$AT$3:$AT$4</c:f>
              <c:numCache>
                <c:formatCode>General</c:formatCode>
                <c:ptCount val="2"/>
                <c:pt idx="0">
                  <c:v>199516.90000000008</c:v>
                </c:pt>
                <c:pt idx="1">
                  <c:v>201895.01999999993</c:v>
                </c:pt>
              </c:numCache>
            </c:numRef>
          </c:val>
          <c:extLst>
            <c:ext xmlns:c16="http://schemas.microsoft.com/office/drawing/2014/chart" uri="{C3380CC4-5D6E-409C-BE32-E72D297353CC}">
              <c16:uniqueId val="{00000004-FC5C-46B1-B73E-835EC6EFAB23}"/>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CATEGORY WISE</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Calibri" panose="020F0502020204030204"/>
            </a:rPr>
            <a:t>CATEGORY WISE</a:t>
          </a:r>
        </a:p>
      </cx:txPr>
    </cx:title>
    <cx:plotArea>
      <cx:plotAreaRegion>
        <cx:series layoutId="treemap" uniqueId="{7DEC7273-BF26-4D1D-B657-D60ABEFC0558}">
          <cx:dataLabels pos="inEnd">
            <cx:visibility seriesName="0" categoryName="1" value="1"/>
            <cx:separator>
</cx:separator>
            <cx:dataLabel idx="3">
              <cx:visibility seriesName="0" categoryName="1" value="1"/>
              <cx:separator>
</cx:separator>
            </cx:dataLabel>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CATEGORY WISE</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Calibri" panose="020F0502020204030204"/>
            </a:rPr>
            <a:t>CATEGORY WISE</a:t>
          </a:r>
        </a:p>
      </cx:txPr>
    </cx:title>
    <cx:plotArea>
      <cx:plotAreaRegion>
        <cx:series layoutId="treemap" uniqueId="{7DEC7273-BF26-4D1D-B657-D60ABEFC0558}">
          <cx:dataLabels pos="inEnd">
            <cx:visibility seriesName="0" categoryName="1" value="1"/>
            <cx:separator>
</cx:separator>
            <cx:dataLabel idx="3">
              <cx:visibility seriesName="0" categoryName="1" value="1"/>
              <cx:separator>
</cx:separator>
            </cx:dataLabel>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2</xdr:col>
      <xdr:colOff>327660</xdr:colOff>
      <xdr:row>11</xdr:row>
      <xdr:rowOff>76200</xdr:rowOff>
    </xdr:from>
    <xdr:to>
      <xdr:col>4</xdr:col>
      <xdr:colOff>609600</xdr:colOff>
      <xdr:row>17</xdr:row>
      <xdr:rowOff>137159</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2B310C80-6876-93A2-FC1A-03AC5D6D0BCB}"/>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880360" y="2087880"/>
              <a:ext cx="1249680" cy="11582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769620</xdr:colOff>
      <xdr:row>13</xdr:row>
      <xdr:rowOff>91440</xdr:rowOff>
    </xdr:from>
    <xdr:to>
      <xdr:col>5</xdr:col>
      <xdr:colOff>0</xdr:colOff>
      <xdr:row>18</xdr:row>
      <xdr:rowOff>83819</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D3D22068-7A15-A308-BF67-34A2EB366E8C}"/>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290060" y="2468880"/>
              <a:ext cx="1043940" cy="90677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403860</xdr:colOff>
      <xdr:row>12</xdr:row>
      <xdr:rowOff>91440</xdr:rowOff>
    </xdr:from>
    <xdr:to>
      <xdr:col>5</xdr:col>
      <xdr:colOff>1348740</xdr:colOff>
      <xdr:row>24</xdr:row>
      <xdr:rowOff>121920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40D5172C-C8CF-C7E6-61D0-7F1454CBCBB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737860" y="2286000"/>
              <a:ext cx="944880" cy="22250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38100</xdr:colOff>
      <xdr:row>17</xdr:row>
      <xdr:rowOff>121921</xdr:rowOff>
    </xdr:from>
    <xdr:to>
      <xdr:col>7</xdr:col>
      <xdr:colOff>228600</xdr:colOff>
      <xdr:row>22</xdr:row>
      <xdr:rowOff>121921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6BE5297B-3C1E-BB3E-06AE-2B298460891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208520" y="3230881"/>
              <a:ext cx="800100" cy="91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815340</xdr:colOff>
      <xdr:row>15</xdr:row>
      <xdr:rowOff>160020</xdr:rowOff>
    </xdr:from>
    <xdr:to>
      <xdr:col>3</xdr:col>
      <xdr:colOff>266700</xdr:colOff>
      <xdr:row>29</xdr:row>
      <xdr:rowOff>68580</xdr:rowOff>
    </xdr:to>
    <xdr:graphicFrame macro="">
      <xdr:nvGraphicFramePr>
        <xdr:cNvPr id="6" name="Chart 5">
          <a:extLst>
            <a:ext uri="{FF2B5EF4-FFF2-40B4-BE49-F238E27FC236}">
              <a16:creationId xmlns:a16="http://schemas.microsoft.com/office/drawing/2014/main" id="{D831CB04-A74B-BF91-DAE4-A3BB67BAC7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1135380</xdr:colOff>
      <xdr:row>13</xdr:row>
      <xdr:rowOff>53340</xdr:rowOff>
    </xdr:from>
    <xdr:to>
      <xdr:col>13</xdr:col>
      <xdr:colOff>327660</xdr:colOff>
      <xdr:row>25</xdr:row>
      <xdr:rowOff>53340</xdr:rowOff>
    </xdr:to>
    <xdr:graphicFrame macro="">
      <xdr:nvGraphicFramePr>
        <xdr:cNvPr id="7" name="Chart 6">
          <a:extLst>
            <a:ext uri="{FF2B5EF4-FFF2-40B4-BE49-F238E27FC236}">
              <a16:creationId xmlns:a16="http://schemas.microsoft.com/office/drawing/2014/main" id="{64B0CA54-E58A-2C5A-E3DF-134059980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198120</xdr:colOff>
      <xdr:row>12</xdr:row>
      <xdr:rowOff>53340</xdr:rowOff>
    </xdr:from>
    <xdr:to>
      <xdr:col>32</xdr:col>
      <xdr:colOff>434340</xdr:colOff>
      <xdr:row>26</xdr:row>
      <xdr:rowOff>30480</xdr:rowOff>
    </xdr:to>
    <xdr:graphicFrame macro="">
      <xdr:nvGraphicFramePr>
        <xdr:cNvPr id="8" name="Chart 7">
          <a:extLst>
            <a:ext uri="{FF2B5EF4-FFF2-40B4-BE49-F238E27FC236}">
              <a16:creationId xmlns:a16="http://schemas.microsoft.com/office/drawing/2014/main" id="{51772445-F3D1-2FE3-E138-B3A956A406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556260</xdr:colOff>
      <xdr:row>10</xdr:row>
      <xdr:rowOff>99060</xdr:rowOff>
    </xdr:from>
    <xdr:to>
      <xdr:col>37</xdr:col>
      <xdr:colOff>38100</xdr:colOff>
      <xdr:row>23</xdr:row>
      <xdr:rowOff>133350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7E4EDCAF-8B7B-F689-09E9-5CFF364475B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2872680" y="1927860"/>
              <a:ext cx="3436620" cy="241173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41</xdr:col>
      <xdr:colOff>60960</xdr:colOff>
      <xdr:row>8</xdr:row>
      <xdr:rowOff>68580</xdr:rowOff>
    </xdr:from>
    <xdr:to>
      <xdr:col>43</xdr:col>
      <xdr:colOff>594360</xdr:colOff>
      <xdr:row>22</xdr:row>
      <xdr:rowOff>68580</xdr:rowOff>
    </xdr:to>
    <xdr:graphicFrame macro="">
      <xdr:nvGraphicFramePr>
        <xdr:cNvPr id="10" name="Chart 9">
          <a:extLst>
            <a:ext uri="{FF2B5EF4-FFF2-40B4-BE49-F238E27FC236}">
              <a16:creationId xmlns:a16="http://schemas.microsoft.com/office/drawing/2014/main" id="{89476FCF-EE74-7754-8C3C-77249030FF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44</xdr:col>
      <xdr:colOff>274320</xdr:colOff>
      <xdr:row>8</xdr:row>
      <xdr:rowOff>129540</xdr:rowOff>
    </xdr:from>
    <xdr:to>
      <xdr:col>46</xdr:col>
      <xdr:colOff>76200</xdr:colOff>
      <xdr:row>19</xdr:row>
      <xdr:rowOff>121920</xdr:rowOff>
    </xdr:to>
    <xdr:graphicFrame macro="">
      <xdr:nvGraphicFramePr>
        <xdr:cNvPr id="11" name="Chart 10">
          <a:extLst>
            <a:ext uri="{FF2B5EF4-FFF2-40B4-BE49-F238E27FC236}">
              <a16:creationId xmlns:a16="http://schemas.microsoft.com/office/drawing/2014/main" id="{6E828628-CFEE-701F-64F8-1CD92F5B6A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15</xdr:row>
      <xdr:rowOff>30480</xdr:rowOff>
    </xdr:from>
    <xdr:to>
      <xdr:col>10</xdr:col>
      <xdr:colOff>502920</xdr:colOff>
      <xdr:row>26</xdr:row>
      <xdr:rowOff>137160</xdr:rowOff>
    </xdr:to>
    <xdr:graphicFrame macro="">
      <xdr:nvGraphicFramePr>
        <xdr:cNvPr id="2" name="Chart 1">
          <a:extLst>
            <a:ext uri="{FF2B5EF4-FFF2-40B4-BE49-F238E27FC236}">
              <a16:creationId xmlns:a16="http://schemas.microsoft.com/office/drawing/2014/main" id="{7567A08A-0CBC-425C-A0C5-CCDC5DAB57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99060</xdr:colOff>
      <xdr:row>3</xdr:row>
      <xdr:rowOff>30480</xdr:rowOff>
    </xdr:from>
    <xdr:to>
      <xdr:col>23</xdr:col>
      <xdr:colOff>22860</xdr:colOff>
      <xdr:row>9</xdr:row>
      <xdr:rowOff>114300</xdr:rowOff>
    </xdr:to>
    <mc:AlternateContent xmlns:mc="http://schemas.openxmlformats.org/markup-compatibility/2006" xmlns:a14="http://schemas.microsoft.com/office/drawing/2010/main">
      <mc:Choice Requires="a14">
        <xdr:graphicFrame macro="">
          <xdr:nvGraphicFramePr>
            <xdr:cNvPr id="3" name="SALE TYPE 1">
              <a:extLst>
                <a:ext uri="{FF2B5EF4-FFF2-40B4-BE49-F238E27FC236}">
                  <a16:creationId xmlns:a16="http://schemas.microsoft.com/office/drawing/2014/main" id="{6FF61611-BAFE-46D5-BE42-1D140AA62061}"/>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12291060" y="640080"/>
              <a:ext cx="1752600" cy="11582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266700</xdr:colOff>
      <xdr:row>3</xdr:row>
      <xdr:rowOff>38100</xdr:rowOff>
    </xdr:from>
    <xdr:to>
      <xdr:col>20</xdr:col>
      <xdr:colOff>38100</xdr:colOff>
      <xdr:row>9</xdr:row>
      <xdr:rowOff>121920</xdr:rowOff>
    </xdr:to>
    <mc:AlternateContent xmlns:mc="http://schemas.openxmlformats.org/markup-compatibility/2006" xmlns:a14="http://schemas.microsoft.com/office/drawing/2010/main">
      <mc:Choice Requires="a14">
        <xdr:graphicFrame macro="">
          <xdr:nvGraphicFramePr>
            <xdr:cNvPr id="4" name="PAYMENT MODE 1">
              <a:extLst>
                <a:ext uri="{FF2B5EF4-FFF2-40B4-BE49-F238E27FC236}">
                  <a16:creationId xmlns:a16="http://schemas.microsoft.com/office/drawing/2014/main" id="{A5C87503-47A1-4FF1-A1C9-A73ABD24A0F7}"/>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0774680" y="647700"/>
              <a:ext cx="1455420" cy="11277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198120</xdr:colOff>
      <xdr:row>8</xdr:row>
      <xdr:rowOff>152400</xdr:rowOff>
    </xdr:from>
    <xdr:to>
      <xdr:col>1</xdr:col>
      <xdr:colOff>388620</xdr:colOff>
      <xdr:row>26</xdr:row>
      <xdr:rowOff>137160</xdr:rowOff>
    </xdr:to>
    <mc:AlternateContent xmlns:mc="http://schemas.openxmlformats.org/markup-compatibility/2006" xmlns:a14="http://schemas.microsoft.com/office/drawing/2010/main">
      <mc:Choice Requires="a14">
        <xdr:graphicFrame macro="">
          <xdr:nvGraphicFramePr>
            <xdr:cNvPr id="5" name="MONTH 1">
              <a:extLst>
                <a:ext uri="{FF2B5EF4-FFF2-40B4-BE49-F238E27FC236}">
                  <a16:creationId xmlns:a16="http://schemas.microsoft.com/office/drawing/2014/main" id="{C150496F-059C-4192-85D1-A1CC8F1F1AEE}"/>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98120" y="1676400"/>
              <a:ext cx="800100" cy="3276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3</xdr:row>
      <xdr:rowOff>30480</xdr:rowOff>
    </xdr:from>
    <xdr:to>
      <xdr:col>8</xdr:col>
      <xdr:colOff>121920</xdr:colOff>
      <xdr:row>14</xdr:row>
      <xdr:rowOff>160020</xdr:rowOff>
    </xdr:to>
    <xdr:graphicFrame macro="">
      <xdr:nvGraphicFramePr>
        <xdr:cNvPr id="6" name="Chart 5">
          <a:extLst>
            <a:ext uri="{FF2B5EF4-FFF2-40B4-BE49-F238E27FC236}">
              <a16:creationId xmlns:a16="http://schemas.microsoft.com/office/drawing/2014/main" id="{2117DB69-68E4-4209-866C-A9DF2652A9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22860</xdr:colOff>
      <xdr:row>15</xdr:row>
      <xdr:rowOff>38100</xdr:rowOff>
    </xdr:from>
    <xdr:to>
      <xdr:col>17</xdr:col>
      <xdr:colOff>182880</xdr:colOff>
      <xdr:row>26</xdr:row>
      <xdr:rowOff>152400</xdr:rowOff>
    </xdr:to>
    <xdr:graphicFrame macro="">
      <xdr:nvGraphicFramePr>
        <xdr:cNvPr id="7" name="Chart 6">
          <a:extLst>
            <a:ext uri="{FF2B5EF4-FFF2-40B4-BE49-F238E27FC236}">
              <a16:creationId xmlns:a16="http://schemas.microsoft.com/office/drawing/2014/main" id="{E498C7B6-EE9E-4B25-BA7D-098898F89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266700</xdr:colOff>
      <xdr:row>10</xdr:row>
      <xdr:rowOff>15240</xdr:rowOff>
    </xdr:from>
    <xdr:to>
      <xdr:col>23</xdr:col>
      <xdr:colOff>45720</xdr:colOff>
      <xdr:row>26</xdr:row>
      <xdr:rowOff>179070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2D3F4319-BA5C-4337-8DB0-275E5A19FD7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629900" y="1905000"/>
              <a:ext cx="3436620" cy="308991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243840</xdr:colOff>
      <xdr:row>3</xdr:row>
      <xdr:rowOff>45720</xdr:rowOff>
    </xdr:from>
    <xdr:to>
      <xdr:col>12</xdr:col>
      <xdr:colOff>381000</xdr:colOff>
      <xdr:row>14</xdr:row>
      <xdr:rowOff>144780</xdr:rowOff>
    </xdr:to>
    <xdr:graphicFrame macro="">
      <xdr:nvGraphicFramePr>
        <xdr:cNvPr id="9" name="Chart 8">
          <a:extLst>
            <a:ext uri="{FF2B5EF4-FFF2-40B4-BE49-F238E27FC236}">
              <a16:creationId xmlns:a16="http://schemas.microsoft.com/office/drawing/2014/main" id="{B0EB28F3-31CC-4921-80B6-7538AF2CD3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464820</xdr:colOff>
      <xdr:row>3</xdr:row>
      <xdr:rowOff>45720</xdr:rowOff>
    </xdr:from>
    <xdr:to>
      <xdr:col>17</xdr:col>
      <xdr:colOff>182880</xdr:colOff>
      <xdr:row>14</xdr:row>
      <xdr:rowOff>144780</xdr:rowOff>
    </xdr:to>
    <xdr:graphicFrame macro="">
      <xdr:nvGraphicFramePr>
        <xdr:cNvPr id="11" name="Chart 10">
          <a:extLst>
            <a:ext uri="{FF2B5EF4-FFF2-40B4-BE49-F238E27FC236}">
              <a16:creationId xmlns:a16="http://schemas.microsoft.com/office/drawing/2014/main" id="{83FEEF0C-1824-4859-97F6-21AF0EF053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205740</xdr:colOff>
      <xdr:row>3</xdr:row>
      <xdr:rowOff>45720</xdr:rowOff>
    </xdr:from>
    <xdr:to>
      <xdr:col>1</xdr:col>
      <xdr:colOff>396240</xdr:colOff>
      <xdr:row>8</xdr:row>
      <xdr:rowOff>45720</xdr:rowOff>
    </xdr:to>
    <mc:AlternateContent xmlns:mc="http://schemas.openxmlformats.org/markup-compatibility/2006" xmlns:a14="http://schemas.microsoft.com/office/drawing/2010/main">
      <mc:Choice Requires="a14">
        <xdr:graphicFrame macro="">
          <xdr:nvGraphicFramePr>
            <xdr:cNvPr id="13" name="YEAR 1">
              <a:extLst>
                <a:ext uri="{FF2B5EF4-FFF2-40B4-BE49-F238E27FC236}">
                  <a16:creationId xmlns:a16="http://schemas.microsoft.com/office/drawing/2014/main" id="{1299A9A8-9BD7-4282-9A73-B12246AC2947}"/>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05740" y="655320"/>
              <a:ext cx="800100" cy="91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m Srivastava" refreshedDate="45287.900018981483" createdVersion="8" refreshedVersion="8" minRefreshableVersion="3" recordCount="527" xr:uid="{735A0B82-5637-43C6-AD45-EC0F59D7723F}">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21200660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x v="0"/>
    <n v="1296"/>
    <n v="1412.64"/>
    <x v="0"/>
    <x v="0"/>
    <x v="0"/>
  </r>
  <r>
    <d v="2021-01-02T00:00:00"/>
    <s v="P0038"/>
    <n v="15"/>
    <x v="1"/>
    <x v="1"/>
    <n v="0"/>
    <x v="1"/>
    <x v="1"/>
    <x v="1"/>
    <n v="72"/>
    <x v="1"/>
    <n v="1080"/>
    <n v="1198.8"/>
    <x v="1"/>
    <x v="0"/>
    <x v="0"/>
  </r>
  <r>
    <d v="2021-01-02T00:00:00"/>
    <s v="P0013"/>
    <n v="6"/>
    <x v="2"/>
    <x v="1"/>
    <n v="0"/>
    <x v="2"/>
    <x v="2"/>
    <x v="1"/>
    <n v="112"/>
    <x v="2"/>
    <n v="672"/>
    <n v="732.48"/>
    <x v="1"/>
    <x v="0"/>
    <x v="0"/>
  </r>
  <r>
    <d v="2021-01-03T00:00:00"/>
    <s v="P0004"/>
    <n v="5"/>
    <x v="2"/>
    <x v="0"/>
    <n v="0"/>
    <x v="3"/>
    <x v="3"/>
    <x v="2"/>
    <n v="44"/>
    <x v="3"/>
    <n v="220"/>
    <n v="244.20000000000002"/>
    <x v="2"/>
    <x v="0"/>
    <x v="0"/>
  </r>
  <r>
    <d v="2021-01-04T00:00:00"/>
    <s v="P0035"/>
    <n v="12"/>
    <x v="1"/>
    <x v="0"/>
    <n v="0"/>
    <x v="4"/>
    <x v="4"/>
    <x v="3"/>
    <n v="5"/>
    <x v="4"/>
    <n v="60"/>
    <n v="80.400000000000006"/>
    <x v="3"/>
    <x v="0"/>
    <x v="0"/>
  </r>
  <r>
    <d v="2021-01-09T00:00:00"/>
    <s v="P0031"/>
    <n v="1"/>
    <x v="2"/>
    <x v="1"/>
    <n v="0"/>
    <x v="5"/>
    <x v="4"/>
    <x v="1"/>
    <n v="93"/>
    <x v="5"/>
    <n v="93"/>
    <n v="104.16"/>
    <x v="4"/>
    <x v="0"/>
    <x v="0"/>
  </r>
  <r>
    <d v="2021-01-09T00:00:00"/>
    <s v="P0003"/>
    <n v="8"/>
    <x v="2"/>
    <x v="1"/>
    <n v="0"/>
    <x v="6"/>
    <x v="3"/>
    <x v="1"/>
    <n v="71"/>
    <x v="6"/>
    <n v="568"/>
    <n v="647.52"/>
    <x v="4"/>
    <x v="0"/>
    <x v="0"/>
  </r>
  <r>
    <d v="2021-01-09T00:00:00"/>
    <s v="P0025"/>
    <n v="4"/>
    <x v="2"/>
    <x v="0"/>
    <n v="0"/>
    <x v="7"/>
    <x v="0"/>
    <x v="3"/>
    <n v="7"/>
    <x v="7"/>
    <n v="28"/>
    <n v="33.32"/>
    <x v="4"/>
    <x v="0"/>
    <x v="0"/>
  </r>
  <r>
    <d v="2021-01-11T00:00:00"/>
    <s v="P0037"/>
    <n v="3"/>
    <x v="2"/>
    <x v="1"/>
    <n v="0"/>
    <x v="8"/>
    <x v="1"/>
    <x v="1"/>
    <n v="67"/>
    <x v="8"/>
    <n v="201"/>
    <n v="257.28000000000003"/>
    <x v="5"/>
    <x v="0"/>
    <x v="0"/>
  </r>
  <r>
    <d v="2021-01-11T00:00:00"/>
    <s v="P0014"/>
    <n v="4"/>
    <x v="0"/>
    <x v="0"/>
    <n v="0"/>
    <x v="9"/>
    <x v="2"/>
    <x v="1"/>
    <n v="112"/>
    <x v="9"/>
    <n v="448"/>
    <n v="586.88"/>
    <x v="5"/>
    <x v="0"/>
    <x v="0"/>
  </r>
  <r>
    <d v="2021-01-11T00:00:00"/>
    <s v="P0042"/>
    <n v="4"/>
    <x v="2"/>
    <x v="0"/>
    <n v="0"/>
    <x v="10"/>
    <x v="1"/>
    <x v="0"/>
    <n v="120"/>
    <x v="10"/>
    <n v="480"/>
    <n v="648"/>
    <x v="5"/>
    <x v="0"/>
    <x v="0"/>
  </r>
  <r>
    <d v="2021-01-12T00:00:00"/>
    <s v="P0042"/>
    <n v="10"/>
    <x v="1"/>
    <x v="1"/>
    <n v="0"/>
    <x v="10"/>
    <x v="1"/>
    <x v="0"/>
    <n v="120"/>
    <x v="10"/>
    <n v="1200"/>
    <n v="1620"/>
    <x v="6"/>
    <x v="0"/>
    <x v="0"/>
  </r>
  <r>
    <d v="2021-01-18T00:00:00"/>
    <s v="P0044"/>
    <n v="13"/>
    <x v="2"/>
    <x v="0"/>
    <n v="0"/>
    <x v="11"/>
    <x v="1"/>
    <x v="1"/>
    <n v="76"/>
    <x v="11"/>
    <n v="988"/>
    <n v="1067.04"/>
    <x v="7"/>
    <x v="0"/>
    <x v="0"/>
  </r>
  <r>
    <d v="2021-01-18T00:00:00"/>
    <s v="P0023"/>
    <n v="3"/>
    <x v="1"/>
    <x v="1"/>
    <n v="0"/>
    <x v="12"/>
    <x v="0"/>
    <x v="0"/>
    <n v="141"/>
    <x v="12"/>
    <n v="423"/>
    <n v="448.38"/>
    <x v="7"/>
    <x v="0"/>
    <x v="0"/>
  </r>
  <r>
    <d v="2021-01-19T00:00:00"/>
    <s v="P0035"/>
    <n v="6"/>
    <x v="2"/>
    <x v="1"/>
    <n v="0"/>
    <x v="4"/>
    <x v="4"/>
    <x v="3"/>
    <n v="5"/>
    <x v="4"/>
    <n v="30"/>
    <n v="40.200000000000003"/>
    <x v="8"/>
    <x v="0"/>
    <x v="0"/>
  </r>
  <r>
    <d v="2021-01-20T00:00:00"/>
    <s v="P0034"/>
    <n v="4"/>
    <x v="2"/>
    <x v="1"/>
    <n v="0"/>
    <x v="13"/>
    <x v="4"/>
    <x v="2"/>
    <n v="55"/>
    <x v="13"/>
    <n v="220"/>
    <n v="233.2"/>
    <x v="9"/>
    <x v="0"/>
    <x v="0"/>
  </r>
  <r>
    <d v="2021-01-20T00:00:00"/>
    <s v="P0020"/>
    <n v="4"/>
    <x v="2"/>
    <x v="1"/>
    <n v="0"/>
    <x v="14"/>
    <x v="0"/>
    <x v="2"/>
    <n v="61"/>
    <x v="14"/>
    <n v="244"/>
    <n v="305"/>
    <x v="9"/>
    <x v="0"/>
    <x v="0"/>
  </r>
  <r>
    <d v="2021-01-21T00:00:00"/>
    <s v="P0004"/>
    <n v="15"/>
    <x v="0"/>
    <x v="1"/>
    <n v="0"/>
    <x v="3"/>
    <x v="3"/>
    <x v="2"/>
    <n v="44"/>
    <x v="3"/>
    <n v="660"/>
    <n v="732.6"/>
    <x v="10"/>
    <x v="0"/>
    <x v="0"/>
  </r>
  <r>
    <d v="2021-01-21T00:00:00"/>
    <s v="P0003"/>
    <n v="9"/>
    <x v="2"/>
    <x v="0"/>
    <n v="0"/>
    <x v="6"/>
    <x v="3"/>
    <x v="1"/>
    <n v="71"/>
    <x v="6"/>
    <n v="639"/>
    <n v="728.46"/>
    <x v="10"/>
    <x v="0"/>
    <x v="0"/>
  </r>
  <r>
    <d v="2021-01-21T00:00:00"/>
    <s v="P0042"/>
    <n v="6"/>
    <x v="2"/>
    <x v="0"/>
    <n v="0"/>
    <x v="10"/>
    <x v="1"/>
    <x v="0"/>
    <n v="120"/>
    <x v="10"/>
    <n v="720"/>
    <n v="972"/>
    <x v="10"/>
    <x v="0"/>
    <x v="0"/>
  </r>
  <r>
    <d v="2021-01-25T00:00:00"/>
    <s v="P0034"/>
    <n v="6"/>
    <x v="2"/>
    <x v="1"/>
    <n v="0"/>
    <x v="13"/>
    <x v="4"/>
    <x v="2"/>
    <n v="55"/>
    <x v="13"/>
    <n v="330"/>
    <n v="349.79999999999995"/>
    <x v="11"/>
    <x v="0"/>
    <x v="0"/>
  </r>
  <r>
    <d v="2021-01-25T00:00:00"/>
    <s v="P0035"/>
    <n v="7"/>
    <x v="2"/>
    <x v="0"/>
    <n v="0"/>
    <x v="4"/>
    <x v="4"/>
    <x v="3"/>
    <n v="5"/>
    <x v="4"/>
    <n v="35"/>
    <n v="46.9"/>
    <x v="11"/>
    <x v="0"/>
    <x v="0"/>
  </r>
  <r>
    <d v="2021-01-25T00:00:00"/>
    <s v="P0031"/>
    <n v="14"/>
    <x v="2"/>
    <x v="0"/>
    <n v="0"/>
    <x v="5"/>
    <x v="4"/>
    <x v="1"/>
    <n v="93"/>
    <x v="5"/>
    <n v="1302"/>
    <n v="1458.24"/>
    <x v="11"/>
    <x v="0"/>
    <x v="0"/>
  </r>
  <r>
    <d v="2021-01-26T00:00:00"/>
    <s v="P0044"/>
    <n v="9"/>
    <x v="0"/>
    <x v="1"/>
    <n v="0"/>
    <x v="11"/>
    <x v="1"/>
    <x v="1"/>
    <n v="76"/>
    <x v="11"/>
    <n v="684"/>
    <n v="738.72"/>
    <x v="12"/>
    <x v="0"/>
    <x v="0"/>
  </r>
  <r>
    <d v="2021-01-26T00:00:00"/>
    <s v="P0006"/>
    <n v="7"/>
    <x v="1"/>
    <x v="1"/>
    <n v="0"/>
    <x v="15"/>
    <x v="3"/>
    <x v="1"/>
    <n v="75"/>
    <x v="15"/>
    <n v="525"/>
    <n v="598.5"/>
    <x v="12"/>
    <x v="0"/>
    <x v="0"/>
  </r>
  <r>
    <d v="2021-01-26T00:00:00"/>
    <s v="P0001"/>
    <n v="7"/>
    <x v="1"/>
    <x v="0"/>
    <n v="0"/>
    <x v="16"/>
    <x v="3"/>
    <x v="1"/>
    <n v="98"/>
    <x v="16"/>
    <n v="686"/>
    <n v="727.16"/>
    <x v="12"/>
    <x v="0"/>
    <x v="0"/>
  </r>
  <r>
    <d v="2021-01-27T00:00:00"/>
    <s v="P0040"/>
    <n v="7"/>
    <x v="0"/>
    <x v="0"/>
    <n v="0"/>
    <x v="17"/>
    <x v="1"/>
    <x v="1"/>
    <n v="90"/>
    <x v="17"/>
    <n v="630"/>
    <n v="806.4"/>
    <x v="13"/>
    <x v="0"/>
    <x v="0"/>
  </r>
  <r>
    <d v="2021-01-27T00:00:00"/>
    <s v="P0032"/>
    <n v="3"/>
    <x v="0"/>
    <x v="0"/>
    <n v="0"/>
    <x v="18"/>
    <x v="4"/>
    <x v="1"/>
    <n v="89"/>
    <x v="18"/>
    <n v="267"/>
    <n v="352.44"/>
    <x v="13"/>
    <x v="0"/>
    <x v="0"/>
  </r>
  <r>
    <d v="2021-01-28T00:00:00"/>
    <s v="P0004"/>
    <n v="10"/>
    <x v="1"/>
    <x v="1"/>
    <n v="0"/>
    <x v="3"/>
    <x v="3"/>
    <x v="2"/>
    <n v="44"/>
    <x v="3"/>
    <n v="440"/>
    <n v="488.40000000000003"/>
    <x v="14"/>
    <x v="0"/>
    <x v="0"/>
  </r>
  <r>
    <d v="2021-01-28T00:00:00"/>
    <s v="P0029"/>
    <n v="2"/>
    <x v="2"/>
    <x v="1"/>
    <n v="0"/>
    <x v="19"/>
    <x v="4"/>
    <x v="2"/>
    <n v="47"/>
    <x v="19"/>
    <n v="94"/>
    <n v="106.22"/>
    <x v="14"/>
    <x v="0"/>
    <x v="0"/>
  </r>
  <r>
    <d v="2021-02-02T00:00:00"/>
    <s v="P0010"/>
    <n v="7"/>
    <x v="1"/>
    <x v="0"/>
    <n v="0"/>
    <x v="20"/>
    <x v="2"/>
    <x v="0"/>
    <n v="148"/>
    <x v="20"/>
    <n v="1036"/>
    <n v="1149.96"/>
    <x v="1"/>
    <x v="1"/>
    <x v="0"/>
  </r>
  <r>
    <d v="2021-02-03T00:00:00"/>
    <s v="P0016"/>
    <n v="13"/>
    <x v="2"/>
    <x v="0"/>
    <n v="0"/>
    <x v="21"/>
    <x v="2"/>
    <x v="3"/>
    <n v="13"/>
    <x v="21"/>
    <n v="169"/>
    <n v="216.32"/>
    <x v="2"/>
    <x v="1"/>
    <x v="0"/>
  </r>
  <r>
    <d v="2021-02-03T00:00:00"/>
    <s v="P0022"/>
    <n v="2"/>
    <x v="0"/>
    <x v="1"/>
    <n v="0"/>
    <x v="22"/>
    <x v="0"/>
    <x v="0"/>
    <n v="121"/>
    <x v="22"/>
    <n v="242"/>
    <n v="283.14"/>
    <x v="2"/>
    <x v="1"/>
    <x v="0"/>
  </r>
  <r>
    <d v="2021-02-04T00:00:00"/>
    <s v="P0037"/>
    <n v="4"/>
    <x v="1"/>
    <x v="0"/>
    <n v="0"/>
    <x v="8"/>
    <x v="1"/>
    <x v="1"/>
    <n v="67"/>
    <x v="8"/>
    <n v="268"/>
    <n v="343.04"/>
    <x v="3"/>
    <x v="1"/>
    <x v="0"/>
  </r>
  <r>
    <d v="2021-02-05T00:00:00"/>
    <s v="P0043"/>
    <n v="7"/>
    <x v="1"/>
    <x v="1"/>
    <n v="0"/>
    <x v="23"/>
    <x v="1"/>
    <x v="1"/>
    <n v="67"/>
    <x v="23"/>
    <n v="469"/>
    <n v="581.55999999999995"/>
    <x v="15"/>
    <x v="1"/>
    <x v="0"/>
  </r>
  <r>
    <d v="2021-02-05T00:00:00"/>
    <s v="P0005"/>
    <n v="1"/>
    <x v="2"/>
    <x v="1"/>
    <n v="0"/>
    <x v="24"/>
    <x v="3"/>
    <x v="0"/>
    <n v="133"/>
    <x v="24"/>
    <n v="133"/>
    <n v="155.61000000000001"/>
    <x v="15"/>
    <x v="1"/>
    <x v="0"/>
  </r>
  <r>
    <d v="2021-02-05T00:00:00"/>
    <s v="P0043"/>
    <n v="9"/>
    <x v="2"/>
    <x v="1"/>
    <n v="0"/>
    <x v="23"/>
    <x v="1"/>
    <x v="1"/>
    <n v="67"/>
    <x v="23"/>
    <n v="603"/>
    <n v="747.72"/>
    <x v="15"/>
    <x v="1"/>
    <x v="0"/>
  </r>
  <r>
    <d v="2021-02-06T00:00:00"/>
    <s v="P0035"/>
    <n v="1"/>
    <x v="2"/>
    <x v="1"/>
    <n v="0"/>
    <x v="4"/>
    <x v="4"/>
    <x v="3"/>
    <n v="5"/>
    <x v="4"/>
    <n v="5"/>
    <n v="6.7"/>
    <x v="16"/>
    <x v="1"/>
    <x v="0"/>
  </r>
  <r>
    <d v="2021-02-09T00:00:00"/>
    <s v="P0034"/>
    <n v="14"/>
    <x v="2"/>
    <x v="0"/>
    <n v="0"/>
    <x v="13"/>
    <x v="4"/>
    <x v="2"/>
    <n v="55"/>
    <x v="13"/>
    <n v="770"/>
    <n v="816.19999999999993"/>
    <x v="4"/>
    <x v="1"/>
    <x v="0"/>
  </r>
  <r>
    <d v="2021-02-12T00:00:00"/>
    <s v="P0008"/>
    <n v="7"/>
    <x v="2"/>
    <x v="1"/>
    <n v="0"/>
    <x v="25"/>
    <x v="3"/>
    <x v="1"/>
    <n v="83"/>
    <x v="25"/>
    <n v="581"/>
    <n v="662.34"/>
    <x v="6"/>
    <x v="1"/>
    <x v="0"/>
  </r>
  <r>
    <d v="2021-02-12T00:00:00"/>
    <s v="P0023"/>
    <n v="9"/>
    <x v="1"/>
    <x v="1"/>
    <n v="0"/>
    <x v="12"/>
    <x v="0"/>
    <x v="0"/>
    <n v="141"/>
    <x v="12"/>
    <n v="1269"/>
    <n v="1345.14"/>
    <x v="6"/>
    <x v="1"/>
    <x v="0"/>
  </r>
  <r>
    <d v="2021-02-15T00:00:00"/>
    <s v="P0027"/>
    <n v="4"/>
    <x v="2"/>
    <x v="0"/>
    <n v="0"/>
    <x v="26"/>
    <x v="4"/>
    <x v="2"/>
    <n v="48"/>
    <x v="26"/>
    <n v="192"/>
    <n v="228.48000000000002"/>
    <x v="17"/>
    <x v="1"/>
    <x v="0"/>
  </r>
  <r>
    <d v="2021-02-18T00:00:00"/>
    <s v="P0015"/>
    <n v="6"/>
    <x v="1"/>
    <x v="1"/>
    <n v="0"/>
    <x v="27"/>
    <x v="2"/>
    <x v="3"/>
    <n v="12"/>
    <x v="27"/>
    <n v="72"/>
    <n v="94.32"/>
    <x v="7"/>
    <x v="1"/>
    <x v="0"/>
  </r>
  <r>
    <d v="2021-02-20T00:00:00"/>
    <s v="P0030"/>
    <n v="11"/>
    <x v="1"/>
    <x v="1"/>
    <n v="0"/>
    <x v="28"/>
    <x v="4"/>
    <x v="0"/>
    <n v="148"/>
    <x v="28"/>
    <n v="1628"/>
    <n v="2214.08"/>
    <x v="9"/>
    <x v="1"/>
    <x v="0"/>
  </r>
  <r>
    <d v="2021-02-22T00:00:00"/>
    <s v="P0013"/>
    <n v="5"/>
    <x v="1"/>
    <x v="1"/>
    <n v="0"/>
    <x v="2"/>
    <x v="2"/>
    <x v="1"/>
    <n v="112"/>
    <x v="2"/>
    <n v="560"/>
    <n v="610.4"/>
    <x v="18"/>
    <x v="1"/>
    <x v="0"/>
  </r>
  <r>
    <d v="2021-02-23T00:00:00"/>
    <s v="P0025"/>
    <n v="3"/>
    <x v="2"/>
    <x v="1"/>
    <n v="0"/>
    <x v="7"/>
    <x v="0"/>
    <x v="3"/>
    <n v="7"/>
    <x v="7"/>
    <n v="21"/>
    <n v="24.990000000000002"/>
    <x v="19"/>
    <x v="1"/>
    <x v="0"/>
  </r>
  <r>
    <d v="2021-02-23T00:00:00"/>
    <s v="P0005"/>
    <n v="2"/>
    <x v="2"/>
    <x v="0"/>
    <n v="0"/>
    <x v="24"/>
    <x v="3"/>
    <x v="0"/>
    <n v="133"/>
    <x v="24"/>
    <n v="266"/>
    <n v="311.22000000000003"/>
    <x v="19"/>
    <x v="1"/>
    <x v="0"/>
  </r>
  <r>
    <d v="2021-02-25T00:00:00"/>
    <s v="P0002"/>
    <n v="4"/>
    <x v="0"/>
    <x v="0"/>
    <n v="0"/>
    <x v="29"/>
    <x v="3"/>
    <x v="1"/>
    <n v="105"/>
    <x v="29"/>
    <n v="420"/>
    <n v="571.20000000000005"/>
    <x v="11"/>
    <x v="1"/>
    <x v="0"/>
  </r>
  <r>
    <d v="2021-02-25T00:00:00"/>
    <s v="P0032"/>
    <n v="11"/>
    <x v="1"/>
    <x v="1"/>
    <n v="0"/>
    <x v="18"/>
    <x v="4"/>
    <x v="1"/>
    <n v="89"/>
    <x v="18"/>
    <n v="979"/>
    <n v="1292.28"/>
    <x v="11"/>
    <x v="1"/>
    <x v="0"/>
  </r>
  <r>
    <d v="2021-02-25T00:00:00"/>
    <s v="P0030"/>
    <n v="2"/>
    <x v="2"/>
    <x v="0"/>
    <n v="0"/>
    <x v="28"/>
    <x v="4"/>
    <x v="0"/>
    <n v="148"/>
    <x v="28"/>
    <n v="296"/>
    <n v="402.56"/>
    <x v="11"/>
    <x v="1"/>
    <x v="0"/>
  </r>
  <r>
    <d v="2021-02-27T00:00:00"/>
    <s v="P0018"/>
    <n v="11"/>
    <x v="0"/>
    <x v="0"/>
    <n v="0"/>
    <x v="30"/>
    <x v="2"/>
    <x v="3"/>
    <n v="37"/>
    <x v="30"/>
    <n v="407"/>
    <n v="541.31000000000006"/>
    <x v="13"/>
    <x v="1"/>
    <x v="0"/>
  </r>
  <r>
    <d v="2021-03-03T00:00:00"/>
    <s v="P0011"/>
    <n v="1"/>
    <x v="2"/>
    <x v="0"/>
    <n v="0"/>
    <x v="31"/>
    <x v="2"/>
    <x v="2"/>
    <n v="44"/>
    <x v="31"/>
    <n v="44"/>
    <n v="48.4"/>
    <x v="2"/>
    <x v="2"/>
    <x v="0"/>
  </r>
  <r>
    <d v="2021-03-07T00:00:00"/>
    <s v="P0021"/>
    <n v="9"/>
    <x v="2"/>
    <x v="1"/>
    <n v="0"/>
    <x v="32"/>
    <x v="0"/>
    <x v="0"/>
    <n v="126"/>
    <x v="32"/>
    <n v="1134"/>
    <n v="1462.86"/>
    <x v="20"/>
    <x v="2"/>
    <x v="0"/>
  </r>
  <r>
    <d v="2021-03-08T00:00:00"/>
    <s v="P0027"/>
    <n v="6"/>
    <x v="1"/>
    <x v="1"/>
    <n v="0"/>
    <x v="26"/>
    <x v="4"/>
    <x v="2"/>
    <n v="48"/>
    <x v="26"/>
    <n v="288"/>
    <n v="342.72"/>
    <x v="21"/>
    <x v="2"/>
    <x v="0"/>
  </r>
  <r>
    <d v="2021-03-08T00:00:00"/>
    <s v="P0044"/>
    <n v="9"/>
    <x v="1"/>
    <x v="0"/>
    <n v="0"/>
    <x v="11"/>
    <x v="1"/>
    <x v="1"/>
    <n v="76"/>
    <x v="11"/>
    <n v="684"/>
    <n v="738.72"/>
    <x v="21"/>
    <x v="2"/>
    <x v="0"/>
  </r>
  <r>
    <d v="2021-03-09T00:00:00"/>
    <s v="P0029"/>
    <n v="6"/>
    <x v="0"/>
    <x v="0"/>
    <n v="0"/>
    <x v="19"/>
    <x v="4"/>
    <x v="2"/>
    <n v="47"/>
    <x v="19"/>
    <n v="282"/>
    <n v="318.65999999999997"/>
    <x v="4"/>
    <x v="2"/>
    <x v="0"/>
  </r>
  <r>
    <d v="2021-03-11T00:00:00"/>
    <s v="P0025"/>
    <n v="11"/>
    <x v="2"/>
    <x v="1"/>
    <n v="0"/>
    <x v="7"/>
    <x v="0"/>
    <x v="3"/>
    <n v="7"/>
    <x v="7"/>
    <n v="77"/>
    <n v="91.63"/>
    <x v="5"/>
    <x v="2"/>
    <x v="0"/>
  </r>
  <r>
    <d v="2021-03-13T00:00:00"/>
    <s v="P0028"/>
    <n v="10"/>
    <x v="0"/>
    <x v="1"/>
    <n v="0"/>
    <x v="33"/>
    <x v="4"/>
    <x v="3"/>
    <n v="37"/>
    <x v="33"/>
    <n v="370"/>
    <n v="418.1"/>
    <x v="22"/>
    <x v="2"/>
    <x v="0"/>
  </r>
  <r>
    <d v="2021-03-15T00:00:00"/>
    <s v="P0039"/>
    <n v="11"/>
    <x v="1"/>
    <x v="1"/>
    <n v="0"/>
    <x v="34"/>
    <x v="1"/>
    <x v="3"/>
    <n v="37"/>
    <x v="34"/>
    <n v="407"/>
    <n v="468.04999999999995"/>
    <x v="17"/>
    <x v="2"/>
    <x v="0"/>
  </r>
  <r>
    <d v="2021-03-16T00:00:00"/>
    <s v="P0012"/>
    <n v="14"/>
    <x v="2"/>
    <x v="1"/>
    <n v="0"/>
    <x v="35"/>
    <x v="2"/>
    <x v="1"/>
    <n v="73"/>
    <x v="35"/>
    <n v="1022"/>
    <n v="1318.38"/>
    <x v="23"/>
    <x v="2"/>
    <x v="0"/>
  </r>
  <r>
    <d v="2021-03-18T00:00:00"/>
    <s v="P0042"/>
    <n v="8"/>
    <x v="0"/>
    <x v="1"/>
    <n v="0"/>
    <x v="10"/>
    <x v="1"/>
    <x v="0"/>
    <n v="120"/>
    <x v="10"/>
    <n v="960"/>
    <n v="1296"/>
    <x v="7"/>
    <x v="2"/>
    <x v="0"/>
  </r>
  <r>
    <d v="2021-03-19T00:00:00"/>
    <s v="P0028"/>
    <n v="9"/>
    <x v="1"/>
    <x v="1"/>
    <n v="0"/>
    <x v="33"/>
    <x v="4"/>
    <x v="3"/>
    <n v="37"/>
    <x v="33"/>
    <n v="333"/>
    <n v="376.29"/>
    <x v="8"/>
    <x v="2"/>
    <x v="0"/>
  </r>
  <r>
    <d v="2021-03-21T00:00:00"/>
    <s v="P0020"/>
    <n v="13"/>
    <x v="1"/>
    <x v="0"/>
    <n v="0"/>
    <x v="14"/>
    <x v="0"/>
    <x v="2"/>
    <n v="61"/>
    <x v="14"/>
    <n v="793"/>
    <n v="991.25"/>
    <x v="10"/>
    <x v="2"/>
    <x v="0"/>
  </r>
  <r>
    <d v="2021-03-21T00:00:00"/>
    <s v="P0039"/>
    <n v="7"/>
    <x v="2"/>
    <x v="0"/>
    <n v="0"/>
    <x v="34"/>
    <x v="1"/>
    <x v="3"/>
    <n v="37"/>
    <x v="34"/>
    <n v="259"/>
    <n v="297.84999999999997"/>
    <x v="10"/>
    <x v="2"/>
    <x v="0"/>
  </r>
  <r>
    <d v="2021-03-22T00:00:00"/>
    <s v="P0002"/>
    <n v="8"/>
    <x v="1"/>
    <x v="0"/>
    <n v="0"/>
    <x v="29"/>
    <x v="3"/>
    <x v="1"/>
    <n v="105"/>
    <x v="29"/>
    <n v="840"/>
    <n v="1142.4000000000001"/>
    <x v="18"/>
    <x v="2"/>
    <x v="0"/>
  </r>
  <r>
    <d v="2021-03-22T00:00:00"/>
    <s v="P0012"/>
    <n v="4"/>
    <x v="1"/>
    <x v="0"/>
    <n v="0"/>
    <x v="35"/>
    <x v="2"/>
    <x v="1"/>
    <n v="73"/>
    <x v="35"/>
    <n v="292"/>
    <n v="376.68"/>
    <x v="18"/>
    <x v="2"/>
    <x v="0"/>
  </r>
  <r>
    <d v="2021-03-25T00:00:00"/>
    <s v="P0024"/>
    <n v="14"/>
    <x v="1"/>
    <x v="1"/>
    <n v="0"/>
    <x v="0"/>
    <x v="0"/>
    <x v="0"/>
    <n v="144"/>
    <x v="0"/>
    <n v="2016"/>
    <n v="2197.44"/>
    <x v="11"/>
    <x v="2"/>
    <x v="0"/>
  </r>
  <r>
    <d v="2021-03-25T00:00:00"/>
    <s v="P0006"/>
    <n v="4"/>
    <x v="2"/>
    <x v="1"/>
    <n v="0"/>
    <x v="15"/>
    <x v="3"/>
    <x v="1"/>
    <n v="75"/>
    <x v="15"/>
    <n v="300"/>
    <n v="342"/>
    <x v="11"/>
    <x v="2"/>
    <x v="0"/>
  </r>
  <r>
    <d v="2021-03-25T00:00:00"/>
    <s v="P0029"/>
    <n v="8"/>
    <x v="2"/>
    <x v="1"/>
    <n v="0"/>
    <x v="19"/>
    <x v="4"/>
    <x v="2"/>
    <n v="47"/>
    <x v="19"/>
    <n v="376"/>
    <n v="424.88"/>
    <x v="11"/>
    <x v="2"/>
    <x v="0"/>
  </r>
  <r>
    <d v="2021-03-25T00:00:00"/>
    <s v="P0038"/>
    <n v="2"/>
    <x v="2"/>
    <x v="0"/>
    <n v="0"/>
    <x v="1"/>
    <x v="1"/>
    <x v="1"/>
    <n v="72"/>
    <x v="1"/>
    <n v="144"/>
    <n v="159.84"/>
    <x v="11"/>
    <x v="2"/>
    <x v="0"/>
  </r>
  <r>
    <d v="2021-03-26T00:00:00"/>
    <s v="P0001"/>
    <n v="4"/>
    <x v="2"/>
    <x v="1"/>
    <n v="0"/>
    <x v="16"/>
    <x v="3"/>
    <x v="1"/>
    <n v="98"/>
    <x v="16"/>
    <n v="392"/>
    <n v="415.52"/>
    <x v="12"/>
    <x v="2"/>
    <x v="0"/>
  </r>
  <r>
    <d v="2021-03-26T00:00:00"/>
    <s v="P0042"/>
    <n v="1"/>
    <x v="2"/>
    <x v="1"/>
    <n v="0"/>
    <x v="10"/>
    <x v="1"/>
    <x v="0"/>
    <n v="120"/>
    <x v="10"/>
    <n v="120"/>
    <n v="162"/>
    <x v="12"/>
    <x v="2"/>
    <x v="0"/>
  </r>
  <r>
    <d v="2021-03-26T00:00:00"/>
    <s v="P0010"/>
    <n v="9"/>
    <x v="2"/>
    <x v="0"/>
    <n v="0"/>
    <x v="20"/>
    <x v="2"/>
    <x v="0"/>
    <n v="148"/>
    <x v="20"/>
    <n v="1332"/>
    <n v="1478.52"/>
    <x v="12"/>
    <x v="2"/>
    <x v="0"/>
  </r>
  <r>
    <d v="2021-03-27T00:00:00"/>
    <s v="P0030"/>
    <n v="3"/>
    <x v="2"/>
    <x v="0"/>
    <n v="0"/>
    <x v="28"/>
    <x v="4"/>
    <x v="0"/>
    <n v="148"/>
    <x v="28"/>
    <n v="444"/>
    <n v="603.84"/>
    <x v="13"/>
    <x v="2"/>
    <x v="0"/>
  </r>
  <r>
    <d v="2021-03-28T00:00:00"/>
    <s v="P0007"/>
    <n v="8"/>
    <x v="1"/>
    <x v="1"/>
    <n v="0"/>
    <x v="36"/>
    <x v="3"/>
    <x v="2"/>
    <n v="43"/>
    <x v="36"/>
    <n v="344"/>
    <n v="381.84000000000003"/>
    <x v="14"/>
    <x v="2"/>
    <x v="0"/>
  </r>
  <r>
    <d v="2021-03-30T00:00:00"/>
    <s v="P0038"/>
    <n v="1"/>
    <x v="1"/>
    <x v="1"/>
    <n v="0"/>
    <x v="1"/>
    <x v="1"/>
    <x v="1"/>
    <n v="72"/>
    <x v="1"/>
    <n v="72"/>
    <n v="79.92"/>
    <x v="24"/>
    <x v="2"/>
    <x v="0"/>
  </r>
  <r>
    <d v="2021-03-31T00:00:00"/>
    <s v="P0042"/>
    <n v="3"/>
    <x v="2"/>
    <x v="1"/>
    <n v="0"/>
    <x v="10"/>
    <x v="1"/>
    <x v="0"/>
    <n v="120"/>
    <x v="10"/>
    <n v="360"/>
    <n v="486"/>
    <x v="25"/>
    <x v="2"/>
    <x v="0"/>
  </r>
  <r>
    <d v="2021-04-04T00:00:00"/>
    <s v="P0040"/>
    <n v="4"/>
    <x v="2"/>
    <x v="1"/>
    <n v="0"/>
    <x v="17"/>
    <x v="1"/>
    <x v="1"/>
    <n v="90"/>
    <x v="17"/>
    <n v="360"/>
    <n v="460.8"/>
    <x v="3"/>
    <x v="3"/>
    <x v="0"/>
  </r>
  <r>
    <d v="2021-04-04T00:00:00"/>
    <s v="P0009"/>
    <n v="9"/>
    <x v="1"/>
    <x v="1"/>
    <n v="0"/>
    <x v="37"/>
    <x v="3"/>
    <x v="3"/>
    <n v="6"/>
    <x v="37"/>
    <n v="54"/>
    <n v="70.739999999999995"/>
    <x v="3"/>
    <x v="3"/>
    <x v="0"/>
  </r>
  <r>
    <d v="2021-04-05T00:00:00"/>
    <s v="P0031"/>
    <n v="15"/>
    <x v="1"/>
    <x v="0"/>
    <n v="0"/>
    <x v="5"/>
    <x v="4"/>
    <x v="1"/>
    <n v="93"/>
    <x v="5"/>
    <n v="1395"/>
    <n v="1562.3999999999999"/>
    <x v="15"/>
    <x v="3"/>
    <x v="0"/>
  </r>
  <r>
    <d v="2021-04-09T00:00:00"/>
    <s v="P0005"/>
    <n v="3"/>
    <x v="1"/>
    <x v="0"/>
    <n v="0"/>
    <x v="24"/>
    <x v="3"/>
    <x v="0"/>
    <n v="133"/>
    <x v="24"/>
    <n v="399"/>
    <n v="466.83000000000004"/>
    <x v="4"/>
    <x v="3"/>
    <x v="0"/>
  </r>
  <r>
    <d v="2021-04-10T00:00:00"/>
    <s v="P0022"/>
    <n v="14"/>
    <x v="2"/>
    <x v="0"/>
    <n v="0"/>
    <x v="22"/>
    <x v="0"/>
    <x v="0"/>
    <n v="121"/>
    <x v="22"/>
    <n v="1694"/>
    <n v="1981.98"/>
    <x v="26"/>
    <x v="3"/>
    <x v="0"/>
  </r>
  <r>
    <d v="2021-04-12T00:00:00"/>
    <s v="P0037"/>
    <n v="3"/>
    <x v="2"/>
    <x v="1"/>
    <n v="0"/>
    <x v="8"/>
    <x v="1"/>
    <x v="1"/>
    <n v="67"/>
    <x v="8"/>
    <n v="201"/>
    <n v="257.28000000000003"/>
    <x v="6"/>
    <x v="3"/>
    <x v="0"/>
  </r>
  <r>
    <d v="2021-04-12T00:00:00"/>
    <s v="P0029"/>
    <n v="4"/>
    <x v="2"/>
    <x v="0"/>
    <n v="0"/>
    <x v="19"/>
    <x v="4"/>
    <x v="2"/>
    <n v="47"/>
    <x v="19"/>
    <n v="188"/>
    <n v="212.44"/>
    <x v="6"/>
    <x v="3"/>
    <x v="0"/>
  </r>
  <r>
    <d v="2021-04-12T00:00:00"/>
    <s v="P0027"/>
    <n v="9"/>
    <x v="2"/>
    <x v="0"/>
    <n v="0"/>
    <x v="26"/>
    <x v="4"/>
    <x v="2"/>
    <n v="48"/>
    <x v="26"/>
    <n v="432"/>
    <n v="514.08000000000004"/>
    <x v="6"/>
    <x v="3"/>
    <x v="0"/>
  </r>
  <r>
    <d v="2021-04-12T00:00:00"/>
    <s v="P0033"/>
    <n v="13"/>
    <x v="2"/>
    <x v="1"/>
    <n v="0"/>
    <x v="38"/>
    <x v="4"/>
    <x v="1"/>
    <n v="95"/>
    <x v="38"/>
    <n v="1235"/>
    <n v="1556.1000000000001"/>
    <x v="6"/>
    <x v="3"/>
    <x v="0"/>
  </r>
  <r>
    <d v="2021-04-15T00:00:00"/>
    <s v="P0017"/>
    <n v="3"/>
    <x v="2"/>
    <x v="0"/>
    <n v="0"/>
    <x v="39"/>
    <x v="2"/>
    <x v="0"/>
    <n v="134"/>
    <x v="39"/>
    <n v="402"/>
    <n v="470.34000000000003"/>
    <x v="17"/>
    <x v="3"/>
    <x v="0"/>
  </r>
  <r>
    <d v="2021-04-16T00:00:00"/>
    <s v="P0018"/>
    <n v="15"/>
    <x v="2"/>
    <x v="1"/>
    <n v="0"/>
    <x v="30"/>
    <x v="2"/>
    <x v="3"/>
    <n v="37"/>
    <x v="30"/>
    <n v="555"/>
    <n v="738.15"/>
    <x v="23"/>
    <x v="3"/>
    <x v="0"/>
  </r>
  <r>
    <d v="2021-04-18T00:00:00"/>
    <s v="P0038"/>
    <n v="9"/>
    <x v="0"/>
    <x v="0"/>
    <n v="0"/>
    <x v="1"/>
    <x v="1"/>
    <x v="1"/>
    <n v="72"/>
    <x v="1"/>
    <n v="648"/>
    <n v="719.28"/>
    <x v="7"/>
    <x v="3"/>
    <x v="0"/>
  </r>
  <r>
    <d v="2021-04-18T00:00:00"/>
    <s v="P0019"/>
    <n v="13"/>
    <x v="2"/>
    <x v="1"/>
    <n v="0"/>
    <x v="40"/>
    <x v="2"/>
    <x v="0"/>
    <n v="150"/>
    <x v="40"/>
    <n v="1950"/>
    <n v="2730"/>
    <x v="7"/>
    <x v="3"/>
    <x v="0"/>
  </r>
  <r>
    <d v="2021-04-23T00:00:00"/>
    <s v="P0042"/>
    <n v="6"/>
    <x v="2"/>
    <x v="0"/>
    <n v="0"/>
    <x v="10"/>
    <x v="1"/>
    <x v="0"/>
    <n v="120"/>
    <x v="10"/>
    <n v="720"/>
    <n v="972"/>
    <x v="19"/>
    <x v="3"/>
    <x v="0"/>
  </r>
  <r>
    <d v="2021-04-23T00:00:00"/>
    <s v="P0028"/>
    <n v="10"/>
    <x v="2"/>
    <x v="0"/>
    <n v="0"/>
    <x v="33"/>
    <x v="4"/>
    <x v="3"/>
    <n v="37"/>
    <x v="33"/>
    <n v="370"/>
    <n v="418.1"/>
    <x v="19"/>
    <x v="3"/>
    <x v="0"/>
  </r>
  <r>
    <d v="2021-04-24T00:00:00"/>
    <s v="P0030"/>
    <n v="2"/>
    <x v="1"/>
    <x v="0"/>
    <n v="0"/>
    <x v="28"/>
    <x v="4"/>
    <x v="0"/>
    <n v="148"/>
    <x v="28"/>
    <n v="296"/>
    <n v="402.56"/>
    <x v="27"/>
    <x v="3"/>
    <x v="0"/>
  </r>
  <r>
    <d v="2021-04-26T00:00:00"/>
    <s v="P0037"/>
    <n v="3"/>
    <x v="2"/>
    <x v="0"/>
    <n v="0"/>
    <x v="8"/>
    <x v="1"/>
    <x v="1"/>
    <n v="67"/>
    <x v="8"/>
    <n v="201"/>
    <n v="257.28000000000003"/>
    <x v="12"/>
    <x v="3"/>
    <x v="0"/>
  </r>
  <r>
    <d v="2021-04-29T00:00:00"/>
    <s v="P0030"/>
    <n v="7"/>
    <x v="2"/>
    <x v="0"/>
    <n v="0"/>
    <x v="28"/>
    <x v="4"/>
    <x v="0"/>
    <n v="148"/>
    <x v="28"/>
    <n v="1036"/>
    <n v="1408.96"/>
    <x v="28"/>
    <x v="3"/>
    <x v="0"/>
  </r>
  <r>
    <d v="2021-04-30T00:00:00"/>
    <s v="P0029"/>
    <n v="1"/>
    <x v="2"/>
    <x v="0"/>
    <n v="0"/>
    <x v="19"/>
    <x v="4"/>
    <x v="2"/>
    <n v="47"/>
    <x v="19"/>
    <n v="47"/>
    <n v="53.11"/>
    <x v="24"/>
    <x v="3"/>
    <x v="0"/>
  </r>
  <r>
    <d v="2021-05-01T00:00:00"/>
    <s v="P0018"/>
    <n v="3"/>
    <x v="1"/>
    <x v="1"/>
    <n v="0"/>
    <x v="30"/>
    <x v="2"/>
    <x v="3"/>
    <n v="37"/>
    <x v="30"/>
    <n v="111"/>
    <n v="147.63"/>
    <x v="0"/>
    <x v="4"/>
    <x v="0"/>
  </r>
  <r>
    <d v="2021-05-01T00:00:00"/>
    <s v="P0042"/>
    <n v="1"/>
    <x v="1"/>
    <x v="1"/>
    <n v="0"/>
    <x v="10"/>
    <x v="1"/>
    <x v="0"/>
    <n v="120"/>
    <x v="10"/>
    <n v="120"/>
    <n v="162"/>
    <x v="0"/>
    <x v="4"/>
    <x v="0"/>
  </r>
  <r>
    <d v="2021-05-03T00:00:00"/>
    <s v="P0034"/>
    <n v="3"/>
    <x v="1"/>
    <x v="0"/>
    <n v="0"/>
    <x v="13"/>
    <x v="4"/>
    <x v="2"/>
    <n v="55"/>
    <x v="13"/>
    <n v="165"/>
    <n v="174.89999999999998"/>
    <x v="2"/>
    <x v="4"/>
    <x v="0"/>
  </r>
  <r>
    <d v="2021-05-04T00:00:00"/>
    <s v="P0015"/>
    <n v="13"/>
    <x v="1"/>
    <x v="0"/>
    <n v="0"/>
    <x v="27"/>
    <x v="2"/>
    <x v="3"/>
    <n v="12"/>
    <x v="27"/>
    <n v="156"/>
    <n v="204.35999999999999"/>
    <x v="3"/>
    <x v="4"/>
    <x v="0"/>
  </r>
  <r>
    <d v="2021-05-04T00:00:00"/>
    <s v="P0014"/>
    <n v="4"/>
    <x v="2"/>
    <x v="1"/>
    <n v="0"/>
    <x v="9"/>
    <x v="2"/>
    <x v="1"/>
    <n v="112"/>
    <x v="9"/>
    <n v="448"/>
    <n v="586.88"/>
    <x v="3"/>
    <x v="4"/>
    <x v="0"/>
  </r>
  <r>
    <d v="2021-05-05T00:00:00"/>
    <s v="P0009"/>
    <n v="13"/>
    <x v="2"/>
    <x v="1"/>
    <n v="0"/>
    <x v="37"/>
    <x v="3"/>
    <x v="3"/>
    <n v="6"/>
    <x v="37"/>
    <n v="78"/>
    <n v="102.17999999999999"/>
    <x v="15"/>
    <x v="4"/>
    <x v="0"/>
  </r>
  <r>
    <d v="2021-05-06T00:00:00"/>
    <s v="P0008"/>
    <n v="15"/>
    <x v="2"/>
    <x v="0"/>
    <n v="0"/>
    <x v="25"/>
    <x v="3"/>
    <x v="1"/>
    <n v="83"/>
    <x v="25"/>
    <n v="1245"/>
    <n v="1419.3000000000002"/>
    <x v="16"/>
    <x v="4"/>
    <x v="0"/>
  </r>
  <r>
    <d v="2021-05-06T00:00:00"/>
    <s v="P0009"/>
    <n v="6"/>
    <x v="1"/>
    <x v="0"/>
    <n v="0"/>
    <x v="37"/>
    <x v="3"/>
    <x v="3"/>
    <n v="6"/>
    <x v="37"/>
    <n v="36"/>
    <n v="47.16"/>
    <x v="16"/>
    <x v="4"/>
    <x v="0"/>
  </r>
  <r>
    <d v="2021-05-07T00:00:00"/>
    <s v="P0018"/>
    <n v="1"/>
    <x v="2"/>
    <x v="1"/>
    <n v="0"/>
    <x v="30"/>
    <x v="2"/>
    <x v="3"/>
    <n v="37"/>
    <x v="30"/>
    <n v="37"/>
    <n v="49.21"/>
    <x v="20"/>
    <x v="4"/>
    <x v="0"/>
  </r>
  <r>
    <d v="2021-05-09T00:00:00"/>
    <s v="P0016"/>
    <n v="6"/>
    <x v="1"/>
    <x v="0"/>
    <n v="0"/>
    <x v="21"/>
    <x v="2"/>
    <x v="3"/>
    <n v="13"/>
    <x v="21"/>
    <n v="78"/>
    <n v="99.84"/>
    <x v="4"/>
    <x v="4"/>
    <x v="0"/>
  </r>
  <r>
    <d v="2021-05-09T00:00:00"/>
    <s v="P0028"/>
    <n v="8"/>
    <x v="2"/>
    <x v="1"/>
    <n v="0"/>
    <x v="33"/>
    <x v="4"/>
    <x v="3"/>
    <n v="37"/>
    <x v="33"/>
    <n v="296"/>
    <n v="334.48"/>
    <x v="4"/>
    <x v="4"/>
    <x v="0"/>
  </r>
  <r>
    <d v="2021-05-12T00:00:00"/>
    <s v="P0016"/>
    <n v="3"/>
    <x v="2"/>
    <x v="0"/>
    <n v="0"/>
    <x v="21"/>
    <x v="2"/>
    <x v="3"/>
    <n v="13"/>
    <x v="21"/>
    <n v="39"/>
    <n v="49.92"/>
    <x v="6"/>
    <x v="4"/>
    <x v="0"/>
  </r>
  <r>
    <d v="2021-05-12T00:00:00"/>
    <s v="P0035"/>
    <n v="15"/>
    <x v="2"/>
    <x v="0"/>
    <n v="0"/>
    <x v="4"/>
    <x v="4"/>
    <x v="3"/>
    <n v="5"/>
    <x v="4"/>
    <n v="75"/>
    <n v="100.5"/>
    <x v="6"/>
    <x v="4"/>
    <x v="0"/>
  </r>
  <r>
    <d v="2021-05-13T00:00:00"/>
    <s v="P0029"/>
    <n v="4"/>
    <x v="2"/>
    <x v="0"/>
    <n v="0"/>
    <x v="19"/>
    <x v="4"/>
    <x v="2"/>
    <n v="47"/>
    <x v="19"/>
    <n v="188"/>
    <n v="212.44"/>
    <x v="22"/>
    <x v="4"/>
    <x v="0"/>
  </r>
  <r>
    <d v="2021-05-20T00:00:00"/>
    <s v="P0042"/>
    <n v="2"/>
    <x v="1"/>
    <x v="1"/>
    <n v="0"/>
    <x v="10"/>
    <x v="1"/>
    <x v="0"/>
    <n v="120"/>
    <x v="10"/>
    <n v="240"/>
    <n v="324"/>
    <x v="9"/>
    <x v="4"/>
    <x v="0"/>
  </r>
  <r>
    <d v="2021-05-23T00:00:00"/>
    <s v="P0040"/>
    <n v="11"/>
    <x v="2"/>
    <x v="0"/>
    <n v="0"/>
    <x v="17"/>
    <x v="1"/>
    <x v="1"/>
    <n v="90"/>
    <x v="17"/>
    <n v="990"/>
    <n v="1267.2"/>
    <x v="19"/>
    <x v="4"/>
    <x v="0"/>
  </r>
  <r>
    <d v="2021-05-30T00:00:00"/>
    <s v="P0023"/>
    <n v="13"/>
    <x v="1"/>
    <x v="0"/>
    <n v="0"/>
    <x v="12"/>
    <x v="0"/>
    <x v="0"/>
    <n v="141"/>
    <x v="12"/>
    <n v="1833"/>
    <n v="1942.98"/>
    <x v="24"/>
    <x v="4"/>
    <x v="0"/>
  </r>
  <r>
    <d v="2021-05-30T00:00:00"/>
    <s v="P0013"/>
    <n v="6"/>
    <x v="1"/>
    <x v="1"/>
    <n v="0"/>
    <x v="2"/>
    <x v="2"/>
    <x v="1"/>
    <n v="112"/>
    <x v="2"/>
    <n v="672"/>
    <n v="732.48"/>
    <x v="24"/>
    <x v="4"/>
    <x v="0"/>
  </r>
  <r>
    <d v="2021-06-03T00:00:00"/>
    <s v="P0021"/>
    <n v="10"/>
    <x v="2"/>
    <x v="1"/>
    <n v="0"/>
    <x v="32"/>
    <x v="0"/>
    <x v="0"/>
    <n v="126"/>
    <x v="32"/>
    <n v="1260"/>
    <n v="1625.3999999999999"/>
    <x v="2"/>
    <x v="5"/>
    <x v="0"/>
  </r>
  <r>
    <d v="2021-06-04T00:00:00"/>
    <s v="P0020"/>
    <n v="8"/>
    <x v="0"/>
    <x v="0"/>
    <n v="0"/>
    <x v="14"/>
    <x v="0"/>
    <x v="2"/>
    <n v="61"/>
    <x v="14"/>
    <n v="488"/>
    <n v="610"/>
    <x v="3"/>
    <x v="5"/>
    <x v="0"/>
  </r>
  <r>
    <d v="2021-06-04T00:00:00"/>
    <s v="P0020"/>
    <n v="12"/>
    <x v="1"/>
    <x v="1"/>
    <n v="0"/>
    <x v="14"/>
    <x v="0"/>
    <x v="2"/>
    <n v="61"/>
    <x v="14"/>
    <n v="732"/>
    <n v="915"/>
    <x v="3"/>
    <x v="5"/>
    <x v="0"/>
  </r>
  <r>
    <d v="2021-06-05T00:00:00"/>
    <s v="P0022"/>
    <n v="15"/>
    <x v="0"/>
    <x v="0"/>
    <n v="0"/>
    <x v="22"/>
    <x v="0"/>
    <x v="0"/>
    <n v="121"/>
    <x v="22"/>
    <n v="1815"/>
    <n v="2123.5499999999997"/>
    <x v="15"/>
    <x v="5"/>
    <x v="0"/>
  </r>
  <r>
    <d v="2021-06-05T00:00:00"/>
    <s v="P0035"/>
    <n v="10"/>
    <x v="2"/>
    <x v="0"/>
    <n v="0"/>
    <x v="4"/>
    <x v="4"/>
    <x v="3"/>
    <n v="5"/>
    <x v="4"/>
    <n v="50"/>
    <n v="67"/>
    <x v="15"/>
    <x v="5"/>
    <x v="0"/>
  </r>
  <r>
    <d v="2021-06-06T00:00:00"/>
    <s v="P0033"/>
    <n v="6"/>
    <x v="2"/>
    <x v="0"/>
    <n v="0"/>
    <x v="38"/>
    <x v="4"/>
    <x v="1"/>
    <n v="95"/>
    <x v="38"/>
    <n v="570"/>
    <n v="718.2"/>
    <x v="16"/>
    <x v="5"/>
    <x v="0"/>
  </r>
  <r>
    <d v="2021-06-08T00:00:00"/>
    <s v="P0028"/>
    <n v="11"/>
    <x v="2"/>
    <x v="0"/>
    <n v="0"/>
    <x v="33"/>
    <x v="4"/>
    <x v="3"/>
    <n v="37"/>
    <x v="33"/>
    <n v="407"/>
    <n v="459.91"/>
    <x v="21"/>
    <x v="5"/>
    <x v="0"/>
  </r>
  <r>
    <d v="2021-06-08T00:00:00"/>
    <s v="P0004"/>
    <n v="11"/>
    <x v="0"/>
    <x v="1"/>
    <n v="0"/>
    <x v="3"/>
    <x v="3"/>
    <x v="2"/>
    <n v="44"/>
    <x v="3"/>
    <n v="484"/>
    <n v="537.24"/>
    <x v="21"/>
    <x v="5"/>
    <x v="0"/>
  </r>
  <r>
    <d v="2021-06-09T00:00:00"/>
    <s v="P0001"/>
    <n v="7"/>
    <x v="2"/>
    <x v="0"/>
    <n v="0"/>
    <x v="16"/>
    <x v="3"/>
    <x v="1"/>
    <n v="98"/>
    <x v="16"/>
    <n v="686"/>
    <n v="727.16"/>
    <x v="4"/>
    <x v="5"/>
    <x v="0"/>
  </r>
  <r>
    <d v="2021-06-11T00:00:00"/>
    <s v="P0032"/>
    <n v="12"/>
    <x v="0"/>
    <x v="1"/>
    <n v="0"/>
    <x v="18"/>
    <x v="4"/>
    <x v="1"/>
    <n v="89"/>
    <x v="18"/>
    <n v="1068"/>
    <n v="1409.76"/>
    <x v="5"/>
    <x v="5"/>
    <x v="0"/>
  </r>
  <r>
    <d v="2021-06-12T00:00:00"/>
    <s v="P0041"/>
    <n v="6"/>
    <x v="2"/>
    <x v="0"/>
    <n v="0"/>
    <x v="41"/>
    <x v="1"/>
    <x v="0"/>
    <n v="138"/>
    <x v="41"/>
    <n v="828"/>
    <n v="1043.28"/>
    <x v="6"/>
    <x v="5"/>
    <x v="0"/>
  </r>
  <r>
    <d v="2021-06-14T00:00:00"/>
    <s v="P0025"/>
    <n v="10"/>
    <x v="1"/>
    <x v="1"/>
    <n v="0"/>
    <x v="7"/>
    <x v="0"/>
    <x v="3"/>
    <n v="7"/>
    <x v="7"/>
    <n v="70"/>
    <n v="83.3"/>
    <x v="29"/>
    <x v="5"/>
    <x v="0"/>
  </r>
  <r>
    <d v="2021-06-16T00:00:00"/>
    <s v="P0019"/>
    <n v="5"/>
    <x v="0"/>
    <x v="1"/>
    <n v="0"/>
    <x v="40"/>
    <x v="2"/>
    <x v="0"/>
    <n v="150"/>
    <x v="40"/>
    <n v="750"/>
    <n v="1050"/>
    <x v="23"/>
    <x v="5"/>
    <x v="0"/>
  </r>
  <r>
    <d v="2021-06-16T00:00:00"/>
    <s v="P0015"/>
    <n v="12"/>
    <x v="1"/>
    <x v="1"/>
    <n v="0"/>
    <x v="27"/>
    <x v="2"/>
    <x v="3"/>
    <n v="12"/>
    <x v="27"/>
    <n v="144"/>
    <n v="188.64"/>
    <x v="23"/>
    <x v="5"/>
    <x v="0"/>
  </r>
  <r>
    <d v="2021-06-16T00:00:00"/>
    <s v="P0039"/>
    <n v="11"/>
    <x v="2"/>
    <x v="1"/>
    <n v="0"/>
    <x v="34"/>
    <x v="1"/>
    <x v="3"/>
    <n v="37"/>
    <x v="34"/>
    <n v="407"/>
    <n v="468.04999999999995"/>
    <x v="23"/>
    <x v="5"/>
    <x v="0"/>
  </r>
  <r>
    <d v="2021-06-18T00:00:00"/>
    <s v="P0025"/>
    <n v="13"/>
    <x v="2"/>
    <x v="1"/>
    <n v="0"/>
    <x v="7"/>
    <x v="0"/>
    <x v="3"/>
    <n v="7"/>
    <x v="7"/>
    <n v="91"/>
    <n v="108.29"/>
    <x v="7"/>
    <x v="5"/>
    <x v="0"/>
  </r>
  <r>
    <d v="2021-06-19T00:00:00"/>
    <s v="P0041"/>
    <n v="5"/>
    <x v="2"/>
    <x v="0"/>
    <n v="0"/>
    <x v="41"/>
    <x v="1"/>
    <x v="0"/>
    <n v="138"/>
    <x v="41"/>
    <n v="690"/>
    <n v="869.4"/>
    <x v="8"/>
    <x v="5"/>
    <x v="0"/>
  </r>
  <r>
    <d v="2021-06-20T00:00:00"/>
    <s v="P0016"/>
    <n v="1"/>
    <x v="0"/>
    <x v="1"/>
    <n v="0"/>
    <x v="21"/>
    <x v="2"/>
    <x v="3"/>
    <n v="13"/>
    <x v="21"/>
    <n v="13"/>
    <n v="16.64"/>
    <x v="9"/>
    <x v="5"/>
    <x v="0"/>
  </r>
  <r>
    <d v="2021-06-23T00:00:00"/>
    <s v="P0016"/>
    <n v="4"/>
    <x v="2"/>
    <x v="0"/>
    <n v="0"/>
    <x v="21"/>
    <x v="2"/>
    <x v="3"/>
    <n v="13"/>
    <x v="21"/>
    <n v="52"/>
    <n v="66.56"/>
    <x v="19"/>
    <x v="5"/>
    <x v="0"/>
  </r>
  <r>
    <d v="2021-06-24T00:00:00"/>
    <s v="P0011"/>
    <n v="13"/>
    <x v="2"/>
    <x v="0"/>
    <n v="0"/>
    <x v="31"/>
    <x v="2"/>
    <x v="2"/>
    <n v="44"/>
    <x v="31"/>
    <n v="572"/>
    <n v="629.19999999999993"/>
    <x v="27"/>
    <x v="5"/>
    <x v="0"/>
  </r>
  <r>
    <d v="2021-06-26T00:00:00"/>
    <s v="P0009"/>
    <n v="7"/>
    <x v="1"/>
    <x v="0"/>
    <n v="0"/>
    <x v="37"/>
    <x v="3"/>
    <x v="3"/>
    <n v="6"/>
    <x v="37"/>
    <n v="42"/>
    <n v="55.019999999999996"/>
    <x v="12"/>
    <x v="5"/>
    <x v="0"/>
  </r>
  <r>
    <d v="2021-06-27T00:00:00"/>
    <s v="P0005"/>
    <n v="11"/>
    <x v="2"/>
    <x v="1"/>
    <n v="0"/>
    <x v="24"/>
    <x v="3"/>
    <x v="0"/>
    <n v="133"/>
    <x v="24"/>
    <n v="1463"/>
    <n v="1711.71"/>
    <x v="13"/>
    <x v="5"/>
    <x v="0"/>
  </r>
  <r>
    <d v="2021-06-28T00:00:00"/>
    <s v="P0021"/>
    <n v="2"/>
    <x v="1"/>
    <x v="1"/>
    <n v="0"/>
    <x v="32"/>
    <x v="0"/>
    <x v="0"/>
    <n v="126"/>
    <x v="32"/>
    <n v="252"/>
    <n v="325.08"/>
    <x v="14"/>
    <x v="5"/>
    <x v="0"/>
  </r>
  <r>
    <d v="2021-06-28T00:00:00"/>
    <s v="P0035"/>
    <n v="7"/>
    <x v="1"/>
    <x v="0"/>
    <n v="0"/>
    <x v="4"/>
    <x v="4"/>
    <x v="3"/>
    <n v="5"/>
    <x v="4"/>
    <n v="35"/>
    <n v="46.9"/>
    <x v="14"/>
    <x v="5"/>
    <x v="0"/>
  </r>
  <r>
    <d v="2021-06-29T00:00:00"/>
    <s v="P0014"/>
    <n v="4"/>
    <x v="2"/>
    <x v="0"/>
    <n v="0"/>
    <x v="9"/>
    <x v="2"/>
    <x v="1"/>
    <n v="112"/>
    <x v="9"/>
    <n v="448"/>
    <n v="586.88"/>
    <x v="28"/>
    <x v="5"/>
    <x v="0"/>
  </r>
  <r>
    <d v="2021-07-01T00:00:00"/>
    <s v="P0005"/>
    <n v="11"/>
    <x v="2"/>
    <x v="1"/>
    <n v="0"/>
    <x v="24"/>
    <x v="3"/>
    <x v="0"/>
    <n v="133"/>
    <x v="24"/>
    <n v="1463"/>
    <n v="1711.71"/>
    <x v="0"/>
    <x v="6"/>
    <x v="0"/>
  </r>
  <r>
    <d v="2021-07-02T00:00:00"/>
    <s v="P0010"/>
    <n v="11"/>
    <x v="2"/>
    <x v="1"/>
    <n v="0"/>
    <x v="20"/>
    <x v="2"/>
    <x v="0"/>
    <n v="148"/>
    <x v="20"/>
    <n v="1628"/>
    <n v="1807.08"/>
    <x v="1"/>
    <x v="6"/>
    <x v="0"/>
  </r>
  <r>
    <d v="2021-07-03T00:00:00"/>
    <s v="P0033"/>
    <n v="9"/>
    <x v="1"/>
    <x v="1"/>
    <n v="0"/>
    <x v="38"/>
    <x v="4"/>
    <x v="1"/>
    <n v="95"/>
    <x v="38"/>
    <n v="855"/>
    <n v="1077.3"/>
    <x v="2"/>
    <x v="6"/>
    <x v="0"/>
  </r>
  <r>
    <d v="2021-07-03T00:00:00"/>
    <s v="P0003"/>
    <n v="8"/>
    <x v="1"/>
    <x v="1"/>
    <n v="0"/>
    <x v="6"/>
    <x v="3"/>
    <x v="1"/>
    <n v="71"/>
    <x v="6"/>
    <n v="568"/>
    <n v="647.52"/>
    <x v="2"/>
    <x v="6"/>
    <x v="0"/>
  </r>
  <r>
    <d v="2021-07-05T00:00:00"/>
    <s v="P0002"/>
    <n v="8"/>
    <x v="2"/>
    <x v="0"/>
    <n v="0"/>
    <x v="29"/>
    <x v="3"/>
    <x v="1"/>
    <n v="105"/>
    <x v="29"/>
    <n v="840"/>
    <n v="1142.4000000000001"/>
    <x v="15"/>
    <x v="6"/>
    <x v="0"/>
  </r>
  <r>
    <d v="2021-07-06T00:00:00"/>
    <s v="P0041"/>
    <n v="15"/>
    <x v="2"/>
    <x v="1"/>
    <n v="0"/>
    <x v="41"/>
    <x v="1"/>
    <x v="0"/>
    <n v="138"/>
    <x v="41"/>
    <n v="2070"/>
    <n v="2608.1999999999998"/>
    <x v="16"/>
    <x v="6"/>
    <x v="0"/>
  </r>
  <r>
    <d v="2021-07-08T00:00:00"/>
    <s v="P0004"/>
    <n v="10"/>
    <x v="2"/>
    <x v="0"/>
    <n v="0"/>
    <x v="3"/>
    <x v="3"/>
    <x v="2"/>
    <n v="44"/>
    <x v="3"/>
    <n v="440"/>
    <n v="488.40000000000003"/>
    <x v="21"/>
    <x v="6"/>
    <x v="0"/>
  </r>
  <r>
    <d v="2021-07-10T00:00:00"/>
    <s v="P0034"/>
    <n v="6"/>
    <x v="0"/>
    <x v="1"/>
    <n v="0"/>
    <x v="13"/>
    <x v="4"/>
    <x v="2"/>
    <n v="55"/>
    <x v="13"/>
    <n v="330"/>
    <n v="349.79999999999995"/>
    <x v="26"/>
    <x v="6"/>
    <x v="0"/>
  </r>
  <r>
    <d v="2021-07-11T00:00:00"/>
    <s v="P0009"/>
    <n v="4"/>
    <x v="0"/>
    <x v="0"/>
    <n v="0"/>
    <x v="37"/>
    <x v="3"/>
    <x v="3"/>
    <n v="6"/>
    <x v="37"/>
    <n v="24"/>
    <n v="31.439999999999998"/>
    <x v="5"/>
    <x v="6"/>
    <x v="0"/>
  </r>
  <r>
    <d v="2021-07-13T00:00:00"/>
    <s v="P0019"/>
    <n v="1"/>
    <x v="2"/>
    <x v="1"/>
    <n v="0"/>
    <x v="40"/>
    <x v="2"/>
    <x v="0"/>
    <n v="150"/>
    <x v="40"/>
    <n v="150"/>
    <n v="210"/>
    <x v="22"/>
    <x v="6"/>
    <x v="0"/>
  </r>
  <r>
    <d v="2021-07-16T00:00:00"/>
    <s v="P0023"/>
    <n v="8"/>
    <x v="0"/>
    <x v="1"/>
    <n v="0"/>
    <x v="12"/>
    <x v="0"/>
    <x v="0"/>
    <n v="141"/>
    <x v="12"/>
    <n v="1128"/>
    <n v="1195.68"/>
    <x v="23"/>
    <x v="6"/>
    <x v="0"/>
  </r>
  <r>
    <d v="2021-07-18T00:00:00"/>
    <s v="P0027"/>
    <n v="14"/>
    <x v="1"/>
    <x v="0"/>
    <n v="0"/>
    <x v="26"/>
    <x v="4"/>
    <x v="2"/>
    <n v="48"/>
    <x v="26"/>
    <n v="672"/>
    <n v="799.68000000000006"/>
    <x v="7"/>
    <x v="6"/>
    <x v="0"/>
  </r>
  <r>
    <d v="2021-07-20T00:00:00"/>
    <s v="P0038"/>
    <n v="11"/>
    <x v="1"/>
    <x v="0"/>
    <n v="0"/>
    <x v="1"/>
    <x v="1"/>
    <x v="1"/>
    <n v="72"/>
    <x v="1"/>
    <n v="792"/>
    <n v="879.12"/>
    <x v="9"/>
    <x v="6"/>
    <x v="0"/>
  </r>
  <r>
    <d v="2021-07-20T00:00:00"/>
    <s v="P0043"/>
    <n v="5"/>
    <x v="2"/>
    <x v="0"/>
    <n v="0"/>
    <x v="23"/>
    <x v="1"/>
    <x v="1"/>
    <n v="67"/>
    <x v="23"/>
    <n v="335"/>
    <n v="415.4"/>
    <x v="9"/>
    <x v="6"/>
    <x v="0"/>
  </r>
  <r>
    <d v="2021-07-21T00:00:00"/>
    <s v="P0029"/>
    <n v="15"/>
    <x v="2"/>
    <x v="0"/>
    <n v="0"/>
    <x v="19"/>
    <x v="4"/>
    <x v="2"/>
    <n v="47"/>
    <x v="19"/>
    <n v="705"/>
    <n v="796.65"/>
    <x v="10"/>
    <x v="6"/>
    <x v="0"/>
  </r>
  <r>
    <d v="2021-07-22T00:00:00"/>
    <s v="P0026"/>
    <n v="3"/>
    <x v="0"/>
    <x v="1"/>
    <n v="0"/>
    <x v="42"/>
    <x v="4"/>
    <x v="3"/>
    <n v="18"/>
    <x v="42"/>
    <n v="54"/>
    <n v="73.98"/>
    <x v="18"/>
    <x v="6"/>
    <x v="0"/>
  </r>
  <r>
    <d v="2021-07-22T00:00:00"/>
    <s v="P0024"/>
    <n v="14"/>
    <x v="1"/>
    <x v="1"/>
    <n v="0"/>
    <x v="0"/>
    <x v="0"/>
    <x v="0"/>
    <n v="144"/>
    <x v="0"/>
    <n v="2016"/>
    <n v="2197.44"/>
    <x v="18"/>
    <x v="6"/>
    <x v="0"/>
  </r>
  <r>
    <d v="2021-07-23T00:00:00"/>
    <s v="P0036"/>
    <n v="7"/>
    <x v="0"/>
    <x v="0"/>
    <n v="0"/>
    <x v="43"/>
    <x v="4"/>
    <x v="1"/>
    <n v="90"/>
    <x v="43"/>
    <n v="630"/>
    <n v="674.1"/>
    <x v="19"/>
    <x v="6"/>
    <x v="0"/>
  </r>
  <r>
    <d v="2021-07-23T00:00:00"/>
    <s v="P0037"/>
    <n v="8"/>
    <x v="2"/>
    <x v="0"/>
    <n v="0"/>
    <x v="8"/>
    <x v="1"/>
    <x v="1"/>
    <n v="67"/>
    <x v="8"/>
    <n v="536"/>
    <n v="686.08"/>
    <x v="19"/>
    <x v="6"/>
    <x v="0"/>
  </r>
  <r>
    <d v="2021-07-24T00:00:00"/>
    <s v="P0009"/>
    <n v="4"/>
    <x v="1"/>
    <x v="1"/>
    <n v="0"/>
    <x v="37"/>
    <x v="3"/>
    <x v="3"/>
    <n v="6"/>
    <x v="37"/>
    <n v="24"/>
    <n v="31.439999999999998"/>
    <x v="27"/>
    <x v="6"/>
    <x v="0"/>
  </r>
  <r>
    <d v="2021-07-29T00:00:00"/>
    <s v="P0044"/>
    <n v="15"/>
    <x v="1"/>
    <x v="1"/>
    <n v="0"/>
    <x v="11"/>
    <x v="1"/>
    <x v="1"/>
    <n v="76"/>
    <x v="11"/>
    <n v="1140"/>
    <n v="1231.2"/>
    <x v="28"/>
    <x v="6"/>
    <x v="0"/>
  </r>
  <r>
    <d v="2021-08-01T00:00:00"/>
    <s v="P0001"/>
    <n v="11"/>
    <x v="2"/>
    <x v="1"/>
    <n v="0"/>
    <x v="16"/>
    <x v="3"/>
    <x v="1"/>
    <n v="98"/>
    <x v="16"/>
    <n v="1078"/>
    <n v="1142.6799999999998"/>
    <x v="0"/>
    <x v="7"/>
    <x v="0"/>
  </r>
  <r>
    <d v="2021-08-02T00:00:00"/>
    <s v="P0023"/>
    <n v="3"/>
    <x v="2"/>
    <x v="0"/>
    <n v="0"/>
    <x v="12"/>
    <x v="0"/>
    <x v="0"/>
    <n v="141"/>
    <x v="12"/>
    <n v="423"/>
    <n v="448.38"/>
    <x v="1"/>
    <x v="7"/>
    <x v="0"/>
  </r>
  <r>
    <d v="2021-08-03T00:00:00"/>
    <s v="P0022"/>
    <n v="13"/>
    <x v="1"/>
    <x v="0"/>
    <n v="0"/>
    <x v="22"/>
    <x v="0"/>
    <x v="0"/>
    <n v="121"/>
    <x v="22"/>
    <n v="1573"/>
    <n v="1840.4099999999999"/>
    <x v="2"/>
    <x v="7"/>
    <x v="0"/>
  </r>
  <r>
    <d v="2021-08-03T00:00:00"/>
    <s v="P0034"/>
    <n v="12"/>
    <x v="1"/>
    <x v="0"/>
    <n v="0"/>
    <x v="13"/>
    <x v="4"/>
    <x v="2"/>
    <n v="55"/>
    <x v="13"/>
    <n v="660"/>
    <n v="699.59999999999991"/>
    <x v="2"/>
    <x v="7"/>
    <x v="0"/>
  </r>
  <r>
    <d v="2021-08-05T00:00:00"/>
    <s v="P0028"/>
    <n v="14"/>
    <x v="2"/>
    <x v="1"/>
    <n v="0"/>
    <x v="33"/>
    <x v="4"/>
    <x v="3"/>
    <n v="37"/>
    <x v="33"/>
    <n v="518"/>
    <n v="585.34"/>
    <x v="15"/>
    <x v="7"/>
    <x v="0"/>
  </r>
  <r>
    <d v="2021-08-06T00:00:00"/>
    <s v="P0037"/>
    <n v="1"/>
    <x v="0"/>
    <x v="1"/>
    <n v="0"/>
    <x v="8"/>
    <x v="1"/>
    <x v="1"/>
    <n v="67"/>
    <x v="8"/>
    <n v="67"/>
    <n v="85.76"/>
    <x v="16"/>
    <x v="7"/>
    <x v="0"/>
  </r>
  <r>
    <d v="2021-08-10T00:00:00"/>
    <s v="P0005"/>
    <n v="4"/>
    <x v="0"/>
    <x v="1"/>
    <n v="0"/>
    <x v="24"/>
    <x v="3"/>
    <x v="0"/>
    <n v="133"/>
    <x v="24"/>
    <n v="532"/>
    <n v="622.44000000000005"/>
    <x v="26"/>
    <x v="7"/>
    <x v="0"/>
  </r>
  <r>
    <d v="2021-08-10T00:00:00"/>
    <s v="P0044"/>
    <n v="10"/>
    <x v="1"/>
    <x v="1"/>
    <n v="0"/>
    <x v="11"/>
    <x v="1"/>
    <x v="1"/>
    <n v="76"/>
    <x v="11"/>
    <n v="760"/>
    <n v="820.8"/>
    <x v="26"/>
    <x v="7"/>
    <x v="0"/>
  </r>
  <r>
    <d v="2021-08-10T00:00:00"/>
    <s v="P0006"/>
    <n v="6"/>
    <x v="2"/>
    <x v="1"/>
    <n v="0"/>
    <x v="15"/>
    <x v="3"/>
    <x v="1"/>
    <n v="75"/>
    <x v="15"/>
    <n v="450"/>
    <n v="513"/>
    <x v="26"/>
    <x v="7"/>
    <x v="0"/>
  </r>
  <r>
    <d v="2021-08-11T00:00:00"/>
    <s v="P0023"/>
    <n v="4"/>
    <x v="2"/>
    <x v="0"/>
    <n v="0"/>
    <x v="12"/>
    <x v="0"/>
    <x v="0"/>
    <n v="141"/>
    <x v="12"/>
    <n v="564"/>
    <n v="597.84"/>
    <x v="5"/>
    <x v="7"/>
    <x v="0"/>
  </r>
  <r>
    <d v="2021-08-13T00:00:00"/>
    <s v="P0011"/>
    <n v="13"/>
    <x v="2"/>
    <x v="0"/>
    <n v="0"/>
    <x v="31"/>
    <x v="2"/>
    <x v="2"/>
    <n v="44"/>
    <x v="31"/>
    <n v="572"/>
    <n v="629.19999999999993"/>
    <x v="22"/>
    <x v="7"/>
    <x v="0"/>
  </r>
  <r>
    <d v="2021-08-13T00:00:00"/>
    <s v="P0027"/>
    <n v="9"/>
    <x v="2"/>
    <x v="0"/>
    <n v="0"/>
    <x v="26"/>
    <x v="4"/>
    <x v="2"/>
    <n v="48"/>
    <x v="26"/>
    <n v="432"/>
    <n v="514.08000000000004"/>
    <x v="22"/>
    <x v="7"/>
    <x v="0"/>
  </r>
  <r>
    <d v="2021-08-16T00:00:00"/>
    <s v="P0003"/>
    <n v="3"/>
    <x v="1"/>
    <x v="0"/>
    <n v="0"/>
    <x v="6"/>
    <x v="3"/>
    <x v="1"/>
    <n v="71"/>
    <x v="6"/>
    <n v="213"/>
    <n v="242.82"/>
    <x v="23"/>
    <x v="7"/>
    <x v="0"/>
  </r>
  <r>
    <d v="2021-08-18T00:00:00"/>
    <s v="P0025"/>
    <n v="6"/>
    <x v="2"/>
    <x v="0"/>
    <n v="0"/>
    <x v="7"/>
    <x v="0"/>
    <x v="3"/>
    <n v="7"/>
    <x v="7"/>
    <n v="42"/>
    <n v="49.980000000000004"/>
    <x v="7"/>
    <x v="7"/>
    <x v="0"/>
  </r>
  <r>
    <d v="2021-08-20T00:00:00"/>
    <s v="P0020"/>
    <n v="15"/>
    <x v="2"/>
    <x v="1"/>
    <n v="0"/>
    <x v="14"/>
    <x v="0"/>
    <x v="2"/>
    <n v="61"/>
    <x v="14"/>
    <n v="915"/>
    <n v="1143.75"/>
    <x v="9"/>
    <x v="7"/>
    <x v="0"/>
  </r>
  <r>
    <d v="2021-08-20T00:00:00"/>
    <s v="P0031"/>
    <n v="9"/>
    <x v="2"/>
    <x v="0"/>
    <n v="0"/>
    <x v="5"/>
    <x v="4"/>
    <x v="1"/>
    <n v="93"/>
    <x v="5"/>
    <n v="837"/>
    <n v="937.43999999999994"/>
    <x v="9"/>
    <x v="7"/>
    <x v="0"/>
  </r>
  <r>
    <d v="2021-08-20T00:00:00"/>
    <s v="P0028"/>
    <n v="13"/>
    <x v="2"/>
    <x v="0"/>
    <n v="0"/>
    <x v="33"/>
    <x v="4"/>
    <x v="3"/>
    <n v="37"/>
    <x v="33"/>
    <n v="481"/>
    <n v="543.53"/>
    <x v="9"/>
    <x v="7"/>
    <x v="0"/>
  </r>
  <r>
    <d v="2021-08-26T00:00:00"/>
    <s v="P0039"/>
    <n v="4"/>
    <x v="2"/>
    <x v="0"/>
    <n v="0"/>
    <x v="34"/>
    <x v="1"/>
    <x v="3"/>
    <n v="37"/>
    <x v="34"/>
    <n v="148"/>
    <n v="170.2"/>
    <x v="12"/>
    <x v="7"/>
    <x v="0"/>
  </r>
  <r>
    <d v="2021-08-29T00:00:00"/>
    <s v="P0034"/>
    <n v="12"/>
    <x v="0"/>
    <x v="0"/>
    <n v="0"/>
    <x v="13"/>
    <x v="4"/>
    <x v="2"/>
    <n v="55"/>
    <x v="13"/>
    <n v="660"/>
    <n v="699.59999999999991"/>
    <x v="28"/>
    <x v="7"/>
    <x v="0"/>
  </r>
  <r>
    <d v="2021-08-30T00:00:00"/>
    <s v="P0013"/>
    <n v="13"/>
    <x v="2"/>
    <x v="0"/>
    <n v="0"/>
    <x v="2"/>
    <x v="2"/>
    <x v="1"/>
    <n v="112"/>
    <x v="2"/>
    <n v="1456"/>
    <n v="1587.04"/>
    <x v="24"/>
    <x v="7"/>
    <x v="0"/>
  </r>
  <r>
    <d v="2021-08-31T00:00:00"/>
    <s v="P0001"/>
    <n v="2"/>
    <x v="2"/>
    <x v="0"/>
    <n v="0"/>
    <x v="16"/>
    <x v="3"/>
    <x v="1"/>
    <n v="98"/>
    <x v="16"/>
    <n v="196"/>
    <n v="207.76"/>
    <x v="25"/>
    <x v="7"/>
    <x v="0"/>
  </r>
  <r>
    <d v="2021-08-31T00:00:00"/>
    <s v="P0035"/>
    <n v="11"/>
    <x v="2"/>
    <x v="0"/>
    <n v="0"/>
    <x v="4"/>
    <x v="4"/>
    <x v="3"/>
    <n v="5"/>
    <x v="4"/>
    <n v="55"/>
    <n v="73.7"/>
    <x v="25"/>
    <x v="7"/>
    <x v="0"/>
  </r>
  <r>
    <d v="2021-09-01T00:00:00"/>
    <s v="P0024"/>
    <n v="1"/>
    <x v="0"/>
    <x v="1"/>
    <n v="0"/>
    <x v="0"/>
    <x v="0"/>
    <x v="0"/>
    <n v="144"/>
    <x v="0"/>
    <n v="144"/>
    <n v="156.96"/>
    <x v="0"/>
    <x v="8"/>
    <x v="0"/>
  </r>
  <r>
    <d v="2021-09-01T00:00:00"/>
    <s v="P0003"/>
    <n v="14"/>
    <x v="1"/>
    <x v="0"/>
    <n v="0"/>
    <x v="6"/>
    <x v="3"/>
    <x v="1"/>
    <n v="71"/>
    <x v="6"/>
    <n v="994"/>
    <n v="1133.1599999999999"/>
    <x v="0"/>
    <x v="8"/>
    <x v="0"/>
  </r>
  <r>
    <d v="2021-09-03T00:00:00"/>
    <s v="P0041"/>
    <n v="8"/>
    <x v="2"/>
    <x v="0"/>
    <n v="0"/>
    <x v="41"/>
    <x v="1"/>
    <x v="0"/>
    <n v="138"/>
    <x v="41"/>
    <n v="1104"/>
    <n v="1391.04"/>
    <x v="2"/>
    <x v="8"/>
    <x v="0"/>
  </r>
  <r>
    <d v="2021-09-04T00:00:00"/>
    <s v="P0028"/>
    <n v="7"/>
    <x v="2"/>
    <x v="0"/>
    <n v="0"/>
    <x v="33"/>
    <x v="4"/>
    <x v="3"/>
    <n v="37"/>
    <x v="33"/>
    <n v="259"/>
    <n v="292.67"/>
    <x v="3"/>
    <x v="8"/>
    <x v="0"/>
  </r>
  <r>
    <d v="2021-09-04T00:00:00"/>
    <s v="P0023"/>
    <n v="15"/>
    <x v="2"/>
    <x v="0"/>
    <n v="0"/>
    <x v="12"/>
    <x v="0"/>
    <x v="0"/>
    <n v="141"/>
    <x v="12"/>
    <n v="2115"/>
    <n v="2241.9"/>
    <x v="3"/>
    <x v="8"/>
    <x v="0"/>
  </r>
  <r>
    <d v="2021-09-05T00:00:00"/>
    <s v="P0032"/>
    <n v="1"/>
    <x v="2"/>
    <x v="1"/>
    <n v="0"/>
    <x v="18"/>
    <x v="4"/>
    <x v="1"/>
    <n v="89"/>
    <x v="18"/>
    <n v="89"/>
    <n v="117.48"/>
    <x v="15"/>
    <x v="8"/>
    <x v="0"/>
  </r>
  <r>
    <d v="2021-09-07T00:00:00"/>
    <s v="P0019"/>
    <n v="5"/>
    <x v="2"/>
    <x v="0"/>
    <n v="0"/>
    <x v="40"/>
    <x v="2"/>
    <x v="0"/>
    <n v="150"/>
    <x v="40"/>
    <n v="750"/>
    <n v="1050"/>
    <x v="20"/>
    <x v="8"/>
    <x v="0"/>
  </r>
  <r>
    <d v="2021-09-09T00:00:00"/>
    <s v="P0044"/>
    <n v="4"/>
    <x v="2"/>
    <x v="0"/>
    <n v="0"/>
    <x v="11"/>
    <x v="1"/>
    <x v="1"/>
    <n v="76"/>
    <x v="11"/>
    <n v="304"/>
    <n v="328.32"/>
    <x v="4"/>
    <x v="8"/>
    <x v="0"/>
  </r>
  <r>
    <d v="2021-09-10T00:00:00"/>
    <s v="P0030"/>
    <n v="6"/>
    <x v="2"/>
    <x v="0"/>
    <n v="0"/>
    <x v="28"/>
    <x v="4"/>
    <x v="0"/>
    <n v="148"/>
    <x v="28"/>
    <n v="888"/>
    <n v="1207.68"/>
    <x v="26"/>
    <x v="8"/>
    <x v="0"/>
  </r>
  <r>
    <d v="2021-09-10T00:00:00"/>
    <s v="P0001"/>
    <n v="9"/>
    <x v="0"/>
    <x v="0"/>
    <n v="0"/>
    <x v="16"/>
    <x v="3"/>
    <x v="1"/>
    <n v="98"/>
    <x v="16"/>
    <n v="882"/>
    <n v="934.92"/>
    <x v="26"/>
    <x v="8"/>
    <x v="0"/>
  </r>
  <r>
    <d v="2021-09-10T00:00:00"/>
    <s v="P0026"/>
    <n v="2"/>
    <x v="2"/>
    <x v="0"/>
    <n v="0"/>
    <x v="42"/>
    <x v="4"/>
    <x v="3"/>
    <n v="18"/>
    <x v="42"/>
    <n v="36"/>
    <n v="49.32"/>
    <x v="26"/>
    <x v="8"/>
    <x v="0"/>
  </r>
  <r>
    <d v="2021-09-11T00:00:00"/>
    <s v="P0001"/>
    <n v="6"/>
    <x v="0"/>
    <x v="0"/>
    <n v="0"/>
    <x v="16"/>
    <x v="3"/>
    <x v="1"/>
    <n v="98"/>
    <x v="16"/>
    <n v="588"/>
    <n v="623.28"/>
    <x v="5"/>
    <x v="8"/>
    <x v="0"/>
  </r>
  <r>
    <d v="2021-09-13T00:00:00"/>
    <s v="P0041"/>
    <n v="7"/>
    <x v="2"/>
    <x v="1"/>
    <n v="0"/>
    <x v="41"/>
    <x v="1"/>
    <x v="0"/>
    <n v="138"/>
    <x v="41"/>
    <n v="966"/>
    <n v="1217.1599999999999"/>
    <x v="22"/>
    <x v="8"/>
    <x v="0"/>
  </r>
  <r>
    <d v="2021-09-15T00:00:00"/>
    <s v="P0042"/>
    <n v="6"/>
    <x v="2"/>
    <x v="0"/>
    <n v="0"/>
    <x v="10"/>
    <x v="1"/>
    <x v="0"/>
    <n v="120"/>
    <x v="10"/>
    <n v="720"/>
    <n v="972"/>
    <x v="17"/>
    <x v="8"/>
    <x v="0"/>
  </r>
  <r>
    <d v="2021-09-15T00:00:00"/>
    <s v="P0042"/>
    <n v="14"/>
    <x v="2"/>
    <x v="0"/>
    <n v="0"/>
    <x v="10"/>
    <x v="1"/>
    <x v="0"/>
    <n v="120"/>
    <x v="10"/>
    <n v="1680"/>
    <n v="2268"/>
    <x v="17"/>
    <x v="8"/>
    <x v="0"/>
  </r>
  <r>
    <d v="2021-09-21T00:00:00"/>
    <s v="P0020"/>
    <n v="7"/>
    <x v="0"/>
    <x v="1"/>
    <n v="0"/>
    <x v="14"/>
    <x v="0"/>
    <x v="2"/>
    <n v="61"/>
    <x v="14"/>
    <n v="427"/>
    <n v="533.75"/>
    <x v="10"/>
    <x v="8"/>
    <x v="0"/>
  </r>
  <r>
    <d v="2021-09-22T00:00:00"/>
    <s v="P0040"/>
    <n v="2"/>
    <x v="1"/>
    <x v="1"/>
    <n v="0"/>
    <x v="17"/>
    <x v="1"/>
    <x v="1"/>
    <n v="90"/>
    <x v="17"/>
    <n v="180"/>
    <n v="230.4"/>
    <x v="18"/>
    <x v="8"/>
    <x v="0"/>
  </r>
  <r>
    <d v="2021-09-22T00:00:00"/>
    <s v="P0002"/>
    <n v="4"/>
    <x v="2"/>
    <x v="1"/>
    <n v="0"/>
    <x v="29"/>
    <x v="3"/>
    <x v="1"/>
    <n v="105"/>
    <x v="29"/>
    <n v="420"/>
    <n v="571.20000000000005"/>
    <x v="18"/>
    <x v="8"/>
    <x v="0"/>
  </r>
  <r>
    <d v="2021-09-23T00:00:00"/>
    <s v="P0018"/>
    <n v="12"/>
    <x v="2"/>
    <x v="1"/>
    <n v="0"/>
    <x v="30"/>
    <x v="2"/>
    <x v="3"/>
    <n v="37"/>
    <x v="30"/>
    <n v="444"/>
    <n v="590.52"/>
    <x v="19"/>
    <x v="8"/>
    <x v="0"/>
  </r>
  <r>
    <d v="2021-09-23T00:00:00"/>
    <s v="P0021"/>
    <n v="7"/>
    <x v="1"/>
    <x v="0"/>
    <n v="0"/>
    <x v="32"/>
    <x v="0"/>
    <x v="0"/>
    <n v="126"/>
    <x v="32"/>
    <n v="882"/>
    <n v="1137.78"/>
    <x v="19"/>
    <x v="8"/>
    <x v="0"/>
  </r>
  <r>
    <d v="2021-09-27T00:00:00"/>
    <s v="P0034"/>
    <n v="1"/>
    <x v="2"/>
    <x v="1"/>
    <n v="0"/>
    <x v="13"/>
    <x v="4"/>
    <x v="2"/>
    <n v="55"/>
    <x v="13"/>
    <n v="55"/>
    <n v="58.3"/>
    <x v="13"/>
    <x v="8"/>
    <x v="0"/>
  </r>
  <r>
    <d v="2021-09-30T00:00:00"/>
    <s v="P0014"/>
    <n v="9"/>
    <x v="1"/>
    <x v="0"/>
    <n v="0"/>
    <x v="9"/>
    <x v="2"/>
    <x v="1"/>
    <n v="112"/>
    <x v="9"/>
    <n v="1008"/>
    <n v="1320.48"/>
    <x v="24"/>
    <x v="8"/>
    <x v="0"/>
  </r>
  <r>
    <d v="2021-09-30T00:00:00"/>
    <s v="P0006"/>
    <n v="5"/>
    <x v="1"/>
    <x v="0"/>
    <n v="0"/>
    <x v="15"/>
    <x v="3"/>
    <x v="1"/>
    <n v="75"/>
    <x v="15"/>
    <n v="375"/>
    <n v="427.5"/>
    <x v="24"/>
    <x v="8"/>
    <x v="0"/>
  </r>
  <r>
    <d v="2021-10-01T00:00:00"/>
    <s v="P0030"/>
    <n v="14"/>
    <x v="1"/>
    <x v="1"/>
    <n v="0"/>
    <x v="28"/>
    <x v="4"/>
    <x v="0"/>
    <n v="148"/>
    <x v="28"/>
    <n v="2072"/>
    <n v="2817.92"/>
    <x v="0"/>
    <x v="9"/>
    <x v="0"/>
  </r>
  <r>
    <d v="2021-10-02T00:00:00"/>
    <s v="P0014"/>
    <n v="15"/>
    <x v="2"/>
    <x v="0"/>
    <n v="0"/>
    <x v="9"/>
    <x v="2"/>
    <x v="1"/>
    <n v="112"/>
    <x v="9"/>
    <n v="1680"/>
    <n v="2200.8000000000002"/>
    <x v="1"/>
    <x v="9"/>
    <x v="0"/>
  </r>
  <r>
    <d v="2021-10-03T00:00:00"/>
    <s v="P0019"/>
    <n v="9"/>
    <x v="2"/>
    <x v="0"/>
    <n v="0"/>
    <x v="40"/>
    <x v="2"/>
    <x v="0"/>
    <n v="150"/>
    <x v="40"/>
    <n v="1350"/>
    <n v="1890"/>
    <x v="2"/>
    <x v="9"/>
    <x v="0"/>
  </r>
  <r>
    <d v="2021-10-06T00:00:00"/>
    <s v="P0035"/>
    <n v="1"/>
    <x v="2"/>
    <x v="0"/>
    <n v="0"/>
    <x v="4"/>
    <x v="4"/>
    <x v="3"/>
    <n v="5"/>
    <x v="4"/>
    <n v="5"/>
    <n v="6.7"/>
    <x v="16"/>
    <x v="9"/>
    <x v="0"/>
  </r>
  <r>
    <d v="2021-10-06T00:00:00"/>
    <s v="P0036"/>
    <n v="12"/>
    <x v="1"/>
    <x v="0"/>
    <n v="0"/>
    <x v="43"/>
    <x v="4"/>
    <x v="1"/>
    <n v="90"/>
    <x v="43"/>
    <n v="1080"/>
    <n v="1155.5999999999999"/>
    <x v="16"/>
    <x v="9"/>
    <x v="0"/>
  </r>
  <r>
    <d v="2021-10-07T00:00:00"/>
    <s v="P0026"/>
    <n v="6"/>
    <x v="2"/>
    <x v="1"/>
    <n v="0"/>
    <x v="42"/>
    <x v="4"/>
    <x v="3"/>
    <n v="18"/>
    <x v="42"/>
    <n v="108"/>
    <n v="147.96"/>
    <x v="20"/>
    <x v="9"/>
    <x v="0"/>
  </r>
  <r>
    <d v="2021-10-09T00:00:00"/>
    <s v="P0038"/>
    <n v="5"/>
    <x v="2"/>
    <x v="1"/>
    <n v="0"/>
    <x v="1"/>
    <x v="1"/>
    <x v="1"/>
    <n v="72"/>
    <x v="1"/>
    <n v="360"/>
    <n v="399.6"/>
    <x v="4"/>
    <x v="9"/>
    <x v="0"/>
  </r>
  <r>
    <d v="2021-10-09T00:00:00"/>
    <s v="P0032"/>
    <n v="11"/>
    <x v="1"/>
    <x v="1"/>
    <n v="0"/>
    <x v="18"/>
    <x v="4"/>
    <x v="1"/>
    <n v="89"/>
    <x v="18"/>
    <n v="979"/>
    <n v="1292.28"/>
    <x v="4"/>
    <x v="9"/>
    <x v="0"/>
  </r>
  <r>
    <d v="2021-10-10T00:00:00"/>
    <s v="P0035"/>
    <n v="14"/>
    <x v="2"/>
    <x v="1"/>
    <n v="0"/>
    <x v="4"/>
    <x v="4"/>
    <x v="3"/>
    <n v="5"/>
    <x v="4"/>
    <n v="70"/>
    <n v="93.8"/>
    <x v="26"/>
    <x v="9"/>
    <x v="0"/>
  </r>
  <r>
    <d v="2021-10-11T00:00:00"/>
    <s v="P0011"/>
    <n v="15"/>
    <x v="2"/>
    <x v="1"/>
    <n v="0"/>
    <x v="31"/>
    <x v="2"/>
    <x v="2"/>
    <n v="44"/>
    <x v="31"/>
    <n v="660"/>
    <n v="726"/>
    <x v="5"/>
    <x v="9"/>
    <x v="0"/>
  </r>
  <r>
    <d v="2021-10-12T00:00:00"/>
    <s v="P0027"/>
    <n v="8"/>
    <x v="1"/>
    <x v="0"/>
    <n v="0"/>
    <x v="26"/>
    <x v="4"/>
    <x v="2"/>
    <n v="48"/>
    <x v="26"/>
    <n v="384"/>
    <n v="456.96000000000004"/>
    <x v="6"/>
    <x v="9"/>
    <x v="0"/>
  </r>
  <r>
    <d v="2021-10-17T00:00:00"/>
    <s v="P0001"/>
    <n v="13"/>
    <x v="2"/>
    <x v="0"/>
    <n v="0"/>
    <x v="16"/>
    <x v="3"/>
    <x v="1"/>
    <n v="98"/>
    <x v="16"/>
    <n v="1274"/>
    <n v="1350.44"/>
    <x v="30"/>
    <x v="9"/>
    <x v="0"/>
  </r>
  <r>
    <d v="2021-10-18T00:00:00"/>
    <s v="P0025"/>
    <n v="6"/>
    <x v="1"/>
    <x v="1"/>
    <n v="0"/>
    <x v="7"/>
    <x v="0"/>
    <x v="3"/>
    <n v="7"/>
    <x v="7"/>
    <n v="42"/>
    <n v="49.980000000000004"/>
    <x v="7"/>
    <x v="9"/>
    <x v="0"/>
  </r>
  <r>
    <d v="2021-10-18T00:00:00"/>
    <s v="P0021"/>
    <n v="13"/>
    <x v="1"/>
    <x v="1"/>
    <n v="0"/>
    <x v="32"/>
    <x v="0"/>
    <x v="0"/>
    <n v="126"/>
    <x v="32"/>
    <n v="1638"/>
    <n v="2113.02"/>
    <x v="7"/>
    <x v="9"/>
    <x v="0"/>
  </r>
  <r>
    <d v="2021-10-22T00:00:00"/>
    <s v="P0011"/>
    <n v="7"/>
    <x v="2"/>
    <x v="1"/>
    <n v="0"/>
    <x v="31"/>
    <x v="2"/>
    <x v="2"/>
    <n v="44"/>
    <x v="31"/>
    <n v="308"/>
    <n v="338.8"/>
    <x v="18"/>
    <x v="9"/>
    <x v="0"/>
  </r>
  <r>
    <d v="2021-10-22T00:00:00"/>
    <s v="P0024"/>
    <n v="13"/>
    <x v="1"/>
    <x v="1"/>
    <n v="0"/>
    <x v="0"/>
    <x v="0"/>
    <x v="0"/>
    <n v="144"/>
    <x v="0"/>
    <n v="1872"/>
    <n v="2040.48"/>
    <x v="18"/>
    <x v="9"/>
    <x v="0"/>
  </r>
  <r>
    <d v="2021-10-22T00:00:00"/>
    <s v="P0009"/>
    <n v="1"/>
    <x v="2"/>
    <x v="1"/>
    <n v="0"/>
    <x v="37"/>
    <x v="3"/>
    <x v="3"/>
    <n v="6"/>
    <x v="37"/>
    <n v="6"/>
    <n v="7.8599999999999994"/>
    <x v="18"/>
    <x v="9"/>
    <x v="0"/>
  </r>
  <r>
    <d v="2021-10-24T00:00:00"/>
    <s v="P0011"/>
    <n v="3"/>
    <x v="0"/>
    <x v="1"/>
    <n v="0"/>
    <x v="31"/>
    <x v="2"/>
    <x v="2"/>
    <n v="44"/>
    <x v="31"/>
    <n v="132"/>
    <n v="145.19999999999999"/>
    <x v="27"/>
    <x v="9"/>
    <x v="0"/>
  </r>
  <r>
    <d v="2021-10-25T00:00:00"/>
    <s v="P0044"/>
    <n v="9"/>
    <x v="1"/>
    <x v="1"/>
    <n v="0"/>
    <x v="11"/>
    <x v="1"/>
    <x v="1"/>
    <n v="76"/>
    <x v="11"/>
    <n v="684"/>
    <n v="738.72"/>
    <x v="11"/>
    <x v="9"/>
    <x v="0"/>
  </r>
  <r>
    <d v="2021-10-26T00:00:00"/>
    <s v="P0004"/>
    <n v="6"/>
    <x v="0"/>
    <x v="1"/>
    <n v="0"/>
    <x v="3"/>
    <x v="3"/>
    <x v="2"/>
    <n v="44"/>
    <x v="3"/>
    <n v="264"/>
    <n v="293.04000000000002"/>
    <x v="12"/>
    <x v="9"/>
    <x v="0"/>
  </r>
  <r>
    <d v="2021-10-28T00:00:00"/>
    <s v="P0008"/>
    <n v="1"/>
    <x v="2"/>
    <x v="1"/>
    <n v="0"/>
    <x v="25"/>
    <x v="3"/>
    <x v="1"/>
    <n v="83"/>
    <x v="25"/>
    <n v="83"/>
    <n v="94.62"/>
    <x v="14"/>
    <x v="9"/>
    <x v="0"/>
  </r>
  <r>
    <d v="2021-10-29T00:00:00"/>
    <s v="P0038"/>
    <n v="14"/>
    <x v="1"/>
    <x v="0"/>
    <n v="0"/>
    <x v="1"/>
    <x v="1"/>
    <x v="1"/>
    <n v="72"/>
    <x v="1"/>
    <n v="1008"/>
    <n v="1118.8800000000001"/>
    <x v="28"/>
    <x v="9"/>
    <x v="0"/>
  </r>
  <r>
    <d v="2021-10-31T00:00:00"/>
    <s v="P0021"/>
    <n v="6"/>
    <x v="1"/>
    <x v="1"/>
    <n v="0"/>
    <x v="32"/>
    <x v="0"/>
    <x v="0"/>
    <n v="126"/>
    <x v="32"/>
    <n v="756"/>
    <n v="975.24"/>
    <x v="25"/>
    <x v="9"/>
    <x v="0"/>
  </r>
  <r>
    <d v="2021-11-03T00:00:00"/>
    <s v="P0013"/>
    <n v="12"/>
    <x v="2"/>
    <x v="1"/>
    <n v="0"/>
    <x v="2"/>
    <x v="2"/>
    <x v="1"/>
    <n v="112"/>
    <x v="2"/>
    <n v="1344"/>
    <n v="1464.96"/>
    <x v="2"/>
    <x v="10"/>
    <x v="0"/>
  </r>
  <r>
    <d v="2021-11-06T00:00:00"/>
    <s v="P0036"/>
    <n v="10"/>
    <x v="2"/>
    <x v="0"/>
    <n v="0"/>
    <x v="43"/>
    <x v="4"/>
    <x v="1"/>
    <n v="90"/>
    <x v="43"/>
    <n v="900"/>
    <n v="963"/>
    <x v="16"/>
    <x v="10"/>
    <x v="0"/>
  </r>
  <r>
    <d v="2021-11-08T00:00:00"/>
    <s v="P0007"/>
    <n v="15"/>
    <x v="2"/>
    <x v="0"/>
    <n v="0"/>
    <x v="36"/>
    <x v="3"/>
    <x v="2"/>
    <n v="43"/>
    <x v="36"/>
    <n v="645"/>
    <n v="715.95"/>
    <x v="21"/>
    <x v="10"/>
    <x v="0"/>
  </r>
  <r>
    <d v="2021-11-10T00:00:00"/>
    <s v="P0042"/>
    <n v="6"/>
    <x v="1"/>
    <x v="1"/>
    <n v="0"/>
    <x v="10"/>
    <x v="1"/>
    <x v="0"/>
    <n v="120"/>
    <x v="10"/>
    <n v="720"/>
    <n v="972"/>
    <x v="26"/>
    <x v="10"/>
    <x v="0"/>
  </r>
  <r>
    <d v="2021-11-11T00:00:00"/>
    <s v="P0040"/>
    <n v="12"/>
    <x v="0"/>
    <x v="0"/>
    <n v="0"/>
    <x v="17"/>
    <x v="1"/>
    <x v="1"/>
    <n v="90"/>
    <x v="17"/>
    <n v="1080"/>
    <n v="1382.4"/>
    <x v="5"/>
    <x v="10"/>
    <x v="0"/>
  </r>
  <r>
    <d v="2021-11-12T00:00:00"/>
    <s v="P0010"/>
    <n v="3"/>
    <x v="1"/>
    <x v="1"/>
    <n v="0"/>
    <x v="20"/>
    <x v="2"/>
    <x v="0"/>
    <n v="148"/>
    <x v="20"/>
    <n v="444"/>
    <n v="492.84000000000003"/>
    <x v="6"/>
    <x v="10"/>
    <x v="0"/>
  </r>
  <r>
    <d v="2021-11-20T00:00:00"/>
    <s v="P0034"/>
    <n v="14"/>
    <x v="1"/>
    <x v="0"/>
    <n v="0"/>
    <x v="13"/>
    <x v="4"/>
    <x v="2"/>
    <n v="55"/>
    <x v="13"/>
    <n v="770"/>
    <n v="816.19999999999993"/>
    <x v="9"/>
    <x v="10"/>
    <x v="0"/>
  </r>
  <r>
    <d v="2021-11-20T00:00:00"/>
    <s v="P0008"/>
    <n v="11"/>
    <x v="1"/>
    <x v="1"/>
    <n v="0"/>
    <x v="25"/>
    <x v="3"/>
    <x v="1"/>
    <n v="83"/>
    <x v="25"/>
    <n v="913"/>
    <n v="1040.8200000000002"/>
    <x v="9"/>
    <x v="10"/>
    <x v="0"/>
  </r>
  <r>
    <d v="2021-11-21T00:00:00"/>
    <s v="P0014"/>
    <n v="1"/>
    <x v="0"/>
    <x v="0"/>
    <n v="0"/>
    <x v="9"/>
    <x v="2"/>
    <x v="1"/>
    <n v="112"/>
    <x v="9"/>
    <n v="112"/>
    <n v="146.72"/>
    <x v="10"/>
    <x v="10"/>
    <x v="0"/>
  </r>
  <r>
    <d v="2021-11-21T00:00:00"/>
    <s v="P0006"/>
    <n v="1"/>
    <x v="1"/>
    <x v="1"/>
    <n v="0"/>
    <x v="15"/>
    <x v="3"/>
    <x v="1"/>
    <n v="75"/>
    <x v="15"/>
    <n v="75"/>
    <n v="85.5"/>
    <x v="10"/>
    <x v="10"/>
    <x v="0"/>
  </r>
  <r>
    <d v="2021-11-27T00:00:00"/>
    <s v="P0012"/>
    <n v="8"/>
    <x v="1"/>
    <x v="0"/>
    <n v="0"/>
    <x v="35"/>
    <x v="2"/>
    <x v="1"/>
    <n v="73"/>
    <x v="35"/>
    <n v="584"/>
    <n v="753.36"/>
    <x v="13"/>
    <x v="10"/>
    <x v="0"/>
  </r>
  <r>
    <d v="2021-11-28T00:00:00"/>
    <s v="P0040"/>
    <n v="2"/>
    <x v="2"/>
    <x v="1"/>
    <n v="0"/>
    <x v="17"/>
    <x v="1"/>
    <x v="1"/>
    <n v="90"/>
    <x v="17"/>
    <n v="180"/>
    <n v="230.4"/>
    <x v="14"/>
    <x v="10"/>
    <x v="0"/>
  </r>
  <r>
    <d v="2021-11-30T00:00:00"/>
    <s v="P0039"/>
    <n v="15"/>
    <x v="2"/>
    <x v="0"/>
    <n v="0"/>
    <x v="34"/>
    <x v="1"/>
    <x v="3"/>
    <n v="37"/>
    <x v="34"/>
    <n v="555"/>
    <n v="638.25"/>
    <x v="24"/>
    <x v="10"/>
    <x v="0"/>
  </r>
  <r>
    <d v="2021-12-02T00:00:00"/>
    <s v="P0016"/>
    <n v="10"/>
    <x v="2"/>
    <x v="1"/>
    <n v="0"/>
    <x v="21"/>
    <x v="2"/>
    <x v="3"/>
    <n v="13"/>
    <x v="21"/>
    <n v="130"/>
    <n v="166.4"/>
    <x v="1"/>
    <x v="11"/>
    <x v="0"/>
  </r>
  <r>
    <d v="2021-12-03T00:00:00"/>
    <s v="P0034"/>
    <n v="2"/>
    <x v="1"/>
    <x v="1"/>
    <n v="0"/>
    <x v="13"/>
    <x v="4"/>
    <x v="2"/>
    <n v="55"/>
    <x v="13"/>
    <n v="110"/>
    <n v="116.6"/>
    <x v="2"/>
    <x v="11"/>
    <x v="0"/>
  </r>
  <r>
    <d v="2021-12-03T00:00:00"/>
    <s v="P0019"/>
    <n v="8"/>
    <x v="1"/>
    <x v="0"/>
    <n v="0"/>
    <x v="40"/>
    <x v="2"/>
    <x v="0"/>
    <n v="150"/>
    <x v="40"/>
    <n v="1200"/>
    <n v="1680"/>
    <x v="2"/>
    <x v="11"/>
    <x v="0"/>
  </r>
  <r>
    <d v="2021-12-05T00:00:00"/>
    <s v="P0004"/>
    <n v="15"/>
    <x v="2"/>
    <x v="1"/>
    <n v="0"/>
    <x v="3"/>
    <x v="3"/>
    <x v="2"/>
    <n v="44"/>
    <x v="3"/>
    <n v="660"/>
    <n v="732.6"/>
    <x v="15"/>
    <x v="11"/>
    <x v="0"/>
  </r>
  <r>
    <d v="2021-12-05T00:00:00"/>
    <s v="P0010"/>
    <n v="1"/>
    <x v="2"/>
    <x v="0"/>
    <n v="0"/>
    <x v="20"/>
    <x v="2"/>
    <x v="0"/>
    <n v="148"/>
    <x v="20"/>
    <n v="148"/>
    <n v="164.28"/>
    <x v="15"/>
    <x v="11"/>
    <x v="0"/>
  </r>
  <r>
    <d v="2021-12-07T00:00:00"/>
    <s v="P0013"/>
    <n v="8"/>
    <x v="2"/>
    <x v="0"/>
    <n v="0"/>
    <x v="2"/>
    <x v="2"/>
    <x v="1"/>
    <n v="112"/>
    <x v="2"/>
    <n v="896"/>
    <n v="976.64"/>
    <x v="20"/>
    <x v="11"/>
    <x v="0"/>
  </r>
  <r>
    <d v="2021-12-08T00:00:00"/>
    <s v="P0044"/>
    <n v="14"/>
    <x v="2"/>
    <x v="0"/>
    <n v="0"/>
    <x v="11"/>
    <x v="1"/>
    <x v="1"/>
    <n v="76"/>
    <x v="11"/>
    <n v="1064"/>
    <n v="1149.1199999999999"/>
    <x v="21"/>
    <x v="11"/>
    <x v="0"/>
  </r>
  <r>
    <d v="2021-12-14T00:00:00"/>
    <s v="P0042"/>
    <n v="4"/>
    <x v="2"/>
    <x v="0"/>
    <n v="0"/>
    <x v="10"/>
    <x v="1"/>
    <x v="0"/>
    <n v="120"/>
    <x v="10"/>
    <n v="480"/>
    <n v="648"/>
    <x v="29"/>
    <x v="11"/>
    <x v="0"/>
  </r>
  <r>
    <d v="2021-12-18T00:00:00"/>
    <s v="P0003"/>
    <n v="2"/>
    <x v="2"/>
    <x v="1"/>
    <n v="0"/>
    <x v="6"/>
    <x v="3"/>
    <x v="1"/>
    <n v="71"/>
    <x v="6"/>
    <n v="142"/>
    <n v="161.88"/>
    <x v="7"/>
    <x v="11"/>
    <x v="0"/>
  </r>
  <r>
    <d v="2021-12-18T00:00:00"/>
    <s v="P0022"/>
    <n v="8"/>
    <x v="1"/>
    <x v="1"/>
    <n v="0"/>
    <x v="22"/>
    <x v="0"/>
    <x v="0"/>
    <n v="121"/>
    <x v="22"/>
    <n v="968"/>
    <n v="1132.56"/>
    <x v="7"/>
    <x v="11"/>
    <x v="0"/>
  </r>
  <r>
    <d v="2021-12-19T00:00:00"/>
    <s v="P0023"/>
    <n v="12"/>
    <x v="2"/>
    <x v="0"/>
    <n v="0"/>
    <x v="12"/>
    <x v="0"/>
    <x v="0"/>
    <n v="141"/>
    <x v="12"/>
    <n v="1692"/>
    <n v="1793.52"/>
    <x v="8"/>
    <x v="11"/>
    <x v="0"/>
  </r>
  <r>
    <d v="2021-12-19T00:00:00"/>
    <s v="P0029"/>
    <n v="3"/>
    <x v="0"/>
    <x v="0"/>
    <n v="0"/>
    <x v="19"/>
    <x v="4"/>
    <x v="2"/>
    <n v="47"/>
    <x v="19"/>
    <n v="141"/>
    <n v="159.32999999999998"/>
    <x v="8"/>
    <x v="11"/>
    <x v="0"/>
  </r>
  <r>
    <d v="2021-12-19T00:00:00"/>
    <s v="P0011"/>
    <n v="10"/>
    <x v="1"/>
    <x v="0"/>
    <n v="0"/>
    <x v="31"/>
    <x v="2"/>
    <x v="2"/>
    <n v="44"/>
    <x v="31"/>
    <n v="440"/>
    <n v="484"/>
    <x v="8"/>
    <x v="11"/>
    <x v="0"/>
  </r>
  <r>
    <d v="2021-12-20T00:00:00"/>
    <s v="P0012"/>
    <n v="14"/>
    <x v="2"/>
    <x v="0"/>
    <n v="0"/>
    <x v="35"/>
    <x v="2"/>
    <x v="1"/>
    <n v="73"/>
    <x v="35"/>
    <n v="1022"/>
    <n v="1318.38"/>
    <x v="9"/>
    <x v="11"/>
    <x v="0"/>
  </r>
  <r>
    <d v="2021-12-21T00:00:00"/>
    <s v="P0026"/>
    <n v="10"/>
    <x v="1"/>
    <x v="1"/>
    <n v="0"/>
    <x v="42"/>
    <x v="4"/>
    <x v="3"/>
    <n v="18"/>
    <x v="42"/>
    <n v="180"/>
    <n v="246.6"/>
    <x v="10"/>
    <x v="11"/>
    <x v="0"/>
  </r>
  <r>
    <d v="2021-12-24T00:00:00"/>
    <s v="P0042"/>
    <n v="8"/>
    <x v="0"/>
    <x v="1"/>
    <n v="0"/>
    <x v="10"/>
    <x v="1"/>
    <x v="0"/>
    <n v="120"/>
    <x v="10"/>
    <n v="960"/>
    <n v="1296"/>
    <x v="27"/>
    <x v="11"/>
    <x v="0"/>
  </r>
  <r>
    <d v="2021-12-24T00:00:00"/>
    <s v="P0036"/>
    <n v="8"/>
    <x v="0"/>
    <x v="0"/>
    <n v="0"/>
    <x v="43"/>
    <x v="4"/>
    <x v="1"/>
    <n v="90"/>
    <x v="43"/>
    <n v="720"/>
    <n v="770.4"/>
    <x v="27"/>
    <x v="11"/>
    <x v="0"/>
  </r>
  <r>
    <d v="2021-12-26T00:00:00"/>
    <s v="P0041"/>
    <n v="14"/>
    <x v="1"/>
    <x v="1"/>
    <n v="0"/>
    <x v="41"/>
    <x v="1"/>
    <x v="0"/>
    <n v="138"/>
    <x v="41"/>
    <n v="1932"/>
    <n v="2434.3199999999997"/>
    <x v="12"/>
    <x v="11"/>
    <x v="0"/>
  </r>
  <r>
    <d v="2021-12-27T00:00:00"/>
    <s v="P0029"/>
    <n v="14"/>
    <x v="2"/>
    <x v="1"/>
    <n v="0"/>
    <x v="19"/>
    <x v="4"/>
    <x v="2"/>
    <n v="47"/>
    <x v="19"/>
    <n v="658"/>
    <n v="743.54"/>
    <x v="13"/>
    <x v="11"/>
    <x v="0"/>
  </r>
  <r>
    <d v="2021-12-28T00:00:00"/>
    <s v="P0029"/>
    <n v="6"/>
    <x v="2"/>
    <x v="1"/>
    <n v="0"/>
    <x v="19"/>
    <x v="4"/>
    <x v="2"/>
    <n v="47"/>
    <x v="19"/>
    <n v="282"/>
    <n v="318.65999999999997"/>
    <x v="14"/>
    <x v="11"/>
    <x v="0"/>
  </r>
  <r>
    <d v="2021-12-30T00:00:00"/>
    <s v="P0010"/>
    <n v="13"/>
    <x v="1"/>
    <x v="0"/>
    <n v="0"/>
    <x v="20"/>
    <x v="2"/>
    <x v="0"/>
    <n v="148"/>
    <x v="20"/>
    <n v="1924"/>
    <n v="2135.64"/>
    <x v="24"/>
    <x v="11"/>
    <x v="0"/>
  </r>
  <r>
    <d v="2022-01-01T00:00:00"/>
    <s v="P0022"/>
    <n v="1"/>
    <x v="0"/>
    <x v="1"/>
    <n v="0"/>
    <x v="22"/>
    <x v="0"/>
    <x v="0"/>
    <n v="121"/>
    <x v="22"/>
    <n v="121"/>
    <n v="141.57"/>
    <x v="0"/>
    <x v="0"/>
    <x v="1"/>
  </r>
  <r>
    <d v="2022-01-02T00:00:00"/>
    <s v="P0010"/>
    <n v="7"/>
    <x v="2"/>
    <x v="1"/>
    <n v="0"/>
    <x v="20"/>
    <x v="2"/>
    <x v="0"/>
    <n v="148"/>
    <x v="20"/>
    <n v="1036"/>
    <n v="1149.96"/>
    <x v="1"/>
    <x v="0"/>
    <x v="1"/>
  </r>
  <r>
    <d v="2022-01-02T00:00:00"/>
    <s v="P0015"/>
    <n v="2"/>
    <x v="1"/>
    <x v="1"/>
    <n v="0"/>
    <x v="27"/>
    <x v="2"/>
    <x v="3"/>
    <n v="12"/>
    <x v="27"/>
    <n v="24"/>
    <n v="31.439999999999998"/>
    <x v="1"/>
    <x v="0"/>
    <x v="1"/>
  </r>
  <r>
    <d v="2022-01-02T00:00:00"/>
    <s v="P0033"/>
    <n v="1"/>
    <x v="2"/>
    <x v="1"/>
    <n v="0"/>
    <x v="38"/>
    <x v="4"/>
    <x v="1"/>
    <n v="95"/>
    <x v="38"/>
    <n v="95"/>
    <n v="119.7"/>
    <x v="1"/>
    <x v="0"/>
    <x v="1"/>
  </r>
  <r>
    <d v="2022-01-03T00:00:00"/>
    <s v="P0043"/>
    <n v="9"/>
    <x v="2"/>
    <x v="1"/>
    <n v="0"/>
    <x v="23"/>
    <x v="1"/>
    <x v="1"/>
    <n v="67"/>
    <x v="23"/>
    <n v="603"/>
    <n v="747.72"/>
    <x v="2"/>
    <x v="0"/>
    <x v="1"/>
  </r>
  <r>
    <d v="2022-01-04T00:00:00"/>
    <s v="P0012"/>
    <n v="8"/>
    <x v="2"/>
    <x v="0"/>
    <n v="0"/>
    <x v="35"/>
    <x v="2"/>
    <x v="1"/>
    <n v="73"/>
    <x v="35"/>
    <n v="584"/>
    <n v="753.36"/>
    <x v="3"/>
    <x v="0"/>
    <x v="1"/>
  </r>
  <r>
    <d v="2022-01-04T00:00:00"/>
    <s v="P0029"/>
    <n v="1"/>
    <x v="1"/>
    <x v="0"/>
    <n v="0"/>
    <x v="19"/>
    <x v="4"/>
    <x v="2"/>
    <n v="47"/>
    <x v="19"/>
    <n v="47"/>
    <n v="53.11"/>
    <x v="3"/>
    <x v="0"/>
    <x v="1"/>
  </r>
  <r>
    <d v="2022-01-09T00:00:00"/>
    <s v="P0032"/>
    <n v="12"/>
    <x v="2"/>
    <x v="0"/>
    <n v="0"/>
    <x v="18"/>
    <x v="4"/>
    <x v="1"/>
    <n v="89"/>
    <x v="18"/>
    <n v="1068"/>
    <n v="1409.76"/>
    <x v="4"/>
    <x v="0"/>
    <x v="1"/>
  </r>
  <r>
    <d v="2022-01-10T00:00:00"/>
    <s v="P0034"/>
    <n v="14"/>
    <x v="1"/>
    <x v="0"/>
    <n v="0"/>
    <x v="13"/>
    <x v="4"/>
    <x v="2"/>
    <n v="55"/>
    <x v="13"/>
    <n v="770"/>
    <n v="816.19999999999993"/>
    <x v="26"/>
    <x v="0"/>
    <x v="1"/>
  </r>
  <r>
    <d v="2022-01-11T00:00:00"/>
    <s v="P0032"/>
    <n v="2"/>
    <x v="2"/>
    <x v="0"/>
    <n v="0"/>
    <x v="18"/>
    <x v="4"/>
    <x v="1"/>
    <n v="89"/>
    <x v="18"/>
    <n v="178"/>
    <n v="234.96"/>
    <x v="5"/>
    <x v="0"/>
    <x v="1"/>
  </r>
  <r>
    <d v="2022-01-13T00:00:00"/>
    <s v="P0019"/>
    <n v="6"/>
    <x v="1"/>
    <x v="0"/>
    <n v="0"/>
    <x v="40"/>
    <x v="2"/>
    <x v="0"/>
    <n v="150"/>
    <x v="40"/>
    <n v="900"/>
    <n v="1260"/>
    <x v="22"/>
    <x v="0"/>
    <x v="1"/>
  </r>
  <r>
    <d v="2022-01-14T00:00:00"/>
    <s v="P0011"/>
    <n v="14"/>
    <x v="2"/>
    <x v="0"/>
    <n v="0"/>
    <x v="31"/>
    <x v="2"/>
    <x v="2"/>
    <n v="44"/>
    <x v="31"/>
    <n v="616"/>
    <n v="677.6"/>
    <x v="29"/>
    <x v="0"/>
    <x v="1"/>
  </r>
  <r>
    <d v="2022-01-15T00:00:00"/>
    <s v="P0022"/>
    <n v="10"/>
    <x v="2"/>
    <x v="1"/>
    <n v="0"/>
    <x v="22"/>
    <x v="0"/>
    <x v="0"/>
    <n v="121"/>
    <x v="22"/>
    <n v="1210"/>
    <n v="1415.6999999999998"/>
    <x v="17"/>
    <x v="0"/>
    <x v="1"/>
  </r>
  <r>
    <d v="2022-01-16T00:00:00"/>
    <s v="P0014"/>
    <n v="11"/>
    <x v="1"/>
    <x v="1"/>
    <n v="0"/>
    <x v="9"/>
    <x v="2"/>
    <x v="1"/>
    <n v="112"/>
    <x v="9"/>
    <n v="1232"/>
    <n v="1613.92"/>
    <x v="23"/>
    <x v="0"/>
    <x v="1"/>
  </r>
  <r>
    <d v="2022-01-17T00:00:00"/>
    <s v="P0040"/>
    <n v="4"/>
    <x v="1"/>
    <x v="0"/>
    <n v="0"/>
    <x v="17"/>
    <x v="1"/>
    <x v="1"/>
    <n v="90"/>
    <x v="17"/>
    <n v="360"/>
    <n v="460.8"/>
    <x v="30"/>
    <x v="0"/>
    <x v="1"/>
  </r>
  <r>
    <d v="2022-01-18T00:00:00"/>
    <s v="P0008"/>
    <n v="9"/>
    <x v="0"/>
    <x v="1"/>
    <n v="0"/>
    <x v="25"/>
    <x v="3"/>
    <x v="1"/>
    <n v="83"/>
    <x v="25"/>
    <n v="747"/>
    <n v="851.58"/>
    <x v="7"/>
    <x v="0"/>
    <x v="1"/>
  </r>
  <r>
    <d v="2022-01-20T00:00:00"/>
    <s v="P0021"/>
    <n v="2"/>
    <x v="2"/>
    <x v="1"/>
    <n v="0"/>
    <x v="32"/>
    <x v="0"/>
    <x v="0"/>
    <n v="126"/>
    <x v="32"/>
    <n v="252"/>
    <n v="325.08"/>
    <x v="9"/>
    <x v="0"/>
    <x v="1"/>
  </r>
  <r>
    <d v="2022-01-20T00:00:00"/>
    <s v="P0014"/>
    <n v="7"/>
    <x v="1"/>
    <x v="0"/>
    <n v="0"/>
    <x v="9"/>
    <x v="2"/>
    <x v="1"/>
    <n v="112"/>
    <x v="9"/>
    <n v="784"/>
    <n v="1027.04"/>
    <x v="9"/>
    <x v="0"/>
    <x v="1"/>
  </r>
  <r>
    <d v="2022-01-22T00:00:00"/>
    <s v="P0001"/>
    <n v="6"/>
    <x v="1"/>
    <x v="1"/>
    <n v="0"/>
    <x v="16"/>
    <x v="3"/>
    <x v="1"/>
    <n v="98"/>
    <x v="16"/>
    <n v="588"/>
    <n v="623.28"/>
    <x v="18"/>
    <x v="0"/>
    <x v="1"/>
  </r>
  <r>
    <d v="2022-01-23T00:00:00"/>
    <s v="P0002"/>
    <n v="5"/>
    <x v="0"/>
    <x v="1"/>
    <n v="0"/>
    <x v="29"/>
    <x v="3"/>
    <x v="1"/>
    <n v="105"/>
    <x v="29"/>
    <n v="525"/>
    <n v="714"/>
    <x v="19"/>
    <x v="0"/>
    <x v="1"/>
  </r>
  <r>
    <d v="2022-01-23T00:00:00"/>
    <s v="P0042"/>
    <n v="8"/>
    <x v="2"/>
    <x v="0"/>
    <n v="0"/>
    <x v="10"/>
    <x v="1"/>
    <x v="0"/>
    <n v="120"/>
    <x v="10"/>
    <n v="960"/>
    <n v="1296"/>
    <x v="19"/>
    <x v="0"/>
    <x v="1"/>
  </r>
  <r>
    <d v="2022-01-24T00:00:00"/>
    <s v="P0030"/>
    <n v="15"/>
    <x v="1"/>
    <x v="0"/>
    <n v="0"/>
    <x v="28"/>
    <x v="4"/>
    <x v="0"/>
    <n v="148"/>
    <x v="28"/>
    <n v="2220"/>
    <n v="3019.2"/>
    <x v="27"/>
    <x v="0"/>
    <x v="1"/>
  </r>
  <r>
    <d v="2022-01-25T00:00:00"/>
    <s v="P0017"/>
    <n v="14"/>
    <x v="2"/>
    <x v="1"/>
    <n v="0"/>
    <x v="39"/>
    <x v="2"/>
    <x v="0"/>
    <n v="134"/>
    <x v="39"/>
    <n v="1876"/>
    <n v="2194.92"/>
    <x v="11"/>
    <x v="0"/>
    <x v="1"/>
  </r>
  <r>
    <d v="2022-01-28T00:00:00"/>
    <s v="P0016"/>
    <n v="11"/>
    <x v="2"/>
    <x v="0"/>
    <n v="0"/>
    <x v="21"/>
    <x v="2"/>
    <x v="3"/>
    <n v="13"/>
    <x v="21"/>
    <n v="143"/>
    <n v="183.04000000000002"/>
    <x v="14"/>
    <x v="0"/>
    <x v="1"/>
  </r>
  <r>
    <d v="2022-01-31T00:00:00"/>
    <s v="P0023"/>
    <n v="6"/>
    <x v="1"/>
    <x v="1"/>
    <n v="0"/>
    <x v="12"/>
    <x v="0"/>
    <x v="0"/>
    <n v="141"/>
    <x v="12"/>
    <n v="846"/>
    <n v="896.76"/>
    <x v="25"/>
    <x v="0"/>
    <x v="1"/>
  </r>
  <r>
    <d v="2022-01-31T00:00:00"/>
    <s v="P0041"/>
    <n v="9"/>
    <x v="2"/>
    <x v="1"/>
    <n v="0"/>
    <x v="41"/>
    <x v="1"/>
    <x v="0"/>
    <n v="138"/>
    <x v="41"/>
    <n v="1242"/>
    <n v="1564.92"/>
    <x v="25"/>
    <x v="0"/>
    <x v="1"/>
  </r>
  <r>
    <d v="2022-02-01T00:00:00"/>
    <s v="P0005"/>
    <n v="9"/>
    <x v="2"/>
    <x v="1"/>
    <n v="0"/>
    <x v="24"/>
    <x v="3"/>
    <x v="0"/>
    <n v="133"/>
    <x v="24"/>
    <n v="1197"/>
    <n v="1400.4900000000002"/>
    <x v="0"/>
    <x v="1"/>
    <x v="1"/>
  </r>
  <r>
    <d v="2022-02-03T00:00:00"/>
    <s v="P0014"/>
    <n v="8"/>
    <x v="2"/>
    <x v="0"/>
    <n v="0"/>
    <x v="9"/>
    <x v="2"/>
    <x v="1"/>
    <n v="112"/>
    <x v="9"/>
    <n v="896"/>
    <n v="1173.76"/>
    <x v="2"/>
    <x v="1"/>
    <x v="1"/>
  </r>
  <r>
    <d v="2022-02-05T00:00:00"/>
    <s v="P0018"/>
    <n v="6"/>
    <x v="2"/>
    <x v="1"/>
    <n v="0"/>
    <x v="30"/>
    <x v="2"/>
    <x v="3"/>
    <n v="37"/>
    <x v="30"/>
    <n v="222"/>
    <n v="295.26"/>
    <x v="15"/>
    <x v="1"/>
    <x v="1"/>
  </r>
  <r>
    <d v="2022-02-06T00:00:00"/>
    <s v="P0002"/>
    <n v="6"/>
    <x v="2"/>
    <x v="1"/>
    <n v="0"/>
    <x v="29"/>
    <x v="3"/>
    <x v="1"/>
    <n v="105"/>
    <x v="29"/>
    <n v="630"/>
    <n v="856.80000000000007"/>
    <x v="16"/>
    <x v="1"/>
    <x v="1"/>
  </r>
  <r>
    <d v="2022-02-08T00:00:00"/>
    <s v="P0005"/>
    <n v="11"/>
    <x v="1"/>
    <x v="1"/>
    <n v="0"/>
    <x v="24"/>
    <x v="3"/>
    <x v="0"/>
    <n v="133"/>
    <x v="24"/>
    <n v="1463"/>
    <n v="1711.71"/>
    <x v="21"/>
    <x v="1"/>
    <x v="1"/>
  </r>
  <r>
    <d v="2022-02-08T00:00:00"/>
    <s v="P0004"/>
    <n v="3"/>
    <x v="1"/>
    <x v="1"/>
    <n v="0"/>
    <x v="3"/>
    <x v="3"/>
    <x v="2"/>
    <n v="44"/>
    <x v="3"/>
    <n v="132"/>
    <n v="146.52000000000001"/>
    <x v="21"/>
    <x v="1"/>
    <x v="1"/>
  </r>
  <r>
    <d v="2022-02-09T00:00:00"/>
    <s v="P0032"/>
    <n v="14"/>
    <x v="1"/>
    <x v="0"/>
    <n v="0"/>
    <x v="18"/>
    <x v="4"/>
    <x v="1"/>
    <n v="89"/>
    <x v="18"/>
    <n v="1246"/>
    <n v="1644.72"/>
    <x v="4"/>
    <x v="1"/>
    <x v="1"/>
  </r>
  <r>
    <d v="2022-02-12T00:00:00"/>
    <s v="P0010"/>
    <n v="13"/>
    <x v="2"/>
    <x v="1"/>
    <n v="0"/>
    <x v="20"/>
    <x v="2"/>
    <x v="0"/>
    <n v="148"/>
    <x v="20"/>
    <n v="1924"/>
    <n v="2135.64"/>
    <x v="6"/>
    <x v="1"/>
    <x v="1"/>
  </r>
  <r>
    <d v="2022-02-14T00:00:00"/>
    <s v="P0026"/>
    <n v="8"/>
    <x v="1"/>
    <x v="1"/>
    <n v="0"/>
    <x v="42"/>
    <x v="4"/>
    <x v="3"/>
    <n v="18"/>
    <x v="42"/>
    <n v="144"/>
    <n v="197.28"/>
    <x v="29"/>
    <x v="1"/>
    <x v="1"/>
  </r>
  <r>
    <d v="2022-02-14T00:00:00"/>
    <s v="P0028"/>
    <n v="3"/>
    <x v="2"/>
    <x v="1"/>
    <n v="0"/>
    <x v="33"/>
    <x v="4"/>
    <x v="3"/>
    <n v="37"/>
    <x v="33"/>
    <n v="111"/>
    <n v="125.43"/>
    <x v="29"/>
    <x v="1"/>
    <x v="1"/>
  </r>
  <r>
    <d v="2022-02-16T00:00:00"/>
    <s v="P0032"/>
    <n v="1"/>
    <x v="1"/>
    <x v="1"/>
    <n v="0"/>
    <x v="18"/>
    <x v="4"/>
    <x v="1"/>
    <n v="89"/>
    <x v="18"/>
    <n v="89"/>
    <n v="117.48"/>
    <x v="23"/>
    <x v="1"/>
    <x v="1"/>
  </r>
  <r>
    <d v="2022-02-19T00:00:00"/>
    <s v="P0002"/>
    <n v="13"/>
    <x v="1"/>
    <x v="1"/>
    <n v="0"/>
    <x v="29"/>
    <x v="3"/>
    <x v="1"/>
    <n v="105"/>
    <x v="29"/>
    <n v="1365"/>
    <n v="1856.4"/>
    <x v="8"/>
    <x v="1"/>
    <x v="1"/>
  </r>
  <r>
    <d v="2022-02-20T00:00:00"/>
    <s v="P0012"/>
    <n v="6"/>
    <x v="2"/>
    <x v="1"/>
    <n v="0"/>
    <x v="35"/>
    <x v="2"/>
    <x v="1"/>
    <n v="73"/>
    <x v="35"/>
    <n v="438"/>
    <n v="565.02"/>
    <x v="9"/>
    <x v="1"/>
    <x v="1"/>
  </r>
  <r>
    <d v="2022-02-23T00:00:00"/>
    <s v="P0013"/>
    <n v="6"/>
    <x v="1"/>
    <x v="0"/>
    <n v="0"/>
    <x v="2"/>
    <x v="2"/>
    <x v="1"/>
    <n v="112"/>
    <x v="2"/>
    <n v="672"/>
    <n v="732.48"/>
    <x v="19"/>
    <x v="1"/>
    <x v="1"/>
  </r>
  <r>
    <d v="2022-02-23T00:00:00"/>
    <s v="P0016"/>
    <n v="15"/>
    <x v="1"/>
    <x v="1"/>
    <n v="0"/>
    <x v="21"/>
    <x v="2"/>
    <x v="3"/>
    <n v="13"/>
    <x v="21"/>
    <n v="195"/>
    <n v="249.60000000000002"/>
    <x v="19"/>
    <x v="1"/>
    <x v="1"/>
  </r>
  <r>
    <d v="2022-02-23T00:00:00"/>
    <s v="P0036"/>
    <n v="8"/>
    <x v="2"/>
    <x v="0"/>
    <n v="0"/>
    <x v="43"/>
    <x v="4"/>
    <x v="1"/>
    <n v="90"/>
    <x v="43"/>
    <n v="720"/>
    <n v="770.4"/>
    <x v="19"/>
    <x v="1"/>
    <x v="1"/>
  </r>
  <r>
    <d v="2022-02-27T00:00:00"/>
    <s v="P0012"/>
    <n v="7"/>
    <x v="2"/>
    <x v="1"/>
    <n v="0"/>
    <x v="35"/>
    <x v="2"/>
    <x v="1"/>
    <n v="73"/>
    <x v="35"/>
    <n v="511"/>
    <n v="659.19"/>
    <x v="13"/>
    <x v="1"/>
    <x v="1"/>
  </r>
  <r>
    <d v="2022-02-27T00:00:00"/>
    <s v="P0005"/>
    <n v="15"/>
    <x v="2"/>
    <x v="0"/>
    <n v="0"/>
    <x v="24"/>
    <x v="3"/>
    <x v="0"/>
    <n v="133"/>
    <x v="24"/>
    <n v="1995"/>
    <n v="2334.15"/>
    <x v="13"/>
    <x v="1"/>
    <x v="1"/>
  </r>
  <r>
    <d v="2022-02-28T00:00:00"/>
    <s v="P0037"/>
    <n v="15"/>
    <x v="2"/>
    <x v="1"/>
    <n v="0"/>
    <x v="8"/>
    <x v="1"/>
    <x v="1"/>
    <n v="67"/>
    <x v="8"/>
    <n v="1005"/>
    <n v="1286.4000000000001"/>
    <x v="14"/>
    <x v="1"/>
    <x v="1"/>
  </r>
  <r>
    <d v="2022-03-04T00:00:00"/>
    <s v="P0026"/>
    <n v="13"/>
    <x v="0"/>
    <x v="0"/>
    <n v="0"/>
    <x v="42"/>
    <x v="4"/>
    <x v="3"/>
    <n v="18"/>
    <x v="42"/>
    <n v="234"/>
    <n v="320.58"/>
    <x v="3"/>
    <x v="2"/>
    <x v="1"/>
  </r>
  <r>
    <d v="2022-03-06T00:00:00"/>
    <s v="P0004"/>
    <n v="2"/>
    <x v="2"/>
    <x v="1"/>
    <n v="0"/>
    <x v="3"/>
    <x v="3"/>
    <x v="2"/>
    <n v="44"/>
    <x v="3"/>
    <n v="88"/>
    <n v="97.68"/>
    <x v="16"/>
    <x v="2"/>
    <x v="1"/>
  </r>
  <r>
    <d v="2022-03-07T00:00:00"/>
    <s v="P0003"/>
    <n v="1"/>
    <x v="2"/>
    <x v="1"/>
    <n v="0"/>
    <x v="6"/>
    <x v="3"/>
    <x v="1"/>
    <n v="71"/>
    <x v="6"/>
    <n v="71"/>
    <n v="80.94"/>
    <x v="20"/>
    <x v="2"/>
    <x v="1"/>
  </r>
  <r>
    <d v="2022-03-08T00:00:00"/>
    <s v="P0044"/>
    <n v="6"/>
    <x v="2"/>
    <x v="0"/>
    <n v="0"/>
    <x v="11"/>
    <x v="1"/>
    <x v="1"/>
    <n v="76"/>
    <x v="11"/>
    <n v="456"/>
    <n v="492.48"/>
    <x v="21"/>
    <x v="2"/>
    <x v="1"/>
  </r>
  <r>
    <d v="2022-03-09T00:00:00"/>
    <s v="P0030"/>
    <n v="3"/>
    <x v="2"/>
    <x v="0"/>
    <n v="0"/>
    <x v="28"/>
    <x v="4"/>
    <x v="0"/>
    <n v="148"/>
    <x v="28"/>
    <n v="444"/>
    <n v="603.84"/>
    <x v="4"/>
    <x v="2"/>
    <x v="1"/>
  </r>
  <r>
    <d v="2022-03-09T00:00:00"/>
    <s v="P0004"/>
    <n v="11"/>
    <x v="1"/>
    <x v="1"/>
    <n v="0"/>
    <x v="3"/>
    <x v="3"/>
    <x v="2"/>
    <n v="44"/>
    <x v="3"/>
    <n v="484"/>
    <n v="537.24"/>
    <x v="4"/>
    <x v="2"/>
    <x v="1"/>
  </r>
  <r>
    <d v="2022-03-10T00:00:00"/>
    <s v="P0033"/>
    <n v="12"/>
    <x v="0"/>
    <x v="0"/>
    <n v="0"/>
    <x v="38"/>
    <x v="4"/>
    <x v="1"/>
    <n v="95"/>
    <x v="38"/>
    <n v="1140"/>
    <n v="1436.4"/>
    <x v="26"/>
    <x v="2"/>
    <x v="1"/>
  </r>
  <r>
    <d v="2022-03-14T00:00:00"/>
    <s v="P0016"/>
    <n v="2"/>
    <x v="2"/>
    <x v="1"/>
    <n v="0"/>
    <x v="21"/>
    <x v="2"/>
    <x v="3"/>
    <n v="13"/>
    <x v="21"/>
    <n v="26"/>
    <n v="33.28"/>
    <x v="29"/>
    <x v="2"/>
    <x v="1"/>
  </r>
  <r>
    <d v="2022-03-14T00:00:00"/>
    <s v="P0026"/>
    <n v="13"/>
    <x v="2"/>
    <x v="0"/>
    <n v="0"/>
    <x v="42"/>
    <x v="4"/>
    <x v="3"/>
    <n v="18"/>
    <x v="42"/>
    <n v="234"/>
    <n v="320.58"/>
    <x v="29"/>
    <x v="2"/>
    <x v="1"/>
  </r>
  <r>
    <d v="2022-03-18T00:00:00"/>
    <s v="P0019"/>
    <n v="2"/>
    <x v="1"/>
    <x v="1"/>
    <n v="0"/>
    <x v="40"/>
    <x v="2"/>
    <x v="0"/>
    <n v="150"/>
    <x v="40"/>
    <n v="300"/>
    <n v="420"/>
    <x v="7"/>
    <x v="2"/>
    <x v="1"/>
  </r>
  <r>
    <d v="2022-03-18T00:00:00"/>
    <s v="P0027"/>
    <n v="10"/>
    <x v="2"/>
    <x v="1"/>
    <n v="0"/>
    <x v="26"/>
    <x v="4"/>
    <x v="2"/>
    <n v="48"/>
    <x v="26"/>
    <n v="480"/>
    <n v="571.20000000000005"/>
    <x v="7"/>
    <x v="2"/>
    <x v="1"/>
  </r>
  <r>
    <d v="2022-03-19T00:00:00"/>
    <s v="P0041"/>
    <n v="6"/>
    <x v="0"/>
    <x v="1"/>
    <n v="0"/>
    <x v="41"/>
    <x v="1"/>
    <x v="0"/>
    <n v="138"/>
    <x v="41"/>
    <n v="828"/>
    <n v="1043.28"/>
    <x v="8"/>
    <x v="2"/>
    <x v="1"/>
  </r>
  <r>
    <d v="2022-03-23T00:00:00"/>
    <s v="P0032"/>
    <n v="9"/>
    <x v="2"/>
    <x v="1"/>
    <n v="0"/>
    <x v="18"/>
    <x v="4"/>
    <x v="1"/>
    <n v="89"/>
    <x v="18"/>
    <n v="801"/>
    <n v="1057.32"/>
    <x v="19"/>
    <x v="2"/>
    <x v="1"/>
  </r>
  <r>
    <d v="2022-03-25T00:00:00"/>
    <s v="P0001"/>
    <n v="2"/>
    <x v="0"/>
    <x v="0"/>
    <n v="0"/>
    <x v="16"/>
    <x v="3"/>
    <x v="1"/>
    <n v="98"/>
    <x v="16"/>
    <n v="196"/>
    <n v="207.76"/>
    <x v="11"/>
    <x v="2"/>
    <x v="1"/>
  </r>
  <r>
    <d v="2022-03-25T00:00:00"/>
    <s v="P0030"/>
    <n v="11"/>
    <x v="2"/>
    <x v="0"/>
    <n v="0"/>
    <x v="28"/>
    <x v="4"/>
    <x v="0"/>
    <n v="148"/>
    <x v="28"/>
    <n v="1628"/>
    <n v="2214.08"/>
    <x v="11"/>
    <x v="2"/>
    <x v="1"/>
  </r>
  <r>
    <d v="2022-03-29T00:00:00"/>
    <s v="P0032"/>
    <n v="12"/>
    <x v="1"/>
    <x v="0"/>
    <n v="0"/>
    <x v="18"/>
    <x v="4"/>
    <x v="1"/>
    <n v="89"/>
    <x v="18"/>
    <n v="1068"/>
    <n v="1409.76"/>
    <x v="28"/>
    <x v="2"/>
    <x v="1"/>
  </r>
  <r>
    <d v="2022-03-30T00:00:00"/>
    <s v="P0001"/>
    <n v="13"/>
    <x v="1"/>
    <x v="1"/>
    <n v="0"/>
    <x v="16"/>
    <x v="3"/>
    <x v="1"/>
    <n v="98"/>
    <x v="16"/>
    <n v="1274"/>
    <n v="1350.44"/>
    <x v="24"/>
    <x v="2"/>
    <x v="1"/>
  </r>
  <r>
    <d v="2022-04-01T00:00:00"/>
    <s v="P0002"/>
    <n v="2"/>
    <x v="1"/>
    <x v="1"/>
    <n v="0"/>
    <x v="29"/>
    <x v="3"/>
    <x v="1"/>
    <n v="105"/>
    <x v="29"/>
    <n v="210"/>
    <n v="285.60000000000002"/>
    <x v="0"/>
    <x v="3"/>
    <x v="1"/>
  </r>
  <r>
    <d v="2022-04-02T00:00:00"/>
    <s v="P0002"/>
    <n v="3"/>
    <x v="2"/>
    <x v="1"/>
    <n v="0"/>
    <x v="29"/>
    <x v="3"/>
    <x v="1"/>
    <n v="105"/>
    <x v="29"/>
    <n v="315"/>
    <n v="428.40000000000003"/>
    <x v="1"/>
    <x v="3"/>
    <x v="1"/>
  </r>
  <r>
    <d v="2022-04-06T00:00:00"/>
    <s v="P0040"/>
    <n v="2"/>
    <x v="0"/>
    <x v="1"/>
    <n v="0"/>
    <x v="17"/>
    <x v="1"/>
    <x v="1"/>
    <n v="90"/>
    <x v="17"/>
    <n v="180"/>
    <n v="230.4"/>
    <x v="16"/>
    <x v="3"/>
    <x v="1"/>
  </r>
  <r>
    <d v="2022-04-07T00:00:00"/>
    <s v="P0026"/>
    <n v="7"/>
    <x v="2"/>
    <x v="0"/>
    <n v="0"/>
    <x v="42"/>
    <x v="4"/>
    <x v="3"/>
    <n v="18"/>
    <x v="42"/>
    <n v="126"/>
    <n v="172.62"/>
    <x v="20"/>
    <x v="3"/>
    <x v="1"/>
  </r>
  <r>
    <d v="2022-04-09T00:00:00"/>
    <s v="P0039"/>
    <n v="12"/>
    <x v="0"/>
    <x v="1"/>
    <n v="0"/>
    <x v="34"/>
    <x v="1"/>
    <x v="3"/>
    <n v="37"/>
    <x v="34"/>
    <n v="444"/>
    <n v="510.59999999999997"/>
    <x v="4"/>
    <x v="3"/>
    <x v="1"/>
  </r>
  <r>
    <d v="2022-04-09T00:00:00"/>
    <s v="P0002"/>
    <n v="9"/>
    <x v="1"/>
    <x v="0"/>
    <n v="0"/>
    <x v="29"/>
    <x v="3"/>
    <x v="1"/>
    <n v="105"/>
    <x v="29"/>
    <n v="945"/>
    <n v="1285.2"/>
    <x v="4"/>
    <x v="3"/>
    <x v="1"/>
  </r>
  <r>
    <d v="2022-04-13T00:00:00"/>
    <s v="P0016"/>
    <n v="14"/>
    <x v="0"/>
    <x v="0"/>
    <n v="0"/>
    <x v="21"/>
    <x v="2"/>
    <x v="3"/>
    <n v="13"/>
    <x v="21"/>
    <n v="182"/>
    <n v="232.96"/>
    <x v="22"/>
    <x v="3"/>
    <x v="1"/>
  </r>
  <r>
    <d v="2022-04-18T00:00:00"/>
    <s v="P0041"/>
    <n v="9"/>
    <x v="2"/>
    <x v="1"/>
    <n v="0"/>
    <x v="41"/>
    <x v="1"/>
    <x v="0"/>
    <n v="138"/>
    <x v="41"/>
    <n v="1242"/>
    <n v="1564.92"/>
    <x v="7"/>
    <x v="3"/>
    <x v="1"/>
  </r>
  <r>
    <d v="2022-04-20T00:00:00"/>
    <s v="P0018"/>
    <n v="2"/>
    <x v="0"/>
    <x v="0"/>
    <n v="0"/>
    <x v="30"/>
    <x v="2"/>
    <x v="3"/>
    <n v="37"/>
    <x v="30"/>
    <n v="74"/>
    <n v="98.42"/>
    <x v="9"/>
    <x v="3"/>
    <x v="1"/>
  </r>
  <r>
    <d v="2022-04-20T00:00:00"/>
    <s v="P0012"/>
    <n v="4"/>
    <x v="2"/>
    <x v="0"/>
    <n v="0"/>
    <x v="35"/>
    <x v="2"/>
    <x v="1"/>
    <n v="73"/>
    <x v="35"/>
    <n v="292"/>
    <n v="376.68"/>
    <x v="9"/>
    <x v="3"/>
    <x v="1"/>
  </r>
  <r>
    <d v="2022-04-21T00:00:00"/>
    <s v="P0030"/>
    <n v="2"/>
    <x v="2"/>
    <x v="1"/>
    <n v="0"/>
    <x v="28"/>
    <x v="4"/>
    <x v="0"/>
    <n v="148"/>
    <x v="28"/>
    <n v="296"/>
    <n v="402.56"/>
    <x v="10"/>
    <x v="3"/>
    <x v="1"/>
  </r>
  <r>
    <d v="2022-04-21T00:00:00"/>
    <s v="P0026"/>
    <n v="14"/>
    <x v="1"/>
    <x v="0"/>
    <n v="0"/>
    <x v="42"/>
    <x v="4"/>
    <x v="3"/>
    <n v="18"/>
    <x v="42"/>
    <n v="252"/>
    <n v="345.24"/>
    <x v="10"/>
    <x v="3"/>
    <x v="1"/>
  </r>
  <r>
    <d v="2022-04-23T00:00:00"/>
    <s v="P0044"/>
    <n v="15"/>
    <x v="1"/>
    <x v="0"/>
    <n v="0"/>
    <x v="11"/>
    <x v="1"/>
    <x v="1"/>
    <n v="76"/>
    <x v="11"/>
    <n v="1140"/>
    <n v="1231.2"/>
    <x v="19"/>
    <x v="3"/>
    <x v="1"/>
  </r>
  <r>
    <d v="2022-04-24T00:00:00"/>
    <s v="P0034"/>
    <n v="4"/>
    <x v="2"/>
    <x v="0"/>
    <n v="0"/>
    <x v="13"/>
    <x v="4"/>
    <x v="2"/>
    <n v="55"/>
    <x v="13"/>
    <n v="220"/>
    <n v="233.2"/>
    <x v="27"/>
    <x v="3"/>
    <x v="1"/>
  </r>
  <r>
    <d v="2022-04-25T00:00:00"/>
    <s v="P0004"/>
    <n v="9"/>
    <x v="2"/>
    <x v="1"/>
    <n v="0"/>
    <x v="3"/>
    <x v="3"/>
    <x v="2"/>
    <n v="44"/>
    <x v="3"/>
    <n v="396"/>
    <n v="439.56000000000006"/>
    <x v="11"/>
    <x v="3"/>
    <x v="1"/>
  </r>
  <r>
    <d v="2022-04-25T00:00:00"/>
    <s v="P0003"/>
    <n v="8"/>
    <x v="1"/>
    <x v="0"/>
    <n v="0"/>
    <x v="6"/>
    <x v="3"/>
    <x v="1"/>
    <n v="71"/>
    <x v="6"/>
    <n v="568"/>
    <n v="647.52"/>
    <x v="11"/>
    <x v="3"/>
    <x v="1"/>
  </r>
  <r>
    <d v="2022-04-26T00:00:00"/>
    <s v="P0027"/>
    <n v="2"/>
    <x v="2"/>
    <x v="1"/>
    <n v="0"/>
    <x v="26"/>
    <x v="4"/>
    <x v="2"/>
    <n v="48"/>
    <x v="26"/>
    <n v="96"/>
    <n v="114.24000000000001"/>
    <x v="12"/>
    <x v="3"/>
    <x v="1"/>
  </r>
  <r>
    <d v="2022-04-28T00:00:00"/>
    <s v="P0014"/>
    <n v="14"/>
    <x v="2"/>
    <x v="1"/>
    <n v="0"/>
    <x v="9"/>
    <x v="2"/>
    <x v="1"/>
    <n v="112"/>
    <x v="9"/>
    <n v="1568"/>
    <n v="2054.08"/>
    <x v="14"/>
    <x v="3"/>
    <x v="1"/>
  </r>
  <r>
    <d v="2022-04-30T00:00:00"/>
    <s v="P0016"/>
    <n v="13"/>
    <x v="1"/>
    <x v="0"/>
    <n v="0"/>
    <x v="21"/>
    <x v="2"/>
    <x v="3"/>
    <n v="13"/>
    <x v="21"/>
    <n v="169"/>
    <n v="216.32"/>
    <x v="24"/>
    <x v="3"/>
    <x v="1"/>
  </r>
  <r>
    <d v="2022-04-30T00:00:00"/>
    <s v="P0027"/>
    <n v="8"/>
    <x v="2"/>
    <x v="0"/>
    <n v="0"/>
    <x v="26"/>
    <x v="4"/>
    <x v="2"/>
    <n v="48"/>
    <x v="26"/>
    <n v="384"/>
    <n v="456.96000000000004"/>
    <x v="24"/>
    <x v="3"/>
    <x v="1"/>
  </r>
  <r>
    <d v="2022-05-01T00:00:00"/>
    <s v="P0034"/>
    <n v="9"/>
    <x v="0"/>
    <x v="0"/>
    <n v="0"/>
    <x v="13"/>
    <x v="4"/>
    <x v="2"/>
    <n v="55"/>
    <x v="13"/>
    <n v="495"/>
    <n v="524.69999999999993"/>
    <x v="0"/>
    <x v="4"/>
    <x v="1"/>
  </r>
  <r>
    <d v="2022-05-01T00:00:00"/>
    <s v="P0033"/>
    <n v="6"/>
    <x v="1"/>
    <x v="0"/>
    <n v="0"/>
    <x v="38"/>
    <x v="4"/>
    <x v="1"/>
    <n v="95"/>
    <x v="38"/>
    <n v="570"/>
    <n v="718.2"/>
    <x v="0"/>
    <x v="4"/>
    <x v="1"/>
  </r>
  <r>
    <d v="2022-05-02T00:00:00"/>
    <s v="P0013"/>
    <n v="4"/>
    <x v="1"/>
    <x v="1"/>
    <n v="0"/>
    <x v="2"/>
    <x v="2"/>
    <x v="1"/>
    <n v="112"/>
    <x v="2"/>
    <n v="448"/>
    <n v="488.32"/>
    <x v="1"/>
    <x v="4"/>
    <x v="1"/>
  </r>
  <r>
    <d v="2022-05-04T00:00:00"/>
    <s v="P0020"/>
    <n v="10"/>
    <x v="2"/>
    <x v="0"/>
    <n v="0"/>
    <x v="14"/>
    <x v="0"/>
    <x v="2"/>
    <n v="61"/>
    <x v="14"/>
    <n v="610"/>
    <n v="762.5"/>
    <x v="3"/>
    <x v="4"/>
    <x v="1"/>
  </r>
  <r>
    <d v="2022-05-06T00:00:00"/>
    <s v="P0034"/>
    <n v="7"/>
    <x v="2"/>
    <x v="0"/>
    <n v="0"/>
    <x v="13"/>
    <x v="4"/>
    <x v="2"/>
    <n v="55"/>
    <x v="13"/>
    <n v="385"/>
    <n v="408.09999999999997"/>
    <x v="16"/>
    <x v="4"/>
    <x v="1"/>
  </r>
  <r>
    <d v="2022-05-07T00:00:00"/>
    <s v="P0015"/>
    <n v="4"/>
    <x v="1"/>
    <x v="1"/>
    <n v="0"/>
    <x v="27"/>
    <x v="2"/>
    <x v="3"/>
    <n v="12"/>
    <x v="27"/>
    <n v="48"/>
    <n v="62.879999999999995"/>
    <x v="20"/>
    <x v="4"/>
    <x v="1"/>
  </r>
  <r>
    <d v="2022-05-07T00:00:00"/>
    <s v="P0027"/>
    <n v="1"/>
    <x v="1"/>
    <x v="0"/>
    <n v="0"/>
    <x v="26"/>
    <x v="4"/>
    <x v="2"/>
    <n v="48"/>
    <x v="26"/>
    <n v="48"/>
    <n v="57.120000000000005"/>
    <x v="20"/>
    <x v="4"/>
    <x v="1"/>
  </r>
  <r>
    <d v="2022-05-08T00:00:00"/>
    <s v="P0022"/>
    <n v="7"/>
    <x v="1"/>
    <x v="0"/>
    <n v="0"/>
    <x v="22"/>
    <x v="0"/>
    <x v="0"/>
    <n v="121"/>
    <x v="22"/>
    <n v="847"/>
    <n v="990.99"/>
    <x v="21"/>
    <x v="4"/>
    <x v="1"/>
  </r>
  <r>
    <d v="2022-05-09T00:00:00"/>
    <s v="P0017"/>
    <n v="12"/>
    <x v="0"/>
    <x v="1"/>
    <n v="0"/>
    <x v="39"/>
    <x v="2"/>
    <x v="0"/>
    <n v="134"/>
    <x v="39"/>
    <n v="1608"/>
    <n v="1881.3600000000001"/>
    <x v="4"/>
    <x v="4"/>
    <x v="1"/>
  </r>
  <r>
    <d v="2022-05-10T00:00:00"/>
    <s v="P0009"/>
    <n v="6"/>
    <x v="2"/>
    <x v="0"/>
    <n v="0"/>
    <x v="37"/>
    <x v="3"/>
    <x v="3"/>
    <n v="6"/>
    <x v="37"/>
    <n v="36"/>
    <n v="47.16"/>
    <x v="26"/>
    <x v="4"/>
    <x v="1"/>
  </r>
  <r>
    <d v="2022-05-12T00:00:00"/>
    <s v="P0011"/>
    <n v="7"/>
    <x v="1"/>
    <x v="1"/>
    <n v="0"/>
    <x v="31"/>
    <x v="2"/>
    <x v="2"/>
    <n v="44"/>
    <x v="31"/>
    <n v="308"/>
    <n v="338.8"/>
    <x v="6"/>
    <x v="4"/>
    <x v="1"/>
  </r>
  <r>
    <d v="2022-05-13T00:00:00"/>
    <s v="P0012"/>
    <n v="5"/>
    <x v="2"/>
    <x v="0"/>
    <n v="0"/>
    <x v="35"/>
    <x v="2"/>
    <x v="1"/>
    <n v="73"/>
    <x v="35"/>
    <n v="365"/>
    <n v="470.85"/>
    <x v="22"/>
    <x v="4"/>
    <x v="1"/>
  </r>
  <r>
    <d v="2022-05-14T00:00:00"/>
    <s v="P0008"/>
    <n v="14"/>
    <x v="2"/>
    <x v="1"/>
    <n v="0"/>
    <x v="25"/>
    <x v="3"/>
    <x v="1"/>
    <n v="83"/>
    <x v="25"/>
    <n v="1162"/>
    <n v="1324.68"/>
    <x v="29"/>
    <x v="4"/>
    <x v="1"/>
  </r>
  <r>
    <d v="2022-05-15T00:00:00"/>
    <s v="P0020"/>
    <n v="5"/>
    <x v="1"/>
    <x v="0"/>
    <n v="0"/>
    <x v="14"/>
    <x v="0"/>
    <x v="2"/>
    <n v="61"/>
    <x v="14"/>
    <n v="305"/>
    <n v="381.25"/>
    <x v="17"/>
    <x v="4"/>
    <x v="1"/>
  </r>
  <r>
    <d v="2022-05-16T00:00:00"/>
    <s v="P0010"/>
    <n v="13"/>
    <x v="2"/>
    <x v="1"/>
    <n v="0"/>
    <x v="20"/>
    <x v="2"/>
    <x v="0"/>
    <n v="148"/>
    <x v="20"/>
    <n v="1924"/>
    <n v="2135.64"/>
    <x v="23"/>
    <x v="4"/>
    <x v="1"/>
  </r>
  <r>
    <d v="2022-05-16T00:00:00"/>
    <s v="P0031"/>
    <n v="13"/>
    <x v="1"/>
    <x v="0"/>
    <n v="0"/>
    <x v="5"/>
    <x v="4"/>
    <x v="1"/>
    <n v="93"/>
    <x v="5"/>
    <n v="1209"/>
    <n v="1354.08"/>
    <x v="23"/>
    <x v="4"/>
    <x v="1"/>
  </r>
  <r>
    <d v="2022-05-17T00:00:00"/>
    <s v="P0027"/>
    <n v="8"/>
    <x v="2"/>
    <x v="1"/>
    <n v="0"/>
    <x v="26"/>
    <x v="4"/>
    <x v="2"/>
    <n v="48"/>
    <x v="26"/>
    <n v="384"/>
    <n v="456.96000000000004"/>
    <x v="30"/>
    <x v="4"/>
    <x v="1"/>
  </r>
  <r>
    <d v="2022-05-18T00:00:00"/>
    <s v="P0027"/>
    <n v="4"/>
    <x v="0"/>
    <x v="0"/>
    <n v="0"/>
    <x v="26"/>
    <x v="4"/>
    <x v="2"/>
    <n v="48"/>
    <x v="26"/>
    <n v="192"/>
    <n v="228.48000000000002"/>
    <x v="7"/>
    <x v="4"/>
    <x v="1"/>
  </r>
  <r>
    <d v="2022-05-18T00:00:00"/>
    <s v="P0038"/>
    <n v="8"/>
    <x v="0"/>
    <x v="0"/>
    <n v="0"/>
    <x v="1"/>
    <x v="1"/>
    <x v="1"/>
    <n v="72"/>
    <x v="1"/>
    <n v="576"/>
    <n v="639.36"/>
    <x v="7"/>
    <x v="4"/>
    <x v="1"/>
  </r>
  <r>
    <d v="2022-05-20T00:00:00"/>
    <s v="P0044"/>
    <n v="15"/>
    <x v="1"/>
    <x v="1"/>
    <n v="0"/>
    <x v="11"/>
    <x v="1"/>
    <x v="1"/>
    <n v="76"/>
    <x v="11"/>
    <n v="1140"/>
    <n v="1231.2"/>
    <x v="9"/>
    <x v="4"/>
    <x v="1"/>
  </r>
  <r>
    <d v="2022-05-22T00:00:00"/>
    <s v="P0015"/>
    <n v="12"/>
    <x v="2"/>
    <x v="0"/>
    <n v="0"/>
    <x v="27"/>
    <x v="2"/>
    <x v="3"/>
    <n v="12"/>
    <x v="27"/>
    <n v="144"/>
    <n v="188.64"/>
    <x v="18"/>
    <x v="4"/>
    <x v="1"/>
  </r>
  <r>
    <d v="2022-05-25T00:00:00"/>
    <s v="P0002"/>
    <n v="7"/>
    <x v="1"/>
    <x v="0"/>
    <n v="0"/>
    <x v="29"/>
    <x v="3"/>
    <x v="1"/>
    <n v="105"/>
    <x v="29"/>
    <n v="735"/>
    <n v="999.60000000000014"/>
    <x v="11"/>
    <x v="4"/>
    <x v="1"/>
  </r>
  <r>
    <d v="2022-05-26T00:00:00"/>
    <s v="P0028"/>
    <n v="2"/>
    <x v="2"/>
    <x v="0"/>
    <n v="0"/>
    <x v="33"/>
    <x v="4"/>
    <x v="3"/>
    <n v="37"/>
    <x v="33"/>
    <n v="74"/>
    <n v="83.62"/>
    <x v="12"/>
    <x v="4"/>
    <x v="1"/>
  </r>
  <r>
    <d v="2022-05-26T00:00:00"/>
    <s v="P0027"/>
    <n v="2"/>
    <x v="1"/>
    <x v="0"/>
    <n v="0"/>
    <x v="26"/>
    <x v="4"/>
    <x v="2"/>
    <n v="48"/>
    <x v="26"/>
    <n v="96"/>
    <n v="114.24000000000001"/>
    <x v="12"/>
    <x v="4"/>
    <x v="1"/>
  </r>
  <r>
    <d v="2022-05-28T00:00:00"/>
    <s v="P0041"/>
    <n v="10"/>
    <x v="0"/>
    <x v="1"/>
    <n v="0"/>
    <x v="41"/>
    <x v="1"/>
    <x v="0"/>
    <n v="138"/>
    <x v="41"/>
    <n v="1380"/>
    <n v="1738.8"/>
    <x v="14"/>
    <x v="4"/>
    <x v="1"/>
  </r>
  <r>
    <d v="2022-05-28T00:00:00"/>
    <s v="P0008"/>
    <n v="5"/>
    <x v="0"/>
    <x v="0"/>
    <n v="0"/>
    <x v="25"/>
    <x v="3"/>
    <x v="1"/>
    <n v="83"/>
    <x v="25"/>
    <n v="415"/>
    <n v="473.1"/>
    <x v="14"/>
    <x v="4"/>
    <x v="1"/>
  </r>
  <r>
    <d v="2022-05-28T00:00:00"/>
    <s v="P0010"/>
    <n v="9"/>
    <x v="1"/>
    <x v="1"/>
    <n v="0"/>
    <x v="20"/>
    <x v="2"/>
    <x v="0"/>
    <n v="148"/>
    <x v="20"/>
    <n v="1332"/>
    <n v="1478.52"/>
    <x v="14"/>
    <x v="4"/>
    <x v="1"/>
  </r>
  <r>
    <d v="2022-05-28T00:00:00"/>
    <s v="P0004"/>
    <n v="12"/>
    <x v="1"/>
    <x v="0"/>
    <n v="0"/>
    <x v="3"/>
    <x v="3"/>
    <x v="2"/>
    <n v="44"/>
    <x v="3"/>
    <n v="528"/>
    <n v="586.08000000000004"/>
    <x v="14"/>
    <x v="4"/>
    <x v="1"/>
  </r>
  <r>
    <d v="2022-05-28T00:00:00"/>
    <s v="P0020"/>
    <n v="14"/>
    <x v="2"/>
    <x v="1"/>
    <n v="0"/>
    <x v="14"/>
    <x v="0"/>
    <x v="2"/>
    <n v="61"/>
    <x v="14"/>
    <n v="854"/>
    <n v="1067.5"/>
    <x v="14"/>
    <x v="4"/>
    <x v="1"/>
  </r>
  <r>
    <d v="2022-05-30T00:00:00"/>
    <s v="P0044"/>
    <n v="9"/>
    <x v="2"/>
    <x v="0"/>
    <n v="0"/>
    <x v="11"/>
    <x v="1"/>
    <x v="1"/>
    <n v="76"/>
    <x v="11"/>
    <n v="684"/>
    <n v="738.72"/>
    <x v="24"/>
    <x v="4"/>
    <x v="1"/>
  </r>
  <r>
    <d v="2022-05-30T00:00:00"/>
    <s v="P0005"/>
    <n v="4"/>
    <x v="0"/>
    <x v="1"/>
    <n v="0"/>
    <x v="24"/>
    <x v="3"/>
    <x v="0"/>
    <n v="133"/>
    <x v="24"/>
    <n v="532"/>
    <n v="622.44000000000005"/>
    <x v="24"/>
    <x v="4"/>
    <x v="1"/>
  </r>
  <r>
    <d v="2022-05-30T00:00:00"/>
    <s v="P0033"/>
    <n v="3"/>
    <x v="1"/>
    <x v="1"/>
    <n v="0"/>
    <x v="38"/>
    <x v="4"/>
    <x v="1"/>
    <n v="95"/>
    <x v="38"/>
    <n v="285"/>
    <n v="359.1"/>
    <x v="24"/>
    <x v="4"/>
    <x v="1"/>
  </r>
  <r>
    <d v="2022-06-03T00:00:00"/>
    <s v="P0008"/>
    <n v="14"/>
    <x v="1"/>
    <x v="0"/>
    <n v="0"/>
    <x v="25"/>
    <x v="3"/>
    <x v="1"/>
    <n v="83"/>
    <x v="25"/>
    <n v="1162"/>
    <n v="1324.68"/>
    <x v="2"/>
    <x v="5"/>
    <x v="1"/>
  </r>
  <r>
    <d v="2022-06-10T00:00:00"/>
    <s v="P0028"/>
    <n v="8"/>
    <x v="0"/>
    <x v="0"/>
    <n v="0"/>
    <x v="33"/>
    <x v="4"/>
    <x v="3"/>
    <n v="37"/>
    <x v="33"/>
    <n v="296"/>
    <n v="334.48"/>
    <x v="26"/>
    <x v="5"/>
    <x v="1"/>
  </r>
  <r>
    <d v="2022-06-11T00:00:00"/>
    <s v="P0039"/>
    <n v="13"/>
    <x v="1"/>
    <x v="1"/>
    <n v="0"/>
    <x v="34"/>
    <x v="1"/>
    <x v="3"/>
    <n v="37"/>
    <x v="34"/>
    <n v="481"/>
    <n v="553.15"/>
    <x v="5"/>
    <x v="5"/>
    <x v="1"/>
  </r>
  <r>
    <d v="2022-06-11T00:00:00"/>
    <s v="P0021"/>
    <n v="6"/>
    <x v="2"/>
    <x v="0"/>
    <n v="0"/>
    <x v="32"/>
    <x v="0"/>
    <x v="0"/>
    <n v="126"/>
    <x v="32"/>
    <n v="756"/>
    <n v="975.24"/>
    <x v="5"/>
    <x v="5"/>
    <x v="1"/>
  </r>
  <r>
    <d v="2022-06-13T00:00:00"/>
    <s v="P0026"/>
    <n v="6"/>
    <x v="2"/>
    <x v="1"/>
    <n v="0"/>
    <x v="42"/>
    <x v="4"/>
    <x v="3"/>
    <n v="18"/>
    <x v="42"/>
    <n v="108"/>
    <n v="147.96"/>
    <x v="22"/>
    <x v="5"/>
    <x v="1"/>
  </r>
  <r>
    <d v="2022-06-15T00:00:00"/>
    <s v="P0042"/>
    <n v="15"/>
    <x v="0"/>
    <x v="0"/>
    <n v="0"/>
    <x v="10"/>
    <x v="1"/>
    <x v="0"/>
    <n v="120"/>
    <x v="10"/>
    <n v="1800"/>
    <n v="2430"/>
    <x v="17"/>
    <x v="5"/>
    <x v="1"/>
  </r>
  <r>
    <d v="2022-06-16T00:00:00"/>
    <s v="P0029"/>
    <n v="15"/>
    <x v="1"/>
    <x v="1"/>
    <n v="0"/>
    <x v="19"/>
    <x v="4"/>
    <x v="2"/>
    <n v="47"/>
    <x v="19"/>
    <n v="705"/>
    <n v="796.65"/>
    <x v="23"/>
    <x v="5"/>
    <x v="1"/>
  </r>
  <r>
    <d v="2022-06-19T00:00:00"/>
    <s v="P0002"/>
    <n v="8"/>
    <x v="2"/>
    <x v="1"/>
    <n v="0"/>
    <x v="29"/>
    <x v="3"/>
    <x v="1"/>
    <n v="105"/>
    <x v="29"/>
    <n v="840"/>
    <n v="1142.4000000000001"/>
    <x v="8"/>
    <x v="5"/>
    <x v="1"/>
  </r>
  <r>
    <d v="2022-06-21T00:00:00"/>
    <s v="P0017"/>
    <n v="14"/>
    <x v="2"/>
    <x v="1"/>
    <n v="0"/>
    <x v="39"/>
    <x v="2"/>
    <x v="0"/>
    <n v="134"/>
    <x v="39"/>
    <n v="1876"/>
    <n v="2194.92"/>
    <x v="10"/>
    <x v="5"/>
    <x v="1"/>
  </r>
  <r>
    <d v="2022-06-22T00:00:00"/>
    <s v="P0040"/>
    <n v="10"/>
    <x v="1"/>
    <x v="1"/>
    <n v="0"/>
    <x v="17"/>
    <x v="1"/>
    <x v="1"/>
    <n v="90"/>
    <x v="17"/>
    <n v="900"/>
    <n v="1152"/>
    <x v="18"/>
    <x v="5"/>
    <x v="1"/>
  </r>
  <r>
    <d v="2022-06-22T00:00:00"/>
    <s v="P0001"/>
    <n v="4"/>
    <x v="2"/>
    <x v="1"/>
    <n v="0"/>
    <x v="16"/>
    <x v="3"/>
    <x v="1"/>
    <n v="98"/>
    <x v="16"/>
    <n v="392"/>
    <n v="415.52"/>
    <x v="18"/>
    <x v="5"/>
    <x v="1"/>
  </r>
  <r>
    <d v="2022-06-23T00:00:00"/>
    <s v="P0004"/>
    <n v="8"/>
    <x v="2"/>
    <x v="0"/>
    <n v="0"/>
    <x v="3"/>
    <x v="3"/>
    <x v="2"/>
    <n v="44"/>
    <x v="3"/>
    <n v="352"/>
    <n v="390.72"/>
    <x v="19"/>
    <x v="5"/>
    <x v="1"/>
  </r>
  <r>
    <d v="2022-06-24T00:00:00"/>
    <s v="P0018"/>
    <n v="7"/>
    <x v="2"/>
    <x v="1"/>
    <n v="0"/>
    <x v="30"/>
    <x v="2"/>
    <x v="3"/>
    <n v="37"/>
    <x v="30"/>
    <n v="259"/>
    <n v="344.47"/>
    <x v="27"/>
    <x v="5"/>
    <x v="1"/>
  </r>
  <r>
    <d v="2022-06-25T00:00:00"/>
    <s v="P0012"/>
    <n v="7"/>
    <x v="1"/>
    <x v="0"/>
    <n v="0"/>
    <x v="35"/>
    <x v="2"/>
    <x v="1"/>
    <n v="73"/>
    <x v="35"/>
    <n v="511"/>
    <n v="659.19"/>
    <x v="11"/>
    <x v="5"/>
    <x v="1"/>
  </r>
  <r>
    <d v="2022-06-26T00:00:00"/>
    <s v="P0034"/>
    <n v="4"/>
    <x v="2"/>
    <x v="1"/>
    <n v="0"/>
    <x v="13"/>
    <x v="4"/>
    <x v="2"/>
    <n v="55"/>
    <x v="13"/>
    <n v="220"/>
    <n v="233.2"/>
    <x v="12"/>
    <x v="5"/>
    <x v="1"/>
  </r>
  <r>
    <d v="2022-06-26T00:00:00"/>
    <s v="P0043"/>
    <n v="12"/>
    <x v="2"/>
    <x v="0"/>
    <n v="0"/>
    <x v="23"/>
    <x v="1"/>
    <x v="1"/>
    <n v="67"/>
    <x v="23"/>
    <n v="804"/>
    <n v="996.96"/>
    <x v="12"/>
    <x v="5"/>
    <x v="1"/>
  </r>
  <r>
    <d v="2022-07-03T00:00:00"/>
    <s v="P0033"/>
    <n v="15"/>
    <x v="2"/>
    <x v="1"/>
    <n v="0"/>
    <x v="38"/>
    <x v="4"/>
    <x v="1"/>
    <n v="95"/>
    <x v="38"/>
    <n v="1425"/>
    <n v="1795.5"/>
    <x v="2"/>
    <x v="6"/>
    <x v="1"/>
  </r>
  <r>
    <d v="2022-07-04T00:00:00"/>
    <s v="P0007"/>
    <n v="7"/>
    <x v="2"/>
    <x v="0"/>
    <n v="0"/>
    <x v="36"/>
    <x v="3"/>
    <x v="2"/>
    <n v="43"/>
    <x v="36"/>
    <n v="301"/>
    <n v="334.11"/>
    <x v="3"/>
    <x v="6"/>
    <x v="1"/>
  </r>
  <r>
    <d v="2022-07-05T00:00:00"/>
    <s v="P0025"/>
    <n v="7"/>
    <x v="1"/>
    <x v="1"/>
    <n v="0"/>
    <x v="7"/>
    <x v="0"/>
    <x v="3"/>
    <n v="7"/>
    <x v="7"/>
    <n v="49"/>
    <n v="58.31"/>
    <x v="15"/>
    <x v="6"/>
    <x v="1"/>
  </r>
  <r>
    <d v="2022-07-05T00:00:00"/>
    <s v="P0015"/>
    <n v="8"/>
    <x v="2"/>
    <x v="0"/>
    <n v="0"/>
    <x v="27"/>
    <x v="2"/>
    <x v="3"/>
    <n v="12"/>
    <x v="27"/>
    <n v="96"/>
    <n v="125.75999999999999"/>
    <x v="15"/>
    <x v="6"/>
    <x v="1"/>
  </r>
  <r>
    <d v="2022-07-06T00:00:00"/>
    <s v="P0041"/>
    <n v="2"/>
    <x v="2"/>
    <x v="1"/>
    <n v="0"/>
    <x v="41"/>
    <x v="1"/>
    <x v="0"/>
    <n v="138"/>
    <x v="41"/>
    <n v="276"/>
    <n v="347.76"/>
    <x v="16"/>
    <x v="6"/>
    <x v="1"/>
  </r>
  <r>
    <d v="2022-07-08T00:00:00"/>
    <s v="P0018"/>
    <n v="2"/>
    <x v="2"/>
    <x v="0"/>
    <n v="0"/>
    <x v="30"/>
    <x v="2"/>
    <x v="3"/>
    <n v="37"/>
    <x v="30"/>
    <n v="74"/>
    <n v="98.42"/>
    <x v="21"/>
    <x v="6"/>
    <x v="1"/>
  </r>
  <r>
    <d v="2022-07-10T00:00:00"/>
    <s v="P0032"/>
    <n v="12"/>
    <x v="1"/>
    <x v="1"/>
    <n v="0"/>
    <x v="18"/>
    <x v="4"/>
    <x v="1"/>
    <n v="89"/>
    <x v="18"/>
    <n v="1068"/>
    <n v="1409.76"/>
    <x v="26"/>
    <x v="6"/>
    <x v="1"/>
  </r>
  <r>
    <d v="2022-07-12T00:00:00"/>
    <s v="P0028"/>
    <n v="12"/>
    <x v="2"/>
    <x v="1"/>
    <n v="0"/>
    <x v="33"/>
    <x v="4"/>
    <x v="3"/>
    <n v="37"/>
    <x v="33"/>
    <n v="444"/>
    <n v="501.72"/>
    <x v="6"/>
    <x v="6"/>
    <x v="1"/>
  </r>
  <r>
    <d v="2022-07-13T00:00:00"/>
    <s v="P0025"/>
    <n v="7"/>
    <x v="2"/>
    <x v="0"/>
    <n v="0"/>
    <x v="7"/>
    <x v="0"/>
    <x v="3"/>
    <n v="7"/>
    <x v="7"/>
    <n v="49"/>
    <n v="58.31"/>
    <x v="22"/>
    <x v="6"/>
    <x v="1"/>
  </r>
  <r>
    <d v="2022-07-14T00:00:00"/>
    <s v="P0033"/>
    <n v="9"/>
    <x v="2"/>
    <x v="0"/>
    <n v="0"/>
    <x v="38"/>
    <x v="4"/>
    <x v="1"/>
    <n v="95"/>
    <x v="38"/>
    <n v="855"/>
    <n v="1077.3"/>
    <x v="29"/>
    <x v="6"/>
    <x v="1"/>
  </r>
  <r>
    <d v="2022-07-15T00:00:00"/>
    <s v="P0004"/>
    <n v="2"/>
    <x v="1"/>
    <x v="0"/>
    <n v="0"/>
    <x v="3"/>
    <x v="3"/>
    <x v="2"/>
    <n v="44"/>
    <x v="3"/>
    <n v="88"/>
    <n v="97.68"/>
    <x v="17"/>
    <x v="6"/>
    <x v="1"/>
  </r>
  <r>
    <d v="2022-07-17T00:00:00"/>
    <s v="P0041"/>
    <n v="8"/>
    <x v="1"/>
    <x v="1"/>
    <n v="0"/>
    <x v="41"/>
    <x v="1"/>
    <x v="0"/>
    <n v="138"/>
    <x v="41"/>
    <n v="1104"/>
    <n v="1391.04"/>
    <x v="30"/>
    <x v="6"/>
    <x v="1"/>
  </r>
  <r>
    <d v="2022-07-18T00:00:00"/>
    <s v="P0010"/>
    <n v="12"/>
    <x v="2"/>
    <x v="0"/>
    <n v="0"/>
    <x v="20"/>
    <x v="2"/>
    <x v="0"/>
    <n v="148"/>
    <x v="20"/>
    <n v="1776"/>
    <n v="1971.3600000000001"/>
    <x v="7"/>
    <x v="6"/>
    <x v="1"/>
  </r>
  <r>
    <d v="2022-07-20T00:00:00"/>
    <s v="P0042"/>
    <n v="8"/>
    <x v="0"/>
    <x v="0"/>
    <n v="0"/>
    <x v="10"/>
    <x v="1"/>
    <x v="0"/>
    <n v="120"/>
    <x v="10"/>
    <n v="960"/>
    <n v="1296"/>
    <x v="9"/>
    <x v="6"/>
    <x v="1"/>
  </r>
  <r>
    <d v="2022-07-22T00:00:00"/>
    <s v="P0034"/>
    <n v="6"/>
    <x v="2"/>
    <x v="1"/>
    <n v="0"/>
    <x v="13"/>
    <x v="4"/>
    <x v="2"/>
    <n v="55"/>
    <x v="13"/>
    <n v="330"/>
    <n v="349.79999999999995"/>
    <x v="18"/>
    <x v="6"/>
    <x v="1"/>
  </r>
  <r>
    <d v="2022-07-23T00:00:00"/>
    <s v="P0018"/>
    <n v="2"/>
    <x v="1"/>
    <x v="0"/>
    <n v="0"/>
    <x v="30"/>
    <x v="2"/>
    <x v="3"/>
    <n v="37"/>
    <x v="30"/>
    <n v="74"/>
    <n v="98.42"/>
    <x v="19"/>
    <x v="6"/>
    <x v="1"/>
  </r>
  <r>
    <d v="2022-07-24T00:00:00"/>
    <s v="P0006"/>
    <n v="14"/>
    <x v="2"/>
    <x v="1"/>
    <n v="0"/>
    <x v="15"/>
    <x v="3"/>
    <x v="1"/>
    <n v="75"/>
    <x v="15"/>
    <n v="1050"/>
    <n v="1197"/>
    <x v="27"/>
    <x v="6"/>
    <x v="1"/>
  </r>
  <r>
    <d v="2022-07-24T00:00:00"/>
    <s v="P0027"/>
    <n v="1"/>
    <x v="1"/>
    <x v="0"/>
    <n v="0"/>
    <x v="26"/>
    <x v="4"/>
    <x v="2"/>
    <n v="48"/>
    <x v="26"/>
    <n v="48"/>
    <n v="57.120000000000005"/>
    <x v="27"/>
    <x v="6"/>
    <x v="1"/>
  </r>
  <r>
    <d v="2022-07-25T00:00:00"/>
    <s v="P0044"/>
    <n v="2"/>
    <x v="2"/>
    <x v="1"/>
    <n v="0"/>
    <x v="11"/>
    <x v="1"/>
    <x v="1"/>
    <n v="76"/>
    <x v="11"/>
    <n v="152"/>
    <n v="164.16"/>
    <x v="11"/>
    <x v="6"/>
    <x v="1"/>
  </r>
  <r>
    <d v="2022-07-25T00:00:00"/>
    <s v="P0017"/>
    <n v="12"/>
    <x v="2"/>
    <x v="1"/>
    <n v="0"/>
    <x v="39"/>
    <x v="2"/>
    <x v="0"/>
    <n v="134"/>
    <x v="39"/>
    <n v="1608"/>
    <n v="1881.3600000000001"/>
    <x v="11"/>
    <x v="6"/>
    <x v="1"/>
  </r>
  <r>
    <d v="2022-07-25T00:00:00"/>
    <s v="P0003"/>
    <n v="13"/>
    <x v="1"/>
    <x v="1"/>
    <n v="0"/>
    <x v="6"/>
    <x v="3"/>
    <x v="1"/>
    <n v="71"/>
    <x v="6"/>
    <n v="923"/>
    <n v="1052.22"/>
    <x v="11"/>
    <x v="6"/>
    <x v="1"/>
  </r>
  <r>
    <d v="2022-07-26T00:00:00"/>
    <s v="P0003"/>
    <n v="10"/>
    <x v="1"/>
    <x v="0"/>
    <n v="0"/>
    <x v="6"/>
    <x v="3"/>
    <x v="1"/>
    <n v="71"/>
    <x v="6"/>
    <n v="710"/>
    <n v="809.4"/>
    <x v="12"/>
    <x v="6"/>
    <x v="1"/>
  </r>
  <r>
    <d v="2022-07-26T00:00:00"/>
    <s v="P0026"/>
    <n v="1"/>
    <x v="1"/>
    <x v="1"/>
    <n v="0"/>
    <x v="42"/>
    <x v="4"/>
    <x v="3"/>
    <n v="18"/>
    <x v="42"/>
    <n v="18"/>
    <n v="24.66"/>
    <x v="12"/>
    <x v="6"/>
    <x v="1"/>
  </r>
  <r>
    <d v="2022-08-03T00:00:00"/>
    <s v="P0012"/>
    <n v="5"/>
    <x v="2"/>
    <x v="1"/>
    <n v="0"/>
    <x v="35"/>
    <x v="2"/>
    <x v="1"/>
    <n v="73"/>
    <x v="35"/>
    <n v="365"/>
    <n v="470.85"/>
    <x v="2"/>
    <x v="7"/>
    <x v="1"/>
  </r>
  <r>
    <d v="2022-08-06T00:00:00"/>
    <s v="P0016"/>
    <n v="9"/>
    <x v="1"/>
    <x v="0"/>
    <n v="0"/>
    <x v="21"/>
    <x v="2"/>
    <x v="3"/>
    <n v="13"/>
    <x v="21"/>
    <n v="117"/>
    <n v="149.76"/>
    <x v="16"/>
    <x v="7"/>
    <x v="1"/>
  </r>
  <r>
    <d v="2022-08-08T00:00:00"/>
    <s v="P0016"/>
    <n v="2"/>
    <x v="2"/>
    <x v="0"/>
    <n v="0"/>
    <x v="21"/>
    <x v="2"/>
    <x v="3"/>
    <n v="13"/>
    <x v="21"/>
    <n v="26"/>
    <n v="33.28"/>
    <x v="21"/>
    <x v="7"/>
    <x v="1"/>
  </r>
  <r>
    <d v="2022-08-08T00:00:00"/>
    <s v="P0032"/>
    <n v="12"/>
    <x v="2"/>
    <x v="1"/>
    <n v="0"/>
    <x v="18"/>
    <x v="4"/>
    <x v="1"/>
    <n v="89"/>
    <x v="18"/>
    <n v="1068"/>
    <n v="1409.76"/>
    <x v="21"/>
    <x v="7"/>
    <x v="1"/>
  </r>
  <r>
    <d v="2022-08-08T00:00:00"/>
    <s v="P0021"/>
    <n v="11"/>
    <x v="2"/>
    <x v="1"/>
    <n v="0"/>
    <x v="32"/>
    <x v="0"/>
    <x v="0"/>
    <n v="126"/>
    <x v="32"/>
    <n v="1386"/>
    <n v="1787.9399999999998"/>
    <x v="21"/>
    <x v="7"/>
    <x v="1"/>
  </r>
  <r>
    <d v="2022-08-14T00:00:00"/>
    <s v="P0030"/>
    <n v="14"/>
    <x v="2"/>
    <x v="1"/>
    <n v="0"/>
    <x v="28"/>
    <x v="4"/>
    <x v="0"/>
    <n v="148"/>
    <x v="28"/>
    <n v="2072"/>
    <n v="2817.92"/>
    <x v="29"/>
    <x v="7"/>
    <x v="1"/>
  </r>
  <r>
    <d v="2022-08-15T00:00:00"/>
    <s v="P0011"/>
    <n v="10"/>
    <x v="0"/>
    <x v="1"/>
    <n v="0"/>
    <x v="31"/>
    <x v="2"/>
    <x v="2"/>
    <n v="44"/>
    <x v="31"/>
    <n v="440"/>
    <n v="484"/>
    <x v="17"/>
    <x v="7"/>
    <x v="1"/>
  </r>
  <r>
    <d v="2022-08-15T00:00:00"/>
    <s v="P0015"/>
    <n v="7"/>
    <x v="2"/>
    <x v="0"/>
    <n v="0"/>
    <x v="27"/>
    <x v="2"/>
    <x v="3"/>
    <n v="12"/>
    <x v="27"/>
    <n v="84"/>
    <n v="110.03999999999999"/>
    <x v="17"/>
    <x v="7"/>
    <x v="1"/>
  </r>
  <r>
    <d v="2022-08-18T00:00:00"/>
    <s v="P0029"/>
    <n v="8"/>
    <x v="1"/>
    <x v="0"/>
    <n v="0"/>
    <x v="19"/>
    <x v="4"/>
    <x v="2"/>
    <n v="47"/>
    <x v="19"/>
    <n v="376"/>
    <n v="424.88"/>
    <x v="7"/>
    <x v="7"/>
    <x v="1"/>
  </r>
  <r>
    <d v="2022-08-18T00:00:00"/>
    <s v="P0010"/>
    <n v="2"/>
    <x v="1"/>
    <x v="1"/>
    <n v="0"/>
    <x v="20"/>
    <x v="2"/>
    <x v="0"/>
    <n v="148"/>
    <x v="20"/>
    <n v="296"/>
    <n v="328.56"/>
    <x v="7"/>
    <x v="7"/>
    <x v="1"/>
  </r>
  <r>
    <d v="2022-08-19T00:00:00"/>
    <s v="P0007"/>
    <n v="3"/>
    <x v="1"/>
    <x v="0"/>
    <n v="0"/>
    <x v="36"/>
    <x v="3"/>
    <x v="2"/>
    <n v="43"/>
    <x v="36"/>
    <n v="129"/>
    <n v="143.19"/>
    <x v="8"/>
    <x v="7"/>
    <x v="1"/>
  </r>
  <r>
    <d v="2022-08-20T00:00:00"/>
    <s v="P0023"/>
    <n v="13"/>
    <x v="2"/>
    <x v="0"/>
    <n v="0"/>
    <x v="12"/>
    <x v="0"/>
    <x v="0"/>
    <n v="141"/>
    <x v="12"/>
    <n v="1833"/>
    <n v="1942.98"/>
    <x v="9"/>
    <x v="7"/>
    <x v="1"/>
  </r>
  <r>
    <d v="2022-08-20T00:00:00"/>
    <s v="P0033"/>
    <n v="14"/>
    <x v="2"/>
    <x v="0"/>
    <n v="0"/>
    <x v="38"/>
    <x v="4"/>
    <x v="1"/>
    <n v="95"/>
    <x v="38"/>
    <n v="1330"/>
    <n v="1675.8"/>
    <x v="9"/>
    <x v="7"/>
    <x v="1"/>
  </r>
  <r>
    <d v="2022-08-21T00:00:00"/>
    <s v="P0016"/>
    <n v="4"/>
    <x v="2"/>
    <x v="0"/>
    <n v="0"/>
    <x v="21"/>
    <x v="2"/>
    <x v="3"/>
    <n v="13"/>
    <x v="21"/>
    <n v="52"/>
    <n v="66.56"/>
    <x v="10"/>
    <x v="7"/>
    <x v="1"/>
  </r>
  <r>
    <d v="2022-08-23T00:00:00"/>
    <s v="P0044"/>
    <n v="11"/>
    <x v="1"/>
    <x v="0"/>
    <n v="0"/>
    <x v="11"/>
    <x v="1"/>
    <x v="1"/>
    <n v="76"/>
    <x v="11"/>
    <n v="836"/>
    <n v="902.88"/>
    <x v="19"/>
    <x v="7"/>
    <x v="1"/>
  </r>
  <r>
    <d v="2022-08-23T00:00:00"/>
    <s v="P0029"/>
    <n v="14"/>
    <x v="2"/>
    <x v="1"/>
    <n v="0"/>
    <x v="19"/>
    <x v="4"/>
    <x v="2"/>
    <n v="47"/>
    <x v="19"/>
    <n v="658"/>
    <n v="743.54"/>
    <x v="19"/>
    <x v="7"/>
    <x v="1"/>
  </r>
  <r>
    <d v="2022-08-24T00:00:00"/>
    <s v="P0005"/>
    <n v="5"/>
    <x v="2"/>
    <x v="1"/>
    <n v="0"/>
    <x v="24"/>
    <x v="3"/>
    <x v="0"/>
    <n v="133"/>
    <x v="24"/>
    <n v="665"/>
    <n v="778.05000000000007"/>
    <x v="27"/>
    <x v="7"/>
    <x v="1"/>
  </r>
  <r>
    <d v="2022-08-26T00:00:00"/>
    <s v="P0019"/>
    <n v="13"/>
    <x v="0"/>
    <x v="1"/>
    <n v="0"/>
    <x v="40"/>
    <x v="2"/>
    <x v="0"/>
    <n v="150"/>
    <x v="40"/>
    <n v="1950"/>
    <n v="2730"/>
    <x v="12"/>
    <x v="7"/>
    <x v="1"/>
  </r>
  <r>
    <d v="2022-08-26T00:00:00"/>
    <s v="P0037"/>
    <n v="8"/>
    <x v="1"/>
    <x v="0"/>
    <n v="0"/>
    <x v="8"/>
    <x v="1"/>
    <x v="1"/>
    <n v="67"/>
    <x v="8"/>
    <n v="536"/>
    <n v="686.08"/>
    <x v="12"/>
    <x v="7"/>
    <x v="1"/>
  </r>
  <r>
    <d v="2022-08-27T00:00:00"/>
    <s v="P0039"/>
    <n v="15"/>
    <x v="0"/>
    <x v="0"/>
    <n v="0"/>
    <x v="34"/>
    <x v="1"/>
    <x v="3"/>
    <n v="37"/>
    <x v="34"/>
    <n v="555"/>
    <n v="638.25"/>
    <x v="13"/>
    <x v="7"/>
    <x v="1"/>
  </r>
  <r>
    <d v="2022-08-28T00:00:00"/>
    <s v="P0005"/>
    <n v="9"/>
    <x v="1"/>
    <x v="0"/>
    <n v="0"/>
    <x v="24"/>
    <x v="3"/>
    <x v="0"/>
    <n v="133"/>
    <x v="24"/>
    <n v="1197"/>
    <n v="1400.4900000000002"/>
    <x v="14"/>
    <x v="7"/>
    <x v="1"/>
  </r>
  <r>
    <d v="2022-08-28T00:00:00"/>
    <s v="P0039"/>
    <n v="5"/>
    <x v="2"/>
    <x v="0"/>
    <n v="0"/>
    <x v="34"/>
    <x v="1"/>
    <x v="3"/>
    <n v="37"/>
    <x v="34"/>
    <n v="185"/>
    <n v="212.75"/>
    <x v="14"/>
    <x v="7"/>
    <x v="1"/>
  </r>
  <r>
    <d v="2022-08-30T00:00:00"/>
    <s v="P0006"/>
    <n v="6"/>
    <x v="1"/>
    <x v="1"/>
    <n v="0"/>
    <x v="15"/>
    <x v="3"/>
    <x v="1"/>
    <n v="75"/>
    <x v="15"/>
    <n v="450"/>
    <n v="513"/>
    <x v="24"/>
    <x v="7"/>
    <x v="1"/>
  </r>
  <r>
    <d v="2022-08-30T00:00:00"/>
    <s v="P0043"/>
    <n v="6"/>
    <x v="2"/>
    <x v="1"/>
    <n v="0"/>
    <x v="23"/>
    <x v="1"/>
    <x v="1"/>
    <n v="67"/>
    <x v="23"/>
    <n v="402"/>
    <n v="498.48"/>
    <x v="24"/>
    <x v="7"/>
    <x v="1"/>
  </r>
  <r>
    <d v="2022-08-30T00:00:00"/>
    <s v="P0025"/>
    <n v="5"/>
    <x v="2"/>
    <x v="1"/>
    <n v="0"/>
    <x v="7"/>
    <x v="0"/>
    <x v="3"/>
    <n v="7"/>
    <x v="7"/>
    <n v="35"/>
    <n v="41.65"/>
    <x v="24"/>
    <x v="7"/>
    <x v="1"/>
  </r>
  <r>
    <d v="2022-08-31T00:00:00"/>
    <s v="P0015"/>
    <n v="13"/>
    <x v="2"/>
    <x v="1"/>
    <n v="0"/>
    <x v="27"/>
    <x v="2"/>
    <x v="3"/>
    <n v="12"/>
    <x v="27"/>
    <n v="156"/>
    <n v="204.35999999999999"/>
    <x v="25"/>
    <x v="7"/>
    <x v="1"/>
  </r>
  <r>
    <d v="2022-09-04T00:00:00"/>
    <s v="P0002"/>
    <n v="1"/>
    <x v="2"/>
    <x v="1"/>
    <n v="0"/>
    <x v="29"/>
    <x v="3"/>
    <x v="1"/>
    <n v="105"/>
    <x v="29"/>
    <n v="105"/>
    <n v="142.80000000000001"/>
    <x v="3"/>
    <x v="8"/>
    <x v="1"/>
  </r>
  <r>
    <d v="2022-09-06T00:00:00"/>
    <s v="P0005"/>
    <n v="12"/>
    <x v="0"/>
    <x v="0"/>
    <n v="0"/>
    <x v="24"/>
    <x v="3"/>
    <x v="0"/>
    <n v="133"/>
    <x v="24"/>
    <n v="1596"/>
    <n v="1867.3200000000002"/>
    <x v="16"/>
    <x v="8"/>
    <x v="1"/>
  </r>
  <r>
    <d v="2022-09-09T00:00:00"/>
    <s v="P0041"/>
    <n v="9"/>
    <x v="2"/>
    <x v="0"/>
    <n v="0"/>
    <x v="41"/>
    <x v="1"/>
    <x v="0"/>
    <n v="138"/>
    <x v="41"/>
    <n v="1242"/>
    <n v="1564.92"/>
    <x v="4"/>
    <x v="8"/>
    <x v="1"/>
  </r>
  <r>
    <d v="2022-09-09T00:00:00"/>
    <s v="P0003"/>
    <n v="3"/>
    <x v="2"/>
    <x v="0"/>
    <n v="0"/>
    <x v="6"/>
    <x v="3"/>
    <x v="1"/>
    <n v="71"/>
    <x v="6"/>
    <n v="213"/>
    <n v="242.82"/>
    <x v="4"/>
    <x v="8"/>
    <x v="1"/>
  </r>
  <r>
    <d v="2022-09-10T00:00:00"/>
    <s v="P0035"/>
    <n v="15"/>
    <x v="1"/>
    <x v="1"/>
    <n v="0"/>
    <x v="4"/>
    <x v="4"/>
    <x v="3"/>
    <n v="5"/>
    <x v="4"/>
    <n v="75"/>
    <n v="100.5"/>
    <x v="26"/>
    <x v="8"/>
    <x v="1"/>
  </r>
  <r>
    <d v="2022-09-10T00:00:00"/>
    <s v="P0038"/>
    <n v="4"/>
    <x v="2"/>
    <x v="1"/>
    <n v="0"/>
    <x v="1"/>
    <x v="1"/>
    <x v="1"/>
    <n v="72"/>
    <x v="1"/>
    <n v="288"/>
    <n v="319.68"/>
    <x v="26"/>
    <x v="8"/>
    <x v="1"/>
  </r>
  <r>
    <d v="2022-09-14T00:00:00"/>
    <s v="P0029"/>
    <n v="3"/>
    <x v="2"/>
    <x v="1"/>
    <n v="0"/>
    <x v="19"/>
    <x v="4"/>
    <x v="2"/>
    <n v="47"/>
    <x v="19"/>
    <n v="141"/>
    <n v="159.32999999999998"/>
    <x v="29"/>
    <x v="8"/>
    <x v="1"/>
  </r>
  <r>
    <d v="2022-09-15T00:00:00"/>
    <s v="P0037"/>
    <n v="15"/>
    <x v="1"/>
    <x v="0"/>
    <n v="0"/>
    <x v="8"/>
    <x v="1"/>
    <x v="1"/>
    <n v="67"/>
    <x v="8"/>
    <n v="1005"/>
    <n v="1286.4000000000001"/>
    <x v="17"/>
    <x v="8"/>
    <x v="1"/>
  </r>
  <r>
    <d v="2022-09-18T00:00:00"/>
    <s v="P0026"/>
    <n v="14"/>
    <x v="1"/>
    <x v="1"/>
    <n v="0"/>
    <x v="42"/>
    <x v="4"/>
    <x v="3"/>
    <n v="18"/>
    <x v="42"/>
    <n v="252"/>
    <n v="345.24"/>
    <x v="7"/>
    <x v="8"/>
    <x v="1"/>
  </r>
  <r>
    <d v="2022-09-19T00:00:00"/>
    <s v="P0033"/>
    <n v="8"/>
    <x v="0"/>
    <x v="1"/>
    <n v="0"/>
    <x v="38"/>
    <x v="4"/>
    <x v="1"/>
    <n v="95"/>
    <x v="38"/>
    <n v="760"/>
    <n v="957.6"/>
    <x v="8"/>
    <x v="8"/>
    <x v="1"/>
  </r>
  <r>
    <d v="2022-09-20T00:00:00"/>
    <s v="P0033"/>
    <n v="6"/>
    <x v="2"/>
    <x v="0"/>
    <n v="0"/>
    <x v="38"/>
    <x v="4"/>
    <x v="1"/>
    <n v="95"/>
    <x v="38"/>
    <n v="570"/>
    <n v="718.2"/>
    <x v="9"/>
    <x v="8"/>
    <x v="1"/>
  </r>
  <r>
    <d v="2022-09-20T00:00:00"/>
    <s v="P0001"/>
    <n v="10"/>
    <x v="2"/>
    <x v="0"/>
    <n v="0"/>
    <x v="16"/>
    <x v="3"/>
    <x v="1"/>
    <n v="98"/>
    <x v="16"/>
    <n v="980"/>
    <n v="1038.8"/>
    <x v="9"/>
    <x v="8"/>
    <x v="1"/>
  </r>
  <r>
    <d v="2022-09-21T00:00:00"/>
    <s v="P0018"/>
    <n v="14"/>
    <x v="1"/>
    <x v="0"/>
    <n v="0"/>
    <x v="30"/>
    <x v="2"/>
    <x v="3"/>
    <n v="37"/>
    <x v="30"/>
    <n v="518"/>
    <n v="688.94"/>
    <x v="10"/>
    <x v="8"/>
    <x v="1"/>
  </r>
  <r>
    <d v="2022-09-21T00:00:00"/>
    <s v="P0026"/>
    <n v="5"/>
    <x v="2"/>
    <x v="1"/>
    <n v="0"/>
    <x v="42"/>
    <x v="4"/>
    <x v="3"/>
    <n v="18"/>
    <x v="42"/>
    <n v="90"/>
    <n v="123.3"/>
    <x v="10"/>
    <x v="8"/>
    <x v="1"/>
  </r>
  <r>
    <d v="2022-09-22T00:00:00"/>
    <s v="P0043"/>
    <n v="12"/>
    <x v="1"/>
    <x v="0"/>
    <n v="0"/>
    <x v="23"/>
    <x v="1"/>
    <x v="1"/>
    <n v="67"/>
    <x v="23"/>
    <n v="804"/>
    <n v="996.96"/>
    <x v="18"/>
    <x v="8"/>
    <x v="1"/>
  </r>
  <r>
    <d v="2022-09-23T00:00:00"/>
    <s v="P0012"/>
    <n v="12"/>
    <x v="2"/>
    <x v="0"/>
    <n v="0"/>
    <x v="35"/>
    <x v="2"/>
    <x v="1"/>
    <n v="73"/>
    <x v="35"/>
    <n v="876"/>
    <n v="1130.04"/>
    <x v="19"/>
    <x v="8"/>
    <x v="1"/>
  </r>
  <r>
    <d v="2022-09-24T00:00:00"/>
    <s v="P0032"/>
    <n v="14"/>
    <x v="2"/>
    <x v="0"/>
    <n v="0"/>
    <x v="18"/>
    <x v="4"/>
    <x v="1"/>
    <n v="89"/>
    <x v="18"/>
    <n v="1246"/>
    <n v="1644.72"/>
    <x v="27"/>
    <x v="8"/>
    <x v="1"/>
  </r>
  <r>
    <d v="2022-09-24T00:00:00"/>
    <s v="P0032"/>
    <n v="8"/>
    <x v="2"/>
    <x v="1"/>
    <n v="0"/>
    <x v="18"/>
    <x v="4"/>
    <x v="1"/>
    <n v="89"/>
    <x v="18"/>
    <n v="712"/>
    <n v="939.84"/>
    <x v="27"/>
    <x v="8"/>
    <x v="1"/>
  </r>
  <r>
    <d v="2022-09-27T00:00:00"/>
    <s v="P0036"/>
    <n v="4"/>
    <x v="2"/>
    <x v="1"/>
    <n v="0"/>
    <x v="43"/>
    <x v="4"/>
    <x v="1"/>
    <n v="90"/>
    <x v="43"/>
    <n v="360"/>
    <n v="385.2"/>
    <x v="13"/>
    <x v="8"/>
    <x v="1"/>
  </r>
  <r>
    <d v="2022-09-27T00:00:00"/>
    <s v="P0044"/>
    <n v="9"/>
    <x v="2"/>
    <x v="1"/>
    <n v="0"/>
    <x v="11"/>
    <x v="1"/>
    <x v="1"/>
    <n v="76"/>
    <x v="11"/>
    <n v="684"/>
    <n v="738.72"/>
    <x v="13"/>
    <x v="8"/>
    <x v="1"/>
  </r>
  <r>
    <d v="2022-09-27T00:00:00"/>
    <s v="P0038"/>
    <n v="3"/>
    <x v="0"/>
    <x v="1"/>
    <n v="0"/>
    <x v="1"/>
    <x v="1"/>
    <x v="1"/>
    <n v="72"/>
    <x v="1"/>
    <n v="216"/>
    <n v="239.76"/>
    <x v="13"/>
    <x v="8"/>
    <x v="1"/>
  </r>
  <r>
    <d v="2022-09-29T00:00:00"/>
    <s v="P0034"/>
    <n v="13"/>
    <x v="2"/>
    <x v="0"/>
    <n v="0"/>
    <x v="13"/>
    <x v="4"/>
    <x v="2"/>
    <n v="55"/>
    <x v="13"/>
    <n v="715"/>
    <n v="757.9"/>
    <x v="28"/>
    <x v="8"/>
    <x v="1"/>
  </r>
  <r>
    <d v="2022-10-03T00:00:00"/>
    <s v="P0011"/>
    <n v="5"/>
    <x v="2"/>
    <x v="1"/>
    <n v="0"/>
    <x v="31"/>
    <x v="2"/>
    <x v="2"/>
    <n v="44"/>
    <x v="31"/>
    <n v="220"/>
    <n v="242"/>
    <x v="2"/>
    <x v="9"/>
    <x v="1"/>
  </r>
  <r>
    <d v="2022-10-04T00:00:00"/>
    <s v="P0007"/>
    <n v="15"/>
    <x v="2"/>
    <x v="0"/>
    <n v="0"/>
    <x v="36"/>
    <x v="3"/>
    <x v="2"/>
    <n v="43"/>
    <x v="36"/>
    <n v="645"/>
    <n v="715.95"/>
    <x v="3"/>
    <x v="9"/>
    <x v="1"/>
  </r>
  <r>
    <d v="2022-10-06T00:00:00"/>
    <s v="P0035"/>
    <n v="1"/>
    <x v="2"/>
    <x v="0"/>
    <n v="0"/>
    <x v="4"/>
    <x v="4"/>
    <x v="3"/>
    <n v="5"/>
    <x v="4"/>
    <n v="5"/>
    <n v="6.7"/>
    <x v="16"/>
    <x v="9"/>
    <x v="1"/>
  </r>
  <r>
    <d v="2022-10-09T00:00:00"/>
    <s v="P0038"/>
    <n v="14"/>
    <x v="1"/>
    <x v="0"/>
    <n v="0"/>
    <x v="1"/>
    <x v="1"/>
    <x v="1"/>
    <n v="72"/>
    <x v="1"/>
    <n v="1008"/>
    <n v="1118.8800000000001"/>
    <x v="4"/>
    <x v="9"/>
    <x v="1"/>
  </r>
  <r>
    <d v="2022-10-10T00:00:00"/>
    <s v="P0019"/>
    <n v="9"/>
    <x v="2"/>
    <x v="0"/>
    <n v="0"/>
    <x v="40"/>
    <x v="2"/>
    <x v="0"/>
    <n v="150"/>
    <x v="40"/>
    <n v="1350"/>
    <n v="1890"/>
    <x v="26"/>
    <x v="9"/>
    <x v="1"/>
  </r>
  <r>
    <d v="2022-10-10T00:00:00"/>
    <s v="P0044"/>
    <n v="12"/>
    <x v="1"/>
    <x v="0"/>
    <n v="0"/>
    <x v="11"/>
    <x v="1"/>
    <x v="1"/>
    <n v="76"/>
    <x v="11"/>
    <n v="912"/>
    <n v="984.96"/>
    <x v="26"/>
    <x v="9"/>
    <x v="1"/>
  </r>
  <r>
    <d v="2022-10-11T00:00:00"/>
    <s v="P0008"/>
    <n v="10"/>
    <x v="2"/>
    <x v="0"/>
    <n v="0"/>
    <x v="25"/>
    <x v="3"/>
    <x v="1"/>
    <n v="83"/>
    <x v="25"/>
    <n v="830"/>
    <n v="946.2"/>
    <x v="5"/>
    <x v="9"/>
    <x v="1"/>
  </r>
  <r>
    <d v="2022-10-13T00:00:00"/>
    <s v="P0002"/>
    <n v="15"/>
    <x v="1"/>
    <x v="0"/>
    <n v="0"/>
    <x v="29"/>
    <x v="3"/>
    <x v="1"/>
    <n v="105"/>
    <x v="29"/>
    <n v="1575"/>
    <n v="2142"/>
    <x v="22"/>
    <x v="9"/>
    <x v="1"/>
  </r>
  <r>
    <d v="2022-10-14T00:00:00"/>
    <s v="P0044"/>
    <n v="15"/>
    <x v="0"/>
    <x v="0"/>
    <n v="0"/>
    <x v="11"/>
    <x v="1"/>
    <x v="1"/>
    <n v="76"/>
    <x v="11"/>
    <n v="1140"/>
    <n v="1231.2"/>
    <x v="29"/>
    <x v="9"/>
    <x v="1"/>
  </r>
  <r>
    <d v="2022-10-15T00:00:00"/>
    <s v="P0015"/>
    <n v="10"/>
    <x v="2"/>
    <x v="1"/>
    <n v="0"/>
    <x v="27"/>
    <x v="2"/>
    <x v="3"/>
    <n v="12"/>
    <x v="27"/>
    <n v="120"/>
    <n v="157.19999999999999"/>
    <x v="17"/>
    <x v="9"/>
    <x v="1"/>
  </r>
  <r>
    <d v="2022-10-16T00:00:00"/>
    <s v="P0036"/>
    <n v="3"/>
    <x v="1"/>
    <x v="0"/>
    <n v="0"/>
    <x v="43"/>
    <x v="4"/>
    <x v="1"/>
    <n v="90"/>
    <x v="43"/>
    <n v="270"/>
    <n v="288.89999999999998"/>
    <x v="23"/>
    <x v="9"/>
    <x v="1"/>
  </r>
  <r>
    <d v="2022-10-23T00:00:00"/>
    <s v="P0024"/>
    <n v="14"/>
    <x v="1"/>
    <x v="1"/>
    <n v="0"/>
    <x v="0"/>
    <x v="0"/>
    <x v="0"/>
    <n v="144"/>
    <x v="0"/>
    <n v="2016"/>
    <n v="2197.44"/>
    <x v="19"/>
    <x v="9"/>
    <x v="1"/>
  </r>
  <r>
    <d v="2022-10-30T00:00:00"/>
    <s v="P0042"/>
    <n v="3"/>
    <x v="2"/>
    <x v="1"/>
    <n v="0"/>
    <x v="10"/>
    <x v="1"/>
    <x v="0"/>
    <n v="120"/>
    <x v="10"/>
    <n v="360"/>
    <n v="486"/>
    <x v="24"/>
    <x v="9"/>
    <x v="1"/>
  </r>
  <r>
    <d v="2022-10-31T00:00:00"/>
    <s v="P0038"/>
    <n v="8"/>
    <x v="2"/>
    <x v="0"/>
    <n v="0"/>
    <x v="1"/>
    <x v="1"/>
    <x v="1"/>
    <n v="72"/>
    <x v="1"/>
    <n v="576"/>
    <n v="639.36"/>
    <x v="25"/>
    <x v="9"/>
    <x v="1"/>
  </r>
  <r>
    <d v="2022-11-01T00:00:00"/>
    <s v="P0012"/>
    <n v="15"/>
    <x v="0"/>
    <x v="0"/>
    <n v="0"/>
    <x v="35"/>
    <x v="2"/>
    <x v="1"/>
    <n v="73"/>
    <x v="35"/>
    <n v="1095"/>
    <n v="1412.55"/>
    <x v="0"/>
    <x v="10"/>
    <x v="1"/>
  </r>
  <r>
    <d v="2022-11-02T00:00:00"/>
    <s v="P0015"/>
    <n v="15"/>
    <x v="0"/>
    <x v="1"/>
    <n v="0"/>
    <x v="27"/>
    <x v="2"/>
    <x v="3"/>
    <n v="12"/>
    <x v="27"/>
    <n v="180"/>
    <n v="235.79999999999998"/>
    <x v="1"/>
    <x v="10"/>
    <x v="1"/>
  </r>
  <r>
    <d v="2022-11-02T00:00:00"/>
    <s v="P0030"/>
    <n v="15"/>
    <x v="2"/>
    <x v="1"/>
    <n v="0"/>
    <x v="28"/>
    <x v="4"/>
    <x v="0"/>
    <n v="148"/>
    <x v="28"/>
    <n v="2220"/>
    <n v="3019.2"/>
    <x v="1"/>
    <x v="10"/>
    <x v="1"/>
  </r>
  <r>
    <d v="2022-11-02T00:00:00"/>
    <s v="P0035"/>
    <n v="5"/>
    <x v="2"/>
    <x v="1"/>
    <n v="0"/>
    <x v="4"/>
    <x v="4"/>
    <x v="3"/>
    <n v="5"/>
    <x v="4"/>
    <n v="25"/>
    <n v="33.5"/>
    <x v="1"/>
    <x v="10"/>
    <x v="1"/>
  </r>
  <r>
    <d v="2022-11-03T00:00:00"/>
    <s v="P0020"/>
    <n v="11"/>
    <x v="1"/>
    <x v="0"/>
    <n v="0"/>
    <x v="14"/>
    <x v="0"/>
    <x v="2"/>
    <n v="61"/>
    <x v="14"/>
    <n v="671"/>
    <n v="838.75"/>
    <x v="2"/>
    <x v="10"/>
    <x v="1"/>
  </r>
  <r>
    <d v="2022-11-04T00:00:00"/>
    <s v="P0008"/>
    <n v="10"/>
    <x v="2"/>
    <x v="0"/>
    <n v="0"/>
    <x v="25"/>
    <x v="3"/>
    <x v="1"/>
    <n v="83"/>
    <x v="25"/>
    <n v="830"/>
    <n v="946.2"/>
    <x v="3"/>
    <x v="10"/>
    <x v="1"/>
  </r>
  <r>
    <d v="2022-11-05T00:00:00"/>
    <s v="P0019"/>
    <n v="15"/>
    <x v="2"/>
    <x v="1"/>
    <n v="0"/>
    <x v="40"/>
    <x v="2"/>
    <x v="0"/>
    <n v="150"/>
    <x v="40"/>
    <n v="2250"/>
    <n v="3150"/>
    <x v="15"/>
    <x v="10"/>
    <x v="1"/>
  </r>
  <r>
    <d v="2022-11-06T00:00:00"/>
    <s v="P0043"/>
    <n v="13"/>
    <x v="2"/>
    <x v="1"/>
    <n v="0"/>
    <x v="23"/>
    <x v="1"/>
    <x v="1"/>
    <n v="67"/>
    <x v="23"/>
    <n v="871"/>
    <n v="1080.04"/>
    <x v="16"/>
    <x v="10"/>
    <x v="1"/>
  </r>
  <r>
    <d v="2022-11-06T00:00:00"/>
    <s v="P0015"/>
    <n v="13"/>
    <x v="1"/>
    <x v="0"/>
    <n v="0"/>
    <x v="27"/>
    <x v="2"/>
    <x v="3"/>
    <n v="12"/>
    <x v="27"/>
    <n v="156"/>
    <n v="204.35999999999999"/>
    <x v="16"/>
    <x v="10"/>
    <x v="1"/>
  </r>
  <r>
    <d v="2022-11-06T00:00:00"/>
    <s v="P0042"/>
    <n v="13"/>
    <x v="2"/>
    <x v="1"/>
    <n v="0"/>
    <x v="10"/>
    <x v="1"/>
    <x v="0"/>
    <n v="120"/>
    <x v="10"/>
    <n v="1560"/>
    <n v="2106"/>
    <x v="16"/>
    <x v="10"/>
    <x v="1"/>
  </r>
  <r>
    <d v="2022-11-07T00:00:00"/>
    <s v="P0040"/>
    <n v="13"/>
    <x v="1"/>
    <x v="1"/>
    <n v="0"/>
    <x v="17"/>
    <x v="1"/>
    <x v="1"/>
    <n v="90"/>
    <x v="17"/>
    <n v="1170"/>
    <n v="1497.6000000000001"/>
    <x v="20"/>
    <x v="10"/>
    <x v="1"/>
  </r>
  <r>
    <d v="2022-11-08T00:00:00"/>
    <s v="P0036"/>
    <n v="11"/>
    <x v="0"/>
    <x v="1"/>
    <n v="0"/>
    <x v="43"/>
    <x v="4"/>
    <x v="1"/>
    <n v="90"/>
    <x v="43"/>
    <n v="990"/>
    <n v="1059.3"/>
    <x v="21"/>
    <x v="10"/>
    <x v="1"/>
  </r>
  <r>
    <d v="2022-11-08T00:00:00"/>
    <s v="P0019"/>
    <n v="10"/>
    <x v="0"/>
    <x v="0"/>
    <n v="0"/>
    <x v="40"/>
    <x v="2"/>
    <x v="0"/>
    <n v="150"/>
    <x v="40"/>
    <n v="1500"/>
    <n v="2100"/>
    <x v="21"/>
    <x v="10"/>
    <x v="1"/>
  </r>
  <r>
    <d v="2022-11-09T00:00:00"/>
    <s v="P0027"/>
    <n v="8"/>
    <x v="1"/>
    <x v="1"/>
    <n v="0"/>
    <x v="26"/>
    <x v="4"/>
    <x v="2"/>
    <n v="48"/>
    <x v="26"/>
    <n v="384"/>
    <n v="456.96000000000004"/>
    <x v="4"/>
    <x v="10"/>
    <x v="1"/>
  </r>
  <r>
    <d v="2022-11-10T00:00:00"/>
    <s v="P0018"/>
    <n v="7"/>
    <x v="2"/>
    <x v="0"/>
    <n v="0"/>
    <x v="30"/>
    <x v="2"/>
    <x v="3"/>
    <n v="37"/>
    <x v="30"/>
    <n v="259"/>
    <n v="344.47"/>
    <x v="26"/>
    <x v="10"/>
    <x v="1"/>
  </r>
  <r>
    <d v="2022-11-13T00:00:00"/>
    <s v="P0027"/>
    <n v="10"/>
    <x v="0"/>
    <x v="1"/>
    <n v="0"/>
    <x v="26"/>
    <x v="4"/>
    <x v="2"/>
    <n v="48"/>
    <x v="26"/>
    <n v="480"/>
    <n v="571.20000000000005"/>
    <x v="22"/>
    <x v="10"/>
    <x v="1"/>
  </r>
  <r>
    <d v="2022-11-14T00:00:00"/>
    <s v="P0002"/>
    <n v="1"/>
    <x v="2"/>
    <x v="1"/>
    <n v="0"/>
    <x v="29"/>
    <x v="3"/>
    <x v="1"/>
    <n v="105"/>
    <x v="29"/>
    <n v="105"/>
    <n v="142.80000000000001"/>
    <x v="29"/>
    <x v="10"/>
    <x v="1"/>
  </r>
  <r>
    <d v="2022-11-15T00:00:00"/>
    <s v="P0012"/>
    <n v="14"/>
    <x v="2"/>
    <x v="1"/>
    <n v="0"/>
    <x v="35"/>
    <x v="2"/>
    <x v="1"/>
    <n v="73"/>
    <x v="35"/>
    <n v="1022"/>
    <n v="1318.38"/>
    <x v="17"/>
    <x v="10"/>
    <x v="1"/>
  </r>
  <r>
    <d v="2022-11-16T00:00:00"/>
    <s v="P0017"/>
    <n v="8"/>
    <x v="1"/>
    <x v="0"/>
    <n v="0"/>
    <x v="39"/>
    <x v="2"/>
    <x v="0"/>
    <n v="134"/>
    <x v="39"/>
    <n v="1072"/>
    <n v="1254.24"/>
    <x v="23"/>
    <x v="10"/>
    <x v="1"/>
  </r>
  <r>
    <d v="2022-11-18T00:00:00"/>
    <s v="P0034"/>
    <n v="8"/>
    <x v="2"/>
    <x v="1"/>
    <n v="0"/>
    <x v="13"/>
    <x v="4"/>
    <x v="2"/>
    <n v="55"/>
    <x v="13"/>
    <n v="440"/>
    <n v="466.4"/>
    <x v="7"/>
    <x v="10"/>
    <x v="1"/>
  </r>
  <r>
    <d v="2022-11-21T00:00:00"/>
    <s v="P0020"/>
    <n v="6"/>
    <x v="2"/>
    <x v="1"/>
    <n v="0"/>
    <x v="14"/>
    <x v="0"/>
    <x v="2"/>
    <n v="61"/>
    <x v="14"/>
    <n v="366"/>
    <n v="457.5"/>
    <x v="10"/>
    <x v="10"/>
    <x v="1"/>
  </r>
  <r>
    <d v="2022-11-23T00:00:00"/>
    <s v="P0036"/>
    <n v="12"/>
    <x v="1"/>
    <x v="0"/>
    <n v="0"/>
    <x v="43"/>
    <x v="4"/>
    <x v="1"/>
    <n v="90"/>
    <x v="43"/>
    <n v="1080"/>
    <n v="1155.5999999999999"/>
    <x v="19"/>
    <x v="10"/>
    <x v="1"/>
  </r>
  <r>
    <d v="2022-11-25T00:00:00"/>
    <s v="P0004"/>
    <n v="5"/>
    <x v="2"/>
    <x v="1"/>
    <n v="0"/>
    <x v="3"/>
    <x v="3"/>
    <x v="2"/>
    <n v="44"/>
    <x v="3"/>
    <n v="220"/>
    <n v="244.20000000000002"/>
    <x v="11"/>
    <x v="10"/>
    <x v="1"/>
  </r>
  <r>
    <d v="2022-11-26T00:00:00"/>
    <s v="P0032"/>
    <n v="5"/>
    <x v="2"/>
    <x v="0"/>
    <n v="0"/>
    <x v="18"/>
    <x v="4"/>
    <x v="1"/>
    <n v="89"/>
    <x v="18"/>
    <n v="445"/>
    <n v="587.4"/>
    <x v="12"/>
    <x v="10"/>
    <x v="1"/>
  </r>
  <r>
    <d v="2022-11-27T00:00:00"/>
    <s v="P0034"/>
    <n v="15"/>
    <x v="2"/>
    <x v="0"/>
    <n v="0"/>
    <x v="13"/>
    <x v="4"/>
    <x v="2"/>
    <n v="55"/>
    <x v="13"/>
    <n v="825"/>
    <n v="874.5"/>
    <x v="13"/>
    <x v="10"/>
    <x v="1"/>
  </r>
  <r>
    <d v="2022-11-28T00:00:00"/>
    <s v="P0031"/>
    <n v="8"/>
    <x v="2"/>
    <x v="1"/>
    <n v="0"/>
    <x v="5"/>
    <x v="4"/>
    <x v="1"/>
    <n v="93"/>
    <x v="5"/>
    <n v="744"/>
    <n v="833.28"/>
    <x v="14"/>
    <x v="10"/>
    <x v="1"/>
  </r>
  <r>
    <d v="2022-11-30T00:00:00"/>
    <s v="P0015"/>
    <n v="2"/>
    <x v="2"/>
    <x v="0"/>
    <n v="0"/>
    <x v="27"/>
    <x v="2"/>
    <x v="3"/>
    <n v="12"/>
    <x v="27"/>
    <n v="24"/>
    <n v="31.439999999999998"/>
    <x v="24"/>
    <x v="10"/>
    <x v="1"/>
  </r>
  <r>
    <d v="2022-12-03T00:00:00"/>
    <s v="P0028"/>
    <n v="5"/>
    <x v="0"/>
    <x v="1"/>
    <n v="0"/>
    <x v="33"/>
    <x v="4"/>
    <x v="3"/>
    <n v="37"/>
    <x v="33"/>
    <n v="185"/>
    <n v="209.05"/>
    <x v="2"/>
    <x v="11"/>
    <x v="1"/>
  </r>
  <r>
    <d v="2022-12-04T00:00:00"/>
    <s v="P0026"/>
    <n v="10"/>
    <x v="2"/>
    <x v="1"/>
    <n v="0"/>
    <x v="42"/>
    <x v="4"/>
    <x v="3"/>
    <n v="18"/>
    <x v="42"/>
    <n v="180"/>
    <n v="246.6"/>
    <x v="3"/>
    <x v="11"/>
    <x v="1"/>
  </r>
  <r>
    <d v="2022-12-04T00:00:00"/>
    <s v="P0044"/>
    <n v="15"/>
    <x v="2"/>
    <x v="1"/>
    <n v="0"/>
    <x v="11"/>
    <x v="1"/>
    <x v="1"/>
    <n v="76"/>
    <x v="11"/>
    <n v="1140"/>
    <n v="1231.2"/>
    <x v="3"/>
    <x v="11"/>
    <x v="1"/>
  </r>
  <r>
    <d v="2022-12-07T00:00:00"/>
    <s v="P0038"/>
    <n v="12"/>
    <x v="2"/>
    <x v="1"/>
    <n v="0"/>
    <x v="1"/>
    <x v="1"/>
    <x v="1"/>
    <n v="72"/>
    <x v="1"/>
    <n v="864"/>
    <n v="959.04"/>
    <x v="20"/>
    <x v="11"/>
    <x v="1"/>
  </r>
  <r>
    <d v="2022-12-07T00:00:00"/>
    <s v="P0016"/>
    <n v="13"/>
    <x v="2"/>
    <x v="0"/>
    <n v="0"/>
    <x v="21"/>
    <x v="2"/>
    <x v="3"/>
    <n v="13"/>
    <x v="21"/>
    <n v="169"/>
    <n v="216.32"/>
    <x v="20"/>
    <x v="11"/>
    <x v="1"/>
  </r>
  <r>
    <d v="2022-12-07T00:00:00"/>
    <s v="P0038"/>
    <n v="5"/>
    <x v="2"/>
    <x v="1"/>
    <n v="0"/>
    <x v="1"/>
    <x v="1"/>
    <x v="1"/>
    <n v="72"/>
    <x v="1"/>
    <n v="360"/>
    <n v="399.6"/>
    <x v="20"/>
    <x v="11"/>
    <x v="1"/>
  </r>
  <r>
    <d v="2022-12-11T00:00:00"/>
    <s v="P0027"/>
    <n v="5"/>
    <x v="2"/>
    <x v="0"/>
    <n v="0"/>
    <x v="26"/>
    <x v="4"/>
    <x v="2"/>
    <n v="48"/>
    <x v="26"/>
    <n v="240"/>
    <n v="285.60000000000002"/>
    <x v="5"/>
    <x v="11"/>
    <x v="1"/>
  </r>
  <r>
    <d v="2022-12-11T00:00:00"/>
    <s v="P0013"/>
    <n v="9"/>
    <x v="0"/>
    <x v="0"/>
    <n v="0"/>
    <x v="2"/>
    <x v="2"/>
    <x v="1"/>
    <n v="112"/>
    <x v="2"/>
    <n v="1008"/>
    <n v="1098.72"/>
    <x v="5"/>
    <x v="11"/>
    <x v="1"/>
  </r>
  <r>
    <d v="2022-12-11T00:00:00"/>
    <s v="P0014"/>
    <n v="10"/>
    <x v="1"/>
    <x v="1"/>
    <n v="0"/>
    <x v="9"/>
    <x v="2"/>
    <x v="1"/>
    <n v="112"/>
    <x v="9"/>
    <n v="1120"/>
    <n v="1467.2"/>
    <x v="5"/>
    <x v="11"/>
    <x v="1"/>
  </r>
  <r>
    <d v="2022-12-12T00:00:00"/>
    <s v="P0030"/>
    <n v="9"/>
    <x v="0"/>
    <x v="1"/>
    <n v="0"/>
    <x v="28"/>
    <x v="4"/>
    <x v="0"/>
    <n v="148"/>
    <x v="28"/>
    <n v="1332"/>
    <n v="1811.52"/>
    <x v="6"/>
    <x v="11"/>
    <x v="1"/>
  </r>
  <r>
    <d v="2022-12-12T00:00:00"/>
    <s v="P0041"/>
    <n v="10"/>
    <x v="0"/>
    <x v="0"/>
    <n v="0"/>
    <x v="41"/>
    <x v="1"/>
    <x v="0"/>
    <n v="138"/>
    <x v="41"/>
    <n v="1380"/>
    <n v="1738.8"/>
    <x v="6"/>
    <x v="11"/>
    <x v="1"/>
  </r>
  <r>
    <d v="2022-12-14T00:00:00"/>
    <s v="P0005"/>
    <n v="4"/>
    <x v="2"/>
    <x v="1"/>
    <n v="0"/>
    <x v="24"/>
    <x v="3"/>
    <x v="0"/>
    <n v="133"/>
    <x v="24"/>
    <n v="532"/>
    <n v="622.44000000000005"/>
    <x v="29"/>
    <x v="11"/>
    <x v="1"/>
  </r>
  <r>
    <d v="2022-12-15T00:00:00"/>
    <s v="P0009"/>
    <n v="13"/>
    <x v="2"/>
    <x v="0"/>
    <n v="0"/>
    <x v="37"/>
    <x v="3"/>
    <x v="3"/>
    <n v="6"/>
    <x v="37"/>
    <n v="78"/>
    <n v="102.17999999999999"/>
    <x v="17"/>
    <x v="11"/>
    <x v="1"/>
  </r>
  <r>
    <d v="2022-12-19T00:00:00"/>
    <s v="P0044"/>
    <n v="7"/>
    <x v="2"/>
    <x v="0"/>
    <n v="0"/>
    <x v="11"/>
    <x v="1"/>
    <x v="1"/>
    <n v="76"/>
    <x v="11"/>
    <n v="532"/>
    <n v="574.55999999999995"/>
    <x v="8"/>
    <x v="11"/>
    <x v="1"/>
  </r>
  <r>
    <d v="2022-12-19T00:00:00"/>
    <s v="P0011"/>
    <n v="14"/>
    <x v="2"/>
    <x v="1"/>
    <n v="0"/>
    <x v="31"/>
    <x v="2"/>
    <x v="2"/>
    <n v="44"/>
    <x v="31"/>
    <n v="616"/>
    <n v="677.6"/>
    <x v="8"/>
    <x v="11"/>
    <x v="1"/>
  </r>
  <r>
    <d v="2022-12-19T00:00:00"/>
    <s v="P0009"/>
    <n v="11"/>
    <x v="1"/>
    <x v="0"/>
    <n v="0"/>
    <x v="37"/>
    <x v="3"/>
    <x v="3"/>
    <n v="6"/>
    <x v="37"/>
    <n v="66"/>
    <n v="86.46"/>
    <x v="8"/>
    <x v="11"/>
    <x v="1"/>
  </r>
  <r>
    <d v="2022-12-21T00:00:00"/>
    <s v="P0006"/>
    <n v="10"/>
    <x v="2"/>
    <x v="0"/>
    <n v="0"/>
    <x v="15"/>
    <x v="3"/>
    <x v="1"/>
    <n v="75"/>
    <x v="15"/>
    <n v="750"/>
    <n v="855"/>
    <x v="10"/>
    <x v="11"/>
    <x v="1"/>
  </r>
  <r>
    <d v="2022-12-29T00:00:00"/>
    <s v="P0008"/>
    <n v="15"/>
    <x v="2"/>
    <x v="0"/>
    <n v="0"/>
    <x v="25"/>
    <x v="3"/>
    <x v="1"/>
    <n v="83"/>
    <x v="25"/>
    <n v="1245"/>
    <n v="1419.3000000000002"/>
    <x v="28"/>
    <x v="11"/>
    <x v="1"/>
  </r>
  <r>
    <d v="2022-12-29T00:00:00"/>
    <s v="P0042"/>
    <n v="1"/>
    <x v="0"/>
    <x v="1"/>
    <n v="0"/>
    <x v="10"/>
    <x v="1"/>
    <x v="0"/>
    <n v="120"/>
    <x v="10"/>
    <n v="120"/>
    <n v="162"/>
    <x v="28"/>
    <x v="11"/>
    <x v="1"/>
  </r>
  <r>
    <d v="2022-12-30T00:00:00"/>
    <s v="P0041"/>
    <n v="14"/>
    <x v="2"/>
    <x v="0"/>
    <n v="0"/>
    <x v="41"/>
    <x v="1"/>
    <x v="0"/>
    <n v="138"/>
    <x v="41"/>
    <n v="1932"/>
    <n v="2434.3199999999997"/>
    <x v="24"/>
    <x v="11"/>
    <x v="1"/>
  </r>
  <r>
    <d v="2022-12-31T00:00:00"/>
    <s v="P0033"/>
    <n v="12"/>
    <x v="1"/>
    <x v="0"/>
    <n v="0"/>
    <x v="38"/>
    <x v="4"/>
    <x v="1"/>
    <n v="95"/>
    <x v="38"/>
    <n v="1140"/>
    <n v="1436.4"/>
    <x v="25"/>
    <x v="11"/>
    <x v="1"/>
  </r>
  <r>
    <d v="2022-12-31T00:00:00"/>
    <s v="P0011"/>
    <n v="6"/>
    <x v="1"/>
    <x v="0"/>
    <n v="0"/>
    <x v="31"/>
    <x v="2"/>
    <x v="2"/>
    <n v="44"/>
    <x v="31"/>
    <n v="264"/>
    <n v="290.39999999999998"/>
    <x v="25"/>
    <x v="11"/>
    <x v="1"/>
  </r>
  <r>
    <d v="2022-12-31T00:00:00"/>
    <s v="P0011"/>
    <n v="3"/>
    <x v="0"/>
    <x v="1"/>
    <n v="0"/>
    <x v="31"/>
    <x v="2"/>
    <x v="2"/>
    <n v="44"/>
    <x v="31"/>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F4227F-3D5E-46D4-9DB6-B2CE684090E9}"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H1:J14"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A35A4D-11B7-47FE-B2B5-6132B77B9D9E}" name="CATEGORY WIS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AH1:AI7"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axis="axisRow" compact="0" outline="0" showAll="0">
      <items count="6">
        <item x="3"/>
        <item x="2"/>
        <item x="0"/>
        <item x="4"/>
        <item x="1"/>
        <item t="default"/>
      </items>
    </pivotField>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7BCEB3-7D3F-44D9-80EF-D14EC6DE1E53}"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R1:U46" firstHeaderRow="1" firstDataRow="2"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formats count="1">
    <format dxfId="0">
      <pivotArea outline="0" fieldPosition="0">
        <references count="2">
          <reference field="4294967294" count="1" selected="0">
            <x v="0"/>
          </reference>
          <reference field="6" count="43" selected="0">
            <x v="1"/>
            <x v="2"/>
            <x v="3"/>
            <x v="4"/>
            <x v="5"/>
            <x v="6"/>
            <x v="7"/>
            <x v="8"/>
            <x v="9"/>
            <x v="10"/>
            <x v="11"/>
            <x v="12"/>
            <x v="13"/>
            <x v="14"/>
            <x v="15"/>
            <x v="16"/>
            <x v="17"/>
            <x v="18"/>
            <x v="19"/>
            <x v="20"/>
            <x v="21"/>
            <x v="22"/>
            <x v="23"/>
            <x v="24"/>
            <x v="25"/>
            <x v="26"/>
            <x v="27"/>
            <x v="28"/>
            <x v="29"/>
            <x v="30"/>
            <x v="31"/>
            <x v="32"/>
            <x v="33"/>
            <x v="34"/>
            <x v="35"/>
            <x v="36"/>
            <x v="37"/>
            <x v="38"/>
            <x v="39"/>
            <x v="40"/>
            <x v="41"/>
            <x v="42"/>
            <x v="4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4BA9F0-D703-4A19-A6B2-EC3CEF4F244F}" name="SALES TYP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6">
  <location ref="AP1:AQ5" firstHeaderRow="2" firstDataRow="2" firstDataCol="1"/>
  <pivotFields count="16">
    <pivotField compact="0" numFmtId="14" outline="0" showAll="0"/>
    <pivotField compact="0" outline="0" showAll="0"/>
    <pivotField compact="0" outline="0" showAll="0"/>
    <pivotField axis="axisRow"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items count="6">
        <item x="3"/>
        <item x="2"/>
        <item x="0"/>
        <item x="4"/>
        <item x="1"/>
        <item t="default"/>
      </items>
    </pivotField>
    <pivotField compact="0" outline="0" showAll="0"/>
    <pivotField compact="0" numFmtId="165" outline="0" showAll="0"/>
    <pivotField compact="0" numFmtId="165" outline="0"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9">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2"/>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0"/>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3" count="1" selected="0">
            <x v="0"/>
          </reference>
        </references>
      </pivotArea>
    </chartFormat>
    <chartFormat chart="5" format="10">
      <pivotArea type="data" outline="0" fieldPosition="0">
        <references count="2">
          <reference field="4294967294" count="1" selected="0">
            <x v="0"/>
          </reference>
          <reference field="3" count="1" selected="0">
            <x v="1"/>
          </reference>
        </references>
      </pivotArea>
    </chartFormat>
    <chartFormat chart="5" format="11">
      <pivotArea type="data" outline="0" fieldPosition="0">
        <references count="2">
          <reference field="4294967294" count="1" selected="0">
            <x v="0"/>
          </reference>
          <reference field="3" count="1" selected="0">
            <x v="2"/>
          </reference>
        </references>
      </pivotArea>
    </chartFormat>
    <chartFormat chart="1"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DB8B34-475A-4255-A7AD-7ADF63F388B7}" name="TOTAL 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D1:F3"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dataField="1"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E4B807F-9616-45CF-8D9A-2DB2588BE7CD}"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5">
  <location ref="AS1:AT4"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axis="axisRow" compact="0" outline="0" showAll="0">
      <items count="3">
        <item x="1"/>
        <item x="0"/>
        <item t="default"/>
      </items>
    </pivotField>
    <pivotField compact="0" numFmtId="164" outline="0" showAll="0"/>
    <pivotField compact="0" outline="0" showAll="0"/>
    <pivotField compact="0" outline="0" showAll="0">
      <items count="6">
        <item x="3"/>
        <item x="2"/>
        <item x="0"/>
        <item x="4"/>
        <item x="1"/>
        <item t="default"/>
      </items>
    </pivotField>
    <pivotField compact="0" outline="0" showAll="0"/>
    <pivotField compact="0" numFmtId="165" outline="0" showAll="0"/>
    <pivotField compact="0" numFmtId="165" outline="0"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6A8493-62D1-4B52-9490-ABAC392192AC}"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4">
  <location ref="A1:B33"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axis="axisRow"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E8F8B6B8-BA1F-414D-A0B9-0159D25A117C}" sourceName="SALE TYPE">
  <pivotTables>
    <pivotTable tabId="4" name="DAILY"/>
    <pivotTable tabId="4" name="CATEGORY WISE"/>
    <pivotTable tabId="4" name="MONTHLY"/>
    <pivotTable tabId="4" name="PAYMENT MODE"/>
    <pivotTable tabId="4" name="PRODUCTWISE"/>
    <pivotTable tabId="4" name="SALES TYPE"/>
    <pivotTable tabId="4" name="TOTAL SALES"/>
  </pivotTables>
  <data>
    <tabular pivotCacheId="212006603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3849BCFB-E288-46BC-B4C4-CBDA503B582F}" sourceName="PAYMENT MODE">
  <pivotTables>
    <pivotTable tabId="4" name="DAILY"/>
    <pivotTable tabId="4" name="CATEGORY WISE"/>
    <pivotTable tabId="4" name="MONTHLY"/>
    <pivotTable tabId="4" name="PAYMENT MODE"/>
    <pivotTable tabId="4" name="PRODUCTWISE"/>
    <pivotTable tabId="4" name="SALES TYPE"/>
    <pivotTable tabId="4" name="TOTAL SALES"/>
  </pivotTables>
  <data>
    <tabular pivotCacheId="212006603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4AB31C9-3152-472B-B367-CE71C8833AEE}" sourceName="MONTH">
  <pivotTables>
    <pivotTable tabId="4" name="DAILY"/>
    <pivotTable tabId="4" name="CATEGORY WISE"/>
    <pivotTable tabId="4" name="MONTHLY"/>
    <pivotTable tabId="4" name="PAYMENT MODE"/>
    <pivotTable tabId="4" name="PRODUCTWISE"/>
    <pivotTable tabId="4" name="SALES TYPE"/>
    <pivotTable tabId="4" name="TOTAL SALES"/>
  </pivotTables>
  <data>
    <tabular pivotCacheId="2120066036">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0296CDD-B648-43AE-BE57-C7875111E98F}" sourceName="YEAR">
  <pivotTables>
    <pivotTable tabId="4" name="DAILY"/>
    <pivotTable tabId="4" name="CATEGORY WISE"/>
    <pivotTable tabId="4" name="MONTHLY"/>
    <pivotTable tabId="4" name="PAYMENT MODE"/>
    <pivotTable tabId="4" name="PRODUCTWISE"/>
    <pivotTable tabId="4" name="SALES TYPE"/>
    <pivotTable tabId="4" name="TOTAL SALES"/>
  </pivotTables>
  <data>
    <tabular pivotCacheId="212006603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EE631209-EBB0-43B4-B9CC-21B12057A79C}" cache="Slicer_SALE_TYPE" caption="SALE TYPE" rowHeight="234950"/>
  <slicer name="PAYMENT MODE" xr10:uid="{D5616573-3F31-4497-8FE0-4E606E961500}" cache="Slicer_PAYMENT_MODE" caption="PAYMENT MODE" rowHeight="234950"/>
  <slicer name="MONTH" xr10:uid="{F1AFD5E1-56FF-4909-A33F-D48146E61E71}" cache="Slicer_MONTH" caption="MONTH" rowHeight="234950"/>
  <slicer name="YEAR" xr10:uid="{B9B3EAD9-A518-4A49-80EE-C4968E21EB66}"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A4F129EF-E9D7-4C86-8278-E083CECBC266}" cache="Slicer_SALE_TYPE" caption="SALE TYPE" rowHeight="234950"/>
  <slicer name="PAYMENT MODE 1" xr10:uid="{172BC9E6-BD6F-418D-9ED4-B97DB0A134E5}" cache="Slicer_PAYMENT_MODE" caption="PAYMENT MODE" rowHeight="234950"/>
  <slicer name="MONTH 1" xr10:uid="{4B6E0DF4-72BD-4946-B86B-02EB790F204A}" cache="Slicer_MONTH" caption="MONTH" rowHeight="234950"/>
  <slicer name="YEAR 1" xr10:uid="{D1C251F0-14A1-4398-AD38-A4B25AED8BED}" cache="Slicer_YEAR" caption="YEA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8" headerRowBorderDxfId="27">
  <autoFilter ref="A1:P528" xr:uid="{60351B27-4213-4B50-AF1E-6DD234ED1CD8}"/>
  <sortState xmlns:xlrd2="http://schemas.microsoft.com/office/spreadsheetml/2017/richdata2" ref="A2:E527">
    <sortCondition ref="A1:A527"/>
  </sortState>
  <tableColumns count="16">
    <tableColumn id="1" xr3:uid="{7E2D9722-C99A-4D79-AD8A-A4AF24D31B15}" name="DATE" dataDxfId="26"/>
    <tableColumn id="3" xr3:uid="{1B687DA1-746A-409E-8132-464ADA2D65F7}" name="PRODUCT ID" dataDxfId="25"/>
    <tableColumn id="2" xr3:uid="{3D21C161-3520-4EEB-95C2-BC89A67F811B}" name="QUANTITY" dataDxfId="24"/>
    <tableColumn id="4" xr3:uid="{51AFA112-3989-4C7A-B537-003512753602}" name="SALE TYPE" dataDxfId="23"/>
    <tableColumn id="5" xr3:uid="{057B8FDA-60FB-4816-999C-2030B688B9CF}" name="PAYMENT MODE" dataDxfId="22"/>
    <tableColumn id="6" xr3:uid="{A77A9445-20AF-4122-92EB-C3706E536AB4}" name="DISCOUNT %" dataDxfId="21"/>
    <tableColumn id="7" xr3:uid="{D39BE0C7-F10E-4ED8-9AE0-9522ACB2588F}" name="PRODUCT" dataDxfId="20">
      <calculatedColumnFormula>VLOOKUP(InputData[[#This Row],[PRODUCT ID]],MasterData[],2,0)</calculatedColumnFormula>
    </tableColumn>
    <tableColumn id="8" xr3:uid="{95BCA16B-D531-4CA7-94B9-8B6B77B29C2D}" name="CATEGORY" dataDxfId="19">
      <calculatedColumnFormula>VLOOKUP(InputData[[#This Row],[PRODUCT ID]],MasterData[],3,0)</calculatedColumnFormula>
    </tableColumn>
    <tableColumn id="9" xr3:uid="{99215BDE-A1E4-4296-9966-17762F95CACD}" name="UOM" dataDxfId="18">
      <calculatedColumnFormula>VLOOKUP(InputData[[#This Row],[PRODUCT ID]],MasterData[],4,0)</calculatedColumnFormula>
    </tableColumn>
    <tableColumn id="10" xr3:uid="{571EA04F-4240-49BA-BEA3-D0BCF5F93AD1}" name="BUYING PRIZE" dataDxfId="17">
      <calculatedColumnFormula>VLOOKUP(InputData[[#This Row],[PRODUCT ID]],MasterData[],5,0)</calculatedColumnFormula>
    </tableColumn>
    <tableColumn id="11" xr3:uid="{99B2C7BA-359C-4DD5-B45B-C90C558EF0CC}" name="SELLING PRICE" dataDxfId="16">
      <calculatedColumnFormula>VLOOKUP(InputData[[#This Row],[PRODUCT ID]],MasterData[],6,0)</calculatedColumnFormula>
    </tableColumn>
    <tableColumn id="13" xr3:uid="{D352B6CF-A2A1-4E14-A529-F0320AA71388}" name="TOTAL BUYING VALUE" dataDxfId="15">
      <calculatedColumnFormula>InputData[[#This Row],[BUYING PRIZE]]*InputData[[#This Row],[QUANTITY]]</calculatedColumnFormula>
    </tableColumn>
    <tableColumn id="14" xr3:uid="{B54D6581-47D2-4FA4-AE23-7B0B108EAEB1}" name="TOTAL SELLING VALUE" dataDxfId="14">
      <calculatedColumnFormula>InputData[[#This Row],[SELLING PRICE]]*InputData[[#This Row],[QUANTITY]]*(1-InputData[[#This Row],[DISCOUNT %]])</calculatedColumnFormula>
    </tableColumn>
    <tableColumn id="15" xr3:uid="{B21255A4-B3C7-4CCE-AB09-A65A9F28F387}" name="DAY" dataDxfId="13">
      <calculatedColumnFormula>DAY(InputData[[#This Row],[DATE]])</calculatedColumnFormula>
    </tableColumn>
    <tableColumn id="16" xr3:uid="{D1175269-B785-4BF8-917B-E65C777B7890}" name="MONTH" dataDxfId="12">
      <calculatedColumnFormula>TEXT(InputData[[#This Row],[DATE]],"MMM")</calculatedColumnFormula>
    </tableColumn>
    <tableColumn id="17" xr3:uid="{E22271D9-A3A3-42D8-9F37-897E25D809DA}" name="YEAR" dataDxfId="11">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0" dataDxfId="8" headerRowBorderDxfId="9">
  <autoFilter ref="A1:F46" xr:uid="{DE6FA1E2-6EE8-430A-AF62-020400F3E926}"/>
  <tableColumns count="6">
    <tableColumn id="1" xr3:uid="{106E50BA-9FFB-484D-AC75-176578AFED44}" name="PRODUCT ID" dataDxfId="7"/>
    <tableColumn id="2" xr3:uid="{C6063C4C-22AC-43C3-B630-5C0916CFA263}" name="PRODUCT" dataDxfId="6"/>
    <tableColumn id="3" xr3:uid="{FEA9A0A4-A0D7-45FA-BD75-4D9EBBD09441}" name="CATEGORY" dataDxfId="5"/>
    <tableColumn id="4" xr3:uid="{3BDFD3DA-79CD-4B0E-9F98-1F406523093B}" name="UOM" dataDxfId="4"/>
    <tableColumn id="5" xr3:uid="{C286276F-25D5-4D9D-9759-32EF67A133BE}" name="BUYING PRIZE" dataDxfId="3"/>
    <tableColumn id="6" xr3:uid="{BFC92544-6510-4B40-ABEE-FD6A4B0302D7}" name="SELLING PRIC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abSelected="1" workbookViewId="0">
      <selection activeCell="J2" sqref="J2:M528"/>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16" ht="15" thickBot="1" x14ac:dyDescent="0.3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ID]],MasterData[],6,0)</f>
        <v>156.96</v>
      </c>
      <c r="L2" s="7">
        <f>InputData[[#This Row],[BUYING PRIZE]]*InputData[[#This Row],[QUANTITY]]</f>
        <v>1296</v>
      </c>
      <c r="M2" s="7">
        <f>InputData[[#This Row],[SELLING PRICE]]*InputData[[#This Row],[QUANTITY]]*(1-InputData[[#This Row],[DISCOUNT %]])</f>
        <v>1412.64</v>
      </c>
      <c r="N2">
        <f>DAY(InputData[[#This Row],[DATE]])</f>
        <v>1</v>
      </c>
      <c r="O2" t="str">
        <f>TEXT(InputData[[#This Row],[DATE]],"MMM")</f>
        <v>Jan</v>
      </c>
      <c r="P2">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ID]],MasterData[],6,0)</f>
        <v>79.92</v>
      </c>
      <c r="L3" s="7">
        <f>InputData[[#This Row],[BUYING PRIZE]]*InputData[[#This Row],[QUANTITY]]</f>
        <v>1080</v>
      </c>
      <c r="M3" s="7">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ID]],MasterData[],6,0)</f>
        <v>122.08</v>
      </c>
      <c r="L4" s="7">
        <f>InputData[[#This Row],[BUYING PRIZE]]*InputData[[#This Row],[QUANTITY]]</f>
        <v>672</v>
      </c>
      <c r="M4" s="7">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ID]],MasterData[],6,0)</f>
        <v>48.84</v>
      </c>
      <c r="L5" s="7">
        <f>InputData[[#This Row],[BUYING PRIZE]]*InputData[[#This Row],[QUANTITY]]</f>
        <v>220</v>
      </c>
      <c r="M5" s="7">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ID]],MasterData[],6,0)</f>
        <v>6.7</v>
      </c>
      <c r="L6" s="7">
        <f>InputData[[#This Row],[BUYING PRIZE]]*InputData[[#This Row],[QUANTITY]]</f>
        <v>60</v>
      </c>
      <c r="M6" s="7">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ID]],MasterData[],6,0)</f>
        <v>104.16</v>
      </c>
      <c r="L7" s="7">
        <f>InputData[[#This Row],[BUYING PRIZE]]*InputData[[#This Row],[QUANTITY]]</f>
        <v>93</v>
      </c>
      <c r="M7" s="7">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ID]],MasterData[],6,0)</f>
        <v>80.94</v>
      </c>
      <c r="L8" s="7">
        <f>InputData[[#This Row],[BUYING PRIZE]]*InputData[[#This Row],[QUANTITY]]</f>
        <v>568</v>
      </c>
      <c r="M8" s="7">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ID]],MasterData[],6,0)</f>
        <v>8.33</v>
      </c>
      <c r="L9" s="7">
        <f>InputData[[#This Row],[BUYING PRIZE]]*InputData[[#This Row],[QUANTITY]]</f>
        <v>28</v>
      </c>
      <c r="M9" s="7">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ID]],MasterData[],6,0)</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ID]],MasterData[],6,0)</f>
        <v>146.72</v>
      </c>
      <c r="L11" s="7">
        <f>InputData[[#This Row],[BUYING PRIZE]]*InputData[[#This Row],[QUANTITY]]</f>
        <v>448</v>
      </c>
      <c r="M11" s="7">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ID]],MasterData[],6,0)</f>
        <v>162</v>
      </c>
      <c r="L12" s="7">
        <f>InputData[[#This Row],[BUYING PRIZE]]*InputData[[#This Row],[QUANTITY]]</f>
        <v>480</v>
      </c>
      <c r="M12" s="7">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ID]],MasterData[],6,0)</f>
        <v>162</v>
      </c>
      <c r="L13" s="7">
        <f>InputData[[#This Row],[BUYING PRIZE]]*InputData[[#This Row],[QUANTITY]]</f>
        <v>1200</v>
      </c>
      <c r="M13" s="7">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ID]],MasterData[],6,0)</f>
        <v>82.08</v>
      </c>
      <c r="L14" s="7">
        <f>InputData[[#This Row],[BUYING PRIZE]]*InputData[[#This Row],[QUANTITY]]</f>
        <v>988</v>
      </c>
      <c r="M14" s="7">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ID]],MasterData[],6,0)</f>
        <v>149.46</v>
      </c>
      <c r="L15" s="7">
        <f>InputData[[#This Row],[BUYING PRIZE]]*InputData[[#This Row],[QUANTITY]]</f>
        <v>423</v>
      </c>
      <c r="M15" s="7">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ID]],MasterData[],6,0)</f>
        <v>6.7</v>
      </c>
      <c r="L16" s="7">
        <f>InputData[[#This Row],[BUYING PRIZE]]*InputData[[#This Row],[QUANTITY]]</f>
        <v>30</v>
      </c>
      <c r="M16" s="7">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ID]],MasterData[],6,0)</f>
        <v>58.3</v>
      </c>
      <c r="L17" s="7">
        <f>InputData[[#This Row],[BUYING PRIZE]]*InputData[[#This Row],[QUANTITY]]</f>
        <v>220</v>
      </c>
      <c r="M17" s="7">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ID]],MasterData[],6,0)</f>
        <v>76.25</v>
      </c>
      <c r="L18" s="7">
        <f>InputData[[#This Row],[BUYING PRIZE]]*InputData[[#This Row],[QUANTITY]]</f>
        <v>244</v>
      </c>
      <c r="M18" s="7">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ID]],MasterData[],6,0)</f>
        <v>48.84</v>
      </c>
      <c r="L19" s="7">
        <f>InputData[[#This Row],[BUYING PRIZE]]*InputData[[#This Row],[QUANTITY]]</f>
        <v>660</v>
      </c>
      <c r="M19" s="7">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ID]],MasterData[],6,0)</f>
        <v>80.94</v>
      </c>
      <c r="L20" s="7">
        <f>InputData[[#This Row],[BUYING PRIZE]]*InputData[[#This Row],[QUANTITY]]</f>
        <v>639</v>
      </c>
      <c r="M20" s="7">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ID]],MasterData[],6,0)</f>
        <v>162</v>
      </c>
      <c r="L21" s="7">
        <f>InputData[[#This Row],[BUYING PRIZE]]*InputData[[#This Row],[QUANTITY]]</f>
        <v>720</v>
      </c>
      <c r="M21" s="7">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ID]],MasterData[],6,0)</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ID]],MasterData[],6,0)</f>
        <v>6.7</v>
      </c>
      <c r="L23" s="7">
        <f>InputData[[#This Row],[BUYING PRIZE]]*InputData[[#This Row],[QUANTITY]]</f>
        <v>35</v>
      </c>
      <c r="M23" s="7">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ID]],MasterData[],6,0)</f>
        <v>104.16</v>
      </c>
      <c r="L24" s="7">
        <f>InputData[[#This Row],[BUYING PRIZE]]*InputData[[#This Row],[QUANTITY]]</f>
        <v>1302</v>
      </c>
      <c r="M24" s="7">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ID]],MasterData[],6,0)</f>
        <v>82.08</v>
      </c>
      <c r="L25" s="7">
        <f>InputData[[#This Row],[BUYING PRIZE]]*InputData[[#This Row],[QUANTITY]]</f>
        <v>684</v>
      </c>
      <c r="M25" s="7">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ID]],MasterData[],6,0)</f>
        <v>85.5</v>
      </c>
      <c r="L26" s="7">
        <f>InputData[[#This Row],[BUYING PRIZE]]*InputData[[#This Row],[QUANTITY]]</f>
        <v>525</v>
      </c>
      <c r="M26" s="7">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ID]],MasterData[],6,0)</f>
        <v>103.88</v>
      </c>
      <c r="L27" s="7">
        <f>InputData[[#This Row],[BUYING PRIZE]]*InputData[[#This Row],[QUANTITY]]</f>
        <v>686</v>
      </c>
      <c r="M27" s="7">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ID]],MasterData[],6,0)</f>
        <v>115.2</v>
      </c>
      <c r="L28" s="7">
        <f>InputData[[#This Row],[BUYING PRIZE]]*InputData[[#This Row],[QUANTITY]]</f>
        <v>630</v>
      </c>
      <c r="M28" s="7">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ID]],MasterData[],6,0)</f>
        <v>117.48</v>
      </c>
      <c r="L29" s="7">
        <f>InputData[[#This Row],[BUYING PRIZE]]*InputData[[#This Row],[QUANTITY]]</f>
        <v>267</v>
      </c>
      <c r="M29" s="7">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ID]],MasterData[],6,0)</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ID]],MasterData[],6,0)</f>
        <v>53.11</v>
      </c>
      <c r="L31" s="7">
        <f>InputData[[#This Row],[BUYING PRIZE]]*InputData[[#This Row],[QUANTITY]]</f>
        <v>94</v>
      </c>
      <c r="M31" s="7">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ID]],MasterData[],6,0)</f>
        <v>164.28</v>
      </c>
      <c r="L32" s="7">
        <f>InputData[[#This Row],[BUYING PRIZE]]*InputData[[#This Row],[QUANTITY]]</f>
        <v>1036</v>
      </c>
      <c r="M32" s="7">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ID]],MasterData[],6,0)</f>
        <v>16.64</v>
      </c>
      <c r="L33" s="7">
        <f>InputData[[#This Row],[BUYING PRIZE]]*InputData[[#This Row],[QUANTITY]]</f>
        <v>169</v>
      </c>
      <c r="M33" s="7">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ID]],MasterData[],6,0)</f>
        <v>141.57</v>
      </c>
      <c r="L34" s="7">
        <f>InputData[[#This Row],[BUYING PRIZE]]*InputData[[#This Row],[QUANTITY]]</f>
        <v>242</v>
      </c>
      <c r="M34" s="7">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ID]],MasterData[],6,0)</f>
        <v>85.76</v>
      </c>
      <c r="L35" s="7">
        <f>InputData[[#This Row],[BUYING PRIZE]]*InputData[[#This Row],[QUANTITY]]</f>
        <v>268</v>
      </c>
      <c r="M35" s="7">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ID]],MasterData[],6,0)</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ID]],MasterData[],6,0)</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ID]],MasterData[],6,0)</f>
        <v>83.08</v>
      </c>
      <c r="L38" s="7">
        <f>InputData[[#This Row],[BUYING PRIZE]]*InputData[[#This Row],[QUANTITY]]</f>
        <v>603</v>
      </c>
      <c r="M38" s="7">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ID]],MasterData[],6,0)</f>
        <v>6.7</v>
      </c>
      <c r="L39" s="7">
        <f>InputData[[#This Row],[BUYING PRIZE]]*InputData[[#This Row],[QUANTITY]]</f>
        <v>5</v>
      </c>
      <c r="M39" s="7">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ID]],MasterData[],6,0)</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ID]],MasterData[],6,0)</f>
        <v>94.62</v>
      </c>
      <c r="L41" s="7">
        <f>InputData[[#This Row],[BUYING PRIZE]]*InputData[[#This Row],[QUANTITY]]</f>
        <v>581</v>
      </c>
      <c r="M41" s="7">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ID]],MasterData[],6,0)</f>
        <v>149.46</v>
      </c>
      <c r="L42" s="7">
        <f>InputData[[#This Row],[BUYING PRIZE]]*InputData[[#This Row],[QUANTITY]]</f>
        <v>1269</v>
      </c>
      <c r="M42" s="7">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ID]],MasterData[],6,0)</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ID]],MasterData[],6,0)</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ID]],MasterData[],6,0)</f>
        <v>201.28</v>
      </c>
      <c r="L45" s="7">
        <f>InputData[[#This Row],[BUYING PRIZE]]*InputData[[#This Row],[QUANTITY]]</f>
        <v>1628</v>
      </c>
      <c r="M45" s="7">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ID]],MasterData[],6,0)</f>
        <v>122.08</v>
      </c>
      <c r="L46" s="7">
        <f>InputData[[#This Row],[BUYING PRIZE]]*InputData[[#This Row],[QUANTITY]]</f>
        <v>560</v>
      </c>
      <c r="M46" s="7">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ID]],MasterData[],6,0)</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ID]],MasterData[],6,0)</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ID]],MasterData[],6,0)</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ID]],MasterData[],6,0)</f>
        <v>117.48</v>
      </c>
      <c r="L50" s="7">
        <f>InputData[[#This Row],[BUYING PRIZE]]*InputData[[#This Row],[QUANTITY]]</f>
        <v>979</v>
      </c>
      <c r="M50" s="7">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ID]],MasterData[],6,0)</f>
        <v>201.28</v>
      </c>
      <c r="L51" s="7">
        <f>InputData[[#This Row],[BUYING PRIZE]]*InputData[[#This Row],[QUANTITY]]</f>
        <v>296</v>
      </c>
      <c r="M51" s="7">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ID]],MasterData[],6,0)</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ID]],MasterData[],6,0)</f>
        <v>48.4</v>
      </c>
      <c r="L53" s="7">
        <f>InputData[[#This Row],[BUYING PRIZE]]*InputData[[#This Row],[QUANTITY]]</f>
        <v>44</v>
      </c>
      <c r="M53" s="7">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ID]],MasterData[],6,0)</f>
        <v>162.54</v>
      </c>
      <c r="L54" s="7">
        <f>InputData[[#This Row],[BUYING PRIZE]]*InputData[[#This Row],[QUANTITY]]</f>
        <v>1134</v>
      </c>
      <c r="M54" s="7">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ID]],MasterData[],6,0)</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ID]],MasterData[],6,0)</f>
        <v>82.08</v>
      </c>
      <c r="L56" s="7">
        <f>InputData[[#This Row],[BUYING PRIZE]]*InputData[[#This Row],[QUANTITY]]</f>
        <v>684</v>
      </c>
      <c r="M56" s="7">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ID]],MasterData[],6,0)</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ID]],MasterData[],6,0)</f>
        <v>8.33</v>
      </c>
      <c r="L58" s="7">
        <f>InputData[[#This Row],[BUYING PRIZE]]*InputData[[#This Row],[QUANTITY]]</f>
        <v>77</v>
      </c>
      <c r="M58" s="7">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ID]],MasterData[],6,0)</f>
        <v>41.81</v>
      </c>
      <c r="L59" s="7">
        <f>InputData[[#This Row],[BUYING PRIZE]]*InputData[[#This Row],[QUANTITY]]</f>
        <v>370</v>
      </c>
      <c r="M59" s="7">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ID]],MasterData[],6,0)</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ID]],MasterData[],6,0)</f>
        <v>94.17</v>
      </c>
      <c r="L61" s="7">
        <f>InputData[[#This Row],[BUYING PRIZE]]*InputData[[#This Row],[QUANTITY]]</f>
        <v>1022</v>
      </c>
      <c r="M61" s="7">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ID]],MasterData[],6,0)</f>
        <v>162</v>
      </c>
      <c r="L62" s="7">
        <f>InputData[[#This Row],[BUYING PRIZE]]*InputData[[#This Row],[QUANTITY]]</f>
        <v>960</v>
      </c>
      <c r="M62" s="7">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ID]],MasterData[],6,0)</f>
        <v>41.81</v>
      </c>
      <c r="L63" s="7">
        <f>InputData[[#This Row],[BUYING PRIZE]]*InputData[[#This Row],[QUANTITY]]</f>
        <v>333</v>
      </c>
      <c r="M63" s="7">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ID]],MasterData[],6,0)</f>
        <v>76.25</v>
      </c>
      <c r="L64" s="7">
        <f>InputData[[#This Row],[BUYING PRIZE]]*InputData[[#This Row],[QUANTITY]]</f>
        <v>793</v>
      </c>
      <c r="M64" s="7">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ID]],MasterData[],6,0)</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ID]],MasterData[],6,0)</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ID]],MasterData[],6,0)</f>
        <v>94.17</v>
      </c>
      <c r="L67" s="7">
        <f>InputData[[#This Row],[BUYING PRIZE]]*InputData[[#This Row],[QUANTITY]]</f>
        <v>292</v>
      </c>
      <c r="M67" s="7">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ID]],MasterData[],6,0)</f>
        <v>156.96</v>
      </c>
      <c r="L68" s="7">
        <f>InputData[[#This Row],[BUYING PRIZE]]*InputData[[#This Row],[QUANTITY]]</f>
        <v>2016</v>
      </c>
      <c r="M68" s="7">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ID]],MasterData[],6,0)</f>
        <v>85.5</v>
      </c>
      <c r="L69" s="7">
        <f>InputData[[#This Row],[BUYING PRIZE]]*InputData[[#This Row],[QUANTITY]]</f>
        <v>300</v>
      </c>
      <c r="M69" s="7">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ID]],MasterData[],6,0)</f>
        <v>53.11</v>
      </c>
      <c r="L70" s="7">
        <f>InputData[[#This Row],[BUYING PRIZE]]*InputData[[#This Row],[QUANTITY]]</f>
        <v>376</v>
      </c>
      <c r="M70" s="7">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ID]],MasterData[],6,0)</f>
        <v>79.92</v>
      </c>
      <c r="L71" s="7">
        <f>InputData[[#This Row],[BUYING PRIZE]]*InputData[[#This Row],[QUANTITY]]</f>
        <v>144</v>
      </c>
      <c r="M71" s="7">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ID]],MasterData[],6,0)</f>
        <v>103.88</v>
      </c>
      <c r="L72" s="7">
        <f>InputData[[#This Row],[BUYING PRIZE]]*InputData[[#This Row],[QUANTITY]]</f>
        <v>392</v>
      </c>
      <c r="M72" s="7">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ID]],MasterData[],6,0)</f>
        <v>162</v>
      </c>
      <c r="L73" s="7">
        <f>InputData[[#This Row],[BUYING PRIZE]]*InputData[[#This Row],[QUANTITY]]</f>
        <v>120</v>
      </c>
      <c r="M73" s="7">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ID]],MasterData[],6,0)</f>
        <v>164.28</v>
      </c>
      <c r="L74" s="7">
        <f>InputData[[#This Row],[BUYING PRIZE]]*InputData[[#This Row],[QUANTITY]]</f>
        <v>1332</v>
      </c>
      <c r="M74" s="7">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ID]],MasterData[],6,0)</f>
        <v>201.28</v>
      </c>
      <c r="L75" s="7">
        <f>InputData[[#This Row],[BUYING PRIZE]]*InputData[[#This Row],[QUANTITY]]</f>
        <v>444</v>
      </c>
      <c r="M75" s="7">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ID]],MasterData[],6,0)</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ID]],MasterData[],6,0)</f>
        <v>79.92</v>
      </c>
      <c r="L77" s="7">
        <f>InputData[[#This Row],[BUYING PRIZE]]*InputData[[#This Row],[QUANTITY]]</f>
        <v>72</v>
      </c>
      <c r="M77" s="7">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ID]],MasterData[],6,0)</f>
        <v>162</v>
      </c>
      <c r="L78" s="7">
        <f>InputData[[#This Row],[BUYING PRIZE]]*InputData[[#This Row],[QUANTITY]]</f>
        <v>360</v>
      </c>
      <c r="M78" s="7">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ID]],MasterData[],6,0)</f>
        <v>115.2</v>
      </c>
      <c r="L79" s="7">
        <f>InputData[[#This Row],[BUYING PRIZE]]*InputData[[#This Row],[QUANTITY]]</f>
        <v>360</v>
      </c>
      <c r="M79" s="7">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ID]],MasterData[],6,0)</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ID]],MasterData[],6,0)</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ID]],MasterData[],6,0)</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ID]],MasterData[],6,0)</f>
        <v>141.57</v>
      </c>
      <c r="L83" s="7">
        <f>InputData[[#This Row],[BUYING PRIZE]]*InputData[[#This Row],[QUANTITY]]</f>
        <v>1694</v>
      </c>
      <c r="M83" s="7">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ID]],MasterData[],6,0)</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ID]],MasterData[],6,0)</f>
        <v>53.11</v>
      </c>
      <c r="L85" s="7">
        <f>InputData[[#This Row],[BUYING PRIZE]]*InputData[[#This Row],[QUANTITY]]</f>
        <v>188</v>
      </c>
      <c r="M85" s="7">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ID]],MasterData[],6,0)</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ID]],MasterData[],6,0)</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ID]],MasterData[],6,0)</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ID]],MasterData[],6,0)</f>
        <v>49.21</v>
      </c>
      <c r="L89" s="7">
        <f>InputData[[#This Row],[BUYING PRIZE]]*InputData[[#This Row],[QUANTITY]]</f>
        <v>555</v>
      </c>
      <c r="M89" s="7">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ID]],MasterData[],6,0)</f>
        <v>79.92</v>
      </c>
      <c r="L90" s="7">
        <f>InputData[[#This Row],[BUYING PRIZE]]*InputData[[#This Row],[QUANTITY]]</f>
        <v>648</v>
      </c>
      <c r="M90" s="7">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ID]],MasterData[],6,0)</f>
        <v>210</v>
      </c>
      <c r="L91" s="7">
        <f>InputData[[#This Row],[BUYING PRIZE]]*InputData[[#This Row],[QUANTITY]]</f>
        <v>1950</v>
      </c>
      <c r="M91" s="7">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ID]],MasterData[],6,0)</f>
        <v>162</v>
      </c>
      <c r="L92" s="7">
        <f>InputData[[#This Row],[BUYING PRIZE]]*InputData[[#This Row],[QUANTITY]]</f>
        <v>720</v>
      </c>
      <c r="M92" s="7">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ID]],MasterData[],6,0)</f>
        <v>41.81</v>
      </c>
      <c r="L93" s="7">
        <f>InputData[[#This Row],[BUYING PRIZE]]*InputData[[#This Row],[QUANTITY]]</f>
        <v>370</v>
      </c>
      <c r="M93" s="7">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ID]],MasterData[],6,0)</f>
        <v>201.28</v>
      </c>
      <c r="L94" s="7">
        <f>InputData[[#This Row],[BUYING PRIZE]]*InputData[[#This Row],[QUANTITY]]</f>
        <v>296</v>
      </c>
      <c r="M94" s="7">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ID]],MasterData[],6,0)</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ID]],MasterData[],6,0)</f>
        <v>201.28</v>
      </c>
      <c r="L96" s="7">
        <f>InputData[[#This Row],[BUYING PRIZE]]*InputData[[#This Row],[QUANTITY]]</f>
        <v>1036</v>
      </c>
      <c r="M96" s="7">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ID]],MasterData[],6,0)</f>
        <v>53.11</v>
      </c>
      <c r="L97" s="7">
        <f>InputData[[#This Row],[BUYING PRIZE]]*InputData[[#This Row],[QUANTITY]]</f>
        <v>47</v>
      </c>
      <c r="M97" s="7">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ID]],MasterData[],6,0)</f>
        <v>49.21</v>
      </c>
      <c r="L98" s="7">
        <f>InputData[[#This Row],[BUYING PRIZE]]*InputData[[#This Row],[QUANTITY]]</f>
        <v>111</v>
      </c>
      <c r="M98" s="7">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ID]],MasterData[],6,0)</f>
        <v>162</v>
      </c>
      <c r="L99" s="7">
        <f>InputData[[#This Row],[BUYING PRIZE]]*InputData[[#This Row],[QUANTITY]]</f>
        <v>120</v>
      </c>
      <c r="M99" s="7">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ID]],MasterData[],6,0)</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ID]],MasterData[],6,0)</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ID]],MasterData[],6,0)</f>
        <v>146.72</v>
      </c>
      <c r="L102" s="7">
        <f>InputData[[#This Row],[BUYING PRIZE]]*InputData[[#This Row],[QUANTITY]]</f>
        <v>448</v>
      </c>
      <c r="M102" s="7">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ID]],MasterData[],6,0)</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ID]],MasterData[],6,0)</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ID]],MasterData[],6,0)</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ID]],MasterData[],6,0)</f>
        <v>49.21</v>
      </c>
      <c r="L106" s="7">
        <f>InputData[[#This Row],[BUYING PRIZE]]*InputData[[#This Row],[QUANTITY]]</f>
        <v>37</v>
      </c>
      <c r="M106" s="7">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ID]],MasterData[],6,0)</f>
        <v>16.64</v>
      </c>
      <c r="L107" s="7">
        <f>InputData[[#This Row],[BUYING PRIZE]]*InputData[[#This Row],[QUANTITY]]</f>
        <v>78</v>
      </c>
      <c r="M107" s="7">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ID]],MasterData[],6,0)</f>
        <v>41.81</v>
      </c>
      <c r="L108" s="7">
        <f>InputData[[#This Row],[BUYING PRIZE]]*InputData[[#This Row],[QUANTITY]]</f>
        <v>296</v>
      </c>
      <c r="M108" s="7">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ID]],MasterData[],6,0)</f>
        <v>16.64</v>
      </c>
      <c r="L109" s="7">
        <f>InputData[[#This Row],[BUYING PRIZE]]*InputData[[#This Row],[QUANTITY]]</f>
        <v>39</v>
      </c>
      <c r="M109" s="7">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ID]],MasterData[],6,0)</f>
        <v>6.7</v>
      </c>
      <c r="L110" s="7">
        <f>InputData[[#This Row],[BUYING PRIZE]]*InputData[[#This Row],[QUANTITY]]</f>
        <v>75</v>
      </c>
      <c r="M110" s="7">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ID]],MasterData[],6,0)</f>
        <v>53.11</v>
      </c>
      <c r="L111" s="7">
        <f>InputData[[#This Row],[BUYING PRIZE]]*InputData[[#This Row],[QUANTITY]]</f>
        <v>188</v>
      </c>
      <c r="M111" s="7">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ID]],MasterData[],6,0)</f>
        <v>162</v>
      </c>
      <c r="L112" s="7">
        <f>InputData[[#This Row],[BUYING PRIZE]]*InputData[[#This Row],[QUANTITY]]</f>
        <v>240</v>
      </c>
      <c r="M112" s="7">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ID]],MasterData[],6,0)</f>
        <v>115.2</v>
      </c>
      <c r="L113" s="7">
        <f>InputData[[#This Row],[BUYING PRIZE]]*InputData[[#This Row],[QUANTITY]]</f>
        <v>990</v>
      </c>
      <c r="M113" s="7">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ID]],MasterData[],6,0)</f>
        <v>149.46</v>
      </c>
      <c r="L114" s="7">
        <f>InputData[[#This Row],[BUYING PRIZE]]*InputData[[#This Row],[QUANTITY]]</f>
        <v>1833</v>
      </c>
      <c r="M114" s="7">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ID]],MasterData[],6,0)</f>
        <v>122.08</v>
      </c>
      <c r="L115" s="7">
        <f>InputData[[#This Row],[BUYING PRIZE]]*InputData[[#This Row],[QUANTITY]]</f>
        <v>672</v>
      </c>
      <c r="M115" s="7">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ID]],MasterData[],6,0)</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ID]],MasterData[],6,0)</f>
        <v>76.25</v>
      </c>
      <c r="L117" s="7">
        <f>InputData[[#This Row],[BUYING PRIZE]]*InputData[[#This Row],[QUANTITY]]</f>
        <v>488</v>
      </c>
      <c r="M117" s="7">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ID]],MasterData[],6,0)</f>
        <v>76.25</v>
      </c>
      <c r="L118" s="7">
        <f>InputData[[#This Row],[BUYING PRIZE]]*InputData[[#This Row],[QUANTITY]]</f>
        <v>732</v>
      </c>
      <c r="M118" s="7">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ID]],MasterData[],6,0)</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ID]],MasterData[],6,0)</f>
        <v>6.7</v>
      </c>
      <c r="L120" s="7">
        <f>InputData[[#This Row],[BUYING PRIZE]]*InputData[[#This Row],[QUANTITY]]</f>
        <v>50</v>
      </c>
      <c r="M120" s="7">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ID]],MasterData[],6,0)</f>
        <v>119.7</v>
      </c>
      <c r="L121" s="7">
        <f>InputData[[#This Row],[BUYING PRIZE]]*InputData[[#This Row],[QUANTITY]]</f>
        <v>570</v>
      </c>
      <c r="M121" s="7">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ID]],MasterData[],6,0)</f>
        <v>41.81</v>
      </c>
      <c r="L122" s="7">
        <f>InputData[[#This Row],[BUYING PRIZE]]*InputData[[#This Row],[QUANTITY]]</f>
        <v>407</v>
      </c>
      <c r="M122" s="7">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ID]],MasterData[],6,0)</f>
        <v>48.84</v>
      </c>
      <c r="L123" s="7">
        <f>InputData[[#This Row],[BUYING PRIZE]]*InputData[[#This Row],[QUANTITY]]</f>
        <v>484</v>
      </c>
      <c r="M123" s="7">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ID]],MasterData[],6,0)</f>
        <v>103.88</v>
      </c>
      <c r="L124" s="7">
        <f>InputData[[#This Row],[BUYING PRIZE]]*InputData[[#This Row],[QUANTITY]]</f>
        <v>686</v>
      </c>
      <c r="M124" s="7">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ID]],MasterData[],6,0)</f>
        <v>117.48</v>
      </c>
      <c r="L125" s="7">
        <f>InputData[[#This Row],[BUYING PRIZE]]*InputData[[#This Row],[QUANTITY]]</f>
        <v>1068</v>
      </c>
      <c r="M125" s="7">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ID]],MasterData[],6,0)</f>
        <v>173.88</v>
      </c>
      <c r="L126" s="7">
        <f>InputData[[#This Row],[BUYING PRIZE]]*InputData[[#This Row],[QUANTITY]]</f>
        <v>828</v>
      </c>
      <c r="M126" s="7">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ID]],MasterData[],6,0)</f>
        <v>8.33</v>
      </c>
      <c r="L127" s="7">
        <f>InputData[[#This Row],[BUYING PRIZE]]*InputData[[#This Row],[QUANTITY]]</f>
        <v>70</v>
      </c>
      <c r="M127" s="7">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ID]],MasterData[],6,0)</f>
        <v>210</v>
      </c>
      <c r="L128" s="7">
        <f>InputData[[#This Row],[BUYING PRIZE]]*InputData[[#This Row],[QUANTITY]]</f>
        <v>750</v>
      </c>
      <c r="M128" s="7">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ID]],MasterData[],6,0)</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ID]],MasterData[],6,0)</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ID]],MasterData[],6,0)</f>
        <v>8.33</v>
      </c>
      <c r="L131" s="7">
        <f>InputData[[#This Row],[BUYING PRIZE]]*InputData[[#This Row],[QUANTITY]]</f>
        <v>91</v>
      </c>
      <c r="M131" s="7">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ID]],MasterData[],6,0)</f>
        <v>173.88</v>
      </c>
      <c r="L132" s="7">
        <f>InputData[[#This Row],[BUYING PRIZE]]*InputData[[#This Row],[QUANTITY]]</f>
        <v>690</v>
      </c>
      <c r="M132" s="7">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ID]],MasterData[],6,0)</f>
        <v>16.64</v>
      </c>
      <c r="L133" s="7">
        <f>InputData[[#This Row],[BUYING PRIZE]]*InputData[[#This Row],[QUANTITY]]</f>
        <v>13</v>
      </c>
      <c r="M133" s="7">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ID]],MasterData[],6,0)</f>
        <v>16.64</v>
      </c>
      <c r="L134" s="7">
        <f>InputData[[#This Row],[BUYING PRIZE]]*InputData[[#This Row],[QUANTITY]]</f>
        <v>52</v>
      </c>
      <c r="M134" s="7">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ID]],MasterData[],6,0)</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ID]],MasterData[],6,0)</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ID]],MasterData[],6,0)</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ID]],MasterData[],6,0)</f>
        <v>162.54</v>
      </c>
      <c r="L138" s="7">
        <f>InputData[[#This Row],[BUYING PRIZE]]*InputData[[#This Row],[QUANTITY]]</f>
        <v>252</v>
      </c>
      <c r="M138" s="7">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ID]],MasterData[],6,0)</f>
        <v>6.7</v>
      </c>
      <c r="L139" s="7">
        <f>InputData[[#This Row],[BUYING PRIZE]]*InputData[[#This Row],[QUANTITY]]</f>
        <v>35</v>
      </c>
      <c r="M139" s="7">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ID]],MasterData[],6,0)</f>
        <v>146.72</v>
      </c>
      <c r="L140" s="7">
        <f>InputData[[#This Row],[BUYING PRIZE]]*InputData[[#This Row],[QUANTITY]]</f>
        <v>448</v>
      </c>
      <c r="M140" s="7">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ID]],MasterData[],6,0)</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ID]],MasterData[],6,0)</f>
        <v>164.28</v>
      </c>
      <c r="L142" s="7">
        <f>InputData[[#This Row],[BUYING PRIZE]]*InputData[[#This Row],[QUANTITY]]</f>
        <v>1628</v>
      </c>
      <c r="M142" s="7">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ID]],MasterData[],6,0)</f>
        <v>119.7</v>
      </c>
      <c r="L143" s="7">
        <f>InputData[[#This Row],[BUYING PRIZE]]*InputData[[#This Row],[QUANTITY]]</f>
        <v>855</v>
      </c>
      <c r="M143" s="7">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ID]],MasterData[],6,0)</f>
        <v>80.94</v>
      </c>
      <c r="L144" s="7">
        <f>InputData[[#This Row],[BUYING PRIZE]]*InputData[[#This Row],[QUANTITY]]</f>
        <v>568</v>
      </c>
      <c r="M144" s="7">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ID]],MasterData[],6,0)</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ID]],MasterData[],6,0)</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ID]],MasterData[],6,0)</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ID]],MasterData[],6,0)</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ID]],MasterData[],6,0)</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ID]],MasterData[],6,0)</f>
        <v>210</v>
      </c>
      <c r="L150" s="7">
        <f>InputData[[#This Row],[BUYING PRIZE]]*InputData[[#This Row],[QUANTITY]]</f>
        <v>150</v>
      </c>
      <c r="M150" s="7">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ID]],MasterData[],6,0)</f>
        <v>149.46</v>
      </c>
      <c r="L151" s="7">
        <f>InputData[[#This Row],[BUYING PRIZE]]*InputData[[#This Row],[QUANTITY]]</f>
        <v>1128</v>
      </c>
      <c r="M151" s="7">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ID]],MasterData[],6,0)</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ID]],MasterData[],6,0)</f>
        <v>79.92</v>
      </c>
      <c r="L153" s="7">
        <f>InputData[[#This Row],[BUYING PRIZE]]*InputData[[#This Row],[QUANTITY]]</f>
        <v>792</v>
      </c>
      <c r="M153" s="7">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ID]],MasterData[],6,0)</f>
        <v>83.08</v>
      </c>
      <c r="L154" s="7">
        <f>InputData[[#This Row],[BUYING PRIZE]]*InputData[[#This Row],[QUANTITY]]</f>
        <v>335</v>
      </c>
      <c r="M154" s="7">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ID]],MasterData[],6,0)</f>
        <v>53.11</v>
      </c>
      <c r="L155" s="7">
        <f>InputData[[#This Row],[BUYING PRIZE]]*InputData[[#This Row],[QUANTITY]]</f>
        <v>705</v>
      </c>
      <c r="M155" s="7">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ID]],MasterData[],6,0)</f>
        <v>24.66</v>
      </c>
      <c r="L156" s="7">
        <f>InputData[[#This Row],[BUYING PRIZE]]*InputData[[#This Row],[QUANTITY]]</f>
        <v>54</v>
      </c>
      <c r="M156" s="7">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ID]],MasterData[],6,0)</f>
        <v>156.96</v>
      </c>
      <c r="L157" s="7">
        <f>InputData[[#This Row],[BUYING PRIZE]]*InputData[[#This Row],[QUANTITY]]</f>
        <v>2016</v>
      </c>
      <c r="M157" s="7">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ID]],MasterData[],6,0)</f>
        <v>96.3</v>
      </c>
      <c r="L158" s="7">
        <f>InputData[[#This Row],[BUYING PRIZE]]*InputData[[#This Row],[QUANTITY]]</f>
        <v>630</v>
      </c>
      <c r="M158" s="7">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ID]],MasterData[],6,0)</f>
        <v>85.76</v>
      </c>
      <c r="L159" s="7">
        <f>InputData[[#This Row],[BUYING PRIZE]]*InputData[[#This Row],[QUANTITY]]</f>
        <v>536</v>
      </c>
      <c r="M159" s="7">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ID]],MasterData[],6,0)</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ID]],MasterData[],6,0)</f>
        <v>82.08</v>
      </c>
      <c r="L161" s="7">
        <f>InputData[[#This Row],[BUYING PRIZE]]*InputData[[#This Row],[QUANTITY]]</f>
        <v>1140</v>
      </c>
      <c r="M161" s="7">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ID]],MasterData[],6,0)</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ID]],MasterData[],6,0)</f>
        <v>149.46</v>
      </c>
      <c r="L163" s="7">
        <f>InputData[[#This Row],[BUYING PRIZE]]*InputData[[#This Row],[QUANTITY]]</f>
        <v>423</v>
      </c>
      <c r="M163" s="7">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ID]],MasterData[],6,0)</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ID]],MasterData[],6,0)</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ID]],MasterData[],6,0)</f>
        <v>41.81</v>
      </c>
      <c r="L166" s="7">
        <f>InputData[[#This Row],[BUYING PRIZE]]*InputData[[#This Row],[QUANTITY]]</f>
        <v>518</v>
      </c>
      <c r="M166" s="7">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ID]],MasterData[],6,0)</f>
        <v>85.76</v>
      </c>
      <c r="L167" s="7">
        <f>InputData[[#This Row],[BUYING PRIZE]]*InputData[[#This Row],[QUANTITY]]</f>
        <v>67</v>
      </c>
      <c r="M167" s="7">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ID]],MasterData[],6,0)</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ID]],MasterData[],6,0)</f>
        <v>82.08</v>
      </c>
      <c r="L169" s="7">
        <f>InputData[[#This Row],[BUYING PRIZE]]*InputData[[#This Row],[QUANTITY]]</f>
        <v>760</v>
      </c>
      <c r="M169" s="7">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ID]],MasterData[],6,0)</f>
        <v>85.5</v>
      </c>
      <c r="L170" s="7">
        <f>InputData[[#This Row],[BUYING PRIZE]]*InputData[[#This Row],[QUANTITY]]</f>
        <v>450</v>
      </c>
      <c r="M170" s="7">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ID]],MasterData[],6,0)</f>
        <v>149.46</v>
      </c>
      <c r="L171" s="7">
        <f>InputData[[#This Row],[BUYING PRIZE]]*InputData[[#This Row],[QUANTITY]]</f>
        <v>564</v>
      </c>
      <c r="M171" s="7">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ID]],MasterData[],6,0)</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ID]],MasterData[],6,0)</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ID]],MasterData[],6,0)</f>
        <v>80.94</v>
      </c>
      <c r="L174" s="7">
        <f>InputData[[#This Row],[BUYING PRIZE]]*InputData[[#This Row],[QUANTITY]]</f>
        <v>213</v>
      </c>
      <c r="M174" s="7">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ID]],MasterData[],6,0)</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ID]],MasterData[],6,0)</f>
        <v>76.25</v>
      </c>
      <c r="L176" s="7">
        <f>InputData[[#This Row],[BUYING PRIZE]]*InputData[[#This Row],[QUANTITY]]</f>
        <v>915</v>
      </c>
      <c r="M176" s="7">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ID]],MasterData[],6,0)</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ID]],MasterData[],6,0)</f>
        <v>41.81</v>
      </c>
      <c r="L178" s="7">
        <f>InputData[[#This Row],[BUYING PRIZE]]*InputData[[#This Row],[QUANTITY]]</f>
        <v>481</v>
      </c>
      <c r="M178" s="7">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ID]],MasterData[],6,0)</f>
        <v>42.55</v>
      </c>
      <c r="L179" s="7">
        <f>InputData[[#This Row],[BUYING PRIZE]]*InputData[[#This Row],[QUANTITY]]</f>
        <v>148</v>
      </c>
      <c r="M179" s="7">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ID]],MasterData[],6,0)</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ID]],MasterData[],6,0)</f>
        <v>122.08</v>
      </c>
      <c r="L181" s="7">
        <f>InputData[[#This Row],[BUYING PRIZE]]*InputData[[#This Row],[QUANTITY]]</f>
        <v>1456</v>
      </c>
      <c r="M181" s="7">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ID]],MasterData[],6,0)</f>
        <v>103.88</v>
      </c>
      <c r="L182" s="7">
        <f>InputData[[#This Row],[BUYING PRIZE]]*InputData[[#This Row],[QUANTITY]]</f>
        <v>196</v>
      </c>
      <c r="M182" s="7">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ID]],MasterData[],6,0)</f>
        <v>6.7</v>
      </c>
      <c r="L183" s="7">
        <f>InputData[[#This Row],[BUYING PRIZE]]*InputData[[#This Row],[QUANTITY]]</f>
        <v>55</v>
      </c>
      <c r="M183" s="7">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ID]],MasterData[],6,0)</f>
        <v>156.96</v>
      </c>
      <c r="L184" s="7">
        <f>InputData[[#This Row],[BUYING PRIZE]]*InputData[[#This Row],[QUANTITY]]</f>
        <v>144</v>
      </c>
      <c r="M184" s="7">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ID]],MasterData[],6,0)</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ID]],MasterData[],6,0)</f>
        <v>173.88</v>
      </c>
      <c r="L186" s="7">
        <f>InputData[[#This Row],[BUYING PRIZE]]*InputData[[#This Row],[QUANTITY]]</f>
        <v>1104</v>
      </c>
      <c r="M186" s="7">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ID]],MasterData[],6,0)</f>
        <v>41.81</v>
      </c>
      <c r="L187" s="7">
        <f>InputData[[#This Row],[BUYING PRIZE]]*InputData[[#This Row],[QUANTITY]]</f>
        <v>259</v>
      </c>
      <c r="M187" s="7">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ID]],MasterData[],6,0)</f>
        <v>149.46</v>
      </c>
      <c r="L188" s="7">
        <f>InputData[[#This Row],[BUYING PRIZE]]*InputData[[#This Row],[QUANTITY]]</f>
        <v>2115</v>
      </c>
      <c r="M188" s="7">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ID]],MasterData[],6,0)</f>
        <v>117.48</v>
      </c>
      <c r="L189" s="7">
        <f>InputData[[#This Row],[BUYING PRIZE]]*InputData[[#This Row],[QUANTITY]]</f>
        <v>89</v>
      </c>
      <c r="M189" s="7">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ID]],MasterData[],6,0)</f>
        <v>210</v>
      </c>
      <c r="L190" s="7">
        <f>InputData[[#This Row],[BUYING PRIZE]]*InputData[[#This Row],[QUANTITY]]</f>
        <v>750</v>
      </c>
      <c r="M190" s="7">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ID]],MasterData[],6,0)</f>
        <v>82.08</v>
      </c>
      <c r="L191" s="7">
        <f>InputData[[#This Row],[BUYING PRIZE]]*InputData[[#This Row],[QUANTITY]]</f>
        <v>304</v>
      </c>
      <c r="M191" s="7">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ID]],MasterData[],6,0)</f>
        <v>201.28</v>
      </c>
      <c r="L192" s="7">
        <f>InputData[[#This Row],[BUYING PRIZE]]*InputData[[#This Row],[QUANTITY]]</f>
        <v>888</v>
      </c>
      <c r="M192" s="7">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ID]],MasterData[],6,0)</f>
        <v>103.88</v>
      </c>
      <c r="L193" s="7">
        <f>InputData[[#This Row],[BUYING PRIZE]]*InputData[[#This Row],[QUANTITY]]</f>
        <v>882</v>
      </c>
      <c r="M193" s="7">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ID]],MasterData[],6,0)</f>
        <v>24.66</v>
      </c>
      <c r="L194" s="7">
        <f>InputData[[#This Row],[BUYING PRIZE]]*InputData[[#This Row],[QUANTITY]]</f>
        <v>36</v>
      </c>
      <c r="M194" s="7">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ID]],MasterData[],6,0)</f>
        <v>103.88</v>
      </c>
      <c r="L195" s="7">
        <f>InputData[[#This Row],[BUYING PRIZE]]*InputData[[#This Row],[QUANTITY]]</f>
        <v>588</v>
      </c>
      <c r="M195" s="7">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ID]],MasterData[],6,0)</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ID]],MasterData[],6,0)</f>
        <v>162</v>
      </c>
      <c r="L197" s="7">
        <f>InputData[[#This Row],[BUYING PRIZE]]*InputData[[#This Row],[QUANTITY]]</f>
        <v>720</v>
      </c>
      <c r="M197" s="7">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ID]],MasterData[],6,0)</f>
        <v>162</v>
      </c>
      <c r="L198" s="7">
        <f>InputData[[#This Row],[BUYING PRIZE]]*InputData[[#This Row],[QUANTITY]]</f>
        <v>1680</v>
      </c>
      <c r="M198" s="7">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ID]],MasterData[],6,0)</f>
        <v>76.25</v>
      </c>
      <c r="L199" s="7">
        <f>InputData[[#This Row],[BUYING PRIZE]]*InputData[[#This Row],[QUANTITY]]</f>
        <v>427</v>
      </c>
      <c r="M199" s="7">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ID]],MasterData[],6,0)</f>
        <v>115.2</v>
      </c>
      <c r="L200" s="7">
        <f>InputData[[#This Row],[BUYING PRIZE]]*InputData[[#This Row],[QUANTITY]]</f>
        <v>180</v>
      </c>
      <c r="M200" s="7">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ID]],MasterData[],6,0)</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ID]],MasterData[],6,0)</f>
        <v>49.21</v>
      </c>
      <c r="L202" s="7">
        <f>InputData[[#This Row],[BUYING PRIZE]]*InputData[[#This Row],[QUANTITY]]</f>
        <v>444</v>
      </c>
      <c r="M202" s="7">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ID]],MasterData[],6,0)</f>
        <v>162.54</v>
      </c>
      <c r="L203" s="7">
        <f>InputData[[#This Row],[BUYING PRIZE]]*InputData[[#This Row],[QUANTITY]]</f>
        <v>882</v>
      </c>
      <c r="M203" s="7">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ID]],MasterData[],6,0)</f>
        <v>58.3</v>
      </c>
      <c r="L204" s="7">
        <f>InputData[[#This Row],[BUYING PRIZE]]*InputData[[#This Row],[QUANTITY]]</f>
        <v>55</v>
      </c>
      <c r="M204" s="7">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ID]],MasterData[],6,0)</f>
        <v>146.72</v>
      </c>
      <c r="L205" s="7">
        <f>InputData[[#This Row],[BUYING PRIZE]]*InputData[[#This Row],[QUANTITY]]</f>
        <v>1008</v>
      </c>
      <c r="M205" s="7">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ID]],MasterData[],6,0)</f>
        <v>85.5</v>
      </c>
      <c r="L206" s="7">
        <f>InputData[[#This Row],[BUYING PRIZE]]*InputData[[#This Row],[QUANTITY]]</f>
        <v>375</v>
      </c>
      <c r="M206" s="7">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ID]],MasterData[],6,0)</f>
        <v>201.28</v>
      </c>
      <c r="L207" s="7">
        <f>InputData[[#This Row],[BUYING PRIZE]]*InputData[[#This Row],[QUANTITY]]</f>
        <v>2072</v>
      </c>
      <c r="M207" s="7">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ID]],MasterData[],6,0)</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ID]],MasterData[],6,0)</f>
        <v>210</v>
      </c>
      <c r="L209" s="7">
        <f>InputData[[#This Row],[BUYING PRIZE]]*InputData[[#This Row],[QUANTITY]]</f>
        <v>1350</v>
      </c>
      <c r="M209" s="7">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ID]],MasterData[],6,0)</f>
        <v>6.7</v>
      </c>
      <c r="L210" s="7">
        <f>InputData[[#This Row],[BUYING PRIZE]]*InputData[[#This Row],[QUANTITY]]</f>
        <v>5</v>
      </c>
      <c r="M210" s="7">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ID]],MasterData[],6,0)</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ID]],MasterData[],6,0)</f>
        <v>24.66</v>
      </c>
      <c r="L212" s="7">
        <f>InputData[[#This Row],[BUYING PRIZE]]*InputData[[#This Row],[QUANTITY]]</f>
        <v>108</v>
      </c>
      <c r="M212" s="7">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ID]],MasterData[],6,0)</f>
        <v>79.92</v>
      </c>
      <c r="L213" s="7">
        <f>InputData[[#This Row],[BUYING PRIZE]]*InputData[[#This Row],[QUANTITY]]</f>
        <v>360</v>
      </c>
      <c r="M213" s="7">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ID]],MasterData[],6,0)</f>
        <v>117.48</v>
      </c>
      <c r="L214" s="7">
        <f>InputData[[#This Row],[BUYING PRIZE]]*InputData[[#This Row],[QUANTITY]]</f>
        <v>979</v>
      </c>
      <c r="M214" s="7">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ID]],MasterData[],6,0)</f>
        <v>6.7</v>
      </c>
      <c r="L215" s="7">
        <f>InputData[[#This Row],[BUYING PRIZE]]*InputData[[#This Row],[QUANTITY]]</f>
        <v>70</v>
      </c>
      <c r="M215" s="7">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ID]],MasterData[],6,0)</f>
        <v>48.4</v>
      </c>
      <c r="L216" s="7">
        <f>InputData[[#This Row],[BUYING PRIZE]]*InputData[[#This Row],[QUANTITY]]</f>
        <v>660</v>
      </c>
      <c r="M216" s="7">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ID]],MasterData[],6,0)</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ID]],MasterData[],6,0)</f>
        <v>103.88</v>
      </c>
      <c r="L218" s="7">
        <f>InputData[[#This Row],[BUYING PRIZE]]*InputData[[#This Row],[QUANTITY]]</f>
        <v>1274</v>
      </c>
      <c r="M218" s="7">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ID]],MasterData[],6,0)</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ID]],MasterData[],6,0)</f>
        <v>162.54</v>
      </c>
      <c r="L220" s="7">
        <f>InputData[[#This Row],[BUYING PRIZE]]*InputData[[#This Row],[QUANTITY]]</f>
        <v>1638</v>
      </c>
      <c r="M220" s="7">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ID]],MasterData[],6,0)</f>
        <v>48.4</v>
      </c>
      <c r="L221" s="7">
        <f>InputData[[#This Row],[BUYING PRIZE]]*InputData[[#This Row],[QUANTITY]]</f>
        <v>308</v>
      </c>
      <c r="M221" s="7">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ID]],MasterData[],6,0)</f>
        <v>156.96</v>
      </c>
      <c r="L222" s="7">
        <f>InputData[[#This Row],[BUYING PRIZE]]*InputData[[#This Row],[QUANTITY]]</f>
        <v>1872</v>
      </c>
      <c r="M222" s="7">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ID]],MasterData[],6,0)</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ID]],MasterData[],6,0)</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ID]],MasterData[],6,0)</f>
        <v>82.08</v>
      </c>
      <c r="L225" s="7">
        <f>InputData[[#This Row],[BUYING PRIZE]]*InputData[[#This Row],[QUANTITY]]</f>
        <v>684</v>
      </c>
      <c r="M225" s="7">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ID]],MasterData[],6,0)</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ID]],MasterData[],6,0)</f>
        <v>94.62</v>
      </c>
      <c r="L227" s="7">
        <f>InputData[[#This Row],[BUYING PRIZE]]*InputData[[#This Row],[QUANTITY]]</f>
        <v>83</v>
      </c>
      <c r="M227" s="7">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ID]],MasterData[],6,0)</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ID]],MasterData[],6,0)</f>
        <v>162.54</v>
      </c>
      <c r="L229" s="7">
        <f>InputData[[#This Row],[BUYING PRIZE]]*InputData[[#This Row],[QUANTITY]]</f>
        <v>756</v>
      </c>
      <c r="M229" s="7">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ID]],MasterData[],6,0)</f>
        <v>122.08</v>
      </c>
      <c r="L230" s="7">
        <f>InputData[[#This Row],[BUYING PRIZE]]*InputData[[#This Row],[QUANTITY]]</f>
        <v>1344</v>
      </c>
      <c r="M230" s="7">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ID]],MasterData[],6,0)</f>
        <v>96.3</v>
      </c>
      <c r="L231" s="7">
        <f>InputData[[#This Row],[BUYING PRIZE]]*InputData[[#This Row],[QUANTITY]]</f>
        <v>900</v>
      </c>
      <c r="M231" s="7">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ID]],MasterData[],6,0)</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ID]],MasterData[],6,0)</f>
        <v>162</v>
      </c>
      <c r="L233" s="7">
        <f>InputData[[#This Row],[BUYING PRIZE]]*InputData[[#This Row],[QUANTITY]]</f>
        <v>720</v>
      </c>
      <c r="M233" s="7">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ID]],MasterData[],6,0)</f>
        <v>115.2</v>
      </c>
      <c r="L234" s="7">
        <f>InputData[[#This Row],[BUYING PRIZE]]*InputData[[#This Row],[QUANTITY]]</f>
        <v>1080</v>
      </c>
      <c r="M234" s="7">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ID]],MasterData[],6,0)</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ID]],MasterData[],6,0)</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ID]],MasterData[],6,0)</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ID]],MasterData[],6,0)</f>
        <v>146.72</v>
      </c>
      <c r="L238" s="7">
        <f>InputData[[#This Row],[BUYING PRIZE]]*InputData[[#This Row],[QUANTITY]]</f>
        <v>112</v>
      </c>
      <c r="M238" s="7">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ID]],MasterData[],6,0)</f>
        <v>85.5</v>
      </c>
      <c r="L239" s="7">
        <f>InputData[[#This Row],[BUYING PRIZE]]*InputData[[#This Row],[QUANTITY]]</f>
        <v>75</v>
      </c>
      <c r="M239" s="7">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ID]],MasterData[],6,0)</f>
        <v>94.17</v>
      </c>
      <c r="L240" s="7">
        <f>InputData[[#This Row],[BUYING PRIZE]]*InputData[[#This Row],[QUANTITY]]</f>
        <v>584</v>
      </c>
      <c r="M240" s="7">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ID]],MasterData[],6,0)</f>
        <v>115.2</v>
      </c>
      <c r="L241" s="7">
        <f>InputData[[#This Row],[BUYING PRIZE]]*InputData[[#This Row],[QUANTITY]]</f>
        <v>180</v>
      </c>
      <c r="M241" s="7">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ID]],MasterData[],6,0)</f>
        <v>42.55</v>
      </c>
      <c r="L242" s="7">
        <f>InputData[[#This Row],[BUYING PRIZE]]*InputData[[#This Row],[QUANTITY]]</f>
        <v>555</v>
      </c>
      <c r="M242" s="7">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ID]],MasterData[],6,0)</f>
        <v>16.64</v>
      </c>
      <c r="L243" s="7">
        <f>InputData[[#This Row],[BUYING PRIZE]]*InputData[[#This Row],[QUANTITY]]</f>
        <v>130</v>
      </c>
      <c r="M243" s="7">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ID]],MasterData[],6,0)</f>
        <v>58.3</v>
      </c>
      <c r="L244" s="7">
        <f>InputData[[#This Row],[BUYING PRIZE]]*InputData[[#This Row],[QUANTITY]]</f>
        <v>110</v>
      </c>
      <c r="M244" s="7">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ID]],MasterData[],6,0)</f>
        <v>210</v>
      </c>
      <c r="L245" s="7">
        <f>InputData[[#This Row],[BUYING PRIZE]]*InputData[[#This Row],[QUANTITY]]</f>
        <v>1200</v>
      </c>
      <c r="M245" s="7">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ID]],MasterData[],6,0)</f>
        <v>48.84</v>
      </c>
      <c r="L246" s="7">
        <f>InputData[[#This Row],[BUYING PRIZE]]*InputData[[#This Row],[QUANTITY]]</f>
        <v>660</v>
      </c>
      <c r="M246" s="7">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ID]],MasterData[],6,0)</f>
        <v>164.28</v>
      </c>
      <c r="L247" s="7">
        <f>InputData[[#This Row],[BUYING PRIZE]]*InputData[[#This Row],[QUANTITY]]</f>
        <v>148</v>
      </c>
      <c r="M247" s="7">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ID]],MasterData[],6,0)</f>
        <v>122.08</v>
      </c>
      <c r="L248" s="7">
        <f>InputData[[#This Row],[BUYING PRIZE]]*InputData[[#This Row],[QUANTITY]]</f>
        <v>896</v>
      </c>
      <c r="M248" s="7">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ID]],MasterData[],6,0)</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ID]],MasterData[],6,0)</f>
        <v>162</v>
      </c>
      <c r="L250" s="7">
        <f>InputData[[#This Row],[BUYING PRIZE]]*InputData[[#This Row],[QUANTITY]]</f>
        <v>480</v>
      </c>
      <c r="M250" s="7">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ID]],MasterData[],6,0)</f>
        <v>80.94</v>
      </c>
      <c r="L251" s="7">
        <f>InputData[[#This Row],[BUYING PRIZE]]*InputData[[#This Row],[QUANTITY]]</f>
        <v>142</v>
      </c>
      <c r="M251" s="7">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ID]],MasterData[],6,0)</f>
        <v>141.57</v>
      </c>
      <c r="L252" s="7">
        <f>InputData[[#This Row],[BUYING PRIZE]]*InputData[[#This Row],[QUANTITY]]</f>
        <v>968</v>
      </c>
      <c r="M252" s="7">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ID]],MasterData[],6,0)</f>
        <v>149.46</v>
      </c>
      <c r="L253" s="7">
        <f>InputData[[#This Row],[BUYING PRIZE]]*InputData[[#This Row],[QUANTITY]]</f>
        <v>1692</v>
      </c>
      <c r="M253" s="7">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ID]],MasterData[],6,0)</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ID]],MasterData[],6,0)</f>
        <v>48.4</v>
      </c>
      <c r="L255" s="7">
        <f>InputData[[#This Row],[BUYING PRIZE]]*InputData[[#This Row],[QUANTITY]]</f>
        <v>440</v>
      </c>
      <c r="M255" s="7">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ID]],MasterData[],6,0)</f>
        <v>94.17</v>
      </c>
      <c r="L256" s="7">
        <f>InputData[[#This Row],[BUYING PRIZE]]*InputData[[#This Row],[QUANTITY]]</f>
        <v>1022</v>
      </c>
      <c r="M256" s="7">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ID]],MasterData[],6,0)</f>
        <v>24.66</v>
      </c>
      <c r="L257" s="7">
        <f>InputData[[#This Row],[BUYING PRIZE]]*InputData[[#This Row],[QUANTITY]]</f>
        <v>180</v>
      </c>
      <c r="M257" s="7">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ID]],MasterData[],6,0)</f>
        <v>162</v>
      </c>
      <c r="L258" s="7">
        <f>InputData[[#This Row],[BUYING PRIZE]]*InputData[[#This Row],[QUANTITY]]</f>
        <v>960</v>
      </c>
      <c r="M258" s="7">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ID]],MasterData[],6,0)</f>
        <v>96.3</v>
      </c>
      <c r="L259" s="7">
        <f>InputData[[#This Row],[BUYING PRIZE]]*InputData[[#This Row],[QUANTITY]]</f>
        <v>720</v>
      </c>
      <c r="M259" s="7">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ID]],MasterData[],6,0)</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ID]],MasterData[],6,0)</f>
        <v>53.11</v>
      </c>
      <c r="L261" s="7">
        <f>InputData[[#This Row],[BUYING PRIZE]]*InputData[[#This Row],[QUANTITY]]</f>
        <v>658</v>
      </c>
      <c r="M261" s="7">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ID]],MasterData[],6,0)</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ID]],MasterData[],6,0)</f>
        <v>164.28</v>
      </c>
      <c r="L263" s="7">
        <f>InputData[[#This Row],[BUYING PRIZE]]*InputData[[#This Row],[QUANTITY]]</f>
        <v>1924</v>
      </c>
      <c r="M263" s="7">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ID]],MasterData[],6,0)</f>
        <v>141.57</v>
      </c>
      <c r="L264" s="7">
        <f>InputData[[#This Row],[BUYING PRIZE]]*InputData[[#This Row],[QUANTITY]]</f>
        <v>121</v>
      </c>
      <c r="M264" s="7">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ID]],MasterData[],6,0)</f>
        <v>164.28</v>
      </c>
      <c r="L265" s="7">
        <f>InputData[[#This Row],[BUYING PRIZE]]*InputData[[#This Row],[QUANTITY]]</f>
        <v>1036</v>
      </c>
      <c r="M265" s="7">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ID]],MasterData[],6,0)</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ID]],MasterData[],6,0)</f>
        <v>119.7</v>
      </c>
      <c r="L267" s="7">
        <f>InputData[[#This Row],[BUYING PRIZE]]*InputData[[#This Row],[QUANTITY]]</f>
        <v>95</v>
      </c>
      <c r="M267" s="7">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ID]],MasterData[],6,0)</f>
        <v>83.08</v>
      </c>
      <c r="L268" s="7">
        <f>InputData[[#This Row],[BUYING PRIZE]]*InputData[[#This Row],[QUANTITY]]</f>
        <v>603</v>
      </c>
      <c r="M268" s="7">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ID]],MasterData[],6,0)</f>
        <v>94.17</v>
      </c>
      <c r="L269" s="7">
        <f>InputData[[#This Row],[BUYING PRIZE]]*InputData[[#This Row],[QUANTITY]]</f>
        <v>584</v>
      </c>
      <c r="M269" s="7">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ID]],MasterData[],6,0)</f>
        <v>53.11</v>
      </c>
      <c r="L270" s="7">
        <f>InputData[[#This Row],[BUYING PRIZE]]*InputData[[#This Row],[QUANTITY]]</f>
        <v>47</v>
      </c>
      <c r="M270" s="7">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ID]],MasterData[],6,0)</f>
        <v>117.48</v>
      </c>
      <c r="L271" s="7">
        <f>InputData[[#This Row],[BUYING PRIZE]]*InputData[[#This Row],[QUANTITY]]</f>
        <v>1068</v>
      </c>
      <c r="M271" s="7">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ID]],MasterData[],6,0)</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ID]],MasterData[],6,0)</f>
        <v>117.48</v>
      </c>
      <c r="L273" s="7">
        <f>InputData[[#This Row],[BUYING PRIZE]]*InputData[[#This Row],[QUANTITY]]</f>
        <v>178</v>
      </c>
      <c r="M273" s="7">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ID]],MasterData[],6,0)</f>
        <v>210</v>
      </c>
      <c r="L274" s="7">
        <f>InputData[[#This Row],[BUYING PRIZE]]*InputData[[#This Row],[QUANTITY]]</f>
        <v>900</v>
      </c>
      <c r="M274" s="7">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ID]],MasterData[],6,0)</f>
        <v>48.4</v>
      </c>
      <c r="L275" s="7">
        <f>InputData[[#This Row],[BUYING PRIZE]]*InputData[[#This Row],[QUANTITY]]</f>
        <v>616</v>
      </c>
      <c r="M275" s="7">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ID]],MasterData[],6,0)</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ID]],MasterData[],6,0)</f>
        <v>146.72</v>
      </c>
      <c r="L277" s="7">
        <f>InputData[[#This Row],[BUYING PRIZE]]*InputData[[#This Row],[QUANTITY]]</f>
        <v>1232</v>
      </c>
      <c r="M277" s="7">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ID]],MasterData[],6,0)</f>
        <v>115.2</v>
      </c>
      <c r="L278" s="7">
        <f>InputData[[#This Row],[BUYING PRIZE]]*InputData[[#This Row],[QUANTITY]]</f>
        <v>360</v>
      </c>
      <c r="M278" s="7">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ID]],MasterData[],6,0)</f>
        <v>94.62</v>
      </c>
      <c r="L279" s="7">
        <f>InputData[[#This Row],[BUYING PRIZE]]*InputData[[#This Row],[QUANTITY]]</f>
        <v>747</v>
      </c>
      <c r="M279" s="7">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ID]],MasterData[],6,0)</f>
        <v>162.54</v>
      </c>
      <c r="L280" s="7">
        <f>InputData[[#This Row],[BUYING PRIZE]]*InputData[[#This Row],[QUANTITY]]</f>
        <v>252</v>
      </c>
      <c r="M280" s="7">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ID]],MasterData[],6,0)</f>
        <v>146.72</v>
      </c>
      <c r="L281" s="7">
        <f>InputData[[#This Row],[BUYING PRIZE]]*InputData[[#This Row],[QUANTITY]]</f>
        <v>784</v>
      </c>
      <c r="M281" s="7">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ID]],MasterData[],6,0)</f>
        <v>103.88</v>
      </c>
      <c r="L282" s="7">
        <f>InputData[[#This Row],[BUYING PRIZE]]*InputData[[#This Row],[QUANTITY]]</f>
        <v>588</v>
      </c>
      <c r="M282" s="7">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ID]],MasterData[],6,0)</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ID]],MasterData[],6,0)</f>
        <v>162</v>
      </c>
      <c r="L284" s="7">
        <f>InputData[[#This Row],[BUYING PRIZE]]*InputData[[#This Row],[QUANTITY]]</f>
        <v>960</v>
      </c>
      <c r="M284" s="7">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ID]],MasterData[],6,0)</f>
        <v>201.28</v>
      </c>
      <c r="L285" s="7">
        <f>InputData[[#This Row],[BUYING PRIZE]]*InputData[[#This Row],[QUANTITY]]</f>
        <v>2220</v>
      </c>
      <c r="M285" s="7">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ID]],MasterData[],6,0)</f>
        <v>156.78</v>
      </c>
      <c r="L286" s="7">
        <f>InputData[[#This Row],[BUYING PRIZE]]*InputData[[#This Row],[QUANTITY]]</f>
        <v>1876</v>
      </c>
      <c r="M286" s="7">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ID]],MasterData[],6,0)</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ID]],MasterData[],6,0)</f>
        <v>149.46</v>
      </c>
      <c r="L288" s="7">
        <f>InputData[[#This Row],[BUYING PRIZE]]*InputData[[#This Row],[QUANTITY]]</f>
        <v>846</v>
      </c>
      <c r="M288" s="7">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ID]],MasterData[],6,0)</f>
        <v>173.88</v>
      </c>
      <c r="L289" s="7">
        <f>InputData[[#This Row],[BUYING PRIZE]]*InputData[[#This Row],[QUANTITY]]</f>
        <v>1242</v>
      </c>
      <c r="M289" s="7">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ID]],MasterData[],6,0)</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ID]],MasterData[],6,0)</f>
        <v>146.72</v>
      </c>
      <c r="L291" s="7">
        <f>InputData[[#This Row],[BUYING PRIZE]]*InputData[[#This Row],[QUANTITY]]</f>
        <v>896</v>
      </c>
      <c r="M291" s="7">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ID]],MasterData[],6,0)</f>
        <v>49.21</v>
      </c>
      <c r="L292" s="7">
        <f>InputData[[#This Row],[BUYING PRIZE]]*InputData[[#This Row],[QUANTITY]]</f>
        <v>222</v>
      </c>
      <c r="M292" s="7">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ID]],MasterData[],6,0)</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ID]],MasterData[],6,0)</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ID]],MasterData[],6,0)</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ID]],MasterData[],6,0)</f>
        <v>117.48</v>
      </c>
      <c r="L296" s="7">
        <f>InputData[[#This Row],[BUYING PRIZE]]*InputData[[#This Row],[QUANTITY]]</f>
        <v>1246</v>
      </c>
      <c r="M296" s="7">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ID]],MasterData[],6,0)</f>
        <v>164.28</v>
      </c>
      <c r="L297" s="7">
        <f>InputData[[#This Row],[BUYING PRIZE]]*InputData[[#This Row],[QUANTITY]]</f>
        <v>1924</v>
      </c>
      <c r="M297" s="7">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ID]],MasterData[],6,0)</f>
        <v>24.66</v>
      </c>
      <c r="L298" s="7">
        <f>InputData[[#This Row],[BUYING PRIZE]]*InputData[[#This Row],[QUANTITY]]</f>
        <v>144</v>
      </c>
      <c r="M298" s="7">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ID]],MasterData[],6,0)</f>
        <v>41.81</v>
      </c>
      <c r="L299" s="7">
        <f>InputData[[#This Row],[BUYING PRIZE]]*InputData[[#This Row],[QUANTITY]]</f>
        <v>111</v>
      </c>
      <c r="M299" s="7">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ID]],MasterData[],6,0)</f>
        <v>117.48</v>
      </c>
      <c r="L300" s="7">
        <f>InputData[[#This Row],[BUYING PRIZE]]*InputData[[#This Row],[QUANTITY]]</f>
        <v>89</v>
      </c>
      <c r="M300" s="7">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ID]],MasterData[],6,0)</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ID]],MasterData[],6,0)</f>
        <v>94.17</v>
      </c>
      <c r="L302" s="7">
        <f>InputData[[#This Row],[BUYING PRIZE]]*InputData[[#This Row],[QUANTITY]]</f>
        <v>438</v>
      </c>
      <c r="M302" s="7">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ID]],MasterData[],6,0)</f>
        <v>122.08</v>
      </c>
      <c r="L303" s="7">
        <f>InputData[[#This Row],[BUYING PRIZE]]*InputData[[#This Row],[QUANTITY]]</f>
        <v>672</v>
      </c>
      <c r="M303" s="7">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ID]],MasterData[],6,0)</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ID]],MasterData[],6,0)</f>
        <v>96.3</v>
      </c>
      <c r="L305" s="7">
        <f>InputData[[#This Row],[BUYING PRIZE]]*InputData[[#This Row],[QUANTITY]]</f>
        <v>720</v>
      </c>
      <c r="M305" s="7">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ID]],MasterData[],6,0)</f>
        <v>94.17</v>
      </c>
      <c r="L306" s="7">
        <f>InputData[[#This Row],[BUYING PRIZE]]*InputData[[#This Row],[QUANTITY]]</f>
        <v>511</v>
      </c>
      <c r="M306" s="7">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ID]],MasterData[],6,0)</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ID]],MasterData[],6,0)</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ID]],MasterData[],6,0)</f>
        <v>24.66</v>
      </c>
      <c r="L309" s="7">
        <f>InputData[[#This Row],[BUYING PRIZE]]*InputData[[#This Row],[QUANTITY]]</f>
        <v>234</v>
      </c>
      <c r="M309" s="7">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ID]],MasterData[],6,0)</f>
        <v>48.84</v>
      </c>
      <c r="L310" s="7">
        <f>InputData[[#This Row],[BUYING PRIZE]]*InputData[[#This Row],[QUANTITY]]</f>
        <v>88</v>
      </c>
      <c r="M310" s="7">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ID]],MasterData[],6,0)</f>
        <v>80.94</v>
      </c>
      <c r="L311" s="7">
        <f>InputData[[#This Row],[BUYING PRIZE]]*InputData[[#This Row],[QUANTITY]]</f>
        <v>71</v>
      </c>
      <c r="M311" s="7">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ID]],MasterData[],6,0)</f>
        <v>82.08</v>
      </c>
      <c r="L312" s="7">
        <f>InputData[[#This Row],[BUYING PRIZE]]*InputData[[#This Row],[QUANTITY]]</f>
        <v>456</v>
      </c>
      <c r="M312" s="7">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ID]],MasterData[],6,0)</f>
        <v>201.28</v>
      </c>
      <c r="L313" s="7">
        <f>InputData[[#This Row],[BUYING PRIZE]]*InputData[[#This Row],[QUANTITY]]</f>
        <v>444</v>
      </c>
      <c r="M313" s="7">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ID]],MasterData[],6,0)</f>
        <v>48.84</v>
      </c>
      <c r="L314" s="7">
        <f>InputData[[#This Row],[BUYING PRIZE]]*InputData[[#This Row],[QUANTITY]]</f>
        <v>484</v>
      </c>
      <c r="M314" s="7">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ID]],MasterData[],6,0)</f>
        <v>119.7</v>
      </c>
      <c r="L315" s="7">
        <f>InputData[[#This Row],[BUYING PRIZE]]*InputData[[#This Row],[QUANTITY]]</f>
        <v>1140</v>
      </c>
      <c r="M315" s="7">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ID]],MasterData[],6,0)</f>
        <v>16.64</v>
      </c>
      <c r="L316" s="7">
        <f>InputData[[#This Row],[BUYING PRIZE]]*InputData[[#This Row],[QUANTITY]]</f>
        <v>26</v>
      </c>
      <c r="M316" s="7">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ID]],MasterData[],6,0)</f>
        <v>24.66</v>
      </c>
      <c r="L317" s="7">
        <f>InputData[[#This Row],[BUYING PRIZE]]*InputData[[#This Row],[QUANTITY]]</f>
        <v>234</v>
      </c>
      <c r="M317" s="7">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ID]],MasterData[],6,0)</f>
        <v>210</v>
      </c>
      <c r="L318" s="7">
        <f>InputData[[#This Row],[BUYING PRIZE]]*InputData[[#This Row],[QUANTITY]]</f>
        <v>300</v>
      </c>
      <c r="M318" s="7">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ID]],MasterData[],6,0)</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ID]],MasterData[],6,0)</f>
        <v>173.88</v>
      </c>
      <c r="L320" s="7">
        <f>InputData[[#This Row],[BUYING PRIZE]]*InputData[[#This Row],[QUANTITY]]</f>
        <v>828</v>
      </c>
      <c r="M320" s="7">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ID]],MasterData[],6,0)</f>
        <v>117.48</v>
      </c>
      <c r="L321" s="7">
        <f>InputData[[#This Row],[BUYING PRIZE]]*InputData[[#This Row],[QUANTITY]]</f>
        <v>801</v>
      </c>
      <c r="M321" s="7">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ID]],MasterData[],6,0)</f>
        <v>103.88</v>
      </c>
      <c r="L322" s="7">
        <f>InputData[[#This Row],[BUYING PRIZE]]*InputData[[#This Row],[QUANTITY]]</f>
        <v>196</v>
      </c>
      <c r="M322" s="7">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ID]],MasterData[],6,0)</f>
        <v>201.28</v>
      </c>
      <c r="L323" s="7">
        <f>InputData[[#This Row],[BUYING PRIZE]]*InputData[[#This Row],[QUANTITY]]</f>
        <v>1628</v>
      </c>
      <c r="M323" s="7">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ID]],MasterData[],6,0)</f>
        <v>117.48</v>
      </c>
      <c r="L324" s="7">
        <f>InputData[[#This Row],[BUYING PRIZE]]*InputData[[#This Row],[QUANTITY]]</f>
        <v>1068</v>
      </c>
      <c r="M324" s="7">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ID]],MasterData[],6,0)</f>
        <v>103.88</v>
      </c>
      <c r="L325" s="7">
        <f>InputData[[#This Row],[BUYING PRIZE]]*InputData[[#This Row],[QUANTITY]]</f>
        <v>1274</v>
      </c>
      <c r="M325" s="7">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ID]],MasterData[],6,0)</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ID]],MasterData[],6,0)</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ID]],MasterData[],6,0)</f>
        <v>115.2</v>
      </c>
      <c r="L328" s="7">
        <f>InputData[[#This Row],[BUYING PRIZE]]*InputData[[#This Row],[QUANTITY]]</f>
        <v>180</v>
      </c>
      <c r="M328" s="7">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ID]],MasterData[],6,0)</f>
        <v>24.66</v>
      </c>
      <c r="L329" s="7">
        <f>InputData[[#This Row],[BUYING PRIZE]]*InputData[[#This Row],[QUANTITY]]</f>
        <v>126</v>
      </c>
      <c r="M329" s="7">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ID]],MasterData[],6,0)</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ID]],MasterData[],6,0)</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ID]],MasterData[],6,0)</f>
        <v>16.64</v>
      </c>
      <c r="L332" s="7">
        <f>InputData[[#This Row],[BUYING PRIZE]]*InputData[[#This Row],[QUANTITY]]</f>
        <v>182</v>
      </c>
      <c r="M332" s="7">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ID]],MasterData[],6,0)</f>
        <v>173.88</v>
      </c>
      <c r="L333" s="7">
        <f>InputData[[#This Row],[BUYING PRIZE]]*InputData[[#This Row],[QUANTITY]]</f>
        <v>1242</v>
      </c>
      <c r="M333" s="7">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ID]],MasterData[],6,0)</f>
        <v>49.21</v>
      </c>
      <c r="L334" s="7">
        <f>InputData[[#This Row],[BUYING PRIZE]]*InputData[[#This Row],[QUANTITY]]</f>
        <v>74</v>
      </c>
      <c r="M334" s="7">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ID]],MasterData[],6,0)</f>
        <v>94.17</v>
      </c>
      <c r="L335" s="7">
        <f>InputData[[#This Row],[BUYING PRIZE]]*InputData[[#This Row],[QUANTITY]]</f>
        <v>292</v>
      </c>
      <c r="M335" s="7">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ID]],MasterData[],6,0)</f>
        <v>201.28</v>
      </c>
      <c r="L336" s="7">
        <f>InputData[[#This Row],[BUYING PRIZE]]*InputData[[#This Row],[QUANTITY]]</f>
        <v>296</v>
      </c>
      <c r="M336" s="7">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ID]],MasterData[],6,0)</f>
        <v>24.66</v>
      </c>
      <c r="L337" s="7">
        <f>InputData[[#This Row],[BUYING PRIZE]]*InputData[[#This Row],[QUANTITY]]</f>
        <v>252</v>
      </c>
      <c r="M337" s="7">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ID]],MasterData[],6,0)</f>
        <v>82.08</v>
      </c>
      <c r="L338" s="7">
        <f>InputData[[#This Row],[BUYING PRIZE]]*InputData[[#This Row],[QUANTITY]]</f>
        <v>1140</v>
      </c>
      <c r="M338" s="7">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ID]],MasterData[],6,0)</f>
        <v>58.3</v>
      </c>
      <c r="L339" s="7">
        <f>InputData[[#This Row],[BUYING PRIZE]]*InputData[[#This Row],[QUANTITY]]</f>
        <v>220</v>
      </c>
      <c r="M339" s="7">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ID]],MasterData[],6,0)</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ID]],MasterData[],6,0)</f>
        <v>80.94</v>
      </c>
      <c r="L341" s="7">
        <f>InputData[[#This Row],[BUYING PRIZE]]*InputData[[#This Row],[QUANTITY]]</f>
        <v>568</v>
      </c>
      <c r="M341" s="7">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ID]],MasterData[],6,0)</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ID]],MasterData[],6,0)</f>
        <v>146.72</v>
      </c>
      <c r="L343" s="7">
        <f>InputData[[#This Row],[BUYING PRIZE]]*InputData[[#This Row],[QUANTITY]]</f>
        <v>1568</v>
      </c>
      <c r="M343" s="7">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ID]],MasterData[],6,0)</f>
        <v>16.64</v>
      </c>
      <c r="L344" s="7">
        <f>InputData[[#This Row],[BUYING PRIZE]]*InputData[[#This Row],[QUANTITY]]</f>
        <v>169</v>
      </c>
      <c r="M344" s="7">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ID]],MasterData[],6,0)</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ID]],MasterData[],6,0)</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ID]],MasterData[],6,0)</f>
        <v>119.7</v>
      </c>
      <c r="L347" s="7">
        <f>InputData[[#This Row],[BUYING PRIZE]]*InputData[[#This Row],[QUANTITY]]</f>
        <v>570</v>
      </c>
      <c r="M347" s="7">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ID]],MasterData[],6,0)</f>
        <v>122.08</v>
      </c>
      <c r="L348" s="7">
        <f>InputData[[#This Row],[BUYING PRIZE]]*InputData[[#This Row],[QUANTITY]]</f>
        <v>448</v>
      </c>
      <c r="M348" s="7">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ID]],MasterData[],6,0)</f>
        <v>76.25</v>
      </c>
      <c r="L349" s="7">
        <f>InputData[[#This Row],[BUYING PRIZE]]*InputData[[#This Row],[QUANTITY]]</f>
        <v>610</v>
      </c>
      <c r="M349" s="7">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ID]],MasterData[],6,0)</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ID]],MasterData[],6,0)</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ID]],MasterData[],6,0)</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ID]],MasterData[],6,0)</f>
        <v>141.57</v>
      </c>
      <c r="L353" s="7">
        <f>InputData[[#This Row],[BUYING PRIZE]]*InputData[[#This Row],[QUANTITY]]</f>
        <v>847</v>
      </c>
      <c r="M353" s="7">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ID]],MasterData[],6,0)</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ID]],MasterData[],6,0)</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ID]],MasterData[],6,0)</f>
        <v>48.4</v>
      </c>
      <c r="L356" s="7">
        <f>InputData[[#This Row],[BUYING PRIZE]]*InputData[[#This Row],[QUANTITY]]</f>
        <v>308</v>
      </c>
      <c r="M356" s="7">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ID]],MasterData[],6,0)</f>
        <v>94.17</v>
      </c>
      <c r="L357" s="7">
        <f>InputData[[#This Row],[BUYING PRIZE]]*InputData[[#This Row],[QUANTITY]]</f>
        <v>365</v>
      </c>
      <c r="M357" s="7">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ID]],MasterData[],6,0)</f>
        <v>94.62</v>
      </c>
      <c r="L358" s="7">
        <f>InputData[[#This Row],[BUYING PRIZE]]*InputData[[#This Row],[QUANTITY]]</f>
        <v>1162</v>
      </c>
      <c r="M358" s="7">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ID]],MasterData[],6,0)</f>
        <v>76.25</v>
      </c>
      <c r="L359" s="7">
        <f>InputData[[#This Row],[BUYING PRIZE]]*InputData[[#This Row],[QUANTITY]]</f>
        <v>305</v>
      </c>
      <c r="M359" s="7">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ID]],MasterData[],6,0)</f>
        <v>164.28</v>
      </c>
      <c r="L360" s="7">
        <f>InputData[[#This Row],[BUYING PRIZE]]*InputData[[#This Row],[QUANTITY]]</f>
        <v>1924</v>
      </c>
      <c r="M360" s="7">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ID]],MasterData[],6,0)</f>
        <v>104.16</v>
      </c>
      <c r="L361" s="7">
        <f>InputData[[#This Row],[BUYING PRIZE]]*InputData[[#This Row],[QUANTITY]]</f>
        <v>1209</v>
      </c>
      <c r="M361" s="7">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ID]],MasterData[],6,0)</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ID]],MasterData[],6,0)</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ID]],MasterData[],6,0)</f>
        <v>79.92</v>
      </c>
      <c r="L364" s="7">
        <f>InputData[[#This Row],[BUYING PRIZE]]*InputData[[#This Row],[QUANTITY]]</f>
        <v>576</v>
      </c>
      <c r="M364" s="7">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ID]],MasterData[],6,0)</f>
        <v>82.08</v>
      </c>
      <c r="L365" s="7">
        <f>InputData[[#This Row],[BUYING PRIZE]]*InputData[[#This Row],[QUANTITY]]</f>
        <v>1140</v>
      </c>
      <c r="M365" s="7">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ID]],MasterData[],6,0)</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ID]],MasterData[],6,0)</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ID]],MasterData[],6,0)</f>
        <v>41.81</v>
      </c>
      <c r="L368" s="7">
        <f>InputData[[#This Row],[BUYING PRIZE]]*InputData[[#This Row],[QUANTITY]]</f>
        <v>74</v>
      </c>
      <c r="M368" s="7">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ID]],MasterData[],6,0)</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ID]],MasterData[],6,0)</f>
        <v>173.88</v>
      </c>
      <c r="L370" s="7">
        <f>InputData[[#This Row],[BUYING PRIZE]]*InputData[[#This Row],[QUANTITY]]</f>
        <v>1380</v>
      </c>
      <c r="M370" s="7">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ID]],MasterData[],6,0)</f>
        <v>94.62</v>
      </c>
      <c r="L371" s="7">
        <f>InputData[[#This Row],[BUYING PRIZE]]*InputData[[#This Row],[QUANTITY]]</f>
        <v>415</v>
      </c>
      <c r="M371" s="7">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ID]],MasterData[],6,0)</f>
        <v>164.28</v>
      </c>
      <c r="L372" s="7">
        <f>InputData[[#This Row],[BUYING PRIZE]]*InputData[[#This Row],[QUANTITY]]</f>
        <v>1332</v>
      </c>
      <c r="M372" s="7">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ID]],MasterData[],6,0)</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ID]],MasterData[],6,0)</f>
        <v>76.25</v>
      </c>
      <c r="L374" s="7">
        <f>InputData[[#This Row],[BUYING PRIZE]]*InputData[[#This Row],[QUANTITY]]</f>
        <v>854</v>
      </c>
      <c r="M374" s="7">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ID]],MasterData[],6,0)</f>
        <v>82.08</v>
      </c>
      <c r="L375" s="7">
        <f>InputData[[#This Row],[BUYING PRIZE]]*InputData[[#This Row],[QUANTITY]]</f>
        <v>684</v>
      </c>
      <c r="M375" s="7">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ID]],MasterData[],6,0)</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ID]],MasterData[],6,0)</f>
        <v>119.7</v>
      </c>
      <c r="L377" s="7">
        <f>InputData[[#This Row],[BUYING PRIZE]]*InputData[[#This Row],[QUANTITY]]</f>
        <v>285</v>
      </c>
      <c r="M377" s="7">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ID]],MasterData[],6,0)</f>
        <v>94.62</v>
      </c>
      <c r="L378" s="7">
        <f>InputData[[#This Row],[BUYING PRIZE]]*InputData[[#This Row],[QUANTITY]]</f>
        <v>1162</v>
      </c>
      <c r="M378" s="7">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ID]],MasterData[],6,0)</f>
        <v>41.81</v>
      </c>
      <c r="L379" s="7">
        <f>InputData[[#This Row],[BUYING PRIZE]]*InputData[[#This Row],[QUANTITY]]</f>
        <v>296</v>
      </c>
      <c r="M379" s="7">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ID]],MasterData[],6,0)</f>
        <v>42.55</v>
      </c>
      <c r="L380" s="7">
        <f>InputData[[#This Row],[BUYING PRIZE]]*InputData[[#This Row],[QUANTITY]]</f>
        <v>481</v>
      </c>
      <c r="M380" s="7">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ID]],MasterData[],6,0)</f>
        <v>162.54</v>
      </c>
      <c r="L381" s="7">
        <f>InputData[[#This Row],[BUYING PRIZE]]*InputData[[#This Row],[QUANTITY]]</f>
        <v>756</v>
      </c>
      <c r="M381" s="7">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ID]],MasterData[],6,0)</f>
        <v>24.66</v>
      </c>
      <c r="L382" s="7">
        <f>InputData[[#This Row],[BUYING PRIZE]]*InputData[[#This Row],[QUANTITY]]</f>
        <v>108</v>
      </c>
      <c r="M382" s="7">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ID]],MasterData[],6,0)</f>
        <v>162</v>
      </c>
      <c r="L383" s="7">
        <f>InputData[[#This Row],[BUYING PRIZE]]*InputData[[#This Row],[QUANTITY]]</f>
        <v>1800</v>
      </c>
      <c r="M383" s="7">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ID]],MasterData[],6,0)</f>
        <v>53.11</v>
      </c>
      <c r="L384" s="7">
        <f>InputData[[#This Row],[BUYING PRIZE]]*InputData[[#This Row],[QUANTITY]]</f>
        <v>705</v>
      </c>
      <c r="M384" s="7">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ID]],MasterData[],6,0)</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ID]],MasterData[],6,0)</f>
        <v>156.78</v>
      </c>
      <c r="L386" s="7">
        <f>InputData[[#This Row],[BUYING PRIZE]]*InputData[[#This Row],[QUANTITY]]</f>
        <v>1876</v>
      </c>
      <c r="M386" s="7">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ID]],MasterData[],6,0)</f>
        <v>115.2</v>
      </c>
      <c r="L387" s="7">
        <f>InputData[[#This Row],[BUYING PRIZE]]*InputData[[#This Row],[QUANTITY]]</f>
        <v>900</v>
      </c>
      <c r="M387" s="7">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ID]],MasterData[],6,0)</f>
        <v>103.88</v>
      </c>
      <c r="L388" s="7">
        <f>InputData[[#This Row],[BUYING PRIZE]]*InputData[[#This Row],[QUANTITY]]</f>
        <v>392</v>
      </c>
      <c r="M388" s="7">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ID]],MasterData[],6,0)</f>
        <v>48.84</v>
      </c>
      <c r="L389" s="7">
        <f>InputData[[#This Row],[BUYING PRIZE]]*InputData[[#This Row],[QUANTITY]]</f>
        <v>352</v>
      </c>
      <c r="M389" s="7">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ID]],MasterData[],6,0)</f>
        <v>49.21</v>
      </c>
      <c r="L390" s="7">
        <f>InputData[[#This Row],[BUYING PRIZE]]*InputData[[#This Row],[QUANTITY]]</f>
        <v>259</v>
      </c>
      <c r="M390" s="7">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ID]],MasterData[],6,0)</f>
        <v>94.17</v>
      </c>
      <c r="L391" s="7">
        <f>InputData[[#This Row],[BUYING PRIZE]]*InputData[[#This Row],[QUANTITY]]</f>
        <v>511</v>
      </c>
      <c r="M391" s="7">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ID]],MasterData[],6,0)</f>
        <v>58.3</v>
      </c>
      <c r="L392" s="7">
        <f>InputData[[#This Row],[BUYING PRIZE]]*InputData[[#This Row],[QUANTITY]]</f>
        <v>220</v>
      </c>
      <c r="M392" s="7">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ID]],MasterData[],6,0)</f>
        <v>83.08</v>
      </c>
      <c r="L393" s="7">
        <f>InputData[[#This Row],[BUYING PRIZE]]*InputData[[#This Row],[QUANTITY]]</f>
        <v>804</v>
      </c>
      <c r="M393" s="7">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ID]],MasterData[],6,0)</f>
        <v>119.7</v>
      </c>
      <c r="L394" s="7">
        <f>InputData[[#This Row],[BUYING PRIZE]]*InputData[[#This Row],[QUANTITY]]</f>
        <v>1425</v>
      </c>
      <c r="M394" s="7">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ID]],MasterData[],6,0)</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ID]],MasterData[],6,0)</f>
        <v>8.33</v>
      </c>
      <c r="L396" s="7">
        <f>InputData[[#This Row],[BUYING PRIZE]]*InputData[[#This Row],[QUANTITY]]</f>
        <v>49</v>
      </c>
      <c r="M396" s="7">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ID]],MasterData[],6,0)</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ID]],MasterData[],6,0)</f>
        <v>173.88</v>
      </c>
      <c r="L398" s="7">
        <f>InputData[[#This Row],[BUYING PRIZE]]*InputData[[#This Row],[QUANTITY]]</f>
        <v>276</v>
      </c>
      <c r="M398" s="7">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ID]],MasterData[],6,0)</f>
        <v>49.21</v>
      </c>
      <c r="L399" s="7">
        <f>InputData[[#This Row],[BUYING PRIZE]]*InputData[[#This Row],[QUANTITY]]</f>
        <v>74</v>
      </c>
      <c r="M399" s="7">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ID]],MasterData[],6,0)</f>
        <v>117.48</v>
      </c>
      <c r="L400" s="7">
        <f>InputData[[#This Row],[BUYING PRIZE]]*InputData[[#This Row],[QUANTITY]]</f>
        <v>1068</v>
      </c>
      <c r="M400" s="7">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ID]],MasterData[],6,0)</f>
        <v>41.81</v>
      </c>
      <c r="L401" s="7">
        <f>InputData[[#This Row],[BUYING PRIZE]]*InputData[[#This Row],[QUANTITY]]</f>
        <v>444</v>
      </c>
      <c r="M401" s="7">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ID]],MasterData[],6,0)</f>
        <v>8.33</v>
      </c>
      <c r="L402" s="7">
        <f>InputData[[#This Row],[BUYING PRIZE]]*InputData[[#This Row],[QUANTITY]]</f>
        <v>49</v>
      </c>
      <c r="M402" s="7">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ID]],MasterData[],6,0)</f>
        <v>119.7</v>
      </c>
      <c r="L403" s="7">
        <f>InputData[[#This Row],[BUYING PRIZE]]*InputData[[#This Row],[QUANTITY]]</f>
        <v>855</v>
      </c>
      <c r="M403" s="7">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ID]],MasterData[],6,0)</f>
        <v>48.84</v>
      </c>
      <c r="L404" s="7">
        <f>InputData[[#This Row],[BUYING PRIZE]]*InputData[[#This Row],[QUANTITY]]</f>
        <v>88</v>
      </c>
      <c r="M404" s="7">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ID]],MasterData[],6,0)</f>
        <v>173.88</v>
      </c>
      <c r="L405" s="7">
        <f>InputData[[#This Row],[BUYING PRIZE]]*InputData[[#This Row],[QUANTITY]]</f>
        <v>1104</v>
      </c>
      <c r="M405" s="7">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ID]],MasterData[],6,0)</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ID]],MasterData[],6,0)</f>
        <v>162</v>
      </c>
      <c r="L407" s="7">
        <f>InputData[[#This Row],[BUYING PRIZE]]*InputData[[#This Row],[QUANTITY]]</f>
        <v>960</v>
      </c>
      <c r="M407" s="7">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ID]],MasterData[],6,0)</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ID]],MasterData[],6,0)</f>
        <v>49.21</v>
      </c>
      <c r="L409" s="7">
        <f>InputData[[#This Row],[BUYING PRIZE]]*InputData[[#This Row],[QUANTITY]]</f>
        <v>74</v>
      </c>
      <c r="M409" s="7">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ID]],MasterData[],6,0)</f>
        <v>85.5</v>
      </c>
      <c r="L410" s="7">
        <f>InputData[[#This Row],[BUYING PRIZE]]*InputData[[#This Row],[QUANTITY]]</f>
        <v>1050</v>
      </c>
      <c r="M410" s="7">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ID]],MasterData[],6,0)</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ID]],MasterData[],6,0)</f>
        <v>82.08</v>
      </c>
      <c r="L412" s="7">
        <f>InputData[[#This Row],[BUYING PRIZE]]*InputData[[#This Row],[QUANTITY]]</f>
        <v>152</v>
      </c>
      <c r="M412" s="7">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ID]],MasterData[],6,0)</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ID]],MasterData[],6,0)</f>
        <v>80.94</v>
      </c>
      <c r="L414" s="7">
        <f>InputData[[#This Row],[BUYING PRIZE]]*InputData[[#This Row],[QUANTITY]]</f>
        <v>923</v>
      </c>
      <c r="M414" s="7">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ID]],MasterData[],6,0)</f>
        <v>80.94</v>
      </c>
      <c r="L415" s="7">
        <f>InputData[[#This Row],[BUYING PRIZE]]*InputData[[#This Row],[QUANTITY]]</f>
        <v>710</v>
      </c>
      <c r="M415" s="7">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ID]],MasterData[],6,0)</f>
        <v>24.66</v>
      </c>
      <c r="L416" s="7">
        <f>InputData[[#This Row],[BUYING PRIZE]]*InputData[[#This Row],[QUANTITY]]</f>
        <v>18</v>
      </c>
      <c r="M416" s="7">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ID]],MasterData[],6,0)</f>
        <v>94.17</v>
      </c>
      <c r="L417" s="7">
        <f>InputData[[#This Row],[BUYING PRIZE]]*InputData[[#This Row],[QUANTITY]]</f>
        <v>365</v>
      </c>
      <c r="M417" s="7">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ID]],MasterData[],6,0)</f>
        <v>16.64</v>
      </c>
      <c r="L418" s="7">
        <f>InputData[[#This Row],[BUYING PRIZE]]*InputData[[#This Row],[QUANTITY]]</f>
        <v>117</v>
      </c>
      <c r="M418" s="7">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ID]],MasterData[],6,0)</f>
        <v>16.64</v>
      </c>
      <c r="L419" s="7">
        <f>InputData[[#This Row],[BUYING PRIZE]]*InputData[[#This Row],[QUANTITY]]</f>
        <v>26</v>
      </c>
      <c r="M419" s="7">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ID]],MasterData[],6,0)</f>
        <v>117.48</v>
      </c>
      <c r="L420" s="7">
        <f>InputData[[#This Row],[BUYING PRIZE]]*InputData[[#This Row],[QUANTITY]]</f>
        <v>1068</v>
      </c>
      <c r="M420" s="7">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ID]],MasterData[],6,0)</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ID]],MasterData[],6,0)</f>
        <v>201.28</v>
      </c>
      <c r="L422" s="7">
        <f>InputData[[#This Row],[BUYING PRIZE]]*InputData[[#This Row],[QUANTITY]]</f>
        <v>2072</v>
      </c>
      <c r="M422" s="7">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ID]],MasterData[],6,0)</f>
        <v>48.4</v>
      </c>
      <c r="L423" s="7">
        <f>InputData[[#This Row],[BUYING PRIZE]]*InputData[[#This Row],[QUANTITY]]</f>
        <v>440</v>
      </c>
      <c r="M423" s="7">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ID]],MasterData[],6,0)</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ID]],MasterData[],6,0)</f>
        <v>53.11</v>
      </c>
      <c r="L425" s="7">
        <f>InputData[[#This Row],[BUYING PRIZE]]*InputData[[#This Row],[QUANTITY]]</f>
        <v>376</v>
      </c>
      <c r="M425" s="7">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ID]],MasterData[],6,0)</f>
        <v>164.28</v>
      </c>
      <c r="L426" s="7">
        <f>InputData[[#This Row],[BUYING PRIZE]]*InputData[[#This Row],[QUANTITY]]</f>
        <v>296</v>
      </c>
      <c r="M426" s="7">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ID]],MasterData[],6,0)</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ID]],MasterData[],6,0)</f>
        <v>149.46</v>
      </c>
      <c r="L428" s="7">
        <f>InputData[[#This Row],[BUYING PRIZE]]*InputData[[#This Row],[QUANTITY]]</f>
        <v>1833</v>
      </c>
      <c r="M428" s="7">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ID]],MasterData[],6,0)</f>
        <v>119.7</v>
      </c>
      <c r="L429" s="7">
        <f>InputData[[#This Row],[BUYING PRIZE]]*InputData[[#This Row],[QUANTITY]]</f>
        <v>1330</v>
      </c>
      <c r="M429" s="7">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ID]],MasterData[],6,0)</f>
        <v>16.64</v>
      </c>
      <c r="L430" s="7">
        <f>InputData[[#This Row],[BUYING PRIZE]]*InputData[[#This Row],[QUANTITY]]</f>
        <v>52</v>
      </c>
      <c r="M430" s="7">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ID]],MasterData[],6,0)</f>
        <v>82.08</v>
      </c>
      <c r="L431" s="7">
        <f>InputData[[#This Row],[BUYING PRIZE]]*InputData[[#This Row],[QUANTITY]]</f>
        <v>836</v>
      </c>
      <c r="M431" s="7">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ID]],MasterData[],6,0)</f>
        <v>53.11</v>
      </c>
      <c r="L432" s="7">
        <f>InputData[[#This Row],[BUYING PRIZE]]*InputData[[#This Row],[QUANTITY]]</f>
        <v>658</v>
      </c>
      <c r="M432" s="7">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ID]],MasterData[],6,0)</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ID]],MasterData[],6,0)</f>
        <v>210</v>
      </c>
      <c r="L434" s="7">
        <f>InputData[[#This Row],[BUYING PRIZE]]*InputData[[#This Row],[QUANTITY]]</f>
        <v>1950</v>
      </c>
      <c r="M434" s="7">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ID]],MasterData[],6,0)</f>
        <v>85.76</v>
      </c>
      <c r="L435" s="7">
        <f>InputData[[#This Row],[BUYING PRIZE]]*InputData[[#This Row],[QUANTITY]]</f>
        <v>536</v>
      </c>
      <c r="M435" s="7">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ID]],MasterData[],6,0)</f>
        <v>42.55</v>
      </c>
      <c r="L436" s="7">
        <f>InputData[[#This Row],[BUYING PRIZE]]*InputData[[#This Row],[QUANTITY]]</f>
        <v>555</v>
      </c>
      <c r="M436" s="7">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ID]],MasterData[],6,0)</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ID]],MasterData[],6,0)</f>
        <v>42.55</v>
      </c>
      <c r="L438" s="7">
        <f>InputData[[#This Row],[BUYING PRIZE]]*InputData[[#This Row],[QUANTITY]]</f>
        <v>185</v>
      </c>
      <c r="M438" s="7">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ID]],MasterData[],6,0)</f>
        <v>85.5</v>
      </c>
      <c r="L439" s="7">
        <f>InputData[[#This Row],[BUYING PRIZE]]*InputData[[#This Row],[QUANTITY]]</f>
        <v>450</v>
      </c>
      <c r="M439" s="7">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ID]],MasterData[],6,0)</f>
        <v>83.08</v>
      </c>
      <c r="L440" s="7">
        <f>InputData[[#This Row],[BUYING PRIZE]]*InputData[[#This Row],[QUANTITY]]</f>
        <v>402</v>
      </c>
      <c r="M440" s="7">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ID]],MasterData[],6,0)</f>
        <v>8.33</v>
      </c>
      <c r="L441" s="7">
        <f>InputData[[#This Row],[BUYING PRIZE]]*InputData[[#This Row],[QUANTITY]]</f>
        <v>35</v>
      </c>
      <c r="M441" s="7">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ID]],MasterData[],6,0)</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ID]],MasterData[],6,0)</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ID]],MasterData[],6,0)</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ID]],MasterData[],6,0)</f>
        <v>173.88</v>
      </c>
      <c r="L445" s="7">
        <f>InputData[[#This Row],[BUYING PRIZE]]*InputData[[#This Row],[QUANTITY]]</f>
        <v>1242</v>
      </c>
      <c r="M445" s="7">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ID]],MasterData[],6,0)</f>
        <v>80.94</v>
      </c>
      <c r="L446" s="7">
        <f>InputData[[#This Row],[BUYING PRIZE]]*InputData[[#This Row],[QUANTITY]]</f>
        <v>213</v>
      </c>
      <c r="M446" s="7">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ID]],MasterData[],6,0)</f>
        <v>6.7</v>
      </c>
      <c r="L447" s="7">
        <f>InputData[[#This Row],[BUYING PRIZE]]*InputData[[#This Row],[QUANTITY]]</f>
        <v>75</v>
      </c>
      <c r="M447" s="7">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ID]],MasterData[],6,0)</f>
        <v>79.92</v>
      </c>
      <c r="L448" s="7">
        <f>InputData[[#This Row],[BUYING PRIZE]]*InputData[[#This Row],[QUANTITY]]</f>
        <v>288</v>
      </c>
      <c r="M448" s="7">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ID]],MasterData[],6,0)</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ID]],MasterData[],6,0)</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ID]],MasterData[],6,0)</f>
        <v>24.66</v>
      </c>
      <c r="L451" s="7">
        <f>InputData[[#This Row],[BUYING PRIZE]]*InputData[[#This Row],[QUANTITY]]</f>
        <v>252</v>
      </c>
      <c r="M451" s="7">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ID]],MasterData[],6,0)</f>
        <v>119.7</v>
      </c>
      <c r="L452" s="7">
        <f>InputData[[#This Row],[BUYING PRIZE]]*InputData[[#This Row],[QUANTITY]]</f>
        <v>760</v>
      </c>
      <c r="M452" s="7">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ID]],MasterData[],6,0)</f>
        <v>119.7</v>
      </c>
      <c r="L453" s="7">
        <f>InputData[[#This Row],[BUYING PRIZE]]*InputData[[#This Row],[QUANTITY]]</f>
        <v>570</v>
      </c>
      <c r="M453" s="7">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ID]],MasterData[],6,0)</f>
        <v>103.88</v>
      </c>
      <c r="L454" s="7">
        <f>InputData[[#This Row],[BUYING PRIZE]]*InputData[[#This Row],[QUANTITY]]</f>
        <v>980</v>
      </c>
      <c r="M454" s="7">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ID]],MasterData[],6,0)</f>
        <v>49.21</v>
      </c>
      <c r="L455" s="7">
        <f>InputData[[#This Row],[BUYING PRIZE]]*InputData[[#This Row],[QUANTITY]]</f>
        <v>518</v>
      </c>
      <c r="M455" s="7">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ID]],MasterData[],6,0)</f>
        <v>24.66</v>
      </c>
      <c r="L456" s="7">
        <f>InputData[[#This Row],[BUYING PRIZE]]*InputData[[#This Row],[QUANTITY]]</f>
        <v>90</v>
      </c>
      <c r="M456" s="7">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ID]],MasterData[],6,0)</f>
        <v>83.08</v>
      </c>
      <c r="L457" s="7">
        <f>InputData[[#This Row],[BUYING PRIZE]]*InputData[[#This Row],[QUANTITY]]</f>
        <v>804</v>
      </c>
      <c r="M457" s="7">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ID]],MasterData[],6,0)</f>
        <v>94.17</v>
      </c>
      <c r="L458" s="7">
        <f>InputData[[#This Row],[BUYING PRIZE]]*InputData[[#This Row],[QUANTITY]]</f>
        <v>876</v>
      </c>
      <c r="M458" s="7">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ID]],MasterData[],6,0)</f>
        <v>117.48</v>
      </c>
      <c r="L459" s="7">
        <f>InputData[[#This Row],[BUYING PRIZE]]*InputData[[#This Row],[QUANTITY]]</f>
        <v>1246</v>
      </c>
      <c r="M459" s="7">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ID]],MasterData[],6,0)</f>
        <v>117.48</v>
      </c>
      <c r="L460" s="7">
        <f>InputData[[#This Row],[BUYING PRIZE]]*InputData[[#This Row],[QUANTITY]]</f>
        <v>712</v>
      </c>
      <c r="M460" s="7">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ID]],MasterData[],6,0)</f>
        <v>96.3</v>
      </c>
      <c r="L461" s="7">
        <f>InputData[[#This Row],[BUYING PRIZE]]*InputData[[#This Row],[QUANTITY]]</f>
        <v>360</v>
      </c>
      <c r="M461" s="7">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ID]],MasterData[],6,0)</f>
        <v>82.08</v>
      </c>
      <c r="L462" s="7">
        <f>InputData[[#This Row],[BUYING PRIZE]]*InputData[[#This Row],[QUANTITY]]</f>
        <v>684</v>
      </c>
      <c r="M462" s="7">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ID]],MasterData[],6,0)</f>
        <v>79.92</v>
      </c>
      <c r="L463" s="7">
        <f>InputData[[#This Row],[BUYING PRIZE]]*InputData[[#This Row],[QUANTITY]]</f>
        <v>216</v>
      </c>
      <c r="M463" s="7">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ID]],MasterData[],6,0)</f>
        <v>58.3</v>
      </c>
      <c r="L464" s="7">
        <f>InputData[[#This Row],[BUYING PRIZE]]*InputData[[#This Row],[QUANTITY]]</f>
        <v>715</v>
      </c>
      <c r="M464" s="7">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ID]],MasterData[],6,0)</f>
        <v>48.4</v>
      </c>
      <c r="L465" s="7">
        <f>InputData[[#This Row],[BUYING PRIZE]]*InputData[[#This Row],[QUANTITY]]</f>
        <v>220</v>
      </c>
      <c r="M465" s="7">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ID]],MasterData[],6,0)</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ID]],MasterData[],6,0)</f>
        <v>6.7</v>
      </c>
      <c r="L467" s="7">
        <f>InputData[[#This Row],[BUYING PRIZE]]*InputData[[#This Row],[QUANTITY]]</f>
        <v>5</v>
      </c>
      <c r="M467" s="7">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ID]],MasterData[],6,0)</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ID]],MasterData[],6,0)</f>
        <v>210</v>
      </c>
      <c r="L469" s="7">
        <f>InputData[[#This Row],[BUYING PRIZE]]*InputData[[#This Row],[QUANTITY]]</f>
        <v>1350</v>
      </c>
      <c r="M469" s="7">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ID]],MasterData[],6,0)</f>
        <v>82.08</v>
      </c>
      <c r="L470" s="7">
        <f>InputData[[#This Row],[BUYING PRIZE]]*InputData[[#This Row],[QUANTITY]]</f>
        <v>912</v>
      </c>
      <c r="M470" s="7">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ID]],MasterData[],6,0)</f>
        <v>94.62</v>
      </c>
      <c r="L471" s="7">
        <f>InputData[[#This Row],[BUYING PRIZE]]*InputData[[#This Row],[QUANTITY]]</f>
        <v>830</v>
      </c>
      <c r="M471" s="7">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ID]],MasterData[],6,0)</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ID]],MasterData[],6,0)</f>
        <v>82.08</v>
      </c>
      <c r="L473" s="7">
        <f>InputData[[#This Row],[BUYING PRIZE]]*InputData[[#This Row],[QUANTITY]]</f>
        <v>1140</v>
      </c>
      <c r="M473" s="7">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ID]],MasterData[],6,0)</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ID]],MasterData[],6,0)</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ID]],MasterData[],6,0)</f>
        <v>156.96</v>
      </c>
      <c r="L476" s="7">
        <f>InputData[[#This Row],[BUYING PRIZE]]*InputData[[#This Row],[QUANTITY]]</f>
        <v>2016</v>
      </c>
      <c r="M476" s="7">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ID]],MasterData[],6,0)</f>
        <v>162</v>
      </c>
      <c r="L477" s="7">
        <f>InputData[[#This Row],[BUYING PRIZE]]*InputData[[#This Row],[QUANTITY]]</f>
        <v>360</v>
      </c>
      <c r="M477" s="7">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ID]],MasterData[],6,0)</f>
        <v>79.92</v>
      </c>
      <c r="L478" s="7">
        <f>InputData[[#This Row],[BUYING PRIZE]]*InputData[[#This Row],[QUANTITY]]</f>
        <v>576</v>
      </c>
      <c r="M478" s="7">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ID]],MasterData[],6,0)</f>
        <v>94.17</v>
      </c>
      <c r="L479" s="7">
        <f>InputData[[#This Row],[BUYING PRIZE]]*InputData[[#This Row],[QUANTITY]]</f>
        <v>1095</v>
      </c>
      <c r="M479" s="7">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ID]],MasterData[],6,0)</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ID]],MasterData[],6,0)</f>
        <v>201.28</v>
      </c>
      <c r="L481" s="7">
        <f>InputData[[#This Row],[BUYING PRIZE]]*InputData[[#This Row],[QUANTITY]]</f>
        <v>2220</v>
      </c>
      <c r="M481" s="7">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ID]],MasterData[],6,0)</f>
        <v>6.7</v>
      </c>
      <c r="L482" s="7">
        <f>InputData[[#This Row],[BUYING PRIZE]]*InputData[[#This Row],[QUANTITY]]</f>
        <v>25</v>
      </c>
      <c r="M482" s="7">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ID]],MasterData[],6,0)</f>
        <v>76.25</v>
      </c>
      <c r="L483" s="7">
        <f>InputData[[#This Row],[BUYING PRIZE]]*InputData[[#This Row],[QUANTITY]]</f>
        <v>671</v>
      </c>
      <c r="M483" s="7">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ID]],MasterData[],6,0)</f>
        <v>94.62</v>
      </c>
      <c r="L484" s="7">
        <f>InputData[[#This Row],[BUYING PRIZE]]*InputData[[#This Row],[QUANTITY]]</f>
        <v>830</v>
      </c>
      <c r="M484" s="7">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ID]],MasterData[],6,0)</f>
        <v>210</v>
      </c>
      <c r="L485" s="7">
        <f>InputData[[#This Row],[BUYING PRIZE]]*InputData[[#This Row],[QUANTITY]]</f>
        <v>2250</v>
      </c>
      <c r="M485" s="7">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ID]],MasterData[],6,0)</f>
        <v>83.08</v>
      </c>
      <c r="L486" s="7">
        <f>InputData[[#This Row],[BUYING PRIZE]]*InputData[[#This Row],[QUANTITY]]</f>
        <v>871</v>
      </c>
      <c r="M486" s="7">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ID]],MasterData[],6,0)</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ID]],MasterData[],6,0)</f>
        <v>162</v>
      </c>
      <c r="L488" s="7">
        <f>InputData[[#This Row],[BUYING PRIZE]]*InputData[[#This Row],[QUANTITY]]</f>
        <v>1560</v>
      </c>
      <c r="M488" s="7">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ID]],MasterData[],6,0)</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ID]],MasterData[],6,0)</f>
        <v>96.3</v>
      </c>
      <c r="L490" s="7">
        <f>InputData[[#This Row],[BUYING PRIZE]]*InputData[[#This Row],[QUANTITY]]</f>
        <v>990</v>
      </c>
      <c r="M490" s="7">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ID]],MasterData[],6,0)</f>
        <v>210</v>
      </c>
      <c r="L491" s="7">
        <f>InputData[[#This Row],[BUYING PRIZE]]*InputData[[#This Row],[QUANTITY]]</f>
        <v>1500</v>
      </c>
      <c r="M491" s="7">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ID]],MasterData[],6,0)</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ID]],MasterData[],6,0)</f>
        <v>49.21</v>
      </c>
      <c r="L493" s="7">
        <f>InputData[[#This Row],[BUYING PRIZE]]*InputData[[#This Row],[QUANTITY]]</f>
        <v>259</v>
      </c>
      <c r="M493" s="7">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ID]],MasterData[],6,0)</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ID]],MasterData[],6,0)</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ID]],MasterData[],6,0)</f>
        <v>94.17</v>
      </c>
      <c r="L496" s="7">
        <f>InputData[[#This Row],[BUYING PRIZE]]*InputData[[#This Row],[QUANTITY]]</f>
        <v>1022</v>
      </c>
      <c r="M496" s="7">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ID]],MasterData[],6,0)</f>
        <v>156.78</v>
      </c>
      <c r="L497" s="7">
        <f>InputData[[#This Row],[BUYING PRIZE]]*InputData[[#This Row],[QUANTITY]]</f>
        <v>1072</v>
      </c>
      <c r="M497" s="7">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ID]],MasterData[],6,0)</f>
        <v>58.3</v>
      </c>
      <c r="L498" s="7">
        <f>InputData[[#This Row],[BUYING PRIZE]]*InputData[[#This Row],[QUANTITY]]</f>
        <v>440</v>
      </c>
      <c r="M498" s="7">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ID]],MasterData[],6,0)</f>
        <v>76.25</v>
      </c>
      <c r="L499" s="7">
        <f>InputData[[#This Row],[BUYING PRIZE]]*InputData[[#This Row],[QUANTITY]]</f>
        <v>366</v>
      </c>
      <c r="M499" s="7">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ID]],MasterData[],6,0)</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ID]],MasterData[],6,0)</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ID]],MasterData[],6,0)</f>
        <v>117.48</v>
      </c>
      <c r="L502" s="7">
        <f>InputData[[#This Row],[BUYING PRIZE]]*InputData[[#This Row],[QUANTITY]]</f>
        <v>445</v>
      </c>
      <c r="M502" s="7">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ID]],MasterData[],6,0)</f>
        <v>58.3</v>
      </c>
      <c r="L503" s="7">
        <f>InputData[[#This Row],[BUYING PRIZE]]*InputData[[#This Row],[QUANTITY]]</f>
        <v>825</v>
      </c>
      <c r="M503" s="7">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ID]],MasterData[],6,0)</f>
        <v>104.16</v>
      </c>
      <c r="L504" s="7">
        <f>InputData[[#This Row],[BUYING PRIZE]]*InputData[[#This Row],[QUANTITY]]</f>
        <v>744</v>
      </c>
      <c r="M504" s="7">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ID]],MasterData[],6,0)</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ID]],MasterData[],6,0)</f>
        <v>41.81</v>
      </c>
      <c r="L506" s="7">
        <f>InputData[[#This Row],[BUYING PRIZE]]*InputData[[#This Row],[QUANTITY]]</f>
        <v>185</v>
      </c>
      <c r="M506" s="7">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ID]],MasterData[],6,0)</f>
        <v>24.66</v>
      </c>
      <c r="L507" s="7">
        <f>InputData[[#This Row],[BUYING PRIZE]]*InputData[[#This Row],[QUANTITY]]</f>
        <v>180</v>
      </c>
      <c r="M507" s="7">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ID]],MasterData[],6,0)</f>
        <v>82.08</v>
      </c>
      <c r="L508" s="7">
        <f>InputData[[#This Row],[BUYING PRIZE]]*InputData[[#This Row],[QUANTITY]]</f>
        <v>1140</v>
      </c>
      <c r="M508" s="7">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ID]],MasterData[],6,0)</f>
        <v>79.92</v>
      </c>
      <c r="L509" s="7">
        <f>InputData[[#This Row],[BUYING PRIZE]]*InputData[[#This Row],[QUANTITY]]</f>
        <v>864</v>
      </c>
      <c r="M509" s="7">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ID]],MasterData[],6,0)</f>
        <v>16.64</v>
      </c>
      <c r="L510" s="7">
        <f>InputData[[#This Row],[BUYING PRIZE]]*InputData[[#This Row],[QUANTITY]]</f>
        <v>169</v>
      </c>
      <c r="M510" s="7">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ID]],MasterData[],6,0)</f>
        <v>79.92</v>
      </c>
      <c r="L511" s="7">
        <f>InputData[[#This Row],[BUYING PRIZE]]*InputData[[#This Row],[QUANTITY]]</f>
        <v>360</v>
      </c>
      <c r="M511" s="7">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ID]],MasterData[],6,0)</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ID]],MasterData[],6,0)</f>
        <v>122.08</v>
      </c>
      <c r="L513" s="7">
        <f>InputData[[#This Row],[BUYING PRIZE]]*InputData[[#This Row],[QUANTITY]]</f>
        <v>1008</v>
      </c>
      <c r="M513" s="7">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ID]],MasterData[],6,0)</f>
        <v>146.72</v>
      </c>
      <c r="L514" s="7">
        <f>InputData[[#This Row],[BUYING PRIZE]]*InputData[[#This Row],[QUANTITY]]</f>
        <v>1120</v>
      </c>
      <c r="M514" s="7">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ID]],MasterData[],6,0)</f>
        <v>201.28</v>
      </c>
      <c r="L515" s="7">
        <f>InputData[[#This Row],[BUYING PRIZE]]*InputData[[#This Row],[QUANTITY]]</f>
        <v>1332</v>
      </c>
      <c r="M515" s="7">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ID]],MasterData[],6,0)</f>
        <v>173.88</v>
      </c>
      <c r="L516" s="7">
        <f>InputData[[#This Row],[BUYING PRIZE]]*InputData[[#This Row],[QUANTITY]]</f>
        <v>1380</v>
      </c>
      <c r="M516" s="7">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ID]],MasterData[],6,0)</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ID]],MasterData[],6,0)</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ID]],MasterData[],6,0)</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ID]],MasterData[],6,0)</f>
        <v>48.4</v>
      </c>
      <c r="L520" s="7">
        <f>InputData[[#This Row],[BUYING PRIZE]]*InputData[[#This Row],[QUANTITY]]</f>
        <v>616</v>
      </c>
      <c r="M520" s="7">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ID]],MasterData[],6,0)</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ID]],MasterData[],6,0)</f>
        <v>85.5</v>
      </c>
      <c r="L522" s="7">
        <f>InputData[[#This Row],[BUYING PRIZE]]*InputData[[#This Row],[QUANTITY]]</f>
        <v>750</v>
      </c>
      <c r="M522" s="7">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ID]],MasterData[],6,0)</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ID]],MasterData[],6,0)</f>
        <v>162</v>
      </c>
      <c r="L524" s="7">
        <f>InputData[[#This Row],[BUYING PRIZE]]*InputData[[#This Row],[QUANTITY]]</f>
        <v>120</v>
      </c>
      <c r="M524" s="7">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ID]],MasterData[],6,0)</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ID]],MasterData[],6,0)</f>
        <v>119.7</v>
      </c>
      <c r="L526" s="7">
        <f>InputData[[#This Row],[BUYING PRIZE]]*InputData[[#This Row],[QUANTITY]]</f>
        <v>1140</v>
      </c>
      <c r="M526" s="7">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ID]],MasterData[],6,0)</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ID]],MasterData[],6,0)</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0" workbookViewId="0">
      <selection activeCell="G1" sqref="B1:G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8.44140625"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90117-A871-40C5-B190-EFB8A8964794}">
  <dimension ref="A1:AT46"/>
  <sheetViews>
    <sheetView workbookViewId="0">
      <selection activeCell="E26" sqref="E26"/>
    </sheetView>
  </sheetViews>
  <sheetFormatPr defaultRowHeight="14.4" x14ac:dyDescent="0.3"/>
  <cols>
    <col min="1" max="1" width="26.77734375" bestFit="1" customWidth="1"/>
    <col min="2" max="2" width="10.44140625" bestFit="1" customWidth="1"/>
    <col min="4" max="4" width="5.21875" bestFit="1" customWidth="1"/>
    <col min="5" max="5" width="26.44140625" bestFit="1" customWidth="1"/>
    <col min="6" max="6" width="26.77734375" bestFit="1" customWidth="1"/>
    <col min="8" max="8" width="9.88671875" bestFit="1" customWidth="1"/>
    <col min="9" max="9" width="26.44140625" bestFit="1" customWidth="1"/>
    <col min="10" max="10" width="26.77734375" bestFit="1" customWidth="1"/>
    <col min="11" max="11" width="14" customWidth="1"/>
    <col min="12" max="12" width="7.5546875" bestFit="1" customWidth="1"/>
    <col min="13" max="13" width="9" bestFit="1" customWidth="1"/>
    <col min="14" max="14" width="8" bestFit="1" customWidth="1"/>
    <col min="15" max="15" width="12" customWidth="1"/>
    <col min="16" max="16" width="17.77734375" customWidth="1"/>
    <col min="17" max="17" width="21.5546875" customWidth="1"/>
    <col min="18" max="18" width="11.44140625" bestFit="1" customWidth="1"/>
    <col min="19" max="19" width="7.6640625" bestFit="1" customWidth="1"/>
    <col min="20" max="20" width="26.77734375" bestFit="1" customWidth="1"/>
    <col min="21" max="21" width="16.33203125" bestFit="1" customWidth="1"/>
    <col min="22" max="23" width="16.33203125" customWidth="1"/>
    <col min="24" max="28" width="9.109375" customWidth="1"/>
    <col min="29" max="29" width="9.33203125" bestFit="1" customWidth="1"/>
    <col min="30" max="30" width="9" bestFit="1" customWidth="1"/>
    <col min="31" max="31" width="10.21875" customWidth="1"/>
    <col min="32" max="32" width="26.77734375" bestFit="1" customWidth="1"/>
    <col min="33" max="33" width="9" bestFit="1" customWidth="1"/>
    <col min="34" max="34" width="26.77734375" bestFit="1" customWidth="1"/>
    <col min="35" max="35" width="9" bestFit="1" customWidth="1"/>
    <col min="36" max="36" width="11.88671875" customWidth="1"/>
    <col min="37" max="37" width="10" bestFit="1" customWidth="1"/>
    <col min="38" max="38" width="10.33203125" bestFit="1" customWidth="1"/>
    <col min="39" max="39" width="7.88671875" bestFit="1" customWidth="1"/>
    <col min="41" max="42" width="26.77734375" bestFit="1" customWidth="1"/>
    <col min="43" max="43" width="10" bestFit="1" customWidth="1"/>
    <col min="44" max="45" width="26.77734375" bestFit="1" customWidth="1"/>
    <col min="46" max="46" width="10" bestFit="1" customWidth="1"/>
  </cols>
  <sheetData>
    <row r="1" spans="1:46" x14ac:dyDescent="0.3">
      <c r="A1" s="8" t="s">
        <v>119</v>
      </c>
      <c r="E1" s="8" t="s">
        <v>122</v>
      </c>
      <c r="I1" s="8" t="s">
        <v>122</v>
      </c>
      <c r="T1" s="8" t="s">
        <v>122</v>
      </c>
      <c r="X1" t="str">
        <f ca="1">VLOOKUP(1,W1:AA46,2,0)</f>
        <v>Product41</v>
      </c>
      <c r="Y1" t="str">
        <f ca="1">VLOOKUP(1,W1:AA46,3,0)</f>
        <v>Ft</v>
      </c>
      <c r="Z1">
        <f ca="1">VLOOKUP(1,W1:AA46,4,0)</f>
        <v>22952.16</v>
      </c>
      <c r="AA1">
        <f ca="1">VLOOKUP(1,W1:AA46,5,0)</f>
        <v>132</v>
      </c>
      <c r="AH1" s="8" t="s">
        <v>119</v>
      </c>
      <c r="AL1" t="str">
        <f ca="1">VLOOKUP(1,AK1:AM7,2,0)</f>
        <v>Category04</v>
      </c>
      <c r="AM1" s="9">
        <f ca="1">VLOOKUP(1,AK1:AM7,3,0)</f>
        <v>95269.4</v>
      </c>
      <c r="AP1" s="8" t="s">
        <v>119</v>
      </c>
      <c r="AS1" s="8" t="s">
        <v>119</v>
      </c>
    </row>
    <row r="2" spans="1:46" x14ac:dyDescent="0.3">
      <c r="A2" s="8" t="s">
        <v>116</v>
      </c>
      <c r="B2" t="s">
        <v>121</v>
      </c>
      <c r="E2" t="s">
        <v>120</v>
      </c>
      <c r="F2" t="s">
        <v>119</v>
      </c>
      <c r="H2" s="8" t="s">
        <v>117</v>
      </c>
      <c r="I2" t="s">
        <v>120</v>
      </c>
      <c r="J2" t="s">
        <v>119</v>
      </c>
      <c r="R2" s="8" t="s">
        <v>1</v>
      </c>
      <c r="S2" s="8" t="s">
        <v>3</v>
      </c>
      <c r="T2" t="s">
        <v>119</v>
      </c>
      <c r="U2" t="s">
        <v>135</v>
      </c>
      <c r="AH2" s="8" t="s">
        <v>2</v>
      </c>
      <c r="AI2" t="s">
        <v>121</v>
      </c>
      <c r="AP2" s="8" t="s">
        <v>102</v>
      </c>
      <c r="AQ2" t="s">
        <v>121</v>
      </c>
      <c r="AS2" s="8" t="s">
        <v>103</v>
      </c>
      <c r="AT2" t="s">
        <v>121</v>
      </c>
    </row>
    <row r="3" spans="1:46" x14ac:dyDescent="0.3">
      <c r="A3">
        <v>1</v>
      </c>
      <c r="B3" s="7">
        <v>13167.810000000001</v>
      </c>
      <c r="D3" t="s">
        <v>121</v>
      </c>
      <c r="E3">
        <v>332504</v>
      </c>
      <c r="F3">
        <v>401411.91999999969</v>
      </c>
      <c r="H3" t="s">
        <v>123</v>
      </c>
      <c r="I3">
        <v>34290</v>
      </c>
      <c r="J3">
        <v>41346.959999999992</v>
      </c>
      <c r="R3" t="s">
        <v>7</v>
      </c>
      <c r="S3" t="s">
        <v>9</v>
      </c>
      <c r="T3">
        <v>9764.7199999999993</v>
      </c>
      <c r="U3">
        <v>94</v>
      </c>
      <c r="W3" cm="1">
        <f t="array" aca="1" ref="W3:W46" ca="1">RANK(_xlfn.ANCHORARRAY(Z3),_xlfn.ANCHORARRAY(Z3))</f>
        <v>19</v>
      </c>
      <c r="X3" t="str" cm="1">
        <f t="array" aca="1" ref="X3:X46" ca="1">OFFSET($R$2,1,0,COUNT($T:$T))</f>
        <v>Product01</v>
      </c>
      <c r="Y3" t="str" cm="1">
        <f t="array" aca="1" ref="Y3:Y46" ca="1">OFFSET($R$2,1,1,COUNT($T:$T))</f>
        <v>Kg</v>
      </c>
      <c r="Z3" s="9" cm="1">
        <f t="array" aca="1" ref="Z3:Z46" ca="1">OFFSET($R$2,1,2,COUNT($T:$T))</f>
        <v>9764.7199999999993</v>
      </c>
      <c r="AA3" cm="1">
        <f t="array" aca="1" ref="AA3:AA46" ca="1">OFFSET($R$2,1,3,COUNT($T:$T))</f>
        <v>94</v>
      </c>
      <c r="AC3" t="str" cm="1">
        <f t="array" aca="1" ref="AC3:AC12" ca="1">OFFSET($R$2,1,0,10)</f>
        <v>Product01</v>
      </c>
      <c r="AD3" s="9" cm="1">
        <f t="array" aca="1" ref="AD3:AD12" ca="1">OFFSET($R$2,1,2,10)</f>
        <v>9764.7199999999993</v>
      </c>
      <c r="AH3" t="s">
        <v>8</v>
      </c>
      <c r="AI3">
        <v>69261.950000000012</v>
      </c>
      <c r="AK3" cm="1">
        <f t="array" aca="1" ref="AK3:AK7" ca="1">RANK(_xlfn.ANCHORARRAY(AM3),_xlfn.ANCHORARRAY(AM3))</f>
        <v>4</v>
      </c>
      <c r="AL3" t="str" cm="1">
        <f t="array" aca="1" ref="AL3:AL7" ca="1">OFFSET($AH$2,1,0,COUNT($AI:$AI))</f>
        <v>Category01</v>
      </c>
      <c r="AM3" s="9" cm="1">
        <f t="array" aca="1" ref="AM3:AM7" ca="1">OFFSET($AH$2,1,1,COUNT($AI:$AI))</f>
        <v>69261.950000000012</v>
      </c>
      <c r="AP3" t="s">
        <v>108</v>
      </c>
      <c r="AQ3">
        <v>208140.15000000005</v>
      </c>
      <c r="AS3" t="s">
        <v>107</v>
      </c>
      <c r="AT3">
        <v>199516.90000000008</v>
      </c>
    </row>
    <row r="4" spans="1:46" x14ac:dyDescent="0.3">
      <c r="A4">
        <v>2</v>
      </c>
      <c r="B4" s="7">
        <v>13210.220000000001</v>
      </c>
      <c r="H4" t="s">
        <v>124</v>
      </c>
      <c r="I4">
        <v>25341</v>
      </c>
      <c r="J4">
        <v>30857.300000000003</v>
      </c>
      <c r="L4" s="11" t="s">
        <v>117</v>
      </c>
      <c r="M4" s="11" t="s">
        <v>139</v>
      </c>
      <c r="N4" s="11" t="s">
        <v>140</v>
      </c>
      <c r="O4" s="11" t="s">
        <v>141</v>
      </c>
      <c r="R4" t="s">
        <v>11</v>
      </c>
      <c r="S4" t="s">
        <v>9</v>
      </c>
      <c r="T4" s="9">
        <v>13423.199999999999</v>
      </c>
      <c r="U4">
        <v>94</v>
      </c>
      <c r="W4">
        <f ca="1"/>
        <v>10</v>
      </c>
      <c r="X4" t="str">
        <f ca="1"/>
        <v>Product02</v>
      </c>
      <c r="Y4" t="str">
        <f ca="1"/>
        <v>Kg</v>
      </c>
      <c r="Z4" s="9">
        <f ca="1"/>
        <v>13423.199999999999</v>
      </c>
      <c r="AA4">
        <f ca="1"/>
        <v>94</v>
      </c>
      <c r="AC4" t="str">
        <f ca="1"/>
        <v>Product02</v>
      </c>
      <c r="AD4" s="9">
        <f ca="1"/>
        <v>13423.199999999999</v>
      </c>
      <c r="AH4" t="s">
        <v>28</v>
      </c>
      <c r="AI4">
        <v>92963.87</v>
      </c>
      <c r="AK4">
        <f ca="1"/>
        <v>2</v>
      </c>
      <c r="AL4" t="str">
        <f ca="1"/>
        <v>Category02</v>
      </c>
      <c r="AM4" s="9">
        <f ca="1"/>
        <v>92963.87</v>
      </c>
      <c r="AP4" t="s">
        <v>106</v>
      </c>
      <c r="AQ4">
        <v>133923.87000000002</v>
      </c>
      <c r="AS4" t="s">
        <v>106</v>
      </c>
      <c r="AT4">
        <v>201895.01999999993</v>
      </c>
    </row>
    <row r="5" spans="1:46" x14ac:dyDescent="0.3">
      <c r="A5">
        <v>3</v>
      </c>
      <c r="B5" s="7">
        <v>20202.099999999995</v>
      </c>
      <c r="E5" t="s">
        <v>136</v>
      </c>
      <c r="F5" s="9">
        <f>GETPIVOTDATA("Sum of TOTAL SELLING VALUE",$D$1)</f>
        <v>401411.91999999969</v>
      </c>
      <c r="H5" t="s">
        <v>125</v>
      </c>
      <c r="I5">
        <v>23437</v>
      </c>
      <c r="J5">
        <v>28616.65</v>
      </c>
      <c r="L5" t="s">
        <v>123</v>
      </c>
      <c r="M5" s="9">
        <f>VLOOKUP(L5,H1:J14,3,0)</f>
        <v>41346.959999999992</v>
      </c>
      <c r="N5" s="9">
        <f>VLOOKUP(L5,H1:J14,3,0)-VLOOKUP(L5,H1:J14,2,0)</f>
        <v>7056.9599999999919</v>
      </c>
      <c r="O5" s="10">
        <f>N5/VLOOKUP(L5,H1:J14,2,0)</f>
        <v>0.20580227471566032</v>
      </c>
      <c r="R5" t="s">
        <v>13</v>
      </c>
      <c r="S5" t="s">
        <v>9</v>
      </c>
      <c r="T5" s="9">
        <v>6394.2599999999993</v>
      </c>
      <c r="U5">
        <v>79</v>
      </c>
      <c r="W5">
        <f ca="1"/>
        <v>26</v>
      </c>
      <c r="X5" t="str">
        <f ca="1"/>
        <v>Product03</v>
      </c>
      <c r="Y5" t="str">
        <f ca="1"/>
        <v>Kg</v>
      </c>
      <c r="Z5" s="9">
        <f ca="1"/>
        <v>6394.2599999999993</v>
      </c>
      <c r="AA5">
        <f ca="1"/>
        <v>79</v>
      </c>
      <c r="AC5" t="str">
        <f ca="1"/>
        <v>Product03</v>
      </c>
      <c r="AD5" s="9">
        <f ca="1"/>
        <v>6394.2599999999993</v>
      </c>
      <c r="AH5" t="s">
        <v>49</v>
      </c>
      <c r="AI5">
        <v>52299.509999999995</v>
      </c>
      <c r="AK5">
        <f ca="1"/>
        <v>5</v>
      </c>
      <c r="AL5" t="str">
        <f ca="1"/>
        <v>Category03</v>
      </c>
      <c r="AM5" s="9">
        <f ca="1"/>
        <v>52299.509999999995</v>
      </c>
      <c r="AP5" t="s">
        <v>105</v>
      </c>
      <c r="AQ5">
        <v>59347.900000000009</v>
      </c>
    </row>
    <row r="6" spans="1:46" x14ac:dyDescent="0.3">
      <c r="A6">
        <v>4</v>
      </c>
      <c r="B6" s="7">
        <v>11312.2</v>
      </c>
      <c r="E6" t="s">
        <v>137</v>
      </c>
      <c r="F6" s="9">
        <f>GETPIVOTDATA("Sum of TOTAL SELLING VALUE",$D$1)-GETPIVOTDATA("Sum of TOTAL BUYING VALUE",$D$1)</f>
        <v>68907.919999999693</v>
      </c>
      <c r="H6" t="s">
        <v>126</v>
      </c>
      <c r="I6">
        <v>21282</v>
      </c>
      <c r="J6">
        <v>26579.11</v>
      </c>
      <c r="L6" t="s">
        <v>124</v>
      </c>
      <c r="M6" s="9">
        <f t="shared" ref="M6:M16" si="0">VLOOKUP(L6,H2:J15,3,0)</f>
        <v>30857.300000000003</v>
      </c>
      <c r="N6" s="9">
        <f t="shared" ref="N6:N16" si="1">VLOOKUP(L6,H2:J15,3,0)-VLOOKUP(L6,H2:J15,2,0)</f>
        <v>5516.3000000000029</v>
      </c>
      <c r="O6" s="10">
        <f t="shared" ref="O6:O16" si="2">N6/VLOOKUP(L6,H2:J15,2,0)</f>
        <v>0.21768280651907987</v>
      </c>
      <c r="R6" t="s">
        <v>15</v>
      </c>
      <c r="S6" t="s">
        <v>109</v>
      </c>
      <c r="T6" s="9">
        <v>6056.1600000000008</v>
      </c>
      <c r="U6">
        <v>124</v>
      </c>
      <c r="W6">
        <f ca="1"/>
        <v>30</v>
      </c>
      <c r="X6" t="str">
        <f ca="1"/>
        <v>Product04</v>
      </c>
      <c r="Y6" t="str">
        <f ca="1"/>
        <v>Lt</v>
      </c>
      <c r="Z6" s="9">
        <f ca="1"/>
        <v>6056.1600000000008</v>
      </c>
      <c r="AA6">
        <f ca="1"/>
        <v>124</v>
      </c>
      <c r="AC6" t="str">
        <f ca="1"/>
        <v>Product04</v>
      </c>
      <c r="AD6" s="9">
        <f ca="1"/>
        <v>6056.1600000000008</v>
      </c>
      <c r="AH6" t="s">
        <v>62</v>
      </c>
      <c r="AI6">
        <v>95269.4</v>
      </c>
      <c r="AK6">
        <f ca="1"/>
        <v>1</v>
      </c>
      <c r="AL6" t="str">
        <f ca="1"/>
        <v>Category04</v>
      </c>
      <c r="AM6" s="9">
        <f ca="1"/>
        <v>95269.4</v>
      </c>
    </row>
    <row r="7" spans="1:46" x14ac:dyDescent="0.3">
      <c r="A7">
        <v>5</v>
      </c>
      <c r="B7" s="7">
        <v>11711.449999999999</v>
      </c>
      <c r="E7" t="s">
        <v>138</v>
      </c>
      <c r="F7" s="10">
        <f>F6/GETPIVOTDATA("Sum of TOTAL BUYING VALUE",$D$1)</f>
        <v>0.20723937155643149</v>
      </c>
      <c r="H7" t="s">
        <v>127</v>
      </c>
      <c r="I7">
        <v>26526</v>
      </c>
      <c r="J7">
        <v>30910.45</v>
      </c>
      <c r="L7" t="s">
        <v>125</v>
      </c>
      <c r="M7" s="9">
        <f t="shared" si="0"/>
        <v>28616.65</v>
      </c>
      <c r="N7" s="9">
        <f t="shared" si="1"/>
        <v>5179.6500000000015</v>
      </c>
      <c r="O7" s="10">
        <f t="shared" si="2"/>
        <v>0.22100311473311438</v>
      </c>
      <c r="R7" t="s">
        <v>17</v>
      </c>
      <c r="S7" t="s">
        <v>110</v>
      </c>
      <c r="T7" s="9">
        <v>15716.61</v>
      </c>
      <c r="U7">
        <v>101</v>
      </c>
      <c r="W7">
        <f ca="1"/>
        <v>8</v>
      </c>
      <c r="X7" t="str">
        <f ca="1"/>
        <v>Product05</v>
      </c>
      <c r="Y7" t="str">
        <f ca="1"/>
        <v>Ft</v>
      </c>
      <c r="Z7" s="9">
        <f ca="1"/>
        <v>15716.61</v>
      </c>
      <c r="AA7">
        <f ca="1"/>
        <v>101</v>
      </c>
      <c r="AC7" t="str">
        <f ca="1"/>
        <v>Product05</v>
      </c>
      <c r="AD7" s="9">
        <f ca="1"/>
        <v>15716.61</v>
      </c>
      <c r="AH7" t="s">
        <v>85</v>
      </c>
      <c r="AI7">
        <v>91617.19</v>
      </c>
      <c r="AK7">
        <f ca="1"/>
        <v>3</v>
      </c>
      <c r="AL7" t="str">
        <f ca="1"/>
        <v>Category05</v>
      </c>
      <c r="AM7" s="9">
        <f ca="1"/>
        <v>91617.19</v>
      </c>
    </row>
    <row r="8" spans="1:46" x14ac:dyDescent="0.3">
      <c r="A8">
        <v>6</v>
      </c>
      <c r="B8" s="7">
        <v>14365.540000000005</v>
      </c>
      <c r="H8" t="s">
        <v>128</v>
      </c>
      <c r="I8">
        <v>24879</v>
      </c>
      <c r="J8">
        <v>30533.710000000003</v>
      </c>
      <c r="L8" t="s">
        <v>126</v>
      </c>
      <c r="M8" s="9">
        <f t="shared" si="0"/>
        <v>26579.11</v>
      </c>
      <c r="N8" s="9">
        <f t="shared" si="1"/>
        <v>5297.1100000000006</v>
      </c>
      <c r="O8" s="10">
        <f t="shared" si="2"/>
        <v>0.24890094915891367</v>
      </c>
      <c r="R8" t="s">
        <v>19</v>
      </c>
      <c r="S8" t="s">
        <v>9</v>
      </c>
      <c r="T8" s="9">
        <v>4531.5</v>
      </c>
      <c r="U8">
        <v>53</v>
      </c>
      <c r="W8">
        <f ca="1"/>
        <v>35</v>
      </c>
      <c r="X8" t="str">
        <f ca="1"/>
        <v>Product06</v>
      </c>
      <c r="Y8" t="str">
        <f ca="1"/>
        <v>Kg</v>
      </c>
      <c r="Z8" s="9">
        <f ca="1"/>
        <v>4531.5</v>
      </c>
      <c r="AA8">
        <f ca="1"/>
        <v>53</v>
      </c>
      <c r="AC8" t="str">
        <f ca="1"/>
        <v>Product06</v>
      </c>
      <c r="AD8" s="9">
        <f ca="1"/>
        <v>4531.5</v>
      </c>
    </row>
    <row r="9" spans="1:46" x14ac:dyDescent="0.3">
      <c r="A9">
        <v>7</v>
      </c>
      <c r="B9" s="7">
        <v>7132.79</v>
      </c>
      <c r="H9" t="s">
        <v>129</v>
      </c>
      <c r="I9">
        <v>29878</v>
      </c>
      <c r="J9">
        <v>35251.79</v>
      </c>
      <c r="L9" t="s">
        <v>127</v>
      </c>
      <c r="M9" s="9">
        <f t="shared" si="0"/>
        <v>30910.45</v>
      </c>
      <c r="N9" s="9">
        <f t="shared" si="1"/>
        <v>4384.4500000000007</v>
      </c>
      <c r="O9" s="10">
        <f t="shared" si="2"/>
        <v>0.16528877327904701</v>
      </c>
      <c r="R9" t="s">
        <v>21</v>
      </c>
      <c r="S9" t="s">
        <v>109</v>
      </c>
      <c r="T9" s="9">
        <v>2291.04</v>
      </c>
      <c r="U9">
        <v>48</v>
      </c>
      <c r="W9">
        <f ca="1"/>
        <v>39</v>
      </c>
      <c r="X9" t="str">
        <f ca="1"/>
        <v>Product07</v>
      </c>
      <c r="Y9" t="str">
        <f ca="1"/>
        <v>Lt</v>
      </c>
      <c r="Z9" s="9">
        <f ca="1"/>
        <v>2291.04</v>
      </c>
      <c r="AA9">
        <f ca="1"/>
        <v>48</v>
      </c>
      <c r="AC9" t="str">
        <f ca="1"/>
        <v>Product07</v>
      </c>
      <c r="AD9" s="9">
        <f ca="1"/>
        <v>2291.04</v>
      </c>
    </row>
    <row r="10" spans="1:46" x14ac:dyDescent="0.3">
      <c r="A10">
        <v>8</v>
      </c>
      <c r="B10" s="7">
        <v>14262.46</v>
      </c>
      <c r="H10" t="s">
        <v>130</v>
      </c>
      <c r="I10">
        <v>29831</v>
      </c>
      <c r="J10">
        <v>35350.400000000016</v>
      </c>
      <c r="L10" t="s">
        <v>128</v>
      </c>
      <c r="M10" s="9">
        <f t="shared" si="0"/>
        <v>30533.710000000003</v>
      </c>
      <c r="N10" s="9">
        <f t="shared" si="1"/>
        <v>5654.7100000000028</v>
      </c>
      <c r="O10" s="10">
        <f t="shared" si="2"/>
        <v>0.22728847622492876</v>
      </c>
      <c r="R10" t="s">
        <v>23</v>
      </c>
      <c r="S10" t="s">
        <v>9</v>
      </c>
      <c r="T10" s="9">
        <v>10502.82</v>
      </c>
      <c r="U10">
        <v>111</v>
      </c>
      <c r="W10">
        <f ca="1"/>
        <v>15</v>
      </c>
      <c r="X10" t="str">
        <f ca="1"/>
        <v>Product08</v>
      </c>
      <c r="Y10" t="str">
        <f ca="1"/>
        <v>Kg</v>
      </c>
      <c r="Z10" s="9">
        <f ca="1"/>
        <v>10502.82</v>
      </c>
      <c r="AA10">
        <f ca="1"/>
        <v>111</v>
      </c>
      <c r="AC10" t="str">
        <f ca="1"/>
        <v>Product08</v>
      </c>
      <c r="AD10" s="9">
        <f ca="1"/>
        <v>10502.82</v>
      </c>
    </row>
    <row r="11" spans="1:46" x14ac:dyDescent="0.3">
      <c r="A11">
        <v>9</v>
      </c>
      <c r="B11" s="7">
        <v>16824.670000000002</v>
      </c>
      <c r="H11" t="s">
        <v>131</v>
      </c>
      <c r="I11">
        <v>28758</v>
      </c>
      <c r="J11">
        <v>35242.810000000005</v>
      </c>
      <c r="L11" t="s">
        <v>129</v>
      </c>
      <c r="M11" s="9">
        <f t="shared" si="0"/>
        <v>35251.79</v>
      </c>
      <c r="N11" s="9">
        <f t="shared" si="1"/>
        <v>5373.7900000000009</v>
      </c>
      <c r="O11" s="10">
        <f t="shared" si="2"/>
        <v>0.1798577548698039</v>
      </c>
      <c r="R11" t="s">
        <v>25</v>
      </c>
      <c r="S11" t="s">
        <v>111</v>
      </c>
      <c r="T11" s="9">
        <v>581.64</v>
      </c>
      <c r="U11">
        <v>74</v>
      </c>
      <c r="W11">
        <f ca="1"/>
        <v>44</v>
      </c>
      <c r="X11" t="str">
        <f ca="1"/>
        <v>Product09</v>
      </c>
      <c r="Y11" t="str">
        <f ca="1"/>
        <v>No.</v>
      </c>
      <c r="Z11" s="9">
        <f ca="1"/>
        <v>581.64</v>
      </c>
      <c r="AA11">
        <f ca="1"/>
        <v>74</v>
      </c>
      <c r="AC11" t="str">
        <f ca="1"/>
        <v>Product09</v>
      </c>
      <c r="AD11" s="9">
        <f ca="1"/>
        <v>581.64</v>
      </c>
    </row>
    <row r="12" spans="1:46" x14ac:dyDescent="0.3">
      <c r="A12">
        <v>10</v>
      </c>
      <c r="B12" s="7">
        <v>15229.35</v>
      </c>
      <c r="H12" t="s">
        <v>132</v>
      </c>
      <c r="I12">
        <v>27842</v>
      </c>
      <c r="J12">
        <v>33500.69000000001</v>
      </c>
      <c r="L12" t="s">
        <v>130</v>
      </c>
      <c r="M12" s="9">
        <f t="shared" si="0"/>
        <v>35350.400000000016</v>
      </c>
      <c r="N12" s="9">
        <f t="shared" si="1"/>
        <v>5519.400000000016</v>
      </c>
      <c r="O12" s="10">
        <f t="shared" si="2"/>
        <v>0.18502229224632147</v>
      </c>
      <c r="R12" t="s">
        <v>27</v>
      </c>
      <c r="S12" t="s">
        <v>110</v>
      </c>
      <c r="T12" s="9">
        <v>16428</v>
      </c>
      <c r="U12">
        <v>100</v>
      </c>
      <c r="W12">
        <f ca="1"/>
        <v>5</v>
      </c>
      <c r="X12" t="str">
        <f ca="1"/>
        <v>Product10</v>
      </c>
      <c r="Y12" t="str">
        <f ca="1"/>
        <v>Ft</v>
      </c>
      <c r="Z12" s="9">
        <f ca="1"/>
        <v>16428</v>
      </c>
      <c r="AA12">
        <f ca="1"/>
        <v>100</v>
      </c>
      <c r="AC12" t="str">
        <f ca="1"/>
        <v>Product10</v>
      </c>
      <c r="AD12" s="9">
        <f ca="1"/>
        <v>16428</v>
      </c>
    </row>
    <row r="13" spans="1:46" x14ac:dyDescent="0.3">
      <c r="A13">
        <v>11</v>
      </c>
      <c r="B13" s="7">
        <v>11915.58</v>
      </c>
      <c r="H13" t="s">
        <v>133</v>
      </c>
      <c r="I13">
        <v>29306</v>
      </c>
      <c r="J13">
        <v>36124.07</v>
      </c>
      <c r="L13" t="s">
        <v>131</v>
      </c>
      <c r="M13" s="9">
        <f t="shared" si="0"/>
        <v>35242.810000000005</v>
      </c>
      <c r="N13" s="9">
        <f t="shared" si="1"/>
        <v>6484.8100000000049</v>
      </c>
      <c r="O13" s="10">
        <f t="shared" si="2"/>
        <v>0.22549586202100302</v>
      </c>
      <c r="R13" t="s">
        <v>30</v>
      </c>
      <c r="S13" t="s">
        <v>109</v>
      </c>
      <c r="T13" s="9">
        <v>5856.4</v>
      </c>
      <c r="U13">
        <v>121</v>
      </c>
      <c r="W13">
        <f ca="1"/>
        <v>31</v>
      </c>
      <c r="X13" t="str">
        <f ca="1"/>
        <v>Product11</v>
      </c>
      <c r="Y13" t="str">
        <f ca="1"/>
        <v>Lt</v>
      </c>
      <c r="Z13" s="9">
        <f ca="1"/>
        <v>5856.4</v>
      </c>
      <c r="AA13">
        <f ca="1"/>
        <v>121</v>
      </c>
    </row>
    <row r="14" spans="1:46" x14ac:dyDescent="0.3">
      <c r="A14">
        <v>12</v>
      </c>
      <c r="B14" s="7">
        <v>14837.359999999999</v>
      </c>
      <c r="H14" t="s">
        <v>134</v>
      </c>
      <c r="I14">
        <v>31134</v>
      </c>
      <c r="J14">
        <v>37097.979999999996</v>
      </c>
      <c r="L14" t="s">
        <v>132</v>
      </c>
      <c r="M14" s="9">
        <f t="shared" si="0"/>
        <v>33500.69000000001</v>
      </c>
      <c r="N14" s="9">
        <f t="shared" si="1"/>
        <v>5658.6900000000096</v>
      </c>
      <c r="O14" s="10">
        <f t="shared" si="2"/>
        <v>0.20324294231736259</v>
      </c>
      <c r="R14" t="s">
        <v>32</v>
      </c>
      <c r="S14" t="s">
        <v>9</v>
      </c>
      <c r="T14" s="9">
        <v>11582.910000000003</v>
      </c>
      <c r="U14">
        <v>123</v>
      </c>
      <c r="W14">
        <f ca="1"/>
        <v>13</v>
      </c>
      <c r="X14" t="str">
        <f ca="1"/>
        <v>Product12</v>
      </c>
      <c r="Y14" t="str">
        <f ca="1"/>
        <v>Kg</v>
      </c>
      <c r="Z14" s="9">
        <f ca="1"/>
        <v>11582.910000000003</v>
      </c>
      <c r="AA14">
        <f ca="1"/>
        <v>123</v>
      </c>
    </row>
    <row r="15" spans="1:46" x14ac:dyDescent="0.3">
      <c r="A15">
        <v>13</v>
      </c>
      <c r="B15" s="7">
        <v>8084.26</v>
      </c>
      <c r="L15" t="s">
        <v>133</v>
      </c>
      <c r="M15" s="9">
        <f t="shared" si="0"/>
        <v>36124.07</v>
      </c>
      <c r="N15" s="9">
        <f t="shared" si="1"/>
        <v>6818.07</v>
      </c>
      <c r="O15" s="10">
        <f t="shared" si="2"/>
        <v>0.2326509929707227</v>
      </c>
      <c r="R15" t="s">
        <v>34</v>
      </c>
      <c r="S15" t="s">
        <v>9</v>
      </c>
      <c r="T15" s="9">
        <v>8423.52</v>
      </c>
      <c r="U15">
        <v>69</v>
      </c>
      <c r="W15">
        <f ca="1"/>
        <v>22</v>
      </c>
      <c r="X15" t="str">
        <f ca="1"/>
        <v>Product13</v>
      </c>
      <c r="Y15" t="str">
        <f ca="1"/>
        <v>Kg</v>
      </c>
      <c r="Z15" s="9">
        <f ca="1"/>
        <v>8423.52</v>
      </c>
      <c r="AA15">
        <f ca="1"/>
        <v>69</v>
      </c>
    </row>
    <row r="16" spans="1:46" x14ac:dyDescent="0.3">
      <c r="A16">
        <v>14</v>
      </c>
      <c r="B16" s="7">
        <v>9461.1400000000012</v>
      </c>
      <c r="L16" t="s">
        <v>134</v>
      </c>
      <c r="M16" s="9">
        <f t="shared" si="0"/>
        <v>37097.979999999996</v>
      </c>
      <c r="N16" s="9">
        <f t="shared" si="1"/>
        <v>5963.9799999999959</v>
      </c>
      <c r="O16" s="10">
        <f t="shared" si="2"/>
        <v>0.19155842487312894</v>
      </c>
      <c r="R16" t="s">
        <v>36</v>
      </c>
      <c r="S16" t="s">
        <v>9</v>
      </c>
      <c r="T16" s="9">
        <v>12764.640000000001</v>
      </c>
      <c r="U16">
        <v>87</v>
      </c>
      <c r="W16">
        <f ca="1"/>
        <v>12</v>
      </c>
      <c r="X16" t="str">
        <f ca="1"/>
        <v>Product14</v>
      </c>
      <c r="Y16" t="str">
        <f ca="1"/>
        <v>Kg</v>
      </c>
      <c r="Z16" s="9">
        <f ca="1"/>
        <v>12764.640000000001</v>
      </c>
      <c r="AA16">
        <f ca="1"/>
        <v>87</v>
      </c>
    </row>
    <row r="17" spans="1:27" x14ac:dyDescent="0.3">
      <c r="A17">
        <v>15</v>
      </c>
      <c r="B17" s="7">
        <v>12189.7</v>
      </c>
      <c r="R17" t="s">
        <v>38</v>
      </c>
      <c r="S17" t="s">
        <v>111</v>
      </c>
      <c r="T17" s="9">
        <v>1839.2399999999998</v>
      </c>
      <c r="U17">
        <v>117</v>
      </c>
      <c r="W17">
        <f ca="1"/>
        <v>41</v>
      </c>
      <c r="X17" t="str">
        <f ca="1"/>
        <v>Product15</v>
      </c>
      <c r="Y17" t="str">
        <f ca="1"/>
        <v>No.</v>
      </c>
      <c r="Z17" s="9">
        <f ca="1"/>
        <v>1839.2399999999998</v>
      </c>
      <c r="AA17">
        <f ca="1"/>
        <v>117</v>
      </c>
    </row>
    <row r="18" spans="1:27" x14ac:dyDescent="0.3">
      <c r="A18">
        <v>16</v>
      </c>
      <c r="B18" s="7">
        <v>12762.63</v>
      </c>
      <c r="R18" t="s">
        <v>40</v>
      </c>
      <c r="S18" t="s">
        <v>111</v>
      </c>
      <c r="T18" s="9">
        <v>1996.8</v>
      </c>
      <c r="U18">
        <v>120</v>
      </c>
      <c r="W18">
        <f ca="1"/>
        <v>40</v>
      </c>
      <c r="X18" t="str">
        <f ca="1"/>
        <v>Product16</v>
      </c>
      <c r="Y18" t="str">
        <f ca="1"/>
        <v>No.</v>
      </c>
      <c r="Z18" s="9">
        <f ca="1"/>
        <v>1996.8</v>
      </c>
      <c r="AA18">
        <f ca="1"/>
        <v>120</v>
      </c>
    </row>
    <row r="19" spans="1:27" x14ac:dyDescent="0.3">
      <c r="A19">
        <v>17</v>
      </c>
      <c r="B19" s="7">
        <v>3659.24</v>
      </c>
      <c r="R19" t="s">
        <v>42</v>
      </c>
      <c r="S19" t="s">
        <v>110</v>
      </c>
      <c r="T19" s="9">
        <v>9877.1400000000012</v>
      </c>
      <c r="U19">
        <v>63</v>
      </c>
      <c r="W19">
        <f ca="1"/>
        <v>18</v>
      </c>
      <c r="X19" t="str">
        <f ca="1"/>
        <v>Product17</v>
      </c>
      <c r="Y19" t="str">
        <f ca="1"/>
        <v>Ft</v>
      </c>
      <c r="Z19" s="9">
        <f ca="1"/>
        <v>9877.1400000000012</v>
      </c>
      <c r="AA19">
        <f ca="1"/>
        <v>63</v>
      </c>
    </row>
    <row r="20" spans="1:27" x14ac:dyDescent="0.3">
      <c r="A20">
        <v>18</v>
      </c>
      <c r="B20" s="7">
        <v>18582.390000000003</v>
      </c>
      <c r="R20" t="s">
        <v>44</v>
      </c>
      <c r="S20" t="s">
        <v>111</v>
      </c>
      <c r="T20" s="9">
        <v>4035.2200000000003</v>
      </c>
      <c r="U20">
        <v>82</v>
      </c>
      <c r="W20">
        <f ca="1"/>
        <v>36</v>
      </c>
      <c r="X20" t="str">
        <f ca="1"/>
        <v>Product18</v>
      </c>
      <c r="Y20" t="str">
        <f ca="1"/>
        <v>No.</v>
      </c>
      <c r="Z20" s="9">
        <f ca="1"/>
        <v>4035.2200000000003</v>
      </c>
      <c r="AA20">
        <f ca="1"/>
        <v>82</v>
      </c>
    </row>
    <row r="21" spans="1:27" x14ac:dyDescent="0.3">
      <c r="A21">
        <v>19</v>
      </c>
      <c r="B21" s="7">
        <v>10204.229999999998</v>
      </c>
      <c r="R21" t="s">
        <v>46</v>
      </c>
      <c r="S21" t="s">
        <v>110</v>
      </c>
      <c r="T21" s="9">
        <v>20160</v>
      </c>
      <c r="U21">
        <v>96</v>
      </c>
      <c r="W21">
        <f ca="1"/>
        <v>4</v>
      </c>
      <c r="X21" t="str">
        <f ca="1"/>
        <v>Product19</v>
      </c>
      <c r="Y21" t="str">
        <f ca="1"/>
        <v>Ft</v>
      </c>
      <c r="Z21" s="9">
        <f ca="1"/>
        <v>20160</v>
      </c>
      <c r="AA21">
        <f ca="1"/>
        <v>96</v>
      </c>
    </row>
    <row r="22" spans="1:27" x14ac:dyDescent="0.3">
      <c r="A22">
        <v>20</v>
      </c>
      <c r="B22" s="7">
        <v>20482.78</v>
      </c>
      <c r="R22" t="s">
        <v>48</v>
      </c>
      <c r="S22" t="s">
        <v>109</v>
      </c>
      <c r="T22" s="9">
        <v>8006.25</v>
      </c>
      <c r="U22">
        <v>105</v>
      </c>
      <c r="W22">
        <f ca="1"/>
        <v>23</v>
      </c>
      <c r="X22" t="str">
        <f ca="1"/>
        <v>Product20</v>
      </c>
      <c r="Y22" t="str">
        <f ca="1"/>
        <v>Lt</v>
      </c>
      <c r="Z22" s="9">
        <f ca="1"/>
        <v>8006.25</v>
      </c>
      <c r="AA22">
        <f ca="1"/>
        <v>105</v>
      </c>
    </row>
    <row r="23" spans="1:27" x14ac:dyDescent="0.3">
      <c r="A23">
        <v>21</v>
      </c>
      <c r="B23" s="7">
        <v>10665.4</v>
      </c>
      <c r="R23" t="s">
        <v>51</v>
      </c>
      <c r="S23" t="s">
        <v>110</v>
      </c>
      <c r="T23" s="9">
        <v>10727.64</v>
      </c>
      <c r="U23">
        <v>66</v>
      </c>
      <c r="W23">
        <f ca="1"/>
        <v>14</v>
      </c>
      <c r="X23" t="str">
        <f ca="1"/>
        <v>Product21</v>
      </c>
      <c r="Y23" t="str">
        <f ca="1"/>
        <v>Ft</v>
      </c>
      <c r="Z23" s="9">
        <f ca="1"/>
        <v>10727.64</v>
      </c>
      <c r="AA23">
        <f ca="1"/>
        <v>66</v>
      </c>
    </row>
    <row r="24" spans="1:27" x14ac:dyDescent="0.3">
      <c r="A24">
        <v>22</v>
      </c>
      <c r="B24" s="7">
        <v>11315.839999999997</v>
      </c>
      <c r="R24" t="s">
        <v>53</v>
      </c>
      <c r="S24" t="s">
        <v>110</v>
      </c>
      <c r="T24" s="9">
        <v>9909.9</v>
      </c>
      <c r="U24">
        <v>70</v>
      </c>
      <c r="W24">
        <f ca="1"/>
        <v>17</v>
      </c>
      <c r="X24" t="str">
        <f ca="1"/>
        <v>Product22</v>
      </c>
      <c r="Y24" t="str">
        <f ca="1"/>
        <v>Ft</v>
      </c>
      <c r="Z24" s="9">
        <f ca="1"/>
        <v>9909.9</v>
      </c>
      <c r="AA24">
        <f ca="1"/>
        <v>70</v>
      </c>
    </row>
    <row r="25" spans="1:27" x14ac:dyDescent="0.3">
      <c r="A25">
        <v>23</v>
      </c>
      <c r="B25" s="7">
        <v>18818.189999999999</v>
      </c>
      <c r="R25" t="s">
        <v>55</v>
      </c>
      <c r="S25" t="s">
        <v>110</v>
      </c>
      <c r="T25" s="9">
        <v>12853.560000000001</v>
      </c>
      <c r="U25">
        <v>86</v>
      </c>
      <c r="W25">
        <f ca="1"/>
        <v>11</v>
      </c>
      <c r="X25" t="str">
        <f ca="1"/>
        <v>Product23</v>
      </c>
      <c r="Y25" t="str">
        <f ca="1"/>
        <v>Ft</v>
      </c>
      <c r="Z25" s="9">
        <f ca="1"/>
        <v>12853.560000000001</v>
      </c>
      <c r="AA25">
        <f ca="1"/>
        <v>86</v>
      </c>
    </row>
    <row r="26" spans="1:27" x14ac:dyDescent="0.3">
      <c r="A26">
        <v>24</v>
      </c>
      <c r="B26" s="7">
        <v>11488.4</v>
      </c>
      <c r="R26" t="s">
        <v>57</v>
      </c>
      <c r="S26" t="s">
        <v>110</v>
      </c>
      <c r="T26" s="9">
        <v>10202.400000000001</v>
      </c>
      <c r="U26">
        <v>65</v>
      </c>
      <c r="W26">
        <f ca="1"/>
        <v>16</v>
      </c>
      <c r="X26" t="str">
        <f ca="1"/>
        <v>Product24</v>
      </c>
      <c r="Y26" t="str">
        <f ca="1"/>
        <v>Ft</v>
      </c>
      <c r="Z26" s="9">
        <f ca="1"/>
        <v>10202.400000000001</v>
      </c>
      <c r="AA26">
        <f ca="1"/>
        <v>65</v>
      </c>
    </row>
    <row r="27" spans="1:27" x14ac:dyDescent="0.3">
      <c r="A27">
        <v>25</v>
      </c>
      <c r="B27" s="7">
        <v>18688.430000000004</v>
      </c>
      <c r="R27" t="s">
        <v>59</v>
      </c>
      <c r="S27" t="s">
        <v>111</v>
      </c>
      <c r="T27" s="9">
        <v>599.7600000000001</v>
      </c>
      <c r="U27">
        <v>72</v>
      </c>
      <c r="W27">
        <f ca="1"/>
        <v>43</v>
      </c>
      <c r="X27" t="str">
        <f ca="1"/>
        <v>Product25</v>
      </c>
      <c r="Y27" t="str">
        <f ca="1"/>
        <v>No.</v>
      </c>
      <c r="Z27" s="9">
        <f ca="1"/>
        <v>599.7600000000001</v>
      </c>
      <c r="AA27">
        <f ca="1"/>
        <v>72</v>
      </c>
    </row>
    <row r="28" spans="1:27" x14ac:dyDescent="0.3">
      <c r="A28">
        <v>26</v>
      </c>
      <c r="B28" s="7">
        <v>13710.079999999998</v>
      </c>
      <c r="R28" t="s">
        <v>61</v>
      </c>
      <c r="S28" t="s">
        <v>111</v>
      </c>
      <c r="T28" s="9">
        <v>2761.9200000000005</v>
      </c>
      <c r="U28">
        <v>112</v>
      </c>
      <c r="W28">
        <f ca="1"/>
        <v>38</v>
      </c>
      <c r="X28" t="str">
        <f ca="1"/>
        <v>Product26</v>
      </c>
      <c r="Y28" t="str">
        <f ca="1"/>
        <v>No.</v>
      </c>
      <c r="Z28" s="9">
        <f ca="1"/>
        <v>2761.9200000000005</v>
      </c>
      <c r="AA28">
        <f ca="1"/>
        <v>112</v>
      </c>
    </row>
    <row r="29" spans="1:27" x14ac:dyDescent="0.3">
      <c r="A29">
        <v>27</v>
      </c>
      <c r="B29" s="7">
        <v>11440.67</v>
      </c>
      <c r="R29" t="s">
        <v>64</v>
      </c>
      <c r="S29" t="s">
        <v>109</v>
      </c>
      <c r="T29" s="9">
        <v>6226.0800000000008</v>
      </c>
      <c r="U29">
        <v>109</v>
      </c>
      <c r="W29">
        <f ca="1"/>
        <v>28</v>
      </c>
      <c r="X29" t="str">
        <f ca="1"/>
        <v>Product27</v>
      </c>
      <c r="Y29" t="str">
        <f ca="1"/>
        <v>Lt</v>
      </c>
      <c r="Z29" s="9">
        <f ca="1"/>
        <v>6226.0800000000008</v>
      </c>
      <c r="AA29">
        <f ca="1"/>
        <v>109</v>
      </c>
    </row>
    <row r="30" spans="1:27" x14ac:dyDescent="0.3">
      <c r="A30">
        <v>28</v>
      </c>
      <c r="B30" s="7">
        <v>13306.16</v>
      </c>
      <c r="R30" t="s">
        <v>66</v>
      </c>
      <c r="S30" t="s">
        <v>111</v>
      </c>
      <c r="T30" s="9">
        <v>4682.72</v>
      </c>
      <c r="U30">
        <v>112</v>
      </c>
      <c r="W30">
        <f ca="1"/>
        <v>34</v>
      </c>
      <c r="X30" t="str">
        <f ca="1"/>
        <v>Product28</v>
      </c>
      <c r="Y30" t="str">
        <f ca="1"/>
        <v>No.</v>
      </c>
      <c r="Z30" s="9">
        <f ca="1"/>
        <v>4682.72</v>
      </c>
      <c r="AA30">
        <f ca="1"/>
        <v>112</v>
      </c>
    </row>
    <row r="31" spans="1:27" x14ac:dyDescent="0.3">
      <c r="A31">
        <v>29</v>
      </c>
      <c r="B31" s="7">
        <v>8794.48</v>
      </c>
      <c r="R31" t="s">
        <v>68</v>
      </c>
      <c r="S31" t="s">
        <v>109</v>
      </c>
      <c r="T31" s="9">
        <v>5523.44</v>
      </c>
      <c r="U31">
        <v>104</v>
      </c>
      <c r="W31">
        <f ca="1"/>
        <v>32</v>
      </c>
      <c r="X31" t="str">
        <f ca="1"/>
        <v>Product29</v>
      </c>
      <c r="Y31" t="str">
        <f ca="1"/>
        <v>Lt</v>
      </c>
      <c r="Z31" s="9">
        <f ca="1"/>
        <v>5523.44</v>
      </c>
      <c r="AA31">
        <f ca="1"/>
        <v>104</v>
      </c>
    </row>
    <row r="32" spans="1:27" x14ac:dyDescent="0.3">
      <c r="A32">
        <v>30</v>
      </c>
      <c r="B32" s="7">
        <v>16666.269999999997</v>
      </c>
      <c r="R32" t="s">
        <v>70</v>
      </c>
      <c r="S32" t="s">
        <v>110</v>
      </c>
      <c r="T32" s="9">
        <v>22945.919999999998</v>
      </c>
      <c r="U32">
        <v>114</v>
      </c>
      <c r="W32">
        <f ca="1"/>
        <v>2</v>
      </c>
      <c r="X32" t="str">
        <f ca="1"/>
        <v>Product30</v>
      </c>
      <c r="Y32" t="str">
        <f ca="1"/>
        <v>Ft</v>
      </c>
      <c r="Z32" s="9">
        <f ca="1"/>
        <v>22945.919999999998</v>
      </c>
      <c r="AA32">
        <f ca="1"/>
        <v>114</v>
      </c>
    </row>
    <row r="33" spans="1:27" x14ac:dyDescent="0.3">
      <c r="A33">
        <v>31</v>
      </c>
      <c r="B33" s="7">
        <v>6920.0999999999995</v>
      </c>
      <c r="R33" t="s">
        <v>72</v>
      </c>
      <c r="S33" t="s">
        <v>9</v>
      </c>
      <c r="T33" s="9">
        <v>6249.5999999999995</v>
      </c>
      <c r="U33">
        <v>60</v>
      </c>
      <c r="W33">
        <f ca="1"/>
        <v>27</v>
      </c>
      <c r="X33" t="str">
        <f ca="1"/>
        <v>Product31</v>
      </c>
      <c r="Y33" t="str">
        <f ca="1"/>
        <v>Kg</v>
      </c>
      <c r="Z33" s="9">
        <f ca="1"/>
        <v>6249.5999999999995</v>
      </c>
      <c r="AA33">
        <f ca="1"/>
        <v>60</v>
      </c>
    </row>
    <row r="34" spans="1:27" x14ac:dyDescent="0.3">
      <c r="R34" t="s">
        <v>74</v>
      </c>
      <c r="S34" t="s">
        <v>9</v>
      </c>
      <c r="T34" s="9">
        <v>16329.72</v>
      </c>
      <c r="U34">
        <v>139</v>
      </c>
      <c r="W34">
        <f ca="1"/>
        <v>7</v>
      </c>
      <c r="X34" t="str">
        <f ca="1"/>
        <v>Product32</v>
      </c>
      <c r="Y34" t="str">
        <f ca="1"/>
        <v>Kg</v>
      </c>
      <c r="Z34" s="9">
        <f ca="1"/>
        <v>16329.72</v>
      </c>
      <c r="AA34">
        <f ca="1"/>
        <v>139</v>
      </c>
    </row>
    <row r="35" spans="1:27" x14ac:dyDescent="0.3">
      <c r="R35" t="s">
        <v>76</v>
      </c>
      <c r="S35" t="s">
        <v>9</v>
      </c>
      <c r="T35" s="9">
        <v>13645.800000000001</v>
      </c>
      <c r="U35">
        <v>114</v>
      </c>
      <c r="W35">
        <f ca="1"/>
        <v>9</v>
      </c>
      <c r="X35" t="str">
        <f ca="1"/>
        <v>Product33</v>
      </c>
      <c r="Y35" t="str">
        <f ca="1"/>
        <v>Kg</v>
      </c>
      <c r="Z35" s="9">
        <f ca="1"/>
        <v>13645.800000000001</v>
      </c>
      <c r="AA35">
        <f ca="1"/>
        <v>114</v>
      </c>
    </row>
    <row r="36" spans="1:27" x14ac:dyDescent="0.3">
      <c r="R36" t="s">
        <v>78</v>
      </c>
      <c r="S36" t="s">
        <v>109</v>
      </c>
      <c r="T36" s="9">
        <v>8978.2000000000007</v>
      </c>
      <c r="U36">
        <v>154</v>
      </c>
      <c r="W36">
        <f ca="1"/>
        <v>20</v>
      </c>
      <c r="X36" t="str">
        <f ca="1"/>
        <v>Product34</v>
      </c>
      <c r="Y36" t="str">
        <f ca="1"/>
        <v>Lt</v>
      </c>
      <c r="Z36" s="9">
        <f ca="1"/>
        <v>8978.2000000000007</v>
      </c>
      <c r="AA36">
        <f ca="1"/>
        <v>154</v>
      </c>
    </row>
    <row r="37" spans="1:27" x14ac:dyDescent="0.3">
      <c r="R37" t="s">
        <v>80</v>
      </c>
      <c r="S37" t="s">
        <v>111</v>
      </c>
      <c r="T37" s="9">
        <v>703.5</v>
      </c>
      <c r="U37">
        <v>105</v>
      </c>
      <c r="W37">
        <f ca="1"/>
        <v>42</v>
      </c>
      <c r="X37" t="str">
        <f ca="1"/>
        <v>Product35</v>
      </c>
      <c r="Y37" t="str">
        <f ca="1"/>
        <v>No.</v>
      </c>
      <c r="Z37" s="9">
        <f ca="1"/>
        <v>703.5</v>
      </c>
      <c r="AA37">
        <f ca="1"/>
        <v>105</v>
      </c>
    </row>
    <row r="38" spans="1:27" x14ac:dyDescent="0.3">
      <c r="R38" t="s">
        <v>82</v>
      </c>
      <c r="S38" t="s">
        <v>9</v>
      </c>
      <c r="T38" s="9">
        <v>7222.5</v>
      </c>
      <c r="U38">
        <v>75</v>
      </c>
      <c r="W38">
        <f ca="1"/>
        <v>25</v>
      </c>
      <c r="X38" t="str">
        <f ca="1"/>
        <v>Product36</v>
      </c>
      <c r="Y38" t="str">
        <f ca="1"/>
        <v>Kg</v>
      </c>
      <c r="Z38" s="9">
        <f ca="1"/>
        <v>7222.5</v>
      </c>
      <c r="AA38">
        <f ca="1"/>
        <v>75</v>
      </c>
    </row>
    <row r="39" spans="1:27" x14ac:dyDescent="0.3">
      <c r="R39" t="s">
        <v>84</v>
      </c>
      <c r="S39" t="s">
        <v>9</v>
      </c>
      <c r="T39" s="9">
        <v>5145.6000000000004</v>
      </c>
      <c r="U39">
        <v>60</v>
      </c>
      <c r="W39">
        <f ca="1"/>
        <v>33</v>
      </c>
      <c r="X39" t="str">
        <f ca="1"/>
        <v>Product37</v>
      </c>
      <c r="Y39" t="str">
        <f ca="1"/>
        <v>Kg</v>
      </c>
      <c r="Z39" s="9">
        <f ca="1"/>
        <v>5145.6000000000004</v>
      </c>
      <c r="AA39">
        <f ca="1"/>
        <v>60</v>
      </c>
    </row>
    <row r="40" spans="1:27" x14ac:dyDescent="0.3">
      <c r="R40" t="s">
        <v>87</v>
      </c>
      <c r="S40" t="s">
        <v>9</v>
      </c>
      <c r="T40" s="9">
        <v>8871.1200000000008</v>
      </c>
      <c r="U40">
        <v>111</v>
      </c>
      <c r="W40">
        <f ca="1"/>
        <v>21</v>
      </c>
      <c r="X40" t="str">
        <f ca="1"/>
        <v>Product38</v>
      </c>
      <c r="Y40" t="str">
        <f ca="1"/>
        <v>Kg</v>
      </c>
      <c r="Z40" s="9">
        <f ca="1"/>
        <v>8871.1200000000008</v>
      </c>
      <c r="AA40">
        <f ca="1"/>
        <v>111</v>
      </c>
    </row>
    <row r="41" spans="1:27" x14ac:dyDescent="0.3">
      <c r="R41" t="s">
        <v>89</v>
      </c>
      <c r="S41" t="s">
        <v>111</v>
      </c>
      <c r="T41" s="9">
        <v>3957.15</v>
      </c>
      <c r="U41">
        <v>93</v>
      </c>
      <c r="W41">
        <f ca="1"/>
        <v>37</v>
      </c>
      <c r="X41" t="str">
        <f ca="1"/>
        <v>Product39</v>
      </c>
      <c r="Y41" t="str">
        <f ca="1"/>
        <v>No.</v>
      </c>
      <c r="Z41" s="9">
        <f ca="1"/>
        <v>3957.15</v>
      </c>
      <c r="AA41">
        <f ca="1"/>
        <v>93</v>
      </c>
    </row>
    <row r="42" spans="1:27" x14ac:dyDescent="0.3">
      <c r="R42" t="s">
        <v>91</v>
      </c>
      <c r="S42" t="s">
        <v>9</v>
      </c>
      <c r="T42" s="9">
        <v>7718.4000000000005</v>
      </c>
      <c r="U42">
        <v>67</v>
      </c>
      <c r="W42">
        <f ca="1"/>
        <v>24</v>
      </c>
      <c r="X42" t="str">
        <f ca="1"/>
        <v>Product40</v>
      </c>
      <c r="Y42" t="str">
        <f ca="1"/>
        <v>Kg</v>
      </c>
      <c r="Z42" s="9">
        <f ca="1"/>
        <v>7718.4000000000005</v>
      </c>
      <c r="AA42">
        <f ca="1"/>
        <v>67</v>
      </c>
    </row>
    <row r="43" spans="1:27" x14ac:dyDescent="0.3">
      <c r="R43" t="s">
        <v>93</v>
      </c>
      <c r="S43" t="s">
        <v>110</v>
      </c>
      <c r="T43" s="9">
        <v>22952.16</v>
      </c>
      <c r="U43">
        <v>132</v>
      </c>
      <c r="W43">
        <f ca="1"/>
        <v>1</v>
      </c>
      <c r="X43" t="str">
        <f ca="1"/>
        <v>Product41</v>
      </c>
      <c r="Y43" t="str">
        <f ca="1"/>
        <v>Ft</v>
      </c>
      <c r="Z43" s="9">
        <f ca="1"/>
        <v>22952.16</v>
      </c>
      <c r="AA43">
        <f ca="1"/>
        <v>132</v>
      </c>
    </row>
    <row r="44" spans="1:27" x14ac:dyDescent="0.3">
      <c r="R44" t="s">
        <v>95</v>
      </c>
      <c r="S44" t="s">
        <v>110</v>
      </c>
      <c r="T44" s="9">
        <v>20574</v>
      </c>
      <c r="U44">
        <v>127</v>
      </c>
      <c r="W44">
        <f ca="1"/>
        <v>3</v>
      </c>
      <c r="X44" t="str">
        <f ca="1"/>
        <v>Product42</v>
      </c>
      <c r="Y44" t="str">
        <f ca="1"/>
        <v>Ft</v>
      </c>
      <c r="Z44" s="9">
        <f ca="1"/>
        <v>20574</v>
      </c>
      <c r="AA44">
        <f ca="1"/>
        <v>127</v>
      </c>
    </row>
    <row r="45" spans="1:27" x14ac:dyDescent="0.3">
      <c r="R45" t="s">
        <v>97</v>
      </c>
      <c r="S45" t="s">
        <v>9</v>
      </c>
      <c r="T45" s="9">
        <v>6064.8399999999992</v>
      </c>
      <c r="U45">
        <v>73</v>
      </c>
      <c r="W45">
        <f ca="1"/>
        <v>29</v>
      </c>
      <c r="X45" t="str">
        <f ca="1"/>
        <v>Product43</v>
      </c>
      <c r="Y45" t="str">
        <f ca="1"/>
        <v>Kg</v>
      </c>
      <c r="Z45" s="9">
        <f ca="1"/>
        <v>6064.8399999999992</v>
      </c>
      <c r="AA45">
        <f ca="1"/>
        <v>73</v>
      </c>
    </row>
    <row r="46" spans="1:27" x14ac:dyDescent="0.3">
      <c r="R46" t="s">
        <v>99</v>
      </c>
      <c r="S46" t="s">
        <v>9</v>
      </c>
      <c r="T46" s="9">
        <v>16333.92</v>
      </c>
      <c r="U46">
        <v>199</v>
      </c>
      <c r="W46">
        <f ca="1"/>
        <v>6</v>
      </c>
      <c r="X46" t="str">
        <f ca="1"/>
        <v>Product44</v>
      </c>
      <c r="Y46" t="str">
        <f ca="1"/>
        <v>Kg</v>
      </c>
      <c r="Z46" s="9">
        <f ca="1"/>
        <v>16333.92</v>
      </c>
      <c r="AA46">
        <f ca="1"/>
        <v>199</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51DF0-2AE8-48DF-88F8-71034BBD269A}">
  <dimension ref="D1:U3"/>
  <sheetViews>
    <sheetView showGridLines="0" workbookViewId="0">
      <selection activeCell="U2" sqref="U2"/>
    </sheetView>
  </sheetViews>
  <sheetFormatPr defaultRowHeight="14.4" x14ac:dyDescent="0.3"/>
  <sheetData>
    <row r="1" spans="4:21" ht="19.2" customHeight="1" x14ac:dyDescent="0.3">
      <c r="D1" s="12"/>
      <c r="E1" s="12"/>
      <c r="F1" s="12"/>
      <c r="G1" s="13" t="s">
        <v>142</v>
      </c>
      <c r="H1" s="13"/>
      <c r="I1" s="13"/>
      <c r="J1" s="13"/>
      <c r="K1" s="13"/>
      <c r="L1" s="13"/>
      <c r="M1" s="13"/>
      <c r="N1" s="13"/>
      <c r="O1" s="13"/>
      <c r="P1" s="13"/>
      <c r="Q1" s="13"/>
      <c r="R1" s="13"/>
      <c r="S1" s="12"/>
      <c r="T1" s="12"/>
      <c r="U1" s="12"/>
    </row>
    <row r="2" spans="4:21" ht="14.4" customHeight="1" x14ac:dyDescent="0.3">
      <c r="D2" s="12"/>
      <c r="E2" s="12"/>
      <c r="F2" s="12"/>
      <c r="G2" s="13"/>
      <c r="H2" s="13"/>
      <c r="I2" s="13"/>
      <c r="J2" s="13"/>
      <c r="K2" s="13"/>
      <c r="L2" s="13"/>
      <c r="M2" s="13"/>
      <c r="N2" s="13"/>
      <c r="O2" s="13"/>
      <c r="P2" s="13"/>
      <c r="Q2" s="13"/>
      <c r="R2" s="13"/>
      <c r="S2" s="12"/>
      <c r="T2" s="12"/>
      <c r="U2" s="12"/>
    </row>
    <row r="3" spans="4:21" x14ac:dyDescent="0.3">
      <c r="G3" s="13"/>
      <c r="H3" s="13"/>
      <c r="I3" s="13"/>
      <c r="J3" s="13"/>
      <c r="K3" s="13"/>
      <c r="L3" s="13"/>
      <c r="M3" s="13"/>
      <c r="N3" s="13"/>
      <c r="O3" s="13"/>
      <c r="P3" s="13"/>
      <c r="Q3" s="13"/>
      <c r="R3" s="13"/>
    </row>
  </sheetData>
  <mergeCells count="1">
    <mergeCell ref="G1:R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Shivam Srivastava</cp:lastModifiedBy>
  <dcterms:created xsi:type="dcterms:W3CDTF">2021-11-03T11:40:02Z</dcterms:created>
  <dcterms:modified xsi:type="dcterms:W3CDTF">2024-01-29T15:13:21Z</dcterms:modified>
</cp:coreProperties>
</file>