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930" activeTab="1"/>
  </bookViews>
  <sheets>
    <sheet name="Sheet1" sheetId="1" r:id="rId1"/>
    <sheet name="Sheet2" sheetId="2" r:id="rId2"/>
    <sheet name="PIVOT GRAPH&amp; TABLE &amp; " sheetId="4" r:id="rId3"/>
  </sheets>
  <definedNames>
    <definedName name="_xlnm._FilterDatabase" localSheetId="0" hidden="1">Sheet1!$A$85:$A$91</definedName>
    <definedName name="_xlnm.Criteria" localSheetId="0">Sheet1!$A$85:$B$91</definedName>
    <definedName name="_xlnm.Extract" localSheetId="0">Sheet1!#REF!</definedName>
  </definedNames>
  <calcPr calcId="162913"/>
  <pivotCaches>
    <pivotCache cacheId="0" r:id="rId4"/>
    <pivotCache cacheId="1" r:id="rId5"/>
    <pivotCache cacheId="2" r:id="rId6"/>
    <pivotCache cacheId="3" r:id="rId7"/>
    <pivotCache cacheId="4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2" i="1" l="1"/>
  <c r="F140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1" i="1"/>
  <c r="E161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D94" i="1"/>
  <c r="J24" i="2"/>
  <c r="I24" i="2"/>
  <c r="I4" i="2"/>
  <c r="I6" i="2" s="1"/>
  <c r="H5" i="2"/>
  <c r="F97" i="1"/>
  <c r="I90" i="1"/>
  <c r="F92" i="1" l="1"/>
  <c r="I87" i="1"/>
  <c r="B127" i="1"/>
  <c r="B126" i="1"/>
  <c r="B125" i="1"/>
  <c r="B124" i="1"/>
  <c r="D116" i="1"/>
  <c r="G116" i="1" s="1"/>
  <c r="C116" i="1"/>
  <c r="C117" i="1"/>
  <c r="D117" i="1" s="1"/>
  <c r="C118" i="1"/>
  <c r="D118" i="1" s="1"/>
  <c r="C119" i="1"/>
  <c r="D119" i="1" s="1"/>
  <c r="C120" i="1"/>
  <c r="D120" i="1" s="1"/>
  <c r="C121" i="1"/>
  <c r="D121" i="1" s="1"/>
  <c r="C115" i="1"/>
  <c r="D115" i="1" s="1"/>
  <c r="J107" i="1"/>
  <c r="J108" i="1"/>
  <c r="J109" i="1"/>
  <c r="J110" i="1"/>
  <c r="J111" i="1"/>
  <c r="J112" i="1"/>
  <c r="J106" i="1"/>
  <c r="I112" i="1"/>
  <c r="I111" i="1"/>
  <c r="I110" i="1"/>
  <c r="I109" i="1"/>
  <c r="I108" i="1"/>
  <c r="I107" i="1"/>
  <c r="I106" i="1"/>
  <c r="D112" i="1"/>
  <c r="D107" i="1"/>
  <c r="D108" i="1"/>
  <c r="D109" i="1"/>
  <c r="D110" i="1"/>
  <c r="D111" i="1"/>
  <c r="D106" i="1"/>
  <c r="C112" i="1"/>
  <c r="C111" i="1"/>
  <c r="C110" i="1"/>
  <c r="C109" i="1"/>
  <c r="C108" i="1"/>
  <c r="C107" i="1"/>
  <c r="C106" i="1"/>
  <c r="C96" i="1"/>
  <c r="C97" i="1"/>
  <c r="C98" i="1"/>
  <c r="C99" i="1"/>
  <c r="C100" i="1"/>
  <c r="C101" i="1"/>
  <c r="C95" i="1"/>
  <c r="G86" i="1"/>
  <c r="G87" i="1"/>
  <c r="G88" i="1"/>
  <c r="G89" i="1"/>
  <c r="G90" i="1"/>
  <c r="G91" i="1"/>
  <c r="G85" i="1"/>
  <c r="C85" i="1"/>
  <c r="F98" i="1" s="1"/>
  <c r="C86" i="1"/>
  <c r="C87" i="1"/>
  <c r="C88" i="1"/>
  <c r="C89" i="1"/>
  <c r="C90" i="1"/>
  <c r="C91" i="1"/>
  <c r="C75" i="1"/>
  <c r="C76" i="1"/>
  <c r="C77" i="1"/>
  <c r="C78" i="1"/>
  <c r="C79" i="1"/>
  <c r="C80" i="1"/>
  <c r="C74" i="1"/>
  <c r="B65" i="1"/>
  <c r="B66" i="1"/>
  <c r="B67" i="1"/>
  <c r="B68" i="1"/>
  <c r="B69" i="1"/>
  <c r="B70" i="1"/>
  <c r="B64" i="1"/>
  <c r="F55" i="1"/>
  <c r="F56" i="1"/>
  <c r="F57" i="1"/>
  <c r="F58" i="1"/>
  <c r="F59" i="1"/>
  <c r="F60" i="1"/>
  <c r="F54" i="1"/>
  <c r="E55" i="1"/>
  <c r="E56" i="1"/>
  <c r="E57" i="1"/>
  <c r="E58" i="1"/>
  <c r="E59" i="1"/>
  <c r="E60" i="1"/>
  <c r="E54" i="1"/>
  <c r="D55" i="1"/>
  <c r="D56" i="1"/>
  <c r="D57" i="1"/>
  <c r="D58" i="1"/>
  <c r="D59" i="1"/>
  <c r="D60" i="1"/>
  <c r="D54" i="1"/>
  <c r="F117" i="1" l="1"/>
  <c r="G117" i="1"/>
  <c r="E117" i="1"/>
  <c r="E115" i="1"/>
  <c r="G115" i="1"/>
  <c r="F115" i="1"/>
  <c r="E120" i="1"/>
  <c r="F120" i="1"/>
  <c r="G120" i="1"/>
  <c r="E119" i="1"/>
  <c r="F119" i="1"/>
  <c r="G119" i="1"/>
  <c r="E121" i="1"/>
  <c r="F121" i="1"/>
  <c r="G121" i="1"/>
  <c r="F118" i="1"/>
  <c r="G118" i="1"/>
  <c r="E118" i="1"/>
  <c r="F116" i="1"/>
  <c r="E116" i="1"/>
  <c r="H31" i="1"/>
  <c r="H32" i="1"/>
  <c r="H33" i="1"/>
  <c r="H34" i="1"/>
  <c r="H35" i="1"/>
  <c r="H36" i="1"/>
  <c r="C30" i="1"/>
  <c r="D30" i="1"/>
  <c r="E30" i="1"/>
  <c r="F30" i="1"/>
  <c r="G30" i="1"/>
  <c r="B30" i="1"/>
  <c r="C36" i="1"/>
  <c r="D36" i="1"/>
  <c r="E36" i="1"/>
  <c r="F36" i="1"/>
  <c r="G36" i="1"/>
  <c r="C35" i="1"/>
  <c r="D35" i="1"/>
  <c r="E35" i="1"/>
  <c r="F35" i="1"/>
  <c r="G35" i="1"/>
  <c r="C34" i="1"/>
  <c r="D34" i="1"/>
  <c r="E34" i="1"/>
  <c r="F34" i="1"/>
  <c r="G34" i="1"/>
  <c r="C33" i="1"/>
  <c r="D33" i="1"/>
  <c r="E33" i="1"/>
  <c r="F33" i="1"/>
  <c r="G33" i="1"/>
  <c r="C32" i="1"/>
  <c r="D32" i="1"/>
  <c r="E32" i="1"/>
  <c r="F32" i="1"/>
  <c r="G32" i="1"/>
  <c r="C31" i="1"/>
  <c r="D31" i="1"/>
  <c r="E31" i="1"/>
  <c r="F31" i="1"/>
  <c r="G31" i="1"/>
  <c r="B31" i="1"/>
  <c r="B32" i="1"/>
  <c r="B33" i="1"/>
  <c r="B34" i="1"/>
  <c r="B35" i="1"/>
  <c r="B36" i="1"/>
  <c r="D3" i="1"/>
  <c r="D4" i="1"/>
  <c r="D5" i="1"/>
  <c r="D6" i="1"/>
  <c r="D7" i="1"/>
  <c r="D8" i="1"/>
  <c r="D9" i="1"/>
  <c r="D10" i="1"/>
  <c r="D11" i="1"/>
  <c r="D12" i="1"/>
  <c r="D2" i="1"/>
</calcChain>
</file>

<file path=xl/comments1.xml><?xml version="1.0" encoding="utf-8"?>
<comments xmlns="http://schemas.openxmlformats.org/spreadsheetml/2006/main">
  <authors>
    <author>HP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its Absolute refrence example
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it is a absolute &amp; relative refrence example
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Day 2nd 01/10/2024
</t>
        </r>
      </text>
    </comment>
    <comment ref="A72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concat method
</t>
        </r>
      </text>
    </comment>
  </commentList>
</comments>
</file>

<file path=xl/sharedStrings.xml><?xml version="1.0" encoding="utf-8"?>
<sst xmlns="http://schemas.openxmlformats.org/spreadsheetml/2006/main" count="563" uniqueCount="224">
  <si>
    <t>Name</t>
  </si>
  <si>
    <t>Shivam sharma</t>
  </si>
  <si>
    <t>Amit yadav</t>
  </si>
  <si>
    <t xml:space="preserve">Himanshu </t>
  </si>
  <si>
    <t>Abhishek</t>
  </si>
  <si>
    <t>Akshay sharma</t>
  </si>
  <si>
    <t>Anand</t>
  </si>
  <si>
    <t>Mukul</t>
  </si>
  <si>
    <t>Akshat</t>
  </si>
  <si>
    <t>Ashish</t>
  </si>
  <si>
    <t>Anmol</t>
  </si>
  <si>
    <t>Akash</t>
  </si>
  <si>
    <t>Markes</t>
  </si>
  <si>
    <t>Total marks</t>
  </si>
  <si>
    <t>Percentage</t>
  </si>
  <si>
    <t xml:space="preserve"> </t>
  </si>
  <si>
    <t>Monday</t>
  </si>
  <si>
    <t>Tuesday</t>
  </si>
  <si>
    <t>Wednesday</t>
  </si>
  <si>
    <t>Thursday</t>
  </si>
  <si>
    <t>Friday</t>
  </si>
  <si>
    <t>Saturday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</si>
  <si>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</si>
  <si>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</si>
  <si>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</si>
  <si>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</si>
  <si>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</si>
  <si>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</si>
  <si>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</si>
  <si>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</si>
  <si>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</si>
  <si>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</si>
  <si>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</si>
  <si>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</si>
  <si>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</si>
  <si>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Himanshu</t>
  </si>
  <si>
    <t>Ankit</t>
  </si>
  <si>
    <t>Astitwa</t>
  </si>
  <si>
    <t>Shagun</t>
  </si>
  <si>
    <t>Shailja</t>
  </si>
  <si>
    <t>Jaismine</t>
  </si>
  <si>
    <t>FLASH FILL</t>
  </si>
  <si>
    <t>VALUES</t>
  </si>
  <si>
    <t>10001-AB123-101</t>
  </si>
  <si>
    <t>10002-AB124-102</t>
  </si>
  <si>
    <t>10003-AB125-103</t>
  </si>
  <si>
    <t>10004-AB126-104</t>
  </si>
  <si>
    <t>10005-AB127-105</t>
  </si>
  <si>
    <t>10006-AB128-106</t>
  </si>
  <si>
    <t>10007-AB129-107</t>
  </si>
  <si>
    <t>LEFT</t>
  </si>
  <si>
    <t>RIGHT</t>
  </si>
  <si>
    <t>MID</t>
  </si>
  <si>
    <t>Days</t>
  </si>
  <si>
    <t>Left</t>
  </si>
  <si>
    <t>right</t>
  </si>
  <si>
    <t>mid</t>
  </si>
  <si>
    <t>nd</t>
  </si>
  <si>
    <t>es</t>
  </si>
  <si>
    <t>dn</t>
  </si>
  <si>
    <t>ur</t>
  </si>
  <si>
    <t>id</t>
  </si>
  <si>
    <t>tu</t>
  </si>
  <si>
    <t>day</t>
  </si>
  <si>
    <t>sday</t>
  </si>
  <si>
    <t>nesday</t>
  </si>
  <si>
    <t>rsday</t>
  </si>
  <si>
    <t>urday</t>
  </si>
  <si>
    <t>abhishek</t>
  </si>
  <si>
    <t>himanshu</t>
  </si>
  <si>
    <t>ankit</t>
  </si>
  <si>
    <t>astitwa</t>
  </si>
  <si>
    <t>shagun</t>
  </si>
  <si>
    <t>shailja</t>
  </si>
  <si>
    <t>jaismine</t>
  </si>
  <si>
    <t>First Name</t>
  </si>
  <si>
    <t>Last Name</t>
  </si>
  <si>
    <t>Full Name</t>
  </si>
  <si>
    <t>concat method</t>
  </si>
  <si>
    <t>kumar</t>
  </si>
  <si>
    <t>shrivastav</t>
  </si>
  <si>
    <t>rathaur</t>
  </si>
  <si>
    <t>katariya</t>
  </si>
  <si>
    <t>shekhar</t>
  </si>
  <si>
    <t>saifi</t>
  </si>
  <si>
    <t>If function</t>
  </si>
  <si>
    <t>Marks</t>
  </si>
  <si>
    <t>Grade</t>
  </si>
  <si>
    <t>NAME</t>
  </si>
  <si>
    <t>TASK</t>
  </si>
  <si>
    <t>RESULT</t>
  </si>
  <si>
    <t>Completed</t>
  </si>
  <si>
    <t>Incompleted</t>
  </si>
  <si>
    <t>And condition</t>
  </si>
  <si>
    <t>Using AND</t>
  </si>
  <si>
    <t>Using OR</t>
  </si>
  <si>
    <t>Trim</t>
  </si>
  <si>
    <t>Proper</t>
  </si>
  <si>
    <t>Names</t>
  </si>
  <si>
    <t xml:space="preserve">      ankit       kumar</t>
  </si>
  <si>
    <t>himanshu      shrivastava</t>
  </si>
  <si>
    <t>astitwa  rathaur</t>
  </si>
  <si>
    <t>shagun       katariya</t>
  </si>
  <si>
    <t xml:space="preserve">       shailja shekhar</t>
  </si>
  <si>
    <t>jaismine    saifi</t>
  </si>
  <si>
    <t>abhishek           kumar</t>
  </si>
  <si>
    <t>Upper</t>
  </si>
  <si>
    <t>Lower</t>
  </si>
  <si>
    <t>Len</t>
  </si>
  <si>
    <t>FIND</t>
  </si>
  <si>
    <t>SEARCH</t>
  </si>
  <si>
    <t>REPLACE</t>
  </si>
  <si>
    <t>SUBTITUTE</t>
  </si>
  <si>
    <t>Arun Kumar Pandey</t>
  </si>
  <si>
    <t>name</t>
  </si>
  <si>
    <t>marks</t>
  </si>
  <si>
    <t>grade</t>
  </si>
  <si>
    <t>Product ID</t>
  </si>
  <si>
    <t>Product Name</t>
  </si>
  <si>
    <t>Category</t>
  </si>
  <si>
    <t>Price</t>
  </si>
  <si>
    <t>Widget A</t>
  </si>
  <si>
    <t>Gadgets</t>
  </si>
  <si>
    <t>Widget B</t>
  </si>
  <si>
    <t>Gadget C</t>
  </si>
  <si>
    <t>Tools</t>
  </si>
  <si>
    <t>Widget D</t>
  </si>
  <si>
    <t>Gadget E</t>
  </si>
  <si>
    <t>Employee ID</t>
  </si>
  <si>
    <t>Department</t>
  </si>
  <si>
    <t>Position</t>
  </si>
  <si>
    <t>Salary</t>
  </si>
  <si>
    <t>Performance Score</t>
  </si>
  <si>
    <t>Alice Smith</t>
  </si>
  <si>
    <t>HR</t>
  </si>
  <si>
    <t>Manager</t>
  </si>
  <si>
    <t>Bob Johnson</t>
  </si>
  <si>
    <t>IT</t>
  </si>
  <si>
    <t>Developer</t>
  </si>
  <si>
    <t>Carol White</t>
  </si>
  <si>
    <t>Marketing</t>
  </si>
  <si>
    <t>Executive</t>
  </si>
  <si>
    <t>David Brown</t>
  </si>
  <si>
    <t>Eva Green</t>
  </si>
  <si>
    <t>Sales</t>
  </si>
  <si>
    <t>Salesperson</t>
  </si>
  <si>
    <t>Zoe Carter</t>
  </si>
  <si>
    <t>Recruiter</t>
  </si>
  <si>
    <t>Widget C</t>
  </si>
  <si>
    <t>mon</t>
  </si>
  <si>
    <t>tue</t>
  </si>
  <si>
    <t>wed</t>
  </si>
  <si>
    <t>thu</t>
  </si>
  <si>
    <t>fri</t>
  </si>
  <si>
    <t>sat</t>
  </si>
  <si>
    <t>sun</t>
  </si>
  <si>
    <t>Month</t>
  </si>
  <si>
    <t>Product A</t>
  </si>
  <si>
    <t xml:space="preserve">Product B </t>
  </si>
  <si>
    <t>Product 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</si>
  <si>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</si>
  <si>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</si>
  <si>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</si>
  <si>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</si>
  <si>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</si>
  <si>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</si>
  <si>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</si>
  <si>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</si>
  <si>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</si>
  <si>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SPARK LINE CHART</t>
  </si>
  <si>
    <t>Date</t>
  </si>
  <si>
    <t>Region</t>
  </si>
  <si>
    <t>Product</t>
  </si>
  <si>
    <t>Units Sold</t>
  </si>
  <si>
    <t>Revenue</t>
  </si>
  <si>
    <t>1-Jan-24</t>
  </si>
  <si>
    <t>North</t>
  </si>
  <si>
    <t>Alice</t>
  </si>
  <si>
    <t>$4,500</t>
  </si>
  <si>
    <t>2-Jan-24</t>
  </si>
  <si>
    <t>South</t>
  </si>
  <si>
    <t>Product B</t>
  </si>
  <si>
    <t>Bob</t>
  </si>
  <si>
    <t>$6,000</t>
  </si>
  <si>
    <t>3-Jan-24</t>
  </si>
  <si>
    <t>East</t>
  </si>
  <si>
    <t>Charlie</t>
  </si>
  <si>
    <t>$3,000</t>
  </si>
  <si>
    <t>4-Jan-24</t>
  </si>
  <si>
    <t>West</t>
  </si>
  <si>
    <t>David</t>
  </si>
  <si>
    <t>$7,500</t>
  </si>
  <si>
    <t>5-Jan-24</t>
  </si>
  <si>
    <t>$9,000</t>
  </si>
  <si>
    <t>6-Jan-24</t>
  </si>
  <si>
    <t>$5,400</t>
  </si>
  <si>
    <t>7-Jan-24</t>
  </si>
  <si>
    <t>$6,600</t>
  </si>
  <si>
    <t>8-Jan-24</t>
  </si>
  <si>
    <t>$5,700</t>
  </si>
  <si>
    <t>Column Labels</t>
  </si>
  <si>
    <t>Grand Total</t>
  </si>
  <si>
    <t>Row Labels</t>
  </si>
  <si>
    <t>Sum of Units Sold</t>
  </si>
  <si>
    <t>Average of Revenue</t>
  </si>
  <si>
    <t>Sum of Revenue</t>
  </si>
  <si>
    <t>Min of Revenue2</t>
  </si>
  <si>
    <t>Max of Revenue</t>
  </si>
  <si>
    <t>COGS</t>
  </si>
  <si>
    <t>Year</t>
  </si>
  <si>
    <t>Sum of Sales</t>
  </si>
  <si>
    <t>Sum of COGS</t>
  </si>
  <si>
    <t>PIVOT CHART</t>
  </si>
  <si>
    <t>PIVOT TABLE</t>
  </si>
  <si>
    <t>PIVOT GROUPING</t>
  </si>
  <si>
    <t>REGION</t>
  </si>
  <si>
    <t>UNITS</t>
  </si>
  <si>
    <t>SALES</t>
  </si>
  <si>
    <t>shivam</t>
  </si>
  <si>
    <t>akshay</t>
  </si>
  <si>
    <t>komal</t>
  </si>
  <si>
    <t>anmol</t>
  </si>
  <si>
    <t>anand</t>
  </si>
  <si>
    <t>meeraj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</si>
</sst>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 applyBorder="1"/>
    <xf numFmtId="0" fontId="2" fillId="0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0" fillId="3" borderId="1" xfId="0" applyFill="1" applyBorder="1"/>
    <xf numFmtId="0" fontId="5" fillId="2" borderId="1" xfId="0" applyFont="1" applyFill="1" applyBorder="1" applyAlignment="1">
      <alignment wrapText="1"/>
    </xf>
    <xf numFmtId="10" fontId="4" fillId="3" borderId="1" xfId="1" applyNumberFormat="1" applyFont="1" applyFill="1" applyBorder="1" applyAlignment="1"/>
    <xf numFmtId="10" fontId="2" fillId="0" borderId="1" xfId="0" applyNumberFormat="1" applyFont="1" applyBorder="1"/>
    <xf numFmtId="0" fontId="5" fillId="2" borderId="2" xfId="0" applyFont="1" applyFill="1" applyBorder="1" applyAlignment="1">
      <alignment wrapText="1"/>
    </xf>
    <xf numFmtId="9" fontId="2" fillId="0" borderId="1" xfId="0" applyNumberFormat="1" applyFont="1" applyBorder="1"/>
    <xf numFmtId="0" fontId="6" fillId="4" borderId="1" xfId="0" applyFont="1" applyFill="1" applyBorder="1"/>
    <xf numFmtId="0" fontId="0" fillId="4" borderId="1" xfId="0" applyFill="1" applyBorder="1"/>
    <xf numFmtId="0" fontId="0" fillId="5" borderId="0" xfId="0" applyFill="1"/>
    <xf numFmtId="0" fontId="0" fillId="4" borderId="0" xfId="0" applyFill="1"/>
    <xf numFmtId="0" fontId="12" fillId="4" borderId="0" xfId="0" applyFont="1" applyFill="1"/>
    <xf numFmtId="0" fontId="12" fillId="3" borderId="0" xfId="0" applyFont="1" applyFill="1"/>
    <xf numFmtId="0" fontId="0" fillId="7" borderId="1" xfId="0" applyFill="1" applyBorder="1"/>
    <xf numFmtId="0" fontId="9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0" borderId="2" xfId="0" applyBorder="1"/>
    <xf numFmtId="0" fontId="0" fillId="0" borderId="0" xfId="0" applyBorder="1"/>
    <xf numFmtId="0" fontId="9" fillId="6" borderId="1" xfId="0" applyFont="1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9" fillId="7" borderId="0" xfId="0" applyFont="1" applyFill="1"/>
    <xf numFmtId="0" fontId="9" fillId="3" borderId="2" xfId="0" applyFont="1" applyFill="1" applyBorder="1"/>
    <xf numFmtId="0" fontId="9" fillId="7" borderId="1" xfId="0" applyFont="1" applyFill="1" applyBorder="1"/>
    <xf numFmtId="0" fontId="0" fillId="8" borderId="0" xfId="0" applyFill="1"/>
    <xf numFmtId="0" fontId="0" fillId="5" borderId="1" xfId="0" applyFill="1" applyBorder="1"/>
    <xf numFmtId="0" fontId="2" fillId="9" borderId="1" xfId="0" applyFont="1" applyFill="1" applyBorder="1"/>
    <xf numFmtId="0" fontId="0" fillId="10" borderId="1" xfId="0" applyFill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top"/>
    </xf>
    <xf numFmtId="0" fontId="0" fillId="0" borderId="0" xfId="0"/>
    <xf numFmtId="0" fontId="9" fillId="0" borderId="1" xfId="0" applyFont="1" applyBorder="1" applyAlignment="1">
      <alignment horizontal="center" vertical="top"/>
    </xf>
    <xf numFmtId="0" fontId="0" fillId="0" borderId="0" xfId="0"/>
    <xf numFmtId="0" fontId="9" fillId="11" borderId="1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2" applyNumberFormat="1" applyFont="1"/>
    <xf numFmtId="1" fontId="0" fillId="0" borderId="1" xfId="2" applyNumberFormat="1" applyFont="1" applyBorder="1"/>
    <xf numFmtId="0" fontId="0" fillId="7" borderId="0" xfId="0" applyFill="1"/>
    <xf numFmtId="0" fontId="0" fillId="11" borderId="1" xfId="0" applyFill="1" applyBorder="1"/>
    <xf numFmtId="0" fontId="0" fillId="0" borderId="1" xfId="0" pivotButton="1" applyBorder="1"/>
    <xf numFmtId="0" fontId="0" fillId="0" borderId="1" xfId="0" applyNumberFormat="1" applyBorder="1"/>
    <xf numFmtId="0" fontId="0" fillId="8" borderId="1" xfId="0" applyFill="1" applyBorder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2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4206041119860017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4393518518518519"/>
          <c:w val="0.86486351706036746"/>
          <c:h val="0.37611949547973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Sheet2!$L$11</c:f>
              <c:strCache>
                <c:ptCount val="1"/>
                <c:pt idx="0">
                  <c:v>Performance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Sheet2!$G$12:$J$17</c:f>
              <c:multiLvlStrCache>
                <c:ptCount val="6"/>
                <c:lvl>
                  <c:pt idx="0">
                    <c:v>Manager</c:v>
                  </c:pt>
                  <c:pt idx="1">
                    <c:v>Developer</c:v>
                  </c:pt>
                  <c:pt idx="2">
                    <c:v>Executive</c:v>
                  </c:pt>
                  <c:pt idx="3">
                    <c:v>Manager</c:v>
                  </c:pt>
                  <c:pt idx="4">
                    <c:v>Salesperson</c:v>
                  </c:pt>
                  <c:pt idx="5">
                    <c:v>Recruiter</c:v>
                  </c:pt>
                </c:lvl>
                <c:lvl>
                  <c:pt idx="0">
                    <c:v>HR</c:v>
                  </c:pt>
                  <c:pt idx="1">
                    <c:v>IT</c:v>
                  </c:pt>
                  <c:pt idx="2">
                    <c:v>Marketing</c:v>
                  </c:pt>
                  <c:pt idx="3">
                    <c:v>IT</c:v>
                  </c:pt>
                  <c:pt idx="4">
                    <c:v>Sales</c:v>
                  </c:pt>
                  <c:pt idx="5">
                    <c:v>HR</c:v>
                  </c:pt>
                </c:lvl>
                <c:lvl>
                  <c:pt idx="0">
                    <c:v>Alice Smith</c:v>
                  </c:pt>
                  <c:pt idx="1">
                    <c:v>Bob Johnson</c:v>
                  </c:pt>
                  <c:pt idx="2">
                    <c:v>Carol White</c:v>
                  </c:pt>
                  <c:pt idx="3">
                    <c:v>David Brown</c:v>
                  </c:pt>
                  <c:pt idx="4">
                    <c:v>Eva Green</c:v>
                  </c:pt>
                  <c:pt idx="5">
                    <c:v>Zoe Carter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Sheet2!$L$12:$L$17</c:f>
              <c:numCache>
                <c:formatCode>General</c:formatCode>
                <c:ptCount val="6"/>
                <c:pt idx="0">
                  <c:v>4.5</c:v>
                </c:pt>
                <c:pt idx="1">
                  <c:v>4</c:v>
                </c:pt>
                <c:pt idx="2">
                  <c:v>4.8</c:v>
                </c:pt>
                <c:pt idx="3">
                  <c:v>3.9</c:v>
                </c:pt>
                <c:pt idx="4">
                  <c:v>4.2</c:v>
                </c:pt>
                <c:pt idx="5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E-45E4-8822-66360970831D}"/>
            </c:ext>
          </c:extLst>
        </c:ser>
        <c:ser>
          <c:idx val="1"/>
          <c:order val="1"/>
          <c:tx>
            <c:strRef>
              <c:f>Sheet2!$M$11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Sheet2!$G$12:$J$17</c:f>
              <c:multiLvlStrCache>
                <c:ptCount val="6"/>
                <c:lvl>
                  <c:pt idx="0">
                    <c:v>Manager</c:v>
                  </c:pt>
                  <c:pt idx="1">
                    <c:v>Developer</c:v>
                  </c:pt>
                  <c:pt idx="2">
                    <c:v>Executive</c:v>
                  </c:pt>
                  <c:pt idx="3">
                    <c:v>Manager</c:v>
                  </c:pt>
                  <c:pt idx="4">
                    <c:v>Salesperson</c:v>
                  </c:pt>
                  <c:pt idx="5">
                    <c:v>Recruiter</c:v>
                  </c:pt>
                </c:lvl>
                <c:lvl>
                  <c:pt idx="0">
                    <c:v>HR</c:v>
                  </c:pt>
                  <c:pt idx="1">
                    <c:v>IT</c:v>
                  </c:pt>
                  <c:pt idx="2">
                    <c:v>Marketing</c:v>
                  </c:pt>
                  <c:pt idx="3">
                    <c:v>IT</c:v>
                  </c:pt>
                  <c:pt idx="4">
                    <c:v>Sales</c:v>
                  </c:pt>
                  <c:pt idx="5">
                    <c:v>HR</c:v>
                  </c:pt>
                </c:lvl>
                <c:lvl>
                  <c:pt idx="0">
                    <c:v>Alice Smith</c:v>
                  </c:pt>
                  <c:pt idx="1">
                    <c:v>Bob Johnson</c:v>
                  </c:pt>
                  <c:pt idx="2">
                    <c:v>Carol White</c:v>
                  </c:pt>
                  <c:pt idx="3">
                    <c:v>David Brown</c:v>
                  </c:pt>
                  <c:pt idx="4">
                    <c:v>Eva Green</c:v>
                  </c:pt>
                  <c:pt idx="5">
                    <c:v>Zoe Carter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Sheet2!$M$12:$M$17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9B6E-45E4-8822-663609708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532575"/>
        <c:axId val="787528415"/>
      </c:barChart>
      <c:catAx>
        <c:axId val="78753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528415"/>
        <c:crosses val="autoZero"/>
        <c:auto val="1"/>
        <c:lblAlgn val="ctr"/>
        <c:lblOffset val="100"/>
        <c:noMultiLvlLbl val="0"/>
      </c:catAx>
      <c:valAx>
        <c:axId val="78752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53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Sheet2!$K$11</c:f>
              <c:strCache>
                <c:ptCount val="1"/>
                <c:pt idx="0">
                  <c:v>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AE-4220-A8C0-7A19C50B32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AE-4220-A8C0-7A19C50B32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AE-4220-A8C0-7A19C50B32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7AE-4220-A8C0-7A19C50B32B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7AE-4220-A8C0-7A19C50B32B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7AE-4220-A8C0-7A19C50B32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Sheet2!$G$12:$J$17</c:f>
              <c:multiLvlStrCache>
                <c:ptCount val="6"/>
                <c:lvl>
                  <c:pt idx="0">
                    <c:v>Manager</c:v>
                  </c:pt>
                  <c:pt idx="1">
                    <c:v>Developer</c:v>
                  </c:pt>
                  <c:pt idx="2">
                    <c:v>Executive</c:v>
                  </c:pt>
                  <c:pt idx="3">
                    <c:v>Manager</c:v>
                  </c:pt>
                  <c:pt idx="4">
                    <c:v>Salesperson</c:v>
                  </c:pt>
                  <c:pt idx="5">
                    <c:v>Recruiter</c:v>
                  </c:pt>
                </c:lvl>
                <c:lvl>
                  <c:pt idx="0">
                    <c:v>HR</c:v>
                  </c:pt>
                  <c:pt idx="1">
                    <c:v>IT</c:v>
                  </c:pt>
                  <c:pt idx="2">
                    <c:v>Marketing</c:v>
                  </c:pt>
                  <c:pt idx="3">
                    <c:v>IT</c:v>
                  </c:pt>
                  <c:pt idx="4">
                    <c:v>Sales</c:v>
                  </c:pt>
                  <c:pt idx="5">
                    <c:v>HR</c:v>
                  </c:pt>
                </c:lvl>
                <c:lvl>
                  <c:pt idx="0">
                    <c:v>Alice Smith</c:v>
                  </c:pt>
                  <c:pt idx="1">
                    <c:v>Bob Johnson</c:v>
                  </c:pt>
                  <c:pt idx="2">
                    <c:v>Carol White</c:v>
                  </c:pt>
                  <c:pt idx="3">
                    <c:v>David Brown</c:v>
                  </c:pt>
                  <c:pt idx="4">
                    <c:v>Eva Green</c:v>
                  </c:pt>
                  <c:pt idx="5">
                    <c:v>Zoe Carter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Sheet2!$K$12:$K$17</c:f>
              <c:numCache>
                <c:formatCode>General</c:formatCode>
                <c:ptCount val="6"/>
                <c:pt idx="0">
                  <c:v>75000</c:v>
                </c:pt>
                <c:pt idx="1">
                  <c:v>60000</c:v>
                </c:pt>
                <c:pt idx="2">
                  <c:v>50000</c:v>
                </c:pt>
                <c:pt idx="3">
                  <c:v>85000</c:v>
                </c:pt>
                <c:pt idx="4">
                  <c:v>55000</c:v>
                </c:pt>
                <c:pt idx="5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8-4668-AD09-5A00846A1C1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[anudeep training.xlsx]PIVOT GRAPH&amp; TABLE &amp; 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GRAPH&amp; TABLE &amp; '!$I$9:$I$10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GRAPH&amp; TABLE &amp; '!$H$11:$H$15</c:f>
              <c:strCache>
                <c:ptCount val="4"/>
                <c:pt idx="0">
                  <c:v>Alice</c:v>
                </c:pt>
                <c:pt idx="1">
                  <c:v>Bob</c:v>
                </c:pt>
                <c:pt idx="2">
                  <c:v>Charlie</c:v>
                </c:pt>
                <c:pt idx="3">
                  <c:v>David</c:v>
                </c:pt>
              </c:strCache>
            </c:strRef>
          </c:cat>
          <c:val>
            <c:numRef>
              <c:f>'PIVOT GRAPH&amp; TABLE &amp; '!$I$11:$I$15</c:f>
              <c:numCache>
                <c:formatCode>General</c:formatCode>
                <c:ptCount val="4"/>
                <c:pt idx="2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E9-4501-9B6C-D741723FF9C2}"/>
            </c:ext>
          </c:extLst>
        </c:ser>
        <c:ser>
          <c:idx val="1"/>
          <c:order val="1"/>
          <c:tx>
            <c:strRef>
              <c:f>'PIVOT GRAPH&amp; TABLE &amp; '!$J$9:$J$10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GRAPH&amp; TABLE &amp; '!$H$11:$H$15</c:f>
              <c:strCache>
                <c:ptCount val="4"/>
                <c:pt idx="0">
                  <c:v>Alice</c:v>
                </c:pt>
                <c:pt idx="1">
                  <c:v>Bob</c:v>
                </c:pt>
                <c:pt idx="2">
                  <c:v>Charlie</c:v>
                </c:pt>
                <c:pt idx="3">
                  <c:v>David</c:v>
                </c:pt>
              </c:strCache>
            </c:strRef>
          </c:cat>
          <c:val>
            <c:numRef>
              <c:f>'PIVOT GRAPH&amp; TABLE &amp; '!$J$11:$J$15</c:f>
              <c:numCache>
                <c:formatCode>General</c:formatCode>
                <c:ptCount val="4"/>
                <c:pt idx="0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E9-4501-9B6C-D741723FF9C2}"/>
            </c:ext>
          </c:extLst>
        </c:ser>
        <c:ser>
          <c:idx val="2"/>
          <c:order val="2"/>
          <c:tx>
            <c:strRef>
              <c:f>'PIVOT GRAPH&amp; TABLE &amp; '!$K$9:$K$10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GRAPH&amp; TABLE &amp; '!$H$11:$H$15</c:f>
              <c:strCache>
                <c:ptCount val="4"/>
                <c:pt idx="0">
                  <c:v>Alice</c:v>
                </c:pt>
                <c:pt idx="1">
                  <c:v>Bob</c:v>
                </c:pt>
                <c:pt idx="2">
                  <c:v>Charlie</c:v>
                </c:pt>
                <c:pt idx="3">
                  <c:v>David</c:v>
                </c:pt>
              </c:strCache>
            </c:strRef>
          </c:cat>
          <c:val>
            <c:numRef>
              <c:f>'PIVOT GRAPH&amp; TABLE &amp; '!$K$11:$K$15</c:f>
              <c:numCache>
                <c:formatCode>General</c:formatCode>
                <c:ptCount val="4"/>
                <c:pt idx="1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E9-4501-9B6C-D741723FF9C2}"/>
            </c:ext>
          </c:extLst>
        </c:ser>
        <c:ser>
          <c:idx val="3"/>
          <c:order val="3"/>
          <c:tx>
            <c:strRef>
              <c:f>'PIVOT GRAPH&amp; TABLE &amp; '!$L$9:$L$10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GRAPH&amp; TABLE &amp; '!$H$11:$H$15</c:f>
              <c:strCache>
                <c:ptCount val="4"/>
                <c:pt idx="0">
                  <c:v>Alice</c:v>
                </c:pt>
                <c:pt idx="1">
                  <c:v>Bob</c:v>
                </c:pt>
                <c:pt idx="2">
                  <c:v>Charlie</c:v>
                </c:pt>
                <c:pt idx="3">
                  <c:v>David</c:v>
                </c:pt>
              </c:strCache>
            </c:strRef>
          </c:cat>
          <c:val>
            <c:numRef>
              <c:f>'PIVOT GRAPH&amp; TABLE &amp; '!$L$11:$L$15</c:f>
              <c:numCache>
                <c:formatCode>General</c:formatCode>
                <c:ptCount val="4"/>
                <c:pt idx="3">
                  <c:v>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E9-4501-9B6C-D741723FF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961135"/>
        <c:axId val="1160962799"/>
      </c:barChart>
      <c:catAx>
        <c:axId val="116096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962799"/>
        <c:crosses val="autoZero"/>
        <c:auto val="1"/>
        <c:lblAlgn val="ctr"/>
        <c:lblOffset val="100"/>
        <c:noMultiLvlLbl val="0"/>
      </c:catAx>
      <c:valAx>
        <c:axId val="116096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96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9</xdr:row>
      <xdr:rowOff>53974</xdr:rowOff>
    </xdr:from>
    <xdr:to>
      <xdr:col>12</xdr:col>
      <xdr:colOff>244475</xdr:colOff>
      <xdr:row>18</xdr:row>
      <xdr:rowOff>88899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1285875</xdr:colOff>
      <xdr:row>18</xdr:row>
      <xdr:rowOff>161925</xdr:rowOff>
    </xdr:from>
    <xdr:to>
      <xdr:col>11</xdr:col>
      <xdr:colOff>377825</xdr:colOff>
      <xdr:row>31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3</xdr:row>
      <xdr:rowOff>168275</xdr:rowOff>
    </xdr:from>
    <xdr:to>
      <xdr:col>13</xdr:col>
      <xdr:colOff>358775</xdr:colOff>
      <xdr:row>18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79.467732407407" createdVersion="6" refreshedVersion="6" minRefreshableVersion="3" recordCount="8">
  <cacheSource type="worksheet">
    <worksheetSource ref="A4:F12" sheet="PIVOT GRAPH&amp; TABLE &amp; "/>
  </cacheSource>
  <cacheFields count="6">
    <cacheField name="Date" numFmtId="0">
      <sharedItems/>
    </cacheField>
    <cacheField name="Region" numFmtId="0">
      <sharedItems count="4">
        <s v="North"/>
        <s v="South"/>
        <s v="East"/>
        <s v="West"/>
      </sharedItems>
    </cacheField>
    <cacheField name="Product" numFmtId="0">
      <sharedItems count="3">
        <s v="Product A"/>
        <s v="Product B"/>
        <s v="Product C"/>
      </sharedItems>
    </cacheField>
    <cacheField name="Salesperson" numFmtId="0">
      <sharedItems count="4">
        <s v="Alice"/>
        <s v="Bob"/>
        <s v="Charlie"/>
        <s v="David"/>
      </sharedItems>
    </cacheField>
    <cacheField name="Units Sold" numFmtId="0">
      <sharedItems containsSemiMixedTypes="0" containsString="0" containsNumber="1" containsInteger="1" minValue="100" maxValue="300" count="8">
        <n v="150"/>
        <n v="200"/>
        <n v="100"/>
        <n v="250"/>
        <n v="300"/>
        <n v="180"/>
        <n v="220"/>
        <n v="190"/>
      </sharedItems>
    </cacheField>
    <cacheField name="Revenue" numFmtId="0">
      <sharedItems count="8">
        <s v="$4,500"/>
        <s v="$6,000"/>
        <s v="$3,000"/>
        <s v="$7,500"/>
        <s v="$9,000"/>
        <s v="$5,400"/>
        <s v="$6,600"/>
        <s v="$5,7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5579.476096180559" createdVersion="6" refreshedVersion="6" minRefreshableVersion="3" recordCount="8">
  <cacheSource type="worksheet">
    <worksheetSource ref="A21:F29" sheet="PIVOT GRAPH&amp; TABLE &amp; "/>
  </cacheSource>
  <cacheFields count="6">
    <cacheField name="Date" numFmtId="0">
      <sharedItems/>
    </cacheField>
    <cacheField name="Region" numFmtId="0">
      <sharedItems count="4">
        <s v="North"/>
        <s v="South"/>
        <s v="East"/>
        <s v="West"/>
      </sharedItems>
    </cacheField>
    <cacheField name="Product" numFmtId="0">
      <sharedItems/>
    </cacheField>
    <cacheField name="Salesperson" numFmtId="0">
      <sharedItems count="4">
        <s v="Alice"/>
        <s v="Bob"/>
        <s v="Charlie"/>
        <s v="David"/>
      </sharedItems>
    </cacheField>
    <cacheField name="Units Sold" numFmtId="0">
      <sharedItems containsSemiMixedTypes="0" containsString="0" containsNumber="1" containsInteger="1" minValue="100" maxValue="300"/>
    </cacheField>
    <cacheField name="Revenu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P" refreshedDate="45579.496950231478" createdVersion="6" refreshedVersion="6" minRefreshableVersion="3" recordCount="8">
  <cacheSource type="worksheet">
    <worksheetSource ref="A42:F50" sheet="PIVOT GRAPH&amp; TABLE &amp; "/>
  </cacheSource>
  <cacheFields count="6">
    <cacheField name="Date" numFmtId="0">
      <sharedItems/>
    </cacheField>
    <cacheField name="Region" numFmtId="0">
      <sharedItems count="4">
        <s v="North"/>
        <s v="South"/>
        <s v="East"/>
        <s v="West"/>
      </sharedItems>
    </cacheField>
    <cacheField name="Product" numFmtId="0">
      <sharedItems/>
    </cacheField>
    <cacheField name="Salesperson" numFmtId="0">
      <sharedItems/>
    </cacheField>
    <cacheField name="Units Sold" numFmtId="0">
      <sharedItems containsSemiMixedTypes="0" containsString="0" containsNumber="1" containsInteger="1" minValue="100" maxValue="300"/>
    </cacheField>
    <cacheField name="Revenue" numFmtId="1">
      <sharedItems containsSemiMixedTypes="0" containsString="0" containsNumber="1" containsInteger="1" minValue="3000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HP" refreshedDate="45579.516141203705" createdVersion="6" refreshedVersion="6" minRefreshableVersion="3" recordCount="8">
  <cacheSource type="worksheet">
    <worksheetSource ref="B54:F62" sheet="PIVOT GRAPH&amp; TABLE &amp; "/>
  </cacheSource>
  <cacheFields count="5">
    <cacheField name="Year" numFmtId="0">
      <sharedItems containsSemiMixedTypes="0" containsString="0" containsNumber="1" containsInteger="1" minValue="2021" maxValue="2024" count="4">
        <n v="2021"/>
        <n v="2022"/>
        <n v="2023"/>
        <n v="2024"/>
      </sharedItems>
    </cacheField>
    <cacheField name="Product" numFmtId="0">
      <sharedItems count="3">
        <s v="Product A"/>
        <s v="Product B"/>
        <s v="Product C"/>
      </sharedItems>
    </cacheField>
    <cacheField name="Salesperson" numFmtId="0">
      <sharedItems/>
    </cacheField>
    <cacheField name="Sales" numFmtId="0">
      <sharedItems containsSemiMixedTypes="0" containsString="0" containsNumber="1" containsInteger="1" minValue="100" maxValue="300"/>
    </cacheField>
    <cacheField name="COGS" numFmtId="1">
      <sharedItems containsSemiMixedTypes="0" containsString="0" containsNumber="1" containsInteger="1" minValue="3000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HP" refreshedDate="45579.526642013887" createdVersion="6" refreshedVersion="6" minRefreshableVersion="3" recordCount="12">
  <cacheSource type="worksheet">
    <worksheetSource ref="B65:F77" sheet="PIVOT GRAPH&amp; TABLE &amp; "/>
  </cacheSource>
  <cacheFields count="5">
    <cacheField name="REGION" numFmtId="0">
      <sharedItems count="4">
        <s v="North"/>
        <s v="South"/>
        <s v="East"/>
        <s v="West"/>
      </sharedItems>
    </cacheField>
    <cacheField name="NAME" numFmtId="0">
      <sharedItems count="12">
        <s v="shivam"/>
        <s v="himanshu"/>
        <s v="abhishek"/>
        <s v="shailja"/>
        <s v="jaismine"/>
        <s v="ankit"/>
        <s v="akshay"/>
        <s v="shagun"/>
        <s v="komal"/>
        <s v="anmol"/>
        <s v="anand"/>
        <s v="meeraj"/>
      </sharedItems>
    </cacheField>
    <cacheField name="UNITS" numFmtId="0">
      <sharedItems containsSemiMixedTypes="0" containsString="0" containsNumber="1" containsInteger="1" minValue="3" maxValue="34"/>
    </cacheField>
    <cacheField name="SALES" numFmtId="0">
      <sharedItems containsSemiMixedTypes="0" containsString="0" containsNumber="1" containsInteger="1" minValue="400" maxValue="1990"/>
    </cacheField>
    <cacheField name="COGS" numFmtId="0">
      <sharedItems containsSemiMixedTypes="0" containsString="0" containsNumber="1" containsInteger="1" minValue="599" maxValue="25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1-Jan-24"/>
    <x v="0"/>
    <x v="0"/>
    <x v="0"/>
    <x v="0"/>
    <x v="0"/>
  </r>
  <r>
    <s v="2-Jan-24"/>
    <x v="1"/>
    <x v="1"/>
    <x v="1"/>
    <x v="1"/>
    <x v="1"/>
  </r>
  <r>
    <s v="3-Jan-24"/>
    <x v="2"/>
    <x v="0"/>
    <x v="2"/>
    <x v="2"/>
    <x v="2"/>
  </r>
  <r>
    <s v="4-Jan-24"/>
    <x v="3"/>
    <x v="2"/>
    <x v="3"/>
    <x v="3"/>
    <x v="3"/>
  </r>
  <r>
    <s v="5-Jan-24"/>
    <x v="0"/>
    <x v="1"/>
    <x v="0"/>
    <x v="4"/>
    <x v="4"/>
  </r>
  <r>
    <s v="6-Jan-24"/>
    <x v="1"/>
    <x v="2"/>
    <x v="1"/>
    <x v="5"/>
    <x v="5"/>
  </r>
  <r>
    <s v="7-Jan-24"/>
    <x v="2"/>
    <x v="0"/>
    <x v="2"/>
    <x v="6"/>
    <x v="6"/>
  </r>
  <r>
    <s v="8-Jan-24"/>
    <x v="3"/>
    <x v="1"/>
    <x v="3"/>
    <x v="7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s v="1-Jan-24"/>
    <x v="0"/>
    <s v="Product A"/>
    <x v="0"/>
    <n v="150"/>
    <s v="$4,500"/>
  </r>
  <r>
    <s v="2-Jan-24"/>
    <x v="1"/>
    <s v="Product B"/>
    <x v="1"/>
    <n v="200"/>
    <s v="$6,000"/>
  </r>
  <r>
    <s v="3-Jan-24"/>
    <x v="2"/>
    <s v="Product A"/>
    <x v="2"/>
    <n v="100"/>
    <s v="$3,000"/>
  </r>
  <r>
    <s v="4-Jan-24"/>
    <x v="3"/>
    <s v="Product C"/>
    <x v="3"/>
    <n v="250"/>
    <s v="$7,500"/>
  </r>
  <r>
    <s v="5-Jan-24"/>
    <x v="0"/>
    <s v="Product B"/>
    <x v="0"/>
    <n v="300"/>
    <s v="$9,000"/>
  </r>
  <r>
    <s v="6-Jan-24"/>
    <x v="1"/>
    <s v="Product C"/>
    <x v="1"/>
    <n v="180"/>
    <s v="$5,400"/>
  </r>
  <r>
    <s v="7-Jan-24"/>
    <x v="2"/>
    <s v="Product A"/>
    <x v="2"/>
    <n v="220"/>
    <s v="$6,600"/>
  </r>
  <r>
    <s v="8-Jan-24"/>
    <x v="3"/>
    <s v="Product B"/>
    <x v="3"/>
    <n v="190"/>
    <s v="$5,7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">
  <r>
    <s v="1-Jan-24"/>
    <x v="0"/>
    <s v="Product A"/>
    <s v="Alice"/>
    <n v="150"/>
    <n v="4500"/>
  </r>
  <r>
    <s v="2-Jan-24"/>
    <x v="1"/>
    <s v="Product B"/>
    <s v="Bob"/>
    <n v="200"/>
    <n v="6000"/>
  </r>
  <r>
    <s v="3-Jan-24"/>
    <x v="2"/>
    <s v="Product A"/>
    <s v="Charlie"/>
    <n v="100"/>
    <n v="3000"/>
  </r>
  <r>
    <s v="4-Jan-24"/>
    <x v="3"/>
    <s v="Product C"/>
    <s v="David"/>
    <n v="250"/>
    <n v="7500"/>
  </r>
  <r>
    <s v="5-Jan-24"/>
    <x v="0"/>
    <s v="Product B"/>
    <s v="Alice"/>
    <n v="300"/>
    <n v="9000"/>
  </r>
  <r>
    <s v="6-Jan-24"/>
    <x v="1"/>
    <s v="Product C"/>
    <s v="Bob"/>
    <n v="180"/>
    <n v="5400"/>
  </r>
  <r>
    <s v="7-Jan-24"/>
    <x v="2"/>
    <s v="Product A"/>
    <s v="Charlie"/>
    <n v="220"/>
    <n v="6600"/>
  </r>
  <r>
    <s v="8-Jan-24"/>
    <x v="3"/>
    <s v="Product B"/>
    <s v="David"/>
    <n v="190"/>
    <n v="57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">
  <r>
    <x v="0"/>
    <x v="0"/>
    <s v="Alice"/>
    <n v="150"/>
    <n v="4500"/>
  </r>
  <r>
    <x v="1"/>
    <x v="1"/>
    <s v="Bob"/>
    <n v="200"/>
    <n v="6000"/>
  </r>
  <r>
    <x v="0"/>
    <x v="0"/>
    <s v="Charlie"/>
    <n v="100"/>
    <n v="3000"/>
  </r>
  <r>
    <x v="1"/>
    <x v="2"/>
    <s v="David"/>
    <n v="250"/>
    <n v="7500"/>
  </r>
  <r>
    <x v="2"/>
    <x v="1"/>
    <s v="Alice"/>
    <n v="300"/>
    <n v="9000"/>
  </r>
  <r>
    <x v="3"/>
    <x v="2"/>
    <s v="Bob"/>
    <n v="180"/>
    <n v="5400"/>
  </r>
  <r>
    <x v="2"/>
    <x v="0"/>
    <s v="Charlie"/>
    <n v="220"/>
    <n v="6600"/>
  </r>
  <r>
    <x v="3"/>
    <x v="1"/>
    <s v="David"/>
    <n v="190"/>
    <n v="57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2">
  <r>
    <x v="0"/>
    <x v="0"/>
    <n v="10"/>
    <n v="1000"/>
    <n v="700"/>
  </r>
  <r>
    <x v="1"/>
    <x v="1"/>
    <n v="3"/>
    <n v="1222"/>
    <n v="599"/>
  </r>
  <r>
    <x v="2"/>
    <x v="2"/>
    <n v="32"/>
    <n v="1990"/>
    <n v="2188"/>
  </r>
  <r>
    <x v="3"/>
    <x v="3"/>
    <n v="34"/>
    <n v="1500"/>
    <n v="2400"/>
  </r>
  <r>
    <x v="0"/>
    <x v="4"/>
    <n v="12"/>
    <n v="1200"/>
    <n v="2100"/>
  </r>
  <r>
    <x v="1"/>
    <x v="5"/>
    <n v="13"/>
    <n v="1100"/>
    <n v="1500"/>
  </r>
  <r>
    <x v="2"/>
    <x v="6"/>
    <n v="24"/>
    <n v="699"/>
    <n v="1400"/>
  </r>
  <r>
    <x v="3"/>
    <x v="7"/>
    <n v="18"/>
    <n v="400"/>
    <n v="1800"/>
  </r>
  <r>
    <x v="0"/>
    <x v="8"/>
    <n v="16"/>
    <n v="500"/>
    <n v="2544"/>
  </r>
  <r>
    <x v="1"/>
    <x v="9"/>
    <n v="17"/>
    <n v="466"/>
    <n v="1748"/>
  </r>
  <r>
    <x v="0"/>
    <x v="10"/>
    <n v="15"/>
    <n v="700"/>
    <n v="1889"/>
  </r>
  <r>
    <x v="1"/>
    <x v="11"/>
    <n v="19"/>
    <n v="533"/>
    <n v="14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5:V71" firstHeaderRow="1" firstDataRow="2" firstDataCol="1"/>
  <pivotFields count="5"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13">
        <item x="2"/>
        <item x="1"/>
        <item x="5"/>
        <item x="7"/>
        <item x="3"/>
        <item x="4"/>
        <item x="6"/>
        <item x="10"/>
        <item x="9"/>
        <item x="8"/>
        <item x="11"/>
        <item x="0"/>
        <item t="default"/>
      </items>
    </pivotField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 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3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>
  <location ref="I54:L61" firstHeaderRow="0" firstDataRow="1" firstDataCol="2"/>
  <pivotFields count="5">
    <pivotField axis="axisRow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/>
    <pivotField dataField="1" compact="0" outline="0" showAll="0" defaultSubtotal="0"/>
    <pivotField dataField="1" compact="0" numFmtId="1" outline="0" showAll="0" defaultSubtotal="0"/>
  </pivotFields>
  <rowFields count="2">
    <field x="0"/>
    <field x="1"/>
  </rowFields>
  <rowItems count="7">
    <i>
      <x/>
      <x/>
    </i>
    <i>
      <x v="1"/>
      <x v="1"/>
    </i>
    <i r="1">
      <x v="2"/>
    </i>
    <i>
      <x v="2"/>
      <x/>
    </i>
    <i r="1">
      <x v="1"/>
    </i>
    <i>
      <x v="3"/>
      <x v="1"/>
    </i>
    <i r="1">
      <x v="2"/>
    </i>
  </rowItems>
  <colFields count="1">
    <field x="-2"/>
  </colFields>
  <colItems count="2">
    <i>
      <x/>
    </i>
    <i i="1">
      <x v="1"/>
    </i>
  </colItems>
  <dataFields count="2">
    <dataField name="Sum of Sales" fld="3" baseField="0" baseItem="0"/>
    <dataField name="Sum of COGS" fld="4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field="0" type="button" dataOnly="0" labelOnly="1" outline="0" axis="axisRow" fieldPosition="0"/>
    </format>
    <format dxfId="6">
      <pivotArea field="1" type="button" dataOnly="0" labelOnly="1" outline="0" axis="axisRow" fieldPosition="1"/>
    </format>
    <format dxfId="5">
      <pivotArea dataOnly="0" labelOnly="1" outline="0" fieldPosition="0">
        <references count="1">
          <reference field="0" count="0"/>
        </references>
      </pivotArea>
    </format>
    <format dxfId="4">
      <pivotArea dataOnly="0" labelOnly="1" outline="0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3">
      <pivotArea dataOnly="0" labelOnly="1" outline="0" fieldPosition="0">
        <references count="2">
          <reference field="0" count="1" selected="0">
            <x v="1"/>
          </reference>
          <reference field="1" count="2">
            <x v="1"/>
            <x v="2"/>
          </reference>
        </references>
      </pivotArea>
    </format>
    <format dxfId="2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1"/>
          </reference>
        </references>
      </pivotArea>
    </format>
    <format dxfId="1">
      <pivotArea dataOnly="0" labelOnly="1" outline="0" fieldPosition="0">
        <references count="2">
          <reference field="0" count="1" selected="0">
            <x v="3"/>
          </reference>
          <reference field="1" count="2">
            <x v="1"/>
            <x v="2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42:N47" firstHeaderRow="0" firstDataRow="1" firstDataCol="1"/>
  <pivotFields count="6"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numFmtI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Revenue" fld="5" subtotal="average" baseField="1" baseItem="0"/>
    <dataField name="Sum of Revenue" fld="5" baseField="0" baseItem="0"/>
    <dataField name="Min of Revenue2" fld="5" subtotal="min" baseField="1" baseItem="0"/>
    <dataField name="Max of Revenue" fld="5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4:F39" firstHeaderRow="1" firstDataRow="1" firstDataCol="1"/>
  <pivotFields count="6"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evenu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3:M29" firstHeaderRow="1" firstDataRow="2" firstDataCol="1"/>
  <pivotFields count="6"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Units Sol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H9:M15" firstHeaderRow="1" firstDataRow="2" firstDataCol="1"/>
  <pivotFields count="6">
    <pivotField showAll="0"/>
    <pivotField axis="axisCol" showAll="0">
      <items count="5">
        <item x="2"/>
        <item x="0"/>
        <item x="1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9">
        <item x="2"/>
        <item x="0"/>
        <item x="5"/>
        <item x="7"/>
        <item x="1"/>
        <item x="6"/>
        <item x="3"/>
        <item x="4"/>
        <item t="default"/>
      </items>
    </pivotField>
    <pivotField showAll="0">
      <items count="9">
        <item x="2"/>
        <item x="0"/>
        <item x="5"/>
        <item x="7"/>
        <item x="1"/>
        <item x="6"/>
        <item x="3"/>
        <item x="4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Units Sold" fld="4" baseField="0" baseItem="0"/>
  </dataFields>
  <chartFormats count="7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1"/>
  <sheetViews>
    <sheetView topLeftCell="A157" zoomScale="98" zoomScaleNormal="40" workbookViewId="0">
      <selection activeCell="F45" sqref="F45"/>
    </sheetView>
  </sheetViews>
  <sheetFormatPr defaultRowHeight="14.5" x14ac:dyDescent="0.35"/>
  <cols>
    <col min="1" max="1" width="12.81640625" bestFit="1" customWidth="1"/>
    <col min="2" max="2" width="21.90625" bestFit="1" customWidth="1"/>
    <col min="3" max="4" width="19.453125" bestFit="1" customWidth="1"/>
    <col min="5" max="5" width="22.90625" bestFit="1" customWidth="1"/>
    <col min="6" max="6" width="19.453125" bestFit="1" customWidth="1"/>
    <col min="7" max="7" width="9.26953125" bestFit="1" customWidth="1"/>
    <col min="10" max="10" width="9.7265625" bestFit="1" customWidth="1"/>
  </cols>
  <sheetData>
    <row r="1" spans="1:5" ht="31" x14ac:dyDescent="0.35">
      <c r="A1" s="8" t="s">
        <v>0</v>
      </c>
      <c r="B1" s="8" t="s">
        <v>12</v>
      </c>
      <c r="C1" s="11" t="s">
        <v>13</v>
      </c>
      <c r="D1" s="14" t="s">
        <v>14</v>
      </c>
      <c r="E1" s="10"/>
    </row>
    <row r="2" spans="1:5" ht="29" x14ac:dyDescent="0.35">
      <c r="A2" s="5" t="s">
        <v>1</v>
      </c>
      <c r="B2" s="2">
        <v>78</v>
      </c>
      <c r="C2" s="9">
        <v>100</v>
      </c>
      <c r="D2" s="15">
        <f>B2/$C$2</f>
        <v>0.78</v>
      </c>
      <c r="E2" s="3"/>
    </row>
    <row r="3" spans="1:5" x14ac:dyDescent="0.35">
      <c r="A3" s="6" t="s">
        <v>2</v>
      </c>
      <c r="B3" s="2">
        <v>65</v>
      </c>
      <c r="C3" s="9"/>
      <c r="D3" s="15">
        <f t="shared" ref="D3:D12" si="0">B3/$C$2</f>
        <v>0.65</v>
      </c>
      <c r="E3" s="3"/>
    </row>
    <row r="4" spans="1:5" x14ac:dyDescent="0.35">
      <c r="A4" s="12" t="s">
        <v>3</v>
      </c>
      <c r="B4" s="2">
        <v>67</v>
      </c>
      <c r="C4" s="9"/>
      <c r="D4" s="15">
        <f t="shared" si="0"/>
        <v>0.67</v>
      </c>
      <c r="E4" s="3"/>
    </row>
    <row r="5" spans="1:5" x14ac:dyDescent="0.35">
      <c r="A5" s="7" t="s">
        <v>4</v>
      </c>
      <c r="B5" s="2">
        <v>87</v>
      </c>
      <c r="C5" s="9"/>
      <c r="D5" s="15">
        <f t="shared" si="0"/>
        <v>0.87</v>
      </c>
      <c r="E5" s="3"/>
    </row>
    <row r="6" spans="1:5" ht="29" x14ac:dyDescent="0.35">
      <c r="A6" s="5" t="s">
        <v>5</v>
      </c>
      <c r="B6" s="4">
        <v>54</v>
      </c>
      <c r="C6" s="9"/>
      <c r="D6" s="15">
        <f t="shared" si="0"/>
        <v>0.54</v>
      </c>
    </row>
    <row r="7" spans="1:5" x14ac:dyDescent="0.35">
      <c r="A7" s="7" t="s">
        <v>6</v>
      </c>
      <c r="B7" s="4">
        <v>67</v>
      </c>
      <c r="C7" s="9"/>
      <c r="D7" s="15">
        <f t="shared" si="0"/>
        <v>0.67</v>
      </c>
    </row>
    <row r="8" spans="1:5" x14ac:dyDescent="0.35">
      <c r="A8" s="7" t="s">
        <v>7</v>
      </c>
      <c r="B8" s="4">
        <v>43</v>
      </c>
      <c r="C8" s="9"/>
      <c r="D8" s="15">
        <f t="shared" si="0"/>
        <v>0.43</v>
      </c>
    </row>
    <row r="9" spans="1:5" x14ac:dyDescent="0.35">
      <c r="A9" s="7" t="s">
        <v>8</v>
      </c>
      <c r="B9" s="4">
        <v>53</v>
      </c>
      <c r="C9" s="9"/>
      <c r="D9" s="15">
        <f t="shared" si="0"/>
        <v>0.53</v>
      </c>
    </row>
    <row r="10" spans="1:5" x14ac:dyDescent="0.35">
      <c r="A10" s="7" t="s">
        <v>9</v>
      </c>
      <c r="B10" s="4">
        <v>65</v>
      </c>
      <c r="C10" s="9"/>
      <c r="D10" s="15">
        <f t="shared" si="0"/>
        <v>0.65</v>
      </c>
    </row>
    <row r="11" spans="1:5" x14ac:dyDescent="0.35">
      <c r="A11" s="7" t="s">
        <v>10</v>
      </c>
      <c r="B11" s="4">
        <v>76</v>
      </c>
      <c r="C11" s="9"/>
      <c r="D11" s="15">
        <f t="shared" si="0"/>
        <v>0.76</v>
      </c>
    </row>
    <row r="12" spans="1:5" x14ac:dyDescent="0.35">
      <c r="A12" s="7" t="s">
        <v>11</v>
      </c>
      <c r="B12" s="4">
        <v>80</v>
      </c>
      <c r="C12" s="9"/>
      <c r="D12" s="15">
        <f t="shared" si="0"/>
        <v>0.8</v>
      </c>
    </row>
    <row r="13" spans="1:5" x14ac:dyDescent="0.35">
      <c r="D13" s="13"/>
    </row>
    <row r="16" spans="1:5" ht="31" x14ac:dyDescent="0.35">
      <c r="A16" s="8" t="s">
        <v>0</v>
      </c>
      <c r="B16" s="8" t="s">
        <v>12</v>
      </c>
      <c r="C16" s="11" t="s">
        <v>13</v>
      </c>
      <c r="D16" s="14" t="s">
        <v>14</v>
      </c>
    </row>
    <row r="17" spans="1:8" ht="29" x14ac:dyDescent="0.35">
      <c r="A17" s="5" t="s">
        <v>1</v>
      </c>
      <c r="B17" s="2">
        <v>78</v>
      </c>
      <c r="C17" s="9">
        <v>100</v>
      </c>
      <c r="D17" s="13"/>
    </row>
    <row r="18" spans="1:8" ht="29" x14ac:dyDescent="0.35">
      <c r="A18" s="6" t="s">
        <v>2</v>
      </c>
      <c r="B18" s="2">
        <v>65</v>
      </c>
      <c r="C18" s="9"/>
      <c r="D18" s="13"/>
    </row>
    <row r="19" spans="1:8" x14ac:dyDescent="0.35">
      <c r="A19" s="12" t="s">
        <v>3</v>
      </c>
      <c r="B19" s="2">
        <v>67</v>
      </c>
      <c r="C19" s="9"/>
      <c r="D19" s="13"/>
    </row>
    <row r="20" spans="1:8" x14ac:dyDescent="0.35">
      <c r="A20" s="7" t="s">
        <v>4</v>
      </c>
      <c r="B20" s="2">
        <v>87</v>
      </c>
      <c r="C20" s="9"/>
      <c r="D20" s="13"/>
    </row>
    <row r="21" spans="1:8" ht="29" x14ac:dyDescent="0.35">
      <c r="A21" s="5" t="s">
        <v>5</v>
      </c>
      <c r="B21" s="4">
        <v>54</v>
      </c>
      <c r="C21" s="9"/>
      <c r="D21" s="13"/>
    </row>
    <row r="22" spans="1:8" x14ac:dyDescent="0.35">
      <c r="A22" s="7" t="s">
        <v>6</v>
      </c>
      <c r="B22" s="4">
        <v>67</v>
      </c>
      <c r="C22" s="9"/>
      <c r="D22" s="13"/>
    </row>
    <row r="23" spans="1:8" x14ac:dyDescent="0.35">
      <c r="A23" s="7" t="s">
        <v>7</v>
      </c>
      <c r="B23" s="4">
        <v>43</v>
      </c>
      <c r="C23" s="9"/>
      <c r="D23" s="13"/>
    </row>
    <row r="24" spans="1:8" x14ac:dyDescent="0.35">
      <c r="A24" s="7" t="s">
        <v>8</v>
      </c>
      <c r="B24" s="4">
        <v>53</v>
      </c>
      <c r="C24" s="9"/>
      <c r="D24" s="13"/>
    </row>
    <row r="25" spans="1:8" x14ac:dyDescent="0.35">
      <c r="A25" s="7" t="s">
        <v>9</v>
      </c>
      <c r="B25" s="4">
        <v>65</v>
      </c>
      <c r="C25" s="9"/>
      <c r="D25" s="13"/>
    </row>
    <row r="26" spans="1:8" x14ac:dyDescent="0.35">
      <c r="A26" s="7" t="s">
        <v>10</v>
      </c>
      <c r="B26" s="4">
        <v>76</v>
      </c>
      <c r="C26" s="9"/>
      <c r="D26" s="13"/>
    </row>
    <row r="27" spans="1:8" x14ac:dyDescent="0.35">
      <c r="A27" s="7" t="s">
        <v>11</v>
      </c>
      <c r="B27" s="4">
        <v>80</v>
      </c>
      <c r="C27" s="9"/>
      <c r="D27" s="13"/>
    </row>
    <row r="29" spans="1:8" x14ac:dyDescent="0.35">
      <c r="A29" s="16">
        <v>1</v>
      </c>
      <c r="B29" s="16">
        <v>2</v>
      </c>
      <c r="C29" s="16">
        <v>3</v>
      </c>
      <c r="D29" s="16">
        <v>4</v>
      </c>
      <c r="E29" s="16">
        <v>5</v>
      </c>
      <c r="F29" s="16">
        <v>6</v>
      </c>
      <c r="G29" s="16">
        <v>7</v>
      </c>
      <c r="H29" s="16">
        <v>8</v>
      </c>
    </row>
    <row r="30" spans="1:8" x14ac:dyDescent="0.35">
      <c r="A30" s="16">
        <v>2</v>
      </c>
      <c r="B30" s="1">
        <f>$A30*B$29</f>
        <v>4</v>
      </c>
      <c r="C30" s="1">
        <f t="shared" ref="C30:H36" si="1">$A30*C$29</f>
        <v>6</v>
      </c>
      <c r="D30" s="1">
        <f t="shared" si="1"/>
        <v>8</v>
      </c>
      <c r="E30" s="1">
        <f t="shared" si="1"/>
        <v>10</v>
      </c>
      <c r="F30" s="1">
        <f t="shared" si="1"/>
        <v>12</v>
      </c>
      <c r="G30" s="1">
        <f t="shared" si="1"/>
        <v>14</v>
      </c>
      <c r="H30" s="1" t="s">
        <v>15</v>
      </c>
    </row>
    <row r="31" spans="1:8" x14ac:dyDescent="0.35">
      <c r="A31" s="17">
        <v>3</v>
      </c>
      <c r="B31" s="1">
        <f t="shared" ref="B31:G36" si="2">$A31*B$29</f>
        <v>6</v>
      </c>
      <c r="C31" s="1">
        <f t="shared" si="2"/>
        <v>9</v>
      </c>
      <c r="D31" s="1">
        <f t="shared" si="2"/>
        <v>12</v>
      </c>
      <c r="E31" s="1">
        <f t="shared" si="2"/>
        <v>15</v>
      </c>
      <c r="F31" s="1">
        <f t="shared" si="2"/>
        <v>18</v>
      </c>
      <c r="G31" s="1">
        <f t="shared" si="2"/>
        <v>21</v>
      </c>
      <c r="H31" s="1">
        <f t="shared" si="1"/>
        <v>24</v>
      </c>
    </row>
    <row r="32" spans="1:8" x14ac:dyDescent="0.35">
      <c r="A32" s="17">
        <v>4</v>
      </c>
      <c r="B32" s="1">
        <f t="shared" si="2"/>
        <v>8</v>
      </c>
      <c r="C32" s="1">
        <f t="shared" si="2"/>
        <v>12</v>
      </c>
      <c r="D32" s="1">
        <f t="shared" si="2"/>
        <v>16</v>
      </c>
      <c r="E32" s="1">
        <f t="shared" si="2"/>
        <v>20</v>
      </c>
      <c r="F32" s="1">
        <f t="shared" si="2"/>
        <v>24</v>
      </c>
      <c r="G32" s="1">
        <f t="shared" si="2"/>
        <v>28</v>
      </c>
      <c r="H32" s="1">
        <f t="shared" si="1"/>
        <v>32</v>
      </c>
    </row>
    <row r="33" spans="1:10" x14ac:dyDescent="0.35">
      <c r="A33" s="17">
        <v>5</v>
      </c>
      <c r="B33" s="1">
        <f t="shared" si="2"/>
        <v>10</v>
      </c>
      <c r="C33" s="1">
        <f t="shared" si="2"/>
        <v>15</v>
      </c>
      <c r="D33" s="1">
        <f t="shared" si="2"/>
        <v>20</v>
      </c>
      <c r="E33" s="1">
        <f t="shared" si="2"/>
        <v>25</v>
      </c>
      <c r="F33" s="1">
        <f t="shared" si="2"/>
        <v>30</v>
      </c>
      <c r="G33" s="1">
        <f t="shared" si="2"/>
        <v>35</v>
      </c>
      <c r="H33" s="1">
        <f t="shared" si="1"/>
        <v>40</v>
      </c>
    </row>
    <row r="34" spans="1:10" x14ac:dyDescent="0.35">
      <c r="A34" s="17">
        <v>6</v>
      </c>
      <c r="B34" s="1">
        <f t="shared" si="2"/>
        <v>12</v>
      </c>
      <c r="C34" s="1">
        <f t="shared" si="2"/>
        <v>18</v>
      </c>
      <c r="D34" s="1">
        <f t="shared" si="2"/>
        <v>24</v>
      </c>
      <c r="E34" s="1">
        <f t="shared" si="2"/>
        <v>30</v>
      </c>
      <c r="F34" s="1">
        <f t="shared" si="2"/>
        <v>36</v>
      </c>
      <c r="G34" s="1">
        <f t="shared" si="2"/>
        <v>42</v>
      </c>
      <c r="H34" s="1">
        <f t="shared" si="1"/>
        <v>48</v>
      </c>
    </row>
    <row r="35" spans="1:10" x14ac:dyDescent="0.35">
      <c r="A35" s="17">
        <v>7</v>
      </c>
      <c r="B35" s="1">
        <f t="shared" si="2"/>
        <v>14</v>
      </c>
      <c r="C35" s="1">
        <f t="shared" si="2"/>
        <v>21</v>
      </c>
      <c r="D35" s="1">
        <f t="shared" si="2"/>
        <v>28</v>
      </c>
      <c r="E35" s="1">
        <f t="shared" si="2"/>
        <v>35</v>
      </c>
      <c r="F35" s="1">
        <f t="shared" si="2"/>
        <v>42</v>
      </c>
      <c r="G35" s="1">
        <f t="shared" si="2"/>
        <v>49</v>
      </c>
      <c r="H35" s="1">
        <f t="shared" si="1"/>
        <v>56</v>
      </c>
    </row>
    <row r="36" spans="1:10" x14ac:dyDescent="0.35">
      <c r="A36" s="17">
        <v>8</v>
      </c>
      <c r="B36" s="1">
        <f t="shared" si="2"/>
        <v>16</v>
      </c>
      <c r="C36" s="1">
        <f t="shared" si="2"/>
        <v>24</v>
      </c>
      <c r="D36" s="1">
        <f t="shared" si="2"/>
        <v>32</v>
      </c>
      <c r="E36" s="1">
        <f t="shared" si="2"/>
        <v>40</v>
      </c>
      <c r="F36" s="1">
        <f t="shared" si="2"/>
        <v>48</v>
      </c>
      <c r="G36" s="1">
        <f t="shared" si="2"/>
        <v>56</v>
      </c>
      <c r="H36" s="1">
        <f t="shared" si="1"/>
        <v>64</v>
      </c>
    </row>
    <row r="37" spans="1:10" x14ac:dyDescent="0.35"/>
    <row r="39" spans="1:10" x14ac:dyDescent="0.3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I39" t="s">
        <v>23</v>
      </c>
      <c r="J39" t="s">
        <v>149</v>
      </c>
    </row>
    <row r="40" spans="1:10" x14ac:dyDescent="0.35">
      <c r="A40" t="s">
        <v>17</v>
      </c>
      <c r="B40" t="s">
        <v>18</v>
      </c>
      <c r="I40" t="s">
        <v>24</v>
      </c>
      <c r="J40" t="s">
        <v>150</v>
      </c>
    </row>
    <row r="41" spans="1:10" x14ac:dyDescent="0.35">
      <c r="A41" t="s">
        <v>18</v>
      </c>
      <c r="B41" t="s">
        <v>19</v>
      </c>
      <c r="I41" t="s">
        <v>25</v>
      </c>
      <c r="J41" t="s">
        <v>151</v>
      </c>
    </row>
    <row r="42" spans="1:10" x14ac:dyDescent="0.35">
      <c r="A42" t="s">
        <v>19</v>
      </c>
      <c r="B42" t="s">
        <v>20</v>
      </c>
      <c r="I42" t="s">
        <v>26</v>
      </c>
      <c r="J42" t="s">
        <v>152</v>
      </c>
    </row>
    <row r="43" spans="1:10" x14ac:dyDescent="0.35">
      <c r="A43" t="s">
        <v>20</v>
      </c>
      <c r="B43" t="s">
        <v>16</v>
      </c>
      <c r="I43" t="s">
        <v>27</v>
      </c>
      <c r="J43" t="s">
        <v>153</v>
      </c>
    </row>
    <row r="44" spans="1:10" x14ac:dyDescent="0.35">
      <c r="A44" t="s">
        <v>21</v>
      </c>
      <c r="B44" t="s">
        <v>17</v>
      </c>
      <c r="I44" t="s">
        <v>28</v>
      </c>
      <c r="J44" t="s">
        <v>154</v>
      </c>
    </row>
    <row r="45" spans="1:10" x14ac:dyDescent="0.35">
      <c r="A45" t="s">
        <v>22</v>
      </c>
      <c r="B45" t="s">
        <v>18</v>
      </c>
      <c r="I45" t="s">
        <v>29</v>
      </c>
      <c r="J45" t="s">
        <v>155</v>
      </c>
    </row>
    <row r="46" spans="1:10" x14ac:dyDescent="0.35">
      <c r="A46" t="s">
        <v>16</v>
      </c>
      <c r="B46" t="s">
        <v>19</v>
      </c>
      <c r="I46" t="s">
        <v>30</v>
      </c>
    </row>
    <row r="47" spans="1:10" x14ac:dyDescent="0.35">
      <c r="I47" t="s">
        <v>31</v>
      </c>
    </row>
    <row r="48" spans="1:10" x14ac:dyDescent="0.35">
      <c r="I48" t="s">
        <v>32</v>
      </c>
    </row>
    <row r="49" spans="1:9" x14ac:dyDescent="0.35">
      <c r="I49" t="s">
        <v>33</v>
      </c>
    </row>
    <row r="50" spans="1:9" x14ac:dyDescent="0.35">
      <c r="I50" t="s">
        <v>34</v>
      </c>
    </row>
    <row r="51" spans="1:9" x14ac:dyDescent="0.35">
      <c r="A51" t="s">
        <v>41</v>
      </c>
    </row>
    <row r="52" spans="1:9" x14ac:dyDescent="0.35">
      <c r="A52" s="20" t="s">
        <v>41</v>
      </c>
      <c r="B52" s="21"/>
    </row>
    <row r="53" spans="1:9" x14ac:dyDescent="0.35">
      <c r="B53" s="22" t="s">
        <v>42</v>
      </c>
      <c r="C53" s="1"/>
      <c r="D53" s="22" t="s">
        <v>50</v>
      </c>
      <c r="E53" s="22" t="s">
        <v>51</v>
      </c>
      <c r="F53" s="22" t="s">
        <v>52</v>
      </c>
    </row>
    <row r="54" spans="1:9" x14ac:dyDescent="0.35">
      <c r="B54" s="1" t="s">
        <v>43</v>
      </c>
      <c r="C54" s="1"/>
      <c r="D54" s="1" t="str">
        <f>LEFT(B54,5)</f>
        <v>10001</v>
      </c>
      <c r="E54" s="1" t="str">
        <f>RIGHT(B54,4)</f>
        <v>-101</v>
      </c>
      <c r="F54" s="1" t="str">
        <f>MID(B54,8,5)</f>
        <v>B123-</v>
      </c>
    </row>
    <row r="55" spans="1:9" x14ac:dyDescent="0.35">
      <c r="B55" s="1" t="s">
        <v>44</v>
      </c>
      <c r="C55" s="1"/>
      <c r="D55" s="1" t="str">
        <f t="shared" ref="D55:D60" si="3">LEFT(B55,5)</f>
        <v>10002</v>
      </c>
      <c r="E55" s="1" t="str">
        <f t="shared" ref="E55:E60" si="4">RIGHT(B55,4)</f>
        <v>-102</v>
      </c>
      <c r="F55" s="1" t="str">
        <f t="shared" ref="F55:F60" si="5">MID(B55,8,5)</f>
        <v>B124-</v>
      </c>
    </row>
    <row r="56" spans="1:9" x14ac:dyDescent="0.35">
      <c r="B56" s="1" t="s">
        <v>45</v>
      </c>
      <c r="C56" s="1"/>
      <c r="D56" s="1" t="str">
        <f t="shared" si="3"/>
        <v>10003</v>
      </c>
      <c r="E56" s="1" t="str">
        <f t="shared" si="4"/>
        <v>-103</v>
      </c>
      <c r="F56" s="1" t="str">
        <f t="shared" si="5"/>
        <v>B125-</v>
      </c>
    </row>
    <row r="57" spans="1:9" x14ac:dyDescent="0.35">
      <c r="B57" s="1" t="s">
        <v>46</v>
      </c>
      <c r="C57" s="1"/>
      <c r="D57" s="1" t="str">
        <f t="shared" si="3"/>
        <v>10004</v>
      </c>
      <c r="E57" s="1" t="str">
        <f t="shared" si="4"/>
        <v>-104</v>
      </c>
      <c r="F57" s="1" t="str">
        <f t="shared" si="5"/>
        <v>B126-</v>
      </c>
    </row>
    <row r="58" spans="1:9" x14ac:dyDescent="0.35">
      <c r="B58" s="1" t="s">
        <v>47</v>
      </c>
      <c r="C58" s="1"/>
      <c r="D58" s="1" t="str">
        <f t="shared" si="3"/>
        <v>10005</v>
      </c>
      <c r="E58" s="1" t="str">
        <f t="shared" si="4"/>
        <v>-105</v>
      </c>
      <c r="F58" s="1" t="str">
        <f t="shared" si="5"/>
        <v>B127-</v>
      </c>
    </row>
    <row r="59" spans="1:9" x14ac:dyDescent="0.35">
      <c r="B59" s="1" t="s">
        <v>48</v>
      </c>
      <c r="C59" s="1"/>
      <c r="D59" s="1" t="str">
        <f t="shared" si="3"/>
        <v>10006</v>
      </c>
      <c r="E59" s="1" t="str">
        <f t="shared" si="4"/>
        <v>-106</v>
      </c>
      <c r="F59" s="1" t="str">
        <f t="shared" si="5"/>
        <v>B128-</v>
      </c>
    </row>
    <row r="60" spans="1:9" x14ac:dyDescent="0.35">
      <c r="B60" s="1" t="s">
        <v>49</v>
      </c>
      <c r="C60" s="1"/>
      <c r="D60" s="1" t="str">
        <f t="shared" si="3"/>
        <v>10007</v>
      </c>
      <c r="E60" s="1" t="str">
        <f t="shared" si="4"/>
        <v>-107</v>
      </c>
      <c r="F60" s="1" t="str">
        <f t="shared" si="5"/>
        <v>B129-</v>
      </c>
    </row>
    <row r="62" spans="1:9" x14ac:dyDescent="0.35">
      <c r="A62" s="17" t="s">
        <v>53</v>
      </c>
      <c r="B62" s="22" t="s">
        <v>54</v>
      </c>
      <c r="C62" s="22" t="s">
        <v>55</v>
      </c>
      <c r="D62" s="22" t="s">
        <v>56</v>
      </c>
    </row>
    <row r="63" spans="1:9" x14ac:dyDescent="0.35">
      <c r="A63" s="23"/>
      <c r="B63" s="1"/>
      <c r="C63" s="1"/>
      <c r="D63" s="1"/>
    </row>
    <row r="64" spans="1:9" x14ac:dyDescent="0.35">
      <c r="A64" s="24" t="s">
        <v>16</v>
      </c>
      <c r="B64" s="1" t="str">
        <f>LEFT(A64,2)</f>
        <v>Mo</v>
      </c>
      <c r="C64" s="1" t="s">
        <v>15</v>
      </c>
      <c r="D64" s="1" t="s">
        <v>57</v>
      </c>
    </row>
    <row r="65" spans="1:8" x14ac:dyDescent="0.35">
      <c r="A65" s="24" t="s">
        <v>17</v>
      </c>
      <c r="B65" s="1" t="str">
        <f t="shared" ref="B65:B70" si="6">LEFT(A65,2)</f>
        <v>Tu</v>
      </c>
      <c r="C65" s="1" t="s">
        <v>64</v>
      </c>
      <c r="D65" s="1" t="s">
        <v>58</v>
      </c>
    </row>
    <row r="66" spans="1:8" ht="29" x14ac:dyDescent="0.35">
      <c r="A66" s="24" t="s">
        <v>18</v>
      </c>
      <c r="B66" s="1" t="str">
        <f t="shared" si="6"/>
        <v>We</v>
      </c>
      <c r="C66" s="1" t="s">
        <v>65</v>
      </c>
      <c r="D66" s="1" t="s">
        <v>59</v>
      </c>
    </row>
    <row r="67" spans="1:8" x14ac:dyDescent="0.35">
      <c r="A67" s="24" t="s">
        <v>19</v>
      </c>
      <c r="B67" s="1" t="str">
        <f t="shared" si="6"/>
        <v>Th</v>
      </c>
      <c r="C67" s="1" t="s">
        <v>66</v>
      </c>
      <c r="D67" s="1" t="s">
        <v>60</v>
      </c>
    </row>
    <row r="68" spans="1:8" x14ac:dyDescent="0.35">
      <c r="A68" s="24" t="s">
        <v>20</v>
      </c>
      <c r="B68" s="1" t="str">
        <f t="shared" si="6"/>
        <v>Fr</v>
      </c>
      <c r="C68" s="1" t="s">
        <v>63</v>
      </c>
      <c r="D68" s="1" t="s">
        <v>61</v>
      </c>
    </row>
    <row r="69" spans="1:8" x14ac:dyDescent="0.35">
      <c r="A69" s="24" t="s">
        <v>21</v>
      </c>
      <c r="B69" s="1" t="str">
        <f t="shared" si="6"/>
        <v>Sa</v>
      </c>
      <c r="C69" s="1" t="s">
        <v>67</v>
      </c>
      <c r="D69" s="1" t="s">
        <v>62</v>
      </c>
    </row>
    <row r="70" spans="1:8" x14ac:dyDescent="0.35">
      <c r="A70" s="24" t="s">
        <v>22</v>
      </c>
      <c r="B70" s="1" t="str">
        <f t="shared" si="6"/>
        <v>Su</v>
      </c>
      <c r="C70" s="1" t="s">
        <v>63</v>
      </c>
      <c r="D70" s="1" t="s">
        <v>57</v>
      </c>
      <c r="H70" t="s">
        <v>69</v>
      </c>
    </row>
    <row r="72" spans="1:8" x14ac:dyDescent="0.35">
      <c r="B72" t="s">
        <v>78</v>
      </c>
      <c r="E72" s="1"/>
    </row>
    <row r="73" spans="1:8" ht="29" x14ac:dyDescent="0.35">
      <c r="A73" s="25" t="s">
        <v>75</v>
      </c>
      <c r="B73" s="17" t="s">
        <v>76</v>
      </c>
      <c r="C73" s="17" t="s">
        <v>77</v>
      </c>
      <c r="D73" s="26" t="s">
        <v>78</v>
      </c>
      <c r="E73" s="10"/>
    </row>
    <row r="74" spans="1:8" x14ac:dyDescent="0.35">
      <c r="A74" s="1" t="s">
        <v>68</v>
      </c>
      <c r="B74" s="1" t="s">
        <v>79</v>
      </c>
      <c r="C74" s="1" t="str">
        <f>A74&amp;" "&amp;B74</f>
        <v>abhishek kumar</v>
      </c>
      <c r="D74" s="27"/>
      <c r="E74" s="1"/>
    </row>
    <row r="75" spans="1:8" x14ac:dyDescent="0.35">
      <c r="A75" s="1" t="s">
        <v>69</v>
      </c>
      <c r="B75" s="1" t="s">
        <v>80</v>
      </c>
      <c r="C75" s="1" t="str">
        <f t="shared" ref="C75:C80" si="7">A75&amp;" "&amp;B75</f>
        <v>himanshu shrivastav</v>
      </c>
      <c r="D75" s="1"/>
      <c r="E75" s="28"/>
    </row>
    <row r="76" spans="1:8" x14ac:dyDescent="0.35">
      <c r="A76" s="1" t="s">
        <v>70</v>
      </c>
      <c r="B76" s="1" t="s">
        <v>79</v>
      </c>
      <c r="C76" s="1" t="str">
        <f t="shared" si="7"/>
        <v>ankit kumar</v>
      </c>
      <c r="D76" s="1"/>
      <c r="E76" s="28"/>
    </row>
    <row r="77" spans="1:8" x14ac:dyDescent="0.35">
      <c r="A77" s="1" t="s">
        <v>71</v>
      </c>
      <c r="B77" s="1" t="s">
        <v>81</v>
      </c>
      <c r="C77" s="1" t="str">
        <f t="shared" si="7"/>
        <v>astitwa rathaur</v>
      </c>
      <c r="D77" s="1"/>
      <c r="E77" s="28"/>
    </row>
    <row r="78" spans="1:8" x14ac:dyDescent="0.35">
      <c r="A78" s="1" t="s">
        <v>72</v>
      </c>
      <c r="B78" s="1" t="s">
        <v>82</v>
      </c>
      <c r="C78" s="1" t="str">
        <f t="shared" si="7"/>
        <v>shagun katariya</v>
      </c>
      <c r="D78" s="1"/>
      <c r="E78" s="28"/>
    </row>
    <row r="79" spans="1:8" x14ac:dyDescent="0.35">
      <c r="A79" s="1" t="s">
        <v>73</v>
      </c>
      <c r="B79" s="1" t="s">
        <v>83</v>
      </c>
      <c r="C79" s="1" t="str">
        <f t="shared" si="7"/>
        <v>shailja shekhar</v>
      </c>
      <c r="D79" s="1"/>
      <c r="E79" s="28"/>
    </row>
    <row r="80" spans="1:8" x14ac:dyDescent="0.35">
      <c r="A80" s="1" t="s">
        <v>74</v>
      </c>
      <c r="B80" s="1" t="s">
        <v>84</v>
      </c>
      <c r="C80" s="1" t="str">
        <f t="shared" si="7"/>
        <v>jaismine saifi</v>
      </c>
      <c r="D80" s="1"/>
      <c r="E80" s="28"/>
    </row>
    <row r="82" spans="1:9" x14ac:dyDescent="0.35">
      <c r="A82" s="19" t="s">
        <v>85</v>
      </c>
    </row>
    <row r="84" spans="1:9" x14ac:dyDescent="0.35">
      <c r="A84" s="29" t="s">
        <v>0</v>
      </c>
      <c r="B84" s="29" t="s">
        <v>86</v>
      </c>
      <c r="C84" s="29" t="s">
        <v>87</v>
      </c>
      <c r="E84" s="29" t="s">
        <v>0</v>
      </c>
      <c r="F84" s="29" t="s">
        <v>86</v>
      </c>
      <c r="G84" s="29" t="s">
        <v>87</v>
      </c>
    </row>
    <row r="85" spans="1:9" x14ac:dyDescent="0.35">
      <c r="A85" s="1" t="s">
        <v>68</v>
      </c>
      <c r="B85" s="30">
        <v>95</v>
      </c>
      <c r="C85" s="1" t="str">
        <f>IF(B85&gt;90,"excellent",IF(B85&gt;50,"average","poor"))</f>
        <v>excellent</v>
      </c>
      <c r="E85" s="1" t="s">
        <v>68</v>
      </c>
      <c r="F85" s="30">
        <v>98</v>
      </c>
      <c r="G85" s="1" t="str">
        <f>IF(F85&gt;90,"A","B")</f>
        <v>A</v>
      </c>
    </row>
    <row r="86" spans="1:9" x14ac:dyDescent="0.35">
      <c r="A86" s="1" t="s">
        <v>69</v>
      </c>
      <c r="B86" s="30">
        <v>90</v>
      </c>
      <c r="C86" s="1" t="str">
        <f t="shared" ref="C86:C91" si="8">IF(B86&gt;90,"excellent",IF(B86&gt;50,"average","poor"))</f>
        <v>average</v>
      </c>
      <c r="E86" s="1" t="s">
        <v>69</v>
      </c>
      <c r="F86" s="30">
        <v>95</v>
      </c>
      <c r="G86" s="1" t="str">
        <f t="shared" ref="G86:G91" si="9">IF(F86&gt;90,"A","B")</f>
        <v>A</v>
      </c>
    </row>
    <row r="87" spans="1:9" x14ac:dyDescent="0.35">
      <c r="A87" s="1" t="s">
        <v>70</v>
      </c>
      <c r="B87" s="30">
        <v>45</v>
      </c>
      <c r="C87" s="1" t="str">
        <f t="shared" si="8"/>
        <v>poor</v>
      </c>
      <c r="E87" s="1" t="s">
        <v>70</v>
      </c>
      <c r="F87" s="30">
        <v>90</v>
      </c>
      <c r="G87" s="1" t="str">
        <f t="shared" si="9"/>
        <v>B</v>
      </c>
      <c r="I87" t="e">
        <f>SUM(MARKS)</f>
        <v>#NAME?</v>
      </c>
    </row>
    <row r="88" spans="1:9" x14ac:dyDescent="0.35">
      <c r="A88" s="1" t="s">
        <v>71</v>
      </c>
      <c r="B88" s="30">
        <v>69</v>
      </c>
      <c r="C88" s="1" t="str">
        <f t="shared" si="8"/>
        <v>average</v>
      </c>
      <c r="E88" s="1" t="s">
        <v>71</v>
      </c>
      <c r="F88" s="30">
        <v>70</v>
      </c>
      <c r="G88" s="1" t="str">
        <f t="shared" si="9"/>
        <v>B</v>
      </c>
    </row>
    <row r="89" spans="1:9" x14ac:dyDescent="0.35">
      <c r="A89" s="1" t="s">
        <v>72</v>
      </c>
      <c r="B89" s="30">
        <v>98</v>
      </c>
      <c r="C89" s="1" t="str">
        <f t="shared" si="8"/>
        <v>excellent</v>
      </c>
      <c r="E89" s="1" t="s">
        <v>72</v>
      </c>
      <c r="F89" s="30">
        <v>69</v>
      </c>
      <c r="G89" s="1" t="str">
        <f t="shared" si="9"/>
        <v>B</v>
      </c>
    </row>
    <row r="90" spans="1:9" x14ac:dyDescent="0.35">
      <c r="A90" s="1" t="s">
        <v>73</v>
      </c>
      <c r="B90" s="30">
        <v>70</v>
      </c>
      <c r="C90" s="1" t="str">
        <f t="shared" si="8"/>
        <v>average</v>
      </c>
      <c r="E90" s="1" t="s">
        <v>73</v>
      </c>
      <c r="F90" s="30">
        <v>65</v>
      </c>
      <c r="G90" s="1" t="str">
        <f t="shared" si="9"/>
        <v>B</v>
      </c>
      <c r="I90">
        <f>COUNT(E85:E91)</f>
        <v>0</v>
      </c>
    </row>
    <row r="91" spans="1:9" x14ac:dyDescent="0.35">
      <c r="A91" s="1" t="s">
        <v>74</v>
      </c>
      <c r="B91" s="30">
        <v>65</v>
      </c>
      <c r="C91" s="1" t="str">
        <f t="shared" si="8"/>
        <v>average</v>
      </c>
      <c r="E91" s="1" t="s">
        <v>74</v>
      </c>
      <c r="F91" s="30">
        <v>45</v>
      </c>
      <c r="G91" s="1" t="str">
        <f t="shared" si="9"/>
        <v>B</v>
      </c>
    </row>
    <row r="92" spans="1:9" x14ac:dyDescent="0.35">
      <c r="F92">
        <f>SUM(F85:F91)</f>
        <v>532</v>
      </c>
    </row>
    <row r="93" spans="1:9" x14ac:dyDescent="0.35">
      <c r="H93" s="1" t="s">
        <v>74</v>
      </c>
    </row>
    <row r="94" spans="1:9" x14ac:dyDescent="0.35">
      <c r="A94" s="31" t="s">
        <v>88</v>
      </c>
      <c r="B94" s="31" t="s">
        <v>89</v>
      </c>
      <c r="C94" s="31" t="s">
        <v>90</v>
      </c>
      <c r="D94">
        <f>COUNTA(A85:A91)</f>
        <v>7</v>
      </c>
    </row>
    <row r="95" spans="1:9" x14ac:dyDescent="0.35">
      <c r="A95" s="1" t="s">
        <v>4</v>
      </c>
      <c r="B95" s="1" t="s">
        <v>91</v>
      </c>
      <c r="C95" s="1" t="str">
        <f>IF(B95="completed", "Done","Pending")</f>
        <v>Done</v>
      </c>
    </row>
    <row r="96" spans="1:9" x14ac:dyDescent="0.35">
      <c r="A96" s="1" t="s">
        <v>35</v>
      </c>
      <c r="B96" s="1" t="s">
        <v>92</v>
      </c>
      <c r="C96" s="1" t="str">
        <f t="shared" ref="C96:C101" si="10">IF(B96="completed", "Done","Pending")</f>
        <v>Pending</v>
      </c>
      <c r="E96" s="36" t="s">
        <v>114</v>
      </c>
      <c r="F96" s="1" t="s">
        <v>68</v>
      </c>
    </row>
    <row r="97" spans="1:10" x14ac:dyDescent="0.35">
      <c r="A97" s="1" t="s">
        <v>36</v>
      </c>
      <c r="B97" s="1" t="s">
        <v>91</v>
      </c>
      <c r="C97" s="1" t="str">
        <f t="shared" si="10"/>
        <v>Done</v>
      </c>
      <c r="E97" s="37" t="s">
        <v>115</v>
      </c>
      <c r="F97" s="1">
        <f>VLOOKUP(F96,A84:C91,2,FALSE)</f>
        <v>95</v>
      </c>
    </row>
    <row r="98" spans="1:10" x14ac:dyDescent="0.35">
      <c r="A98" s="1" t="s">
        <v>37</v>
      </c>
      <c r="B98" s="1" t="s">
        <v>91</v>
      </c>
      <c r="C98" s="1" t="str">
        <f t="shared" si="10"/>
        <v>Done</v>
      </c>
      <c r="E98" s="38" t="s">
        <v>116</v>
      </c>
      <c r="F98" s="1" t="str">
        <f>VLOOKUP(F96,A84:C91,3,FALSE)</f>
        <v>excellent</v>
      </c>
      <c r="H98" s="29"/>
    </row>
    <row r="99" spans="1:10" x14ac:dyDescent="0.35">
      <c r="A99" s="1" t="s">
        <v>38</v>
      </c>
      <c r="B99" s="1" t="s">
        <v>92</v>
      </c>
      <c r="C99" s="1" t="str">
        <f t="shared" si="10"/>
        <v>Pending</v>
      </c>
      <c r="H99" s="30"/>
    </row>
    <row r="100" spans="1:10" x14ac:dyDescent="0.35">
      <c r="A100" s="1" t="s">
        <v>39</v>
      </c>
      <c r="B100" s="1" t="s">
        <v>91</v>
      </c>
      <c r="C100" s="1" t="str">
        <f t="shared" si="10"/>
        <v>Done</v>
      </c>
      <c r="H100" s="30"/>
    </row>
    <row r="101" spans="1:10" x14ac:dyDescent="0.35">
      <c r="A101" s="1" t="s">
        <v>40</v>
      </c>
      <c r="B101" s="1" t="s">
        <v>92</v>
      </c>
      <c r="C101" s="1" t="str">
        <f t="shared" si="10"/>
        <v>Pending</v>
      </c>
      <c r="H101" s="30"/>
    </row>
    <row r="102" spans="1:10" x14ac:dyDescent="0.35">
      <c r="H102" s="30"/>
    </row>
    <row r="103" spans="1:10" x14ac:dyDescent="0.35">
      <c r="A103" s="32" t="s">
        <v>93</v>
      </c>
      <c r="H103" s="30"/>
    </row>
    <row r="104" spans="1:10" x14ac:dyDescent="0.35">
      <c r="H104" s="30"/>
    </row>
    <row r="105" spans="1:10" x14ac:dyDescent="0.35">
      <c r="A105" s="29" t="s">
        <v>0</v>
      </c>
      <c r="B105" s="29" t="s">
        <v>86</v>
      </c>
      <c r="C105" s="29" t="s">
        <v>87</v>
      </c>
      <c r="D105" s="29" t="s">
        <v>94</v>
      </c>
      <c r="G105" s="29" t="s">
        <v>0</v>
      </c>
      <c r="H105" s="30"/>
      <c r="I105" s="29" t="s">
        <v>87</v>
      </c>
      <c r="J105" s="29" t="s">
        <v>95</v>
      </c>
    </row>
    <row r="106" spans="1:10" x14ac:dyDescent="0.35">
      <c r="A106" s="1" t="s">
        <v>68</v>
      </c>
      <c r="B106" s="30">
        <v>95</v>
      </c>
      <c r="C106" s="1" t="str">
        <f>IF(B106&gt;90,"excellent",IF(B106&gt;50,"average","poor"))</f>
        <v>excellent</v>
      </c>
      <c r="D106" s="1" t="str">
        <f>IF(AND(B106&gt;=90,B106&lt;=100),"A", IF(AND(B106&gt;=50,B106&lt;90),"B","C"))</f>
        <v>A</v>
      </c>
      <c r="G106" s="1" t="s">
        <v>68</v>
      </c>
      <c r="I106" s="1" t="str">
        <f>IF(H99&gt;90,"excellent",IF(H99&gt;50,"average","poor"))</f>
        <v>poor</v>
      </c>
      <c r="J106" s="1" t="str">
        <f>IF(OR(H99&gt;=90,H99&lt;=100),"A", IF(AND(H99&gt;=50,H99&lt;90),"B","C"))</f>
        <v>A</v>
      </c>
    </row>
    <row r="107" spans="1:10" x14ac:dyDescent="0.35">
      <c r="A107" s="1" t="s">
        <v>69</v>
      </c>
      <c r="B107" s="30">
        <v>90</v>
      </c>
      <c r="C107" s="1" t="str">
        <f t="shared" ref="C107:C112" si="11">IF(B107&gt;90,"excellent",IF(B107&gt;50,"average","poor"))</f>
        <v>average</v>
      </c>
      <c r="D107" s="1" t="str">
        <f t="shared" ref="D107:D111" si="12">IF(AND(B107&gt;=90,B107&lt;=100),"A", IF(AND(B107&gt;=50,B107&lt;90),"B","C"))</f>
        <v>A</v>
      </c>
      <c r="G107" s="1" t="s">
        <v>69</v>
      </c>
      <c r="I107" s="1" t="str">
        <f t="shared" ref="I107:I112" si="13">IF(H100&gt;90,"excellent",IF(H100&gt;50,"average","poor"))</f>
        <v>poor</v>
      </c>
      <c r="J107" s="1" t="str">
        <f t="shared" ref="J107:J112" si="14">IF(OR(H100&gt;=90,H100&lt;=100),"A", IF(AND(H100&gt;=50,H100&lt;90),"B","C"))</f>
        <v>A</v>
      </c>
    </row>
    <row r="108" spans="1:10" x14ac:dyDescent="0.35">
      <c r="A108" s="1" t="s">
        <v>70</v>
      </c>
      <c r="B108" s="30">
        <v>45</v>
      </c>
      <c r="C108" s="1" t="str">
        <f t="shared" si="11"/>
        <v>poor</v>
      </c>
      <c r="D108" s="1" t="str">
        <f t="shared" si="12"/>
        <v>C</v>
      </c>
      <c r="G108" s="1" t="s">
        <v>70</v>
      </c>
      <c r="I108" s="1" t="str">
        <f t="shared" si="13"/>
        <v>poor</v>
      </c>
      <c r="J108" s="1" t="str">
        <f t="shared" si="14"/>
        <v>A</v>
      </c>
    </row>
    <row r="109" spans="1:10" x14ac:dyDescent="0.35">
      <c r="A109" s="1" t="s">
        <v>71</v>
      </c>
      <c r="B109" s="30">
        <v>69</v>
      </c>
      <c r="C109" s="1" t="str">
        <f t="shared" si="11"/>
        <v>average</v>
      </c>
      <c r="D109" s="1" t="str">
        <f t="shared" si="12"/>
        <v>B</v>
      </c>
      <c r="G109" s="1" t="s">
        <v>71</v>
      </c>
      <c r="I109" s="1" t="str">
        <f t="shared" si="13"/>
        <v>poor</v>
      </c>
      <c r="J109" s="1" t="str">
        <f t="shared" si="14"/>
        <v>A</v>
      </c>
    </row>
    <row r="110" spans="1:10" x14ac:dyDescent="0.35">
      <c r="A110" s="1" t="s">
        <v>72</v>
      </c>
      <c r="B110" s="30">
        <v>98</v>
      </c>
      <c r="C110" s="1" t="str">
        <f t="shared" si="11"/>
        <v>excellent</v>
      </c>
      <c r="D110" s="1" t="str">
        <f t="shared" si="12"/>
        <v>A</v>
      </c>
      <c r="G110" s="1" t="s">
        <v>72</v>
      </c>
      <c r="I110" s="1" t="str">
        <f t="shared" si="13"/>
        <v>poor</v>
      </c>
      <c r="J110" s="1" t="str">
        <f t="shared" si="14"/>
        <v>A</v>
      </c>
    </row>
    <row r="111" spans="1:10" x14ac:dyDescent="0.35">
      <c r="A111" s="1" t="s">
        <v>73</v>
      </c>
      <c r="B111" s="30">
        <v>70</v>
      </c>
      <c r="C111" s="1" t="str">
        <f t="shared" si="11"/>
        <v>average</v>
      </c>
      <c r="D111" s="1" t="str">
        <f t="shared" si="12"/>
        <v>B</v>
      </c>
      <c r="G111" s="1" t="s">
        <v>73</v>
      </c>
      <c r="I111" s="1" t="str">
        <f t="shared" si="13"/>
        <v>poor</v>
      </c>
      <c r="J111" s="1" t="str">
        <f t="shared" si="14"/>
        <v>A</v>
      </c>
    </row>
    <row r="112" spans="1:10" x14ac:dyDescent="0.35">
      <c r="A112" s="1" t="s">
        <v>74</v>
      </c>
      <c r="B112" s="30">
        <v>65</v>
      </c>
      <c r="C112" s="1" t="str">
        <f t="shared" si="11"/>
        <v>average</v>
      </c>
      <c r="D112" s="1" t="str">
        <f>IF(AND(B112&gt;=90,B112&lt;=100),"A", IF(AND(B112&gt;=50,B112&lt;90),"B","C"))</f>
        <v>B</v>
      </c>
      <c r="G112" s="1" t="s">
        <v>74</v>
      </c>
      <c r="I112" s="1" t="str">
        <f t="shared" si="13"/>
        <v>poor</v>
      </c>
      <c r="J112" s="1" t="str">
        <f t="shared" si="14"/>
        <v>A</v>
      </c>
    </row>
    <row r="114" spans="1:7" x14ac:dyDescent="0.35">
      <c r="A114" s="33"/>
      <c r="B114" s="22" t="s">
        <v>98</v>
      </c>
      <c r="C114" s="34" t="s">
        <v>96</v>
      </c>
      <c r="D114" s="34" t="s">
        <v>97</v>
      </c>
      <c r="E114" s="34" t="s">
        <v>106</v>
      </c>
      <c r="F114" s="34" t="s">
        <v>107</v>
      </c>
      <c r="G114" s="34" t="s">
        <v>108</v>
      </c>
    </row>
    <row r="115" spans="1:7" x14ac:dyDescent="0.35">
      <c r="B115" s="1" t="s">
        <v>105</v>
      </c>
      <c r="C115" s="1" t="str">
        <f>TRIM(B115)</f>
        <v>abhishek kumar</v>
      </c>
      <c r="D115" s="1" t="str">
        <f>PROPER(C115)</f>
        <v>Abhishek Kumar</v>
      </c>
      <c r="E115" s="1" t="str">
        <f>UPPER(D115)</f>
        <v>ABHISHEK KUMAR</v>
      </c>
      <c r="F115" s="1" t="str">
        <f>LOWER(D115)</f>
        <v>abhishek kumar</v>
      </c>
      <c r="G115" s="1">
        <f>LEN(D115)</f>
        <v>14</v>
      </c>
    </row>
    <row r="116" spans="1:7" x14ac:dyDescent="0.35">
      <c r="B116" s="1" t="s">
        <v>100</v>
      </c>
      <c r="C116" s="1" t="str">
        <f t="shared" ref="C116:C121" si="15">TRIM(B116)</f>
        <v>himanshu shrivastava</v>
      </c>
      <c r="D116" s="1" t="str">
        <f>PROPER(C116)</f>
        <v>Himanshu Shrivastava</v>
      </c>
      <c r="E116" s="1" t="str">
        <f t="shared" ref="E116:E121" si="16">UPPER(D116)</f>
        <v>HIMANSHU SHRIVASTAVA</v>
      </c>
      <c r="F116" s="1" t="str">
        <f t="shared" ref="F116:F121" si="17">LOWER(D116)</f>
        <v>himanshu shrivastava</v>
      </c>
      <c r="G116" s="1">
        <f t="shared" ref="G116:G121" si="18">LEN(D116)</f>
        <v>20</v>
      </c>
    </row>
    <row r="117" spans="1:7" x14ac:dyDescent="0.35">
      <c r="B117" s="1" t="s">
        <v>99</v>
      </c>
      <c r="C117" s="1" t="str">
        <f t="shared" si="15"/>
        <v>ankit kumar</v>
      </c>
      <c r="D117" s="1" t="str">
        <f>PROPER(C117)</f>
        <v>Ankit Kumar</v>
      </c>
      <c r="E117" s="1" t="str">
        <f t="shared" si="16"/>
        <v>ANKIT KUMAR</v>
      </c>
      <c r="F117" s="1" t="str">
        <f t="shared" si="17"/>
        <v>ankit kumar</v>
      </c>
      <c r="G117" s="1">
        <f t="shared" si="18"/>
        <v>11</v>
      </c>
    </row>
    <row r="118" spans="1:7" x14ac:dyDescent="0.35">
      <c r="B118" s="1" t="s">
        <v>101</v>
      </c>
      <c r="C118" s="1" t="str">
        <f t="shared" si="15"/>
        <v>astitwa rathaur</v>
      </c>
      <c r="D118" s="1" t="str">
        <f t="shared" ref="D118:D121" si="19">PROPER(C118)</f>
        <v>Astitwa Rathaur</v>
      </c>
      <c r="E118" s="1" t="str">
        <f t="shared" si="16"/>
        <v>ASTITWA RATHAUR</v>
      </c>
      <c r="F118" s="1" t="str">
        <f t="shared" si="17"/>
        <v>astitwa rathaur</v>
      </c>
      <c r="G118" s="1">
        <f t="shared" si="18"/>
        <v>15</v>
      </c>
    </row>
    <row r="119" spans="1:7" x14ac:dyDescent="0.35">
      <c r="B119" s="1" t="s">
        <v>102</v>
      </c>
      <c r="C119" s="1" t="str">
        <f t="shared" si="15"/>
        <v>shagun katariya</v>
      </c>
      <c r="D119" s="1" t="str">
        <f t="shared" si="19"/>
        <v>Shagun Katariya</v>
      </c>
      <c r="E119" s="1" t="str">
        <f t="shared" si="16"/>
        <v>SHAGUN KATARIYA</v>
      </c>
      <c r="F119" s="1" t="str">
        <f t="shared" si="17"/>
        <v>shagun katariya</v>
      </c>
      <c r="G119" s="1">
        <f t="shared" si="18"/>
        <v>15</v>
      </c>
    </row>
    <row r="120" spans="1:7" x14ac:dyDescent="0.35">
      <c r="B120" s="1" t="s">
        <v>103</v>
      </c>
      <c r="C120" s="1" t="str">
        <f t="shared" si="15"/>
        <v>shailja shekhar</v>
      </c>
      <c r="D120" s="1" t="str">
        <f t="shared" si="19"/>
        <v>Shailja Shekhar</v>
      </c>
      <c r="E120" s="1" t="str">
        <f t="shared" si="16"/>
        <v>SHAILJA SHEKHAR</v>
      </c>
      <c r="F120" s="1" t="str">
        <f t="shared" si="17"/>
        <v>shailja shekhar</v>
      </c>
      <c r="G120" s="1">
        <f t="shared" si="18"/>
        <v>15</v>
      </c>
    </row>
    <row r="121" spans="1:7" x14ac:dyDescent="0.35">
      <c r="B121" s="1" t="s">
        <v>104</v>
      </c>
      <c r="C121" s="1" t="str">
        <f t="shared" si="15"/>
        <v>jaismine saifi</v>
      </c>
      <c r="D121" s="1" t="str">
        <f t="shared" si="19"/>
        <v>Jaismine Saifi</v>
      </c>
      <c r="E121" s="1" t="str">
        <f t="shared" si="16"/>
        <v>JAISMINE SAIFI</v>
      </c>
      <c r="F121" s="1" t="str">
        <f t="shared" si="17"/>
        <v>jaismine saifi</v>
      </c>
      <c r="G121" s="1">
        <f t="shared" si="18"/>
        <v>14</v>
      </c>
    </row>
    <row r="124" spans="1:7" x14ac:dyDescent="0.35">
      <c r="A124" s="18" t="s">
        <v>109</v>
      </c>
      <c r="B124">
        <f>FIND("a",E125)</f>
        <v>9</v>
      </c>
    </row>
    <row r="125" spans="1:7" x14ac:dyDescent="0.35">
      <c r="A125" s="18" t="s">
        <v>110</v>
      </c>
      <c r="B125">
        <f>SEARCH("a",E125)</f>
        <v>1</v>
      </c>
      <c r="E125" s="35" t="s">
        <v>113</v>
      </c>
    </row>
    <row r="126" spans="1:7" x14ac:dyDescent="0.35">
      <c r="A126" s="18" t="s">
        <v>111</v>
      </c>
      <c r="B126" t="str">
        <f>REPLACE(E125,6,3,"ssss")</f>
        <v>Arun ssssar Pandey</v>
      </c>
    </row>
    <row r="127" spans="1:7" x14ac:dyDescent="0.35">
      <c r="A127" s="18" t="s">
        <v>112</v>
      </c>
      <c r="B127" t="str">
        <f>SUBSTITUTE(E125,"K","L")</f>
        <v>Arun Lumar Pandey</v>
      </c>
    </row>
    <row r="136" spans="2:6" x14ac:dyDescent="0.35">
      <c r="B136" s="29" t="s">
        <v>0</v>
      </c>
      <c r="C136" s="29" t="s">
        <v>86</v>
      </c>
      <c r="D136" s="29" t="s">
        <v>87</v>
      </c>
      <c r="E136" s="29" t="s">
        <v>94</v>
      </c>
    </row>
    <row r="137" spans="2:6" x14ac:dyDescent="0.35">
      <c r="B137" s="1" t="s">
        <v>68</v>
      </c>
      <c r="C137" s="30">
        <v>95</v>
      </c>
      <c r="D137" s="1" t="str">
        <f>IF(C137&gt;90,"excellent",IF(C137&gt;50,"average","poor"))</f>
        <v>excellent</v>
      </c>
      <c r="E137" s="1" t="str">
        <f>IF(AND(C137&gt;=90,C137&lt;=100),"A", IF(AND(C137&gt;=50,C137&lt;90),"B","C"))</f>
        <v>A</v>
      </c>
    </row>
    <row r="138" spans="2:6" x14ac:dyDescent="0.35">
      <c r="B138" s="1" t="s">
        <v>70</v>
      </c>
      <c r="C138" s="30">
        <v>90</v>
      </c>
      <c r="D138" s="1" t="str">
        <f t="shared" ref="D138:D143" si="20">IF(C138&gt;90,"excellent",IF(C138&gt;50,"average","poor"))</f>
        <v>average</v>
      </c>
      <c r="E138" s="1" t="str">
        <f t="shared" ref="E138:E142" si="21">IF(AND(C138&gt;=90,C138&lt;=100),"A", IF(AND(C138&gt;=50,C138&lt;90),"B","C"))</f>
        <v>A</v>
      </c>
    </row>
    <row r="139" spans="2:6" x14ac:dyDescent="0.35">
      <c r="B139" s="1" t="s">
        <v>71</v>
      </c>
      <c r="C139" s="30">
        <v>45</v>
      </c>
      <c r="D139" s="1" t="str">
        <f t="shared" si="20"/>
        <v>poor</v>
      </c>
      <c r="E139" s="1" t="str">
        <f t="shared" si="21"/>
        <v>C</v>
      </c>
    </row>
    <row r="140" spans="2:6" x14ac:dyDescent="0.35">
      <c r="B140" s="1" t="s">
        <v>69</v>
      </c>
      <c r="C140" s="30">
        <v>69</v>
      </c>
      <c r="D140" s="1" t="str">
        <f t="shared" si="20"/>
        <v>average</v>
      </c>
      <c r="E140" s="1" t="str">
        <f t="shared" si="21"/>
        <v>B</v>
      </c>
      <c r="F140">
        <f>COUNTA(B137:B151)</f>
        <v>13</v>
      </c>
    </row>
    <row r="141" spans="2:6" x14ac:dyDescent="0.35">
      <c r="B141" s="1" t="s">
        <v>74</v>
      </c>
      <c r="C141" s="30">
        <v>98</v>
      </c>
      <c r="D141" s="1" t="str">
        <f t="shared" si="20"/>
        <v>excellent</v>
      </c>
      <c r="E141" s="1" t="str">
        <f t="shared" si="21"/>
        <v>A</v>
      </c>
    </row>
    <row r="142" spans="2:6" x14ac:dyDescent="0.35">
      <c r="B142" s="1" t="s">
        <v>72</v>
      </c>
      <c r="C142" s="30">
        <v>70</v>
      </c>
      <c r="D142" s="1" t="str">
        <f t="shared" si="20"/>
        <v>average</v>
      </c>
      <c r="E142" s="1" t="str">
        <f t="shared" si="21"/>
        <v>B</v>
      </c>
      <c r="F142">
        <f>COUNTBLANK(B136:B155)</f>
        <v>3</v>
      </c>
    </row>
    <row r="143" spans="2:6" x14ac:dyDescent="0.35">
      <c r="B143" s="1" t="s">
        <v>73</v>
      </c>
      <c r="C143" s="30">
        <v>65</v>
      </c>
      <c r="D143" s="1" t="str">
        <f t="shared" si="20"/>
        <v>average</v>
      </c>
      <c r="E143" s="1" t="str">
        <f>IF(AND(C143&gt;=90,C143&lt;=100),"A", IF(AND(C143&gt;=50,C143&lt;90),"B","C"))</f>
        <v>B</v>
      </c>
    </row>
    <row r="144" spans="2:6" x14ac:dyDescent="0.35">
      <c r="B144" s="29" t="s">
        <v>0</v>
      </c>
      <c r="C144" s="29" t="s">
        <v>86</v>
      </c>
      <c r="D144" s="29" t="s">
        <v>87</v>
      </c>
      <c r="E144" s="29" t="s">
        <v>94</v>
      </c>
    </row>
    <row r="145" spans="2:5" x14ac:dyDescent="0.35">
      <c r="B145" s="1" t="s">
        <v>68</v>
      </c>
      <c r="C145" s="30">
        <v>65</v>
      </c>
      <c r="D145" s="1" t="str">
        <f t="shared" ref="D145:D151" si="22">IF(C145&gt;90,"excellent",IF(C145&gt;50,"average","poor"))</f>
        <v>average</v>
      </c>
      <c r="E145" s="1" t="str">
        <f t="shared" ref="E145:E151" si="23">IF(AND(C145&gt;=90,C145&lt;=100),"A", IF(AND(C145&gt;=50,C145&lt;90),"B","C"))</f>
        <v>B</v>
      </c>
    </row>
    <row r="146" spans="2:5" x14ac:dyDescent="0.35">
      <c r="B146" s="1"/>
      <c r="C146" s="30">
        <v>62.25</v>
      </c>
      <c r="D146" s="1" t="str">
        <f t="shared" si="22"/>
        <v>average</v>
      </c>
      <c r="E146" s="1" t="str">
        <f t="shared" si="23"/>
        <v>B</v>
      </c>
    </row>
    <row r="147" spans="2:5" x14ac:dyDescent="0.35">
      <c r="B147" s="1" t="s">
        <v>70</v>
      </c>
      <c r="C147" s="30">
        <v>59.5</v>
      </c>
      <c r="D147" s="1" t="str">
        <f t="shared" si="22"/>
        <v>average</v>
      </c>
      <c r="E147" s="1" t="str">
        <f t="shared" si="23"/>
        <v>B</v>
      </c>
    </row>
    <row r="148" spans="2:5" x14ac:dyDescent="0.35">
      <c r="B148" s="1" t="s">
        <v>71</v>
      </c>
      <c r="C148" s="30">
        <v>56.75</v>
      </c>
      <c r="D148" s="1" t="str">
        <f t="shared" si="22"/>
        <v>average</v>
      </c>
      <c r="E148" s="1" t="str">
        <f t="shared" si="23"/>
        <v>B</v>
      </c>
    </row>
    <row r="149" spans="2:5" x14ac:dyDescent="0.35">
      <c r="B149" s="1"/>
      <c r="C149" s="30">
        <v>54</v>
      </c>
      <c r="D149" s="1" t="str">
        <f t="shared" si="22"/>
        <v>average</v>
      </c>
      <c r="E149" s="1" t="str">
        <f t="shared" si="23"/>
        <v>B</v>
      </c>
    </row>
    <row r="150" spans="2:5" x14ac:dyDescent="0.35">
      <c r="B150" s="1" t="s">
        <v>73</v>
      </c>
      <c r="C150" s="30">
        <v>51.25</v>
      </c>
      <c r="D150" s="1" t="str">
        <f t="shared" si="22"/>
        <v>average</v>
      </c>
      <c r="E150" s="1" t="str">
        <f t="shared" si="23"/>
        <v>B</v>
      </c>
    </row>
    <row r="151" spans="2:5" x14ac:dyDescent="0.35">
      <c r="B151" s="1" t="s">
        <v>74</v>
      </c>
      <c r="C151" s="30">
        <v>48.5</v>
      </c>
      <c r="D151" s="1" t="str">
        <f t="shared" si="22"/>
        <v>poor</v>
      </c>
      <c r="E151" s="1" t="str">
        <f t="shared" si="23"/>
        <v>C</v>
      </c>
    </row>
    <row r="152" spans="2:5" x14ac:dyDescent="0.35">
      <c r="B152" s="29" t="s">
        <v>0</v>
      </c>
      <c r="C152" s="29" t="s">
        <v>86</v>
      </c>
      <c r="D152" s="29" t="s">
        <v>87</v>
      </c>
      <c r="E152" s="29" t="s">
        <v>94</v>
      </c>
    </row>
    <row r="153" spans="2:5" x14ac:dyDescent="0.35">
      <c r="B153" s="1" t="s">
        <v>68</v>
      </c>
      <c r="C153" s="30">
        <v>45.75</v>
      </c>
      <c r="D153" s="1" t="str">
        <f t="shared" ref="D153:D159" si="24">IF(C153&gt;90,"excellent",IF(C153&gt;50,"average","poor"))</f>
        <v>poor</v>
      </c>
      <c r="E153" s="1" t="str">
        <f t="shared" ref="E153:E159" si="25">IF(AND(C153&gt;=90,C153&lt;=100),"A", IF(AND(C153&gt;=50,C153&lt;90),"B","C"))</f>
        <v>C</v>
      </c>
    </row>
    <row r="154" spans="2:5" x14ac:dyDescent="0.35">
      <c r="B154" s="1"/>
      <c r="C154" s="30">
        <v>43</v>
      </c>
      <c r="D154" s="1" t="str">
        <f t="shared" si="24"/>
        <v>poor</v>
      </c>
      <c r="E154" s="1" t="str">
        <f t="shared" si="25"/>
        <v>C</v>
      </c>
    </row>
    <row r="155" spans="2:5" x14ac:dyDescent="0.35">
      <c r="B155" s="1" t="s">
        <v>70</v>
      </c>
      <c r="C155" s="30">
        <v>40.25</v>
      </c>
      <c r="D155" s="1" t="str">
        <f t="shared" si="24"/>
        <v>poor</v>
      </c>
      <c r="E155" s="1" t="str">
        <f t="shared" si="25"/>
        <v>C</v>
      </c>
    </row>
    <row r="156" spans="2:5" x14ac:dyDescent="0.35">
      <c r="B156" s="1" t="s">
        <v>71</v>
      </c>
      <c r="C156" s="30">
        <v>37.5</v>
      </c>
      <c r="D156" s="1" t="str">
        <f t="shared" si="24"/>
        <v>poor</v>
      </c>
      <c r="E156" s="1" t="str">
        <f t="shared" si="25"/>
        <v>C</v>
      </c>
    </row>
    <row r="157" spans="2:5" x14ac:dyDescent="0.35">
      <c r="B157" s="1" t="s">
        <v>72</v>
      </c>
      <c r="C157" s="30">
        <v>34.75</v>
      </c>
      <c r="D157" s="1" t="str">
        <f t="shared" si="24"/>
        <v>poor</v>
      </c>
      <c r="E157" s="1" t="str">
        <f t="shared" si="25"/>
        <v>C</v>
      </c>
    </row>
    <row r="158" spans="2:5" x14ac:dyDescent="0.35">
      <c r="B158" s="1" t="s">
        <v>73</v>
      </c>
      <c r="C158" s="30">
        <v>32</v>
      </c>
      <c r="D158" s="1" t="str">
        <f t="shared" si="24"/>
        <v>poor</v>
      </c>
      <c r="E158" s="1" t="str">
        <f t="shared" si="25"/>
        <v>C</v>
      </c>
    </row>
    <row r="159" spans="2:5" x14ac:dyDescent="0.35">
      <c r="B159" s="1" t="s">
        <v>74</v>
      </c>
      <c r="C159" s="30">
        <v>29.25</v>
      </c>
      <c r="D159" s="1" t="str">
        <f t="shared" si="24"/>
        <v>poor</v>
      </c>
      <c r="E159" s="1" t="str">
        <f t="shared" si="25"/>
        <v>C</v>
      </c>
    </row>
    <row r="160" spans="2:5" x14ac:dyDescent="0.35">
      <c r="B160" s="29" t="s">
        <v>0</v>
      </c>
      <c r="C160" s="29" t="s">
        <v>86</v>
      </c>
      <c r="D160" s="29" t="s">
        <v>87</v>
      </c>
      <c r="E160" s="29" t="s">
        <v>94</v>
      </c>
    </row>
    <row r="161" spans="2:5" x14ac:dyDescent="0.35">
      <c r="B161" s="1" t="s">
        <v>68</v>
      </c>
      <c r="C161" s="30">
        <v>26.5</v>
      </c>
      <c r="D161" s="1" t="str">
        <f t="shared" ref="D161" si="26">IF(C161&gt;90,"excellent",IF(C161&gt;50,"average","poor"))</f>
        <v>poor</v>
      </c>
      <c r="E161" s="1" t="str">
        <f t="shared" ref="E161" si="27">IF(AND(C161&gt;=90,C161&lt;=100),"A", IF(AND(C161&gt;=50,C161&lt;90),"B","C"))</f>
        <v>C</v>
      </c>
    </row>
  </sheetData>
  <sortState ref="B137:B143">
    <sortCondition ref="B137"/>
  </sortState>
  <conditionalFormatting sqref="F84:F91">
    <cfRule type="cellIs" dxfId="12" priority="1" operator="between">
      <formula>81</formula>
      <formula>100</formula>
    </cfRule>
    <cfRule type="cellIs" priority="2" operator="between">
      <formula>81</formula>
      <formula>100</formula>
    </cfRule>
    <cfRule type="cellIs" dxfId="11" priority="3" operator="between">
      <formula>60</formula>
      <formula>80</formula>
    </cfRule>
    <cfRule type="cellIs" dxfId="10" priority="4" operator="between">
      <formula>45</formula>
      <formula>60</formula>
    </cfRule>
  </conditionalFormatting>
  <dataValidations count="1">
    <dataValidation type="list" allowBlank="1" showInputMessage="1" showErrorMessage="1" sqref="H70">
      <formula1>$A$74:$A$80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28" workbookViewId="0">
      <selection activeCell="D46" sqref="D46"/>
    </sheetView>
  </sheetViews>
  <sheetFormatPr defaultRowHeight="14.5" x14ac:dyDescent="0.35"/>
  <cols>
    <col min="2" max="2" width="16.26953125" customWidth="1"/>
    <col min="3" max="3" width="17.6328125" customWidth="1"/>
    <col min="4" max="4" width="19.453125" customWidth="1"/>
    <col min="7" max="7" width="9.54296875" bestFit="1" customWidth="1"/>
    <col min="11" max="11" width="5.81640625" bestFit="1" customWidth="1"/>
    <col min="12" max="12" width="16.7265625" bestFit="1" customWidth="1"/>
  </cols>
  <sheetData>
    <row r="1" spans="1:12" ht="29" x14ac:dyDescent="0.35">
      <c r="A1" s="39" t="s">
        <v>117</v>
      </c>
      <c r="B1" s="39" t="s">
        <v>118</v>
      </c>
      <c r="C1" s="39" t="s">
        <v>119</v>
      </c>
      <c r="D1" s="39" t="s">
        <v>120</v>
      </c>
    </row>
    <row r="2" spans="1:12" x14ac:dyDescent="0.35">
      <c r="A2" s="40">
        <v>101</v>
      </c>
      <c r="B2" s="40" t="s">
        <v>121</v>
      </c>
      <c r="C2" s="40" t="s">
        <v>122</v>
      </c>
      <c r="D2" s="40">
        <v>25</v>
      </c>
    </row>
    <row r="3" spans="1:12" x14ac:dyDescent="0.35">
      <c r="A3" s="40">
        <v>102</v>
      </c>
      <c r="B3" s="40" t="s">
        <v>123</v>
      </c>
      <c r="C3" s="40" t="s">
        <v>122</v>
      </c>
      <c r="D3" s="40">
        <v>30</v>
      </c>
      <c r="G3" s="1" t="s">
        <v>117</v>
      </c>
      <c r="H3" s="1">
        <v>101</v>
      </c>
      <c r="I3" s="1">
        <v>102</v>
      </c>
      <c r="J3" s="1">
        <v>103</v>
      </c>
      <c r="K3" s="1">
        <v>104</v>
      </c>
    </row>
    <row r="4" spans="1:12" ht="29" x14ac:dyDescent="0.35">
      <c r="A4" s="40">
        <v>103</v>
      </c>
      <c r="B4" s="40" t="s">
        <v>124</v>
      </c>
      <c r="C4" s="40" t="s">
        <v>125</v>
      </c>
      <c r="D4" s="40">
        <v>15</v>
      </c>
      <c r="G4" s="24" t="s">
        <v>118</v>
      </c>
      <c r="H4" s="1"/>
      <c r="I4" s="1" t="str">
        <f>VLOOKUP(I3,A1:D6,2,TRUE)</f>
        <v>Widget B</v>
      </c>
      <c r="J4" s="1"/>
      <c r="K4" s="1"/>
    </row>
    <row r="5" spans="1:12" x14ac:dyDescent="0.35">
      <c r="A5" s="40">
        <v>104</v>
      </c>
      <c r="B5" s="40" t="s">
        <v>126</v>
      </c>
      <c r="C5" s="40" t="s">
        <v>122</v>
      </c>
      <c r="D5" s="40">
        <v>40</v>
      </c>
      <c r="G5" s="1" t="s">
        <v>119</v>
      </c>
      <c r="H5" s="1" t="str">
        <f>VLOOKUP(H3,A1:D6,3,FALSE)</f>
        <v>Gadgets</v>
      </c>
      <c r="I5" s="1"/>
      <c r="J5" s="1"/>
      <c r="K5" s="1"/>
    </row>
    <row r="6" spans="1:12" x14ac:dyDescent="0.35">
      <c r="A6" s="40">
        <v>105</v>
      </c>
      <c r="B6" s="40" t="s">
        <v>127</v>
      </c>
      <c r="C6" s="40" t="s">
        <v>125</v>
      </c>
      <c r="D6" s="40">
        <v>20</v>
      </c>
      <c r="G6" s="1" t="s">
        <v>120</v>
      </c>
      <c r="H6" s="1"/>
      <c r="I6" s="1">
        <f>VLOOKUP(I4,B1:D6,3,FALSE)</f>
        <v>30</v>
      </c>
      <c r="J6" s="1"/>
      <c r="K6" s="1"/>
    </row>
    <row r="11" spans="1:12" ht="29" x14ac:dyDescent="0.35">
      <c r="G11" s="39" t="s">
        <v>128</v>
      </c>
      <c r="H11" s="39" t="s">
        <v>0</v>
      </c>
      <c r="I11" s="39" t="s">
        <v>129</v>
      </c>
      <c r="J11" s="39" t="s">
        <v>130</v>
      </c>
      <c r="K11" s="39" t="s">
        <v>131</v>
      </c>
      <c r="L11" s="41" t="s">
        <v>132</v>
      </c>
    </row>
    <row r="12" spans="1:12" ht="29" x14ac:dyDescent="0.35">
      <c r="G12" s="40">
        <v>1</v>
      </c>
      <c r="H12" s="40" t="s">
        <v>133</v>
      </c>
      <c r="I12" s="40" t="s">
        <v>134</v>
      </c>
      <c r="J12" s="40" t="s">
        <v>135</v>
      </c>
      <c r="K12" s="40">
        <v>75000</v>
      </c>
      <c r="L12" s="40">
        <v>4.5</v>
      </c>
    </row>
    <row r="13" spans="1:12" ht="29" x14ac:dyDescent="0.35">
      <c r="G13" s="40">
        <v>2</v>
      </c>
      <c r="H13" s="40" t="s">
        <v>136</v>
      </c>
      <c r="I13" s="40" t="s">
        <v>137</v>
      </c>
      <c r="J13" s="40" t="s">
        <v>138</v>
      </c>
      <c r="K13" s="40">
        <v>60000</v>
      </c>
      <c r="L13" s="40">
        <v>4</v>
      </c>
    </row>
    <row r="14" spans="1:12" ht="29" x14ac:dyDescent="0.35">
      <c r="G14" s="40">
        <v>3</v>
      </c>
      <c r="H14" s="40" t="s">
        <v>139</v>
      </c>
      <c r="I14" s="40" t="s">
        <v>140</v>
      </c>
      <c r="J14" s="40" t="s">
        <v>141</v>
      </c>
      <c r="K14" s="40">
        <v>50000</v>
      </c>
      <c r="L14" s="40">
        <v>4.8</v>
      </c>
    </row>
    <row r="15" spans="1:12" ht="29" x14ac:dyDescent="0.35">
      <c r="G15" s="40">
        <v>4</v>
      </c>
      <c r="H15" s="40" t="s">
        <v>142</v>
      </c>
      <c r="I15" s="40" t="s">
        <v>137</v>
      </c>
      <c r="J15" s="40" t="s">
        <v>135</v>
      </c>
      <c r="K15" s="40">
        <v>85000</v>
      </c>
      <c r="L15" s="40">
        <v>3.9</v>
      </c>
    </row>
    <row r="16" spans="1:12" ht="29" x14ac:dyDescent="0.35">
      <c r="G16" s="40">
        <v>5</v>
      </c>
      <c r="H16" s="40" t="s">
        <v>143</v>
      </c>
      <c r="I16" s="40" t="s">
        <v>144</v>
      </c>
      <c r="J16" s="40" t="s">
        <v>145</v>
      </c>
      <c r="K16" s="40">
        <v>55000</v>
      </c>
      <c r="L16" s="40">
        <v>4.2</v>
      </c>
    </row>
    <row r="17" spans="2:12" ht="29" x14ac:dyDescent="0.35">
      <c r="G17" s="40">
        <v>6</v>
      </c>
      <c r="H17" s="40" t="s">
        <v>146</v>
      </c>
      <c r="I17" s="40" t="s">
        <v>134</v>
      </c>
      <c r="J17" s="40" t="s">
        <v>147</v>
      </c>
      <c r="K17" s="40">
        <v>70000</v>
      </c>
      <c r="L17" s="40">
        <v>4.5999999999999996</v>
      </c>
    </row>
    <row r="23" spans="2:12" ht="29" x14ac:dyDescent="0.35">
      <c r="C23" s="40">
        <v>1</v>
      </c>
      <c r="D23" s="40" t="s">
        <v>117</v>
      </c>
      <c r="E23" s="40">
        <v>101</v>
      </c>
      <c r="F23" s="40">
        <v>102</v>
      </c>
      <c r="G23" s="40">
        <v>103</v>
      </c>
    </row>
    <row r="24" spans="2:12" ht="29" x14ac:dyDescent="0.35">
      <c r="C24" s="40">
        <v>2</v>
      </c>
      <c r="D24" s="40" t="s">
        <v>118</v>
      </c>
      <c r="E24" s="40" t="s">
        <v>121</v>
      </c>
      <c r="F24" s="40" t="s">
        <v>123</v>
      </c>
      <c r="G24" s="40" t="s">
        <v>148</v>
      </c>
      <c r="I24" t="str">
        <f>HLOOKUP(G23,D23:G26,3,FALSE)</f>
        <v>Tools</v>
      </c>
      <c r="J24">
        <f>HLOOKUP(F24,D24:G26,3,FALSE)</f>
        <v>30</v>
      </c>
    </row>
    <row r="25" spans="2:12" x14ac:dyDescent="0.35">
      <c r="C25" s="40">
        <v>3</v>
      </c>
      <c r="D25" s="40" t="s">
        <v>119</v>
      </c>
      <c r="E25" s="40" t="s">
        <v>122</v>
      </c>
      <c r="F25" s="40" t="s">
        <v>122</v>
      </c>
      <c r="G25" s="40" t="s">
        <v>125</v>
      </c>
    </row>
    <row r="26" spans="2:12" x14ac:dyDescent="0.35">
      <c r="C26" s="40">
        <v>4</v>
      </c>
      <c r="D26" s="40" t="s">
        <v>120</v>
      </c>
      <c r="E26" s="40">
        <v>25</v>
      </c>
      <c r="F26" s="40">
        <v>30</v>
      </c>
      <c r="G26" s="40">
        <v>15</v>
      </c>
    </row>
    <row r="32" spans="2:12" x14ac:dyDescent="0.35">
      <c r="B32" s="18" t="s">
        <v>169</v>
      </c>
    </row>
    <row r="34" spans="1:4" x14ac:dyDescent="0.35">
      <c r="B34" s="58"/>
      <c r="C34" s="58"/>
      <c r="D34" s="58"/>
    </row>
    <row r="35" spans="1:4" x14ac:dyDescent="0.35">
      <c r="B35" s="58"/>
      <c r="C35" s="58"/>
      <c r="D35" s="58"/>
    </row>
    <row r="36" spans="1:4" x14ac:dyDescent="0.35">
      <c r="B36" s="58"/>
      <c r="C36" s="58"/>
      <c r="D36" s="58"/>
    </row>
    <row r="37" spans="1:4" x14ac:dyDescent="0.35">
      <c r="B37" s="58"/>
      <c r="C37" s="58"/>
      <c r="D37" s="58"/>
    </row>
    <row r="38" spans="1:4" x14ac:dyDescent="0.35">
      <c r="B38" s="58"/>
      <c r="C38" s="58"/>
      <c r="D38" s="58"/>
    </row>
    <row r="39" spans="1:4" x14ac:dyDescent="0.35">
      <c r="B39" s="58"/>
      <c r="C39" s="58"/>
      <c r="D39" s="58"/>
    </row>
    <row r="40" spans="1:4" x14ac:dyDescent="0.35">
      <c r="B40" s="58"/>
      <c r="C40" s="58"/>
      <c r="D40" s="58"/>
    </row>
    <row r="41" spans="1:4" x14ac:dyDescent="0.35">
      <c r="B41" s="58"/>
      <c r="C41" s="58"/>
      <c r="D41" s="58"/>
    </row>
    <row r="42" spans="1:4" x14ac:dyDescent="0.35">
      <c r="B42" s="58"/>
      <c r="C42" s="58"/>
      <c r="D42" s="58"/>
    </row>
    <row r="43" spans="1:4" x14ac:dyDescent="0.35">
      <c r="A43" s="42" t="s">
        <v>156</v>
      </c>
      <c r="B43" s="43" t="s">
        <v>157</v>
      </c>
      <c r="C43" s="43" t="s">
        <v>158</v>
      </c>
      <c r="D43" s="43" t="s">
        <v>159</v>
      </c>
    </row>
    <row r="44" spans="1:4" x14ac:dyDescent="0.35">
      <c r="A44" t="s">
        <v>160</v>
      </c>
      <c r="B44">
        <v>20000</v>
      </c>
      <c r="C44">
        <v>15999</v>
      </c>
      <c r="D44">
        <v>17499</v>
      </c>
    </row>
    <row r="45" spans="1:4" x14ac:dyDescent="0.35">
      <c r="A45" t="s">
        <v>161</v>
      </c>
      <c r="B45">
        <v>22400</v>
      </c>
      <c r="C45">
        <v>12848</v>
      </c>
      <c r="D45">
        <v>14839</v>
      </c>
    </row>
    <row r="46" spans="1:4" x14ac:dyDescent="0.35">
      <c r="A46" t="s">
        <v>162</v>
      </c>
      <c r="B46">
        <v>25000</v>
      </c>
      <c r="C46">
        <v>18000</v>
      </c>
      <c r="D46">
        <v>13647</v>
      </c>
    </row>
    <row r="47" spans="1:4" x14ac:dyDescent="0.35">
      <c r="A47" t="s">
        <v>163</v>
      </c>
      <c r="B47">
        <v>15000</v>
      </c>
      <c r="C47">
        <v>10000</v>
      </c>
      <c r="D47">
        <v>18475</v>
      </c>
    </row>
    <row r="48" spans="1:4" x14ac:dyDescent="0.35">
      <c r="A48" t="s">
        <v>164</v>
      </c>
      <c r="B48">
        <v>19999</v>
      </c>
      <c r="C48">
        <v>12999</v>
      </c>
      <c r="D48">
        <v>10000</v>
      </c>
    </row>
    <row r="49" spans="1:4" x14ac:dyDescent="0.35">
      <c r="A49" t="s">
        <v>165</v>
      </c>
      <c r="B49">
        <v>18000</v>
      </c>
      <c r="C49">
        <v>16599</v>
      </c>
      <c r="D49">
        <v>18999</v>
      </c>
    </row>
    <row r="50" spans="1:4" x14ac:dyDescent="0.35">
      <c r="A50" t="s">
        <v>166</v>
      </c>
      <c r="B50">
        <v>12000</v>
      </c>
      <c r="C50">
        <v>16738</v>
      </c>
      <c r="D50">
        <v>14000</v>
      </c>
    </row>
    <row r="51" spans="1:4" x14ac:dyDescent="0.35">
      <c r="A51" t="s">
        <v>167</v>
      </c>
      <c r="B51">
        <v>18000</v>
      </c>
      <c r="C51">
        <v>14657</v>
      </c>
      <c r="D51">
        <v>15869</v>
      </c>
    </row>
    <row r="52" spans="1:4" x14ac:dyDescent="0.35">
      <c r="A52" t="s">
        <v>168</v>
      </c>
      <c r="B52">
        <v>16000</v>
      </c>
      <c r="C52">
        <v>14788</v>
      </c>
      <c r="D52">
        <v>18494</v>
      </c>
    </row>
  </sheetData>
  <mergeCells count="3">
    <mergeCell ref="B34:B42"/>
    <mergeCell ref="C34:C42"/>
    <mergeCell ref="D34:D42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Sheet2!B44:B52</xm:f>
              <xm:sqref>B34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Sheet2!C44:C52</xm:f>
              <xm:sqref>C34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Sheet2!D44:D52</xm:f>
              <xm:sqref>D34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opLeftCell="A56" zoomScale="85" workbookViewId="0">
      <selection activeCell="B68" sqref="B68"/>
    </sheetView>
  </sheetViews>
  <sheetFormatPr defaultRowHeight="14.5" x14ac:dyDescent="0.35"/>
  <cols>
    <col min="2" max="2" width="15.1796875" customWidth="1"/>
    <col min="3" max="3" width="17.453125" customWidth="1"/>
    <col min="4" max="4" width="12.36328125" bestFit="1" customWidth="1"/>
    <col min="5" max="5" width="12.36328125" customWidth="1"/>
    <col min="6" max="6" width="17.54296875" customWidth="1"/>
    <col min="7" max="8" width="6.36328125" customWidth="1"/>
    <col min="9" max="9" width="12.36328125" customWidth="1"/>
    <col min="10" max="10" width="15.26953125" customWidth="1"/>
    <col min="11" max="11" width="9.08984375" customWidth="1"/>
    <col min="12" max="12" width="5.08984375" customWidth="1"/>
    <col min="13" max="13" width="6.81640625" customWidth="1"/>
    <col min="14" max="14" width="6.1796875" customWidth="1"/>
    <col min="15" max="15" width="7.81640625" customWidth="1"/>
    <col min="16" max="16" width="6.6328125" customWidth="1"/>
    <col min="17" max="18" width="6.08984375" customWidth="1"/>
    <col min="19" max="19" width="6" customWidth="1"/>
    <col min="20" max="21" width="6.7265625" customWidth="1"/>
    <col min="22" max="22" width="10.7265625" bestFit="1" customWidth="1"/>
  </cols>
  <sheetData>
    <row r="1" spans="1:13" x14ac:dyDescent="0.35">
      <c r="A1" s="45"/>
      <c r="B1" s="53" t="s">
        <v>212</v>
      </c>
      <c r="C1" s="45"/>
      <c r="D1" s="45"/>
      <c r="E1" s="45"/>
      <c r="F1" s="45"/>
    </row>
    <row r="2" spans="1:13" x14ac:dyDescent="0.35">
      <c r="A2" s="44"/>
      <c r="C2" s="44"/>
      <c r="D2" s="44"/>
      <c r="E2" s="44"/>
      <c r="F2" s="44"/>
    </row>
    <row r="3" spans="1:13" x14ac:dyDescent="0.35">
      <c r="A3" s="44"/>
      <c r="B3" s="44"/>
      <c r="C3" s="44"/>
      <c r="D3" s="44"/>
      <c r="E3" s="44"/>
      <c r="F3" s="44"/>
    </row>
    <row r="4" spans="1:13" x14ac:dyDescent="0.35">
      <c r="A4" s="47" t="s">
        <v>170</v>
      </c>
      <c r="B4" s="47" t="s">
        <v>171</v>
      </c>
      <c r="C4" s="47" t="s">
        <v>172</v>
      </c>
      <c r="D4" s="47" t="s">
        <v>145</v>
      </c>
      <c r="E4" s="47" t="s">
        <v>173</v>
      </c>
      <c r="F4" s="47" t="s">
        <v>174</v>
      </c>
    </row>
    <row r="5" spans="1:13" x14ac:dyDescent="0.35">
      <c r="A5" s="46" t="s">
        <v>175</v>
      </c>
      <c r="B5" s="46" t="s">
        <v>176</v>
      </c>
      <c r="C5" s="46" t="s">
        <v>157</v>
      </c>
      <c r="D5" s="46" t="s">
        <v>177</v>
      </c>
      <c r="E5" s="46">
        <v>150</v>
      </c>
      <c r="F5" s="46" t="s">
        <v>178</v>
      </c>
    </row>
    <row r="6" spans="1:13" x14ac:dyDescent="0.35">
      <c r="A6" s="46" t="s">
        <v>179</v>
      </c>
      <c r="B6" s="46" t="s">
        <v>180</v>
      </c>
      <c r="C6" s="46" t="s">
        <v>181</v>
      </c>
      <c r="D6" s="46" t="s">
        <v>182</v>
      </c>
      <c r="E6" s="46">
        <v>200</v>
      </c>
      <c r="F6" s="46" t="s">
        <v>183</v>
      </c>
    </row>
    <row r="7" spans="1:13" x14ac:dyDescent="0.35">
      <c r="A7" s="46" t="s">
        <v>184</v>
      </c>
      <c r="B7" s="46" t="s">
        <v>185</v>
      </c>
      <c r="C7" s="46" t="s">
        <v>157</v>
      </c>
      <c r="D7" s="46" t="s">
        <v>186</v>
      </c>
      <c r="E7" s="46">
        <v>100</v>
      </c>
      <c r="F7" s="46" t="s">
        <v>187</v>
      </c>
    </row>
    <row r="8" spans="1:13" x14ac:dyDescent="0.35">
      <c r="A8" s="46" t="s">
        <v>188</v>
      </c>
      <c r="B8" s="46" t="s">
        <v>189</v>
      </c>
      <c r="C8" s="46" t="s">
        <v>159</v>
      </c>
      <c r="D8" s="46" t="s">
        <v>190</v>
      </c>
      <c r="E8" s="46">
        <v>250</v>
      </c>
      <c r="F8" s="46" t="s">
        <v>191</v>
      </c>
    </row>
    <row r="9" spans="1:13" x14ac:dyDescent="0.35">
      <c r="A9" s="46" t="s">
        <v>192</v>
      </c>
      <c r="B9" s="46" t="s">
        <v>176</v>
      </c>
      <c r="C9" s="46" t="s">
        <v>181</v>
      </c>
      <c r="D9" s="46" t="s">
        <v>177</v>
      </c>
      <c r="E9" s="46">
        <v>300</v>
      </c>
      <c r="F9" s="46" t="s">
        <v>193</v>
      </c>
      <c r="H9" s="48" t="s">
        <v>203</v>
      </c>
      <c r="I9" s="48" t="s">
        <v>200</v>
      </c>
    </row>
    <row r="10" spans="1:13" x14ac:dyDescent="0.35">
      <c r="A10" s="46" t="s">
        <v>194</v>
      </c>
      <c r="B10" s="46" t="s">
        <v>180</v>
      </c>
      <c r="C10" s="46" t="s">
        <v>159</v>
      </c>
      <c r="D10" s="46" t="s">
        <v>182</v>
      </c>
      <c r="E10" s="46">
        <v>180</v>
      </c>
      <c r="F10" s="46" t="s">
        <v>195</v>
      </c>
      <c r="H10" s="48" t="s">
        <v>202</v>
      </c>
      <c r="I10" s="46" t="s">
        <v>185</v>
      </c>
      <c r="J10" s="46" t="s">
        <v>176</v>
      </c>
      <c r="K10" s="46" t="s">
        <v>180</v>
      </c>
      <c r="L10" s="46" t="s">
        <v>189</v>
      </c>
      <c r="M10" s="46" t="s">
        <v>201</v>
      </c>
    </row>
    <row r="11" spans="1:13" x14ac:dyDescent="0.35">
      <c r="A11" s="46" t="s">
        <v>196</v>
      </c>
      <c r="B11" s="46" t="s">
        <v>185</v>
      </c>
      <c r="C11" s="46" t="s">
        <v>157</v>
      </c>
      <c r="D11" s="46" t="s">
        <v>186</v>
      </c>
      <c r="E11" s="46">
        <v>220</v>
      </c>
      <c r="F11" s="46" t="s">
        <v>197</v>
      </c>
      <c r="H11" s="49" t="s">
        <v>177</v>
      </c>
      <c r="I11" s="50"/>
      <c r="J11" s="50">
        <v>450</v>
      </c>
      <c r="K11" s="50"/>
      <c r="L11" s="50"/>
      <c r="M11" s="50">
        <v>450</v>
      </c>
    </row>
    <row r="12" spans="1:13" x14ac:dyDescent="0.35">
      <c r="A12" s="46" t="s">
        <v>198</v>
      </c>
      <c r="B12" s="46" t="s">
        <v>189</v>
      </c>
      <c r="C12" s="46" t="s">
        <v>181</v>
      </c>
      <c r="D12" s="46" t="s">
        <v>190</v>
      </c>
      <c r="E12" s="46">
        <v>190</v>
      </c>
      <c r="F12" s="46" t="s">
        <v>199</v>
      </c>
      <c r="H12" s="49" t="s">
        <v>182</v>
      </c>
      <c r="I12" s="50"/>
      <c r="J12" s="50"/>
      <c r="K12" s="50">
        <v>380</v>
      </c>
      <c r="L12" s="50"/>
      <c r="M12" s="50">
        <v>380</v>
      </c>
    </row>
    <row r="13" spans="1:13" x14ac:dyDescent="0.35">
      <c r="H13" s="49" t="s">
        <v>186</v>
      </c>
      <c r="I13" s="50">
        <v>320</v>
      </c>
      <c r="J13" s="50"/>
      <c r="K13" s="50"/>
      <c r="L13" s="50"/>
      <c r="M13" s="50">
        <v>320</v>
      </c>
    </row>
    <row r="14" spans="1:13" x14ac:dyDescent="0.35">
      <c r="H14" s="49" t="s">
        <v>190</v>
      </c>
      <c r="I14" s="50"/>
      <c r="J14" s="50"/>
      <c r="K14" s="50"/>
      <c r="L14" s="50">
        <v>440</v>
      </c>
      <c r="M14" s="50">
        <v>440</v>
      </c>
    </row>
    <row r="15" spans="1:13" x14ac:dyDescent="0.35">
      <c r="H15" s="49" t="s">
        <v>201</v>
      </c>
      <c r="I15" s="50">
        <v>320</v>
      </c>
      <c r="J15" s="50">
        <v>450</v>
      </c>
      <c r="K15" s="50">
        <v>380</v>
      </c>
      <c r="L15" s="50">
        <v>440</v>
      </c>
      <c r="M15" s="50">
        <v>1590</v>
      </c>
    </row>
    <row r="19" spans="1:13" x14ac:dyDescent="0.35">
      <c r="B19" s="53" t="s">
        <v>213</v>
      </c>
    </row>
    <row r="21" spans="1:13" x14ac:dyDescent="0.35">
      <c r="A21" s="47" t="s">
        <v>170</v>
      </c>
      <c r="B21" s="47" t="s">
        <v>171</v>
      </c>
      <c r="C21" s="47" t="s">
        <v>172</v>
      </c>
      <c r="D21" s="47" t="s">
        <v>145</v>
      </c>
      <c r="E21" s="47" t="s">
        <v>173</v>
      </c>
      <c r="F21" s="47" t="s">
        <v>174</v>
      </c>
    </row>
    <row r="22" spans="1:13" x14ac:dyDescent="0.35">
      <c r="A22" s="46" t="s">
        <v>175</v>
      </c>
      <c r="B22" s="46" t="s">
        <v>176</v>
      </c>
      <c r="C22" s="46" t="s">
        <v>157</v>
      </c>
      <c r="D22" s="46" t="s">
        <v>177</v>
      </c>
      <c r="E22" s="46">
        <v>150</v>
      </c>
      <c r="F22" s="51">
        <v>4500</v>
      </c>
    </row>
    <row r="23" spans="1:13" x14ac:dyDescent="0.35">
      <c r="A23" s="46" t="s">
        <v>179</v>
      </c>
      <c r="B23" s="46" t="s">
        <v>180</v>
      </c>
      <c r="C23" s="46" t="s">
        <v>181</v>
      </c>
      <c r="D23" s="46" t="s">
        <v>182</v>
      </c>
      <c r="E23" s="46">
        <v>200</v>
      </c>
      <c r="F23" s="51">
        <v>6000</v>
      </c>
      <c r="H23" s="48" t="s">
        <v>203</v>
      </c>
      <c r="I23" s="48" t="s">
        <v>200</v>
      </c>
    </row>
    <row r="24" spans="1:13" x14ac:dyDescent="0.35">
      <c r="A24" s="46" t="s">
        <v>184</v>
      </c>
      <c r="B24" s="46" t="s">
        <v>185</v>
      </c>
      <c r="C24" s="46" t="s">
        <v>157</v>
      </c>
      <c r="D24" s="46" t="s">
        <v>186</v>
      </c>
      <c r="E24" s="46">
        <v>100</v>
      </c>
      <c r="F24" s="51">
        <v>3000</v>
      </c>
      <c r="H24" s="48" t="s">
        <v>202</v>
      </c>
      <c r="I24" s="46" t="s">
        <v>185</v>
      </c>
      <c r="J24" s="46" t="s">
        <v>176</v>
      </c>
      <c r="K24" s="46" t="s">
        <v>180</v>
      </c>
      <c r="L24" s="46" t="s">
        <v>189</v>
      </c>
      <c r="M24" s="46" t="s">
        <v>201</v>
      </c>
    </row>
    <row r="25" spans="1:13" x14ac:dyDescent="0.35">
      <c r="A25" s="46" t="s">
        <v>188</v>
      </c>
      <c r="B25" s="46" t="s">
        <v>189</v>
      </c>
      <c r="C25" s="46" t="s">
        <v>159</v>
      </c>
      <c r="D25" s="46" t="s">
        <v>190</v>
      </c>
      <c r="E25" s="46">
        <v>250</v>
      </c>
      <c r="F25" s="51">
        <v>7500</v>
      </c>
      <c r="H25" s="49" t="s">
        <v>177</v>
      </c>
      <c r="I25" s="50"/>
      <c r="J25" s="50">
        <v>450</v>
      </c>
      <c r="K25" s="50"/>
      <c r="L25" s="50"/>
      <c r="M25" s="50">
        <v>450</v>
      </c>
    </row>
    <row r="26" spans="1:13" x14ac:dyDescent="0.35">
      <c r="A26" s="46" t="s">
        <v>192</v>
      </c>
      <c r="B26" s="46" t="s">
        <v>176</v>
      </c>
      <c r="C26" s="46" t="s">
        <v>181</v>
      </c>
      <c r="D26" s="46" t="s">
        <v>177</v>
      </c>
      <c r="E26" s="46">
        <v>300</v>
      </c>
      <c r="F26" s="51">
        <v>9000</v>
      </c>
      <c r="H26" s="49" t="s">
        <v>182</v>
      </c>
      <c r="I26" s="50"/>
      <c r="J26" s="50"/>
      <c r="K26" s="50">
        <v>380</v>
      </c>
      <c r="L26" s="50"/>
      <c r="M26" s="50">
        <v>380</v>
      </c>
    </row>
    <row r="27" spans="1:13" x14ac:dyDescent="0.35">
      <c r="A27" s="46" t="s">
        <v>194</v>
      </c>
      <c r="B27" s="46" t="s">
        <v>180</v>
      </c>
      <c r="C27" s="46" t="s">
        <v>159</v>
      </c>
      <c r="D27" s="46" t="s">
        <v>182</v>
      </c>
      <c r="E27" s="46">
        <v>180</v>
      </c>
      <c r="F27" s="51">
        <v>5400</v>
      </c>
      <c r="H27" s="49" t="s">
        <v>186</v>
      </c>
      <c r="I27" s="50">
        <v>320</v>
      </c>
      <c r="J27" s="50"/>
      <c r="K27" s="50"/>
      <c r="L27" s="50"/>
      <c r="M27" s="50">
        <v>320</v>
      </c>
    </row>
    <row r="28" spans="1:13" x14ac:dyDescent="0.35">
      <c r="A28" s="46" t="s">
        <v>196</v>
      </c>
      <c r="B28" s="46" t="s">
        <v>185</v>
      </c>
      <c r="C28" s="46" t="s">
        <v>157</v>
      </c>
      <c r="D28" s="46" t="s">
        <v>186</v>
      </c>
      <c r="E28" s="46">
        <v>220</v>
      </c>
      <c r="F28" s="51">
        <v>6600</v>
      </c>
      <c r="H28" s="49" t="s">
        <v>190</v>
      </c>
      <c r="I28" s="50"/>
      <c r="J28" s="50"/>
      <c r="K28" s="50"/>
      <c r="L28" s="50">
        <v>440</v>
      </c>
      <c r="M28" s="50">
        <v>440</v>
      </c>
    </row>
    <row r="29" spans="1:13" x14ac:dyDescent="0.35">
      <c r="A29" s="46" t="s">
        <v>198</v>
      </c>
      <c r="B29" s="46" t="s">
        <v>189</v>
      </c>
      <c r="C29" s="46" t="s">
        <v>181</v>
      </c>
      <c r="D29" s="46" t="s">
        <v>190</v>
      </c>
      <c r="E29" s="46">
        <v>190</v>
      </c>
      <c r="F29" s="51">
        <v>5700</v>
      </c>
      <c r="H29" s="49" t="s">
        <v>201</v>
      </c>
      <c r="I29" s="50">
        <v>320</v>
      </c>
      <c r="J29" s="50">
        <v>450</v>
      </c>
      <c r="K29" s="50">
        <v>380</v>
      </c>
      <c r="L29" s="50">
        <v>440</v>
      </c>
      <c r="M29" s="50">
        <v>1590</v>
      </c>
    </row>
    <row r="32" spans="1:13" x14ac:dyDescent="0.35">
      <c r="D32" s="46"/>
      <c r="E32" s="46"/>
      <c r="F32" s="46"/>
    </row>
    <row r="34" spans="1:14" x14ac:dyDescent="0.35">
      <c r="E34" s="48" t="s">
        <v>202</v>
      </c>
      <c r="F34" t="s">
        <v>204</v>
      </c>
    </row>
    <row r="35" spans="1:14" x14ac:dyDescent="0.35">
      <c r="E35" s="49" t="s">
        <v>185</v>
      </c>
      <c r="F35" s="50" t="e">
        <v>#DIV/0!</v>
      </c>
    </row>
    <row r="36" spans="1:14" x14ac:dyDescent="0.35">
      <c r="E36" s="49" t="s">
        <v>176</v>
      </c>
      <c r="F36" s="50" t="e">
        <v>#DIV/0!</v>
      </c>
    </row>
    <row r="37" spans="1:14" x14ac:dyDescent="0.35">
      <c r="E37" s="49" t="s">
        <v>180</v>
      </c>
      <c r="F37" s="50" t="e">
        <v>#DIV/0!</v>
      </c>
    </row>
    <row r="38" spans="1:14" x14ac:dyDescent="0.35">
      <c r="E38" s="49" t="s">
        <v>189</v>
      </c>
      <c r="F38" s="50" t="e">
        <v>#DIV/0!</v>
      </c>
    </row>
    <row r="39" spans="1:14" x14ac:dyDescent="0.35">
      <c r="E39" s="49" t="s">
        <v>201</v>
      </c>
      <c r="F39" s="50" t="e">
        <v>#DIV/0!</v>
      </c>
    </row>
    <row r="42" spans="1:14" x14ac:dyDescent="0.35">
      <c r="A42" s="47" t="s">
        <v>170</v>
      </c>
      <c r="B42" s="47" t="s">
        <v>171</v>
      </c>
      <c r="C42" s="47" t="s">
        <v>172</v>
      </c>
      <c r="D42" s="47" t="s">
        <v>145</v>
      </c>
      <c r="E42" s="47" t="s">
        <v>173</v>
      </c>
      <c r="F42" s="47" t="s">
        <v>174</v>
      </c>
      <c r="J42" s="48" t="s">
        <v>202</v>
      </c>
      <c r="K42" s="46" t="s">
        <v>204</v>
      </c>
      <c r="L42" s="46" t="s">
        <v>205</v>
      </c>
      <c r="M42" s="46" t="s">
        <v>206</v>
      </c>
      <c r="N42" s="46" t="s">
        <v>207</v>
      </c>
    </row>
    <row r="43" spans="1:14" x14ac:dyDescent="0.35">
      <c r="A43" s="46" t="s">
        <v>175</v>
      </c>
      <c r="B43" s="46" t="s">
        <v>176</v>
      </c>
      <c r="C43" s="46" t="s">
        <v>157</v>
      </c>
      <c r="D43" s="46" t="s">
        <v>177</v>
      </c>
      <c r="E43" s="46">
        <v>150</v>
      </c>
      <c r="F43" s="51">
        <v>4500</v>
      </c>
      <c r="J43" s="49" t="s">
        <v>185</v>
      </c>
      <c r="K43" s="50">
        <v>4800</v>
      </c>
      <c r="L43" s="50">
        <v>9600</v>
      </c>
      <c r="M43" s="50">
        <v>3000</v>
      </c>
      <c r="N43" s="50">
        <v>6600</v>
      </c>
    </row>
    <row r="44" spans="1:14" x14ac:dyDescent="0.35">
      <c r="A44" s="46" t="s">
        <v>179</v>
      </c>
      <c r="B44" s="46" t="s">
        <v>180</v>
      </c>
      <c r="C44" s="46" t="s">
        <v>181</v>
      </c>
      <c r="D44" s="46" t="s">
        <v>182</v>
      </c>
      <c r="E44" s="46">
        <v>200</v>
      </c>
      <c r="F44" s="51">
        <v>6000</v>
      </c>
      <c r="J44" s="49" t="s">
        <v>176</v>
      </c>
      <c r="K44" s="50">
        <v>6750</v>
      </c>
      <c r="L44" s="50">
        <v>13500</v>
      </c>
      <c r="M44" s="50">
        <v>4500</v>
      </c>
      <c r="N44" s="50">
        <v>9000</v>
      </c>
    </row>
    <row r="45" spans="1:14" x14ac:dyDescent="0.35">
      <c r="A45" s="46" t="s">
        <v>184</v>
      </c>
      <c r="B45" s="46" t="s">
        <v>185</v>
      </c>
      <c r="C45" s="46" t="s">
        <v>157</v>
      </c>
      <c r="D45" s="46" t="s">
        <v>186</v>
      </c>
      <c r="E45" s="46">
        <v>100</v>
      </c>
      <c r="F45" s="51">
        <v>3000</v>
      </c>
      <c r="J45" s="49" t="s">
        <v>180</v>
      </c>
      <c r="K45" s="50">
        <v>5700</v>
      </c>
      <c r="L45" s="50">
        <v>11400</v>
      </c>
      <c r="M45" s="50">
        <v>5400</v>
      </c>
      <c r="N45" s="50">
        <v>6000</v>
      </c>
    </row>
    <row r="46" spans="1:14" x14ac:dyDescent="0.35">
      <c r="A46" s="46" t="s">
        <v>188</v>
      </c>
      <c r="B46" s="46" t="s">
        <v>189</v>
      </c>
      <c r="C46" s="46" t="s">
        <v>159</v>
      </c>
      <c r="D46" s="46" t="s">
        <v>190</v>
      </c>
      <c r="E46" s="46">
        <v>250</v>
      </c>
      <c r="F46" s="51">
        <v>7500</v>
      </c>
      <c r="J46" s="49" t="s">
        <v>189</v>
      </c>
      <c r="K46" s="50">
        <v>6600</v>
      </c>
      <c r="L46" s="50">
        <v>13200</v>
      </c>
      <c r="M46" s="50">
        <v>5700</v>
      </c>
      <c r="N46" s="50">
        <v>7500</v>
      </c>
    </row>
    <row r="47" spans="1:14" x14ac:dyDescent="0.35">
      <c r="A47" s="46" t="s">
        <v>192</v>
      </c>
      <c r="B47" s="46" t="s">
        <v>176</v>
      </c>
      <c r="C47" s="46" t="s">
        <v>181</v>
      </c>
      <c r="D47" s="46" t="s">
        <v>177</v>
      </c>
      <c r="E47" s="46">
        <v>300</v>
      </c>
      <c r="F47" s="51">
        <v>9000</v>
      </c>
      <c r="J47" s="49" t="s">
        <v>201</v>
      </c>
      <c r="K47" s="50">
        <v>5962.5</v>
      </c>
      <c r="L47" s="50">
        <v>47700</v>
      </c>
      <c r="M47" s="50">
        <v>3000</v>
      </c>
      <c r="N47" s="50">
        <v>9000</v>
      </c>
    </row>
    <row r="48" spans="1:14" x14ac:dyDescent="0.35">
      <c r="A48" s="46" t="s">
        <v>194</v>
      </c>
      <c r="B48" s="46" t="s">
        <v>180</v>
      </c>
      <c r="C48" s="46" t="s">
        <v>159</v>
      </c>
      <c r="D48" s="46" t="s">
        <v>182</v>
      </c>
      <c r="E48" s="46">
        <v>180</v>
      </c>
      <c r="F48" s="51">
        <v>5400</v>
      </c>
    </row>
    <row r="49" spans="1:12" x14ac:dyDescent="0.35">
      <c r="A49" s="46" t="s">
        <v>196</v>
      </c>
      <c r="B49" s="46" t="s">
        <v>185</v>
      </c>
      <c r="C49" s="46" t="s">
        <v>157</v>
      </c>
      <c r="D49" s="46" t="s">
        <v>186</v>
      </c>
      <c r="E49" s="46">
        <v>220</v>
      </c>
      <c r="F49" s="51">
        <v>6600</v>
      </c>
    </row>
    <row r="50" spans="1:12" x14ac:dyDescent="0.35">
      <c r="A50" s="46" t="s">
        <v>198</v>
      </c>
      <c r="B50" s="46" t="s">
        <v>189</v>
      </c>
      <c r="C50" s="46" t="s">
        <v>181</v>
      </c>
      <c r="D50" s="46" t="s">
        <v>190</v>
      </c>
      <c r="E50" s="46">
        <v>190</v>
      </c>
      <c r="F50" s="51">
        <v>5700</v>
      </c>
    </row>
    <row r="52" spans="1:12" x14ac:dyDescent="0.35">
      <c r="C52" s="53" t="s">
        <v>214</v>
      </c>
    </row>
    <row r="54" spans="1:12" x14ac:dyDescent="0.35">
      <c r="B54" s="54" t="s">
        <v>209</v>
      </c>
      <c r="C54" s="47" t="s">
        <v>172</v>
      </c>
      <c r="D54" s="47" t="s">
        <v>145</v>
      </c>
      <c r="E54" s="47" t="s">
        <v>144</v>
      </c>
      <c r="F54" s="47" t="s">
        <v>208</v>
      </c>
      <c r="I54" s="55" t="s">
        <v>209</v>
      </c>
      <c r="J54" s="55" t="s">
        <v>172</v>
      </c>
      <c r="K54" s="1" t="s">
        <v>210</v>
      </c>
      <c r="L54" s="1" t="s">
        <v>211</v>
      </c>
    </row>
    <row r="55" spans="1:12" x14ac:dyDescent="0.35">
      <c r="B55" s="1">
        <v>2021</v>
      </c>
      <c r="C55" s="1" t="s">
        <v>157</v>
      </c>
      <c r="D55" s="1" t="s">
        <v>177</v>
      </c>
      <c r="E55" s="1">
        <v>150</v>
      </c>
      <c r="F55" s="52">
        <v>4500</v>
      </c>
      <c r="I55" s="1">
        <v>2021</v>
      </c>
      <c r="J55" s="1" t="s">
        <v>157</v>
      </c>
      <c r="K55" s="56">
        <v>250</v>
      </c>
      <c r="L55" s="56">
        <v>7500</v>
      </c>
    </row>
    <row r="56" spans="1:12" x14ac:dyDescent="0.35">
      <c r="B56" s="1">
        <v>2022</v>
      </c>
      <c r="C56" s="1" t="s">
        <v>181</v>
      </c>
      <c r="D56" s="1" t="s">
        <v>182</v>
      </c>
      <c r="E56" s="1">
        <v>200</v>
      </c>
      <c r="F56" s="52">
        <v>6000</v>
      </c>
      <c r="I56" s="1">
        <v>2022</v>
      </c>
      <c r="J56" s="1" t="s">
        <v>181</v>
      </c>
      <c r="K56" s="56">
        <v>200</v>
      </c>
      <c r="L56" s="56">
        <v>6000</v>
      </c>
    </row>
    <row r="57" spans="1:12" x14ac:dyDescent="0.35">
      <c r="B57" s="1">
        <v>2021</v>
      </c>
      <c r="C57" s="1" t="s">
        <v>157</v>
      </c>
      <c r="D57" s="1" t="s">
        <v>186</v>
      </c>
      <c r="E57" s="1">
        <v>100</v>
      </c>
      <c r="F57" s="52">
        <v>3000</v>
      </c>
      <c r="I57" s="1"/>
      <c r="J57" s="1" t="s">
        <v>159</v>
      </c>
      <c r="K57" s="56">
        <v>250</v>
      </c>
      <c r="L57" s="56">
        <v>7500</v>
      </c>
    </row>
    <row r="58" spans="1:12" x14ac:dyDescent="0.35">
      <c r="B58" s="1">
        <v>2022</v>
      </c>
      <c r="C58" s="1" t="s">
        <v>159</v>
      </c>
      <c r="D58" s="1" t="s">
        <v>190</v>
      </c>
      <c r="E58" s="1">
        <v>250</v>
      </c>
      <c r="F58" s="52">
        <v>7500</v>
      </c>
      <c r="I58" s="1">
        <v>2023</v>
      </c>
      <c r="J58" s="1" t="s">
        <v>157</v>
      </c>
      <c r="K58" s="56">
        <v>220</v>
      </c>
      <c r="L58" s="56">
        <v>6600</v>
      </c>
    </row>
    <row r="59" spans="1:12" x14ac:dyDescent="0.35">
      <c r="B59" s="1">
        <v>2023</v>
      </c>
      <c r="C59" s="1" t="s">
        <v>181</v>
      </c>
      <c r="D59" s="1" t="s">
        <v>177</v>
      </c>
      <c r="E59" s="1">
        <v>300</v>
      </c>
      <c r="F59" s="52">
        <v>9000</v>
      </c>
      <c r="I59" s="1"/>
      <c r="J59" s="1" t="s">
        <v>181</v>
      </c>
      <c r="K59" s="56">
        <v>300</v>
      </c>
      <c r="L59" s="56">
        <v>9000</v>
      </c>
    </row>
    <row r="60" spans="1:12" x14ac:dyDescent="0.35">
      <c r="B60" s="1">
        <v>2024</v>
      </c>
      <c r="C60" s="1" t="s">
        <v>159</v>
      </c>
      <c r="D60" s="1" t="s">
        <v>182</v>
      </c>
      <c r="E60" s="1">
        <v>180</v>
      </c>
      <c r="F60" s="52">
        <v>5400</v>
      </c>
      <c r="I60" s="1">
        <v>2024</v>
      </c>
      <c r="J60" s="1" t="s">
        <v>181</v>
      </c>
      <c r="K60" s="56">
        <v>190</v>
      </c>
      <c r="L60" s="56">
        <v>5700</v>
      </c>
    </row>
    <row r="61" spans="1:12" x14ac:dyDescent="0.35">
      <c r="B61" s="1">
        <v>2023</v>
      </c>
      <c r="C61" s="1" t="s">
        <v>157</v>
      </c>
      <c r="D61" s="1" t="s">
        <v>186</v>
      </c>
      <c r="E61" s="1">
        <v>220</v>
      </c>
      <c r="F61" s="52">
        <v>6600</v>
      </c>
      <c r="I61" s="1"/>
      <c r="J61" s="1" t="s">
        <v>159</v>
      </c>
      <c r="K61" s="56">
        <v>180</v>
      </c>
      <c r="L61" s="56">
        <v>5400</v>
      </c>
    </row>
    <row r="62" spans="1:12" x14ac:dyDescent="0.35">
      <c r="B62" s="1">
        <v>2024</v>
      </c>
      <c r="C62" s="1" t="s">
        <v>181</v>
      </c>
      <c r="D62" s="1" t="s">
        <v>190</v>
      </c>
      <c r="E62" s="1">
        <v>190</v>
      </c>
      <c r="F62" s="52">
        <v>5700</v>
      </c>
    </row>
    <row r="65" spans="2:22" x14ac:dyDescent="0.35">
      <c r="B65" s="57" t="s">
        <v>215</v>
      </c>
      <c r="C65" s="57" t="s">
        <v>88</v>
      </c>
      <c r="D65" s="57" t="s">
        <v>216</v>
      </c>
      <c r="E65" s="57" t="s">
        <v>217</v>
      </c>
      <c r="F65" s="57" t="s">
        <v>208</v>
      </c>
      <c r="I65" s="48" t="s">
        <v>15</v>
      </c>
      <c r="J65" s="48" t="s">
        <v>200</v>
      </c>
    </row>
    <row r="66" spans="2:22" x14ac:dyDescent="0.35">
      <c r="B66" s="1" t="s">
        <v>176</v>
      </c>
      <c r="C66" s="1" t="s">
        <v>218</v>
      </c>
      <c r="D66" s="1">
        <v>10</v>
      </c>
      <c r="E66" s="1">
        <v>1000</v>
      </c>
      <c r="F66" s="1">
        <v>700</v>
      </c>
      <c r="I66" s="48" t="s">
        <v>202</v>
      </c>
      <c r="J66" s="46" t="s">
        <v>68</v>
      </c>
      <c r="K66" s="46" t="s">
        <v>69</v>
      </c>
      <c r="L66" s="46" t="s">
        <v>70</v>
      </c>
      <c r="M66" s="46" t="s">
        <v>72</v>
      </c>
      <c r="N66" s="46" t="s">
        <v>73</v>
      </c>
      <c r="O66" s="46" t="s">
        <v>74</v>
      </c>
      <c r="P66" s="46" t="s">
        <v>219</v>
      </c>
      <c r="Q66" s="46" t="s">
        <v>222</v>
      </c>
      <c r="R66" s="46" t="s">
        <v>221</v>
      </c>
      <c r="S66" s="46" t="s">
        <v>220</v>
      </c>
      <c r="T66" s="46" t="s">
        <v>223</v>
      </c>
      <c r="U66" s="46" t="s">
        <v>218</v>
      </c>
      <c r="V66" s="46" t="s">
        <v>201</v>
      </c>
    </row>
    <row r="67" spans="2:22" x14ac:dyDescent="0.35">
      <c r="B67" s="1" t="s">
        <v>180</v>
      </c>
      <c r="C67" s="1" t="s">
        <v>69</v>
      </c>
      <c r="D67" s="1">
        <v>3</v>
      </c>
      <c r="E67" s="1">
        <v>1222</v>
      </c>
      <c r="F67" s="1">
        <v>599</v>
      </c>
      <c r="I67" s="49" t="s">
        <v>185</v>
      </c>
      <c r="J67" s="50">
        <v>1990</v>
      </c>
      <c r="K67" s="50"/>
      <c r="L67" s="50"/>
      <c r="M67" s="50"/>
      <c r="N67" s="50"/>
      <c r="O67" s="50"/>
      <c r="P67" s="50">
        <v>699</v>
      </c>
      <c r="Q67" s="50"/>
      <c r="R67" s="50"/>
      <c r="S67" s="50"/>
      <c r="T67" s="50"/>
      <c r="U67" s="50"/>
      <c r="V67" s="50">
        <v>2689</v>
      </c>
    </row>
    <row r="68" spans="2:22" x14ac:dyDescent="0.35">
      <c r="B68" s="1" t="s">
        <v>15</v>
      </c>
      <c r="C68" s="1" t="s">
        <v>68</v>
      </c>
      <c r="D68" s="1">
        <v>32</v>
      </c>
      <c r="E68" s="1">
        <v>1990</v>
      </c>
      <c r="F68" s="1">
        <v>2188</v>
      </c>
      <c r="I68" s="49" t="s">
        <v>176</v>
      </c>
      <c r="J68" s="50"/>
      <c r="K68" s="50"/>
      <c r="L68" s="50"/>
      <c r="M68" s="50"/>
      <c r="N68" s="50"/>
      <c r="O68" s="50">
        <v>1200</v>
      </c>
      <c r="P68" s="50"/>
      <c r="Q68" s="50">
        <v>700</v>
      </c>
      <c r="R68" s="50"/>
      <c r="S68" s="50">
        <v>500</v>
      </c>
      <c r="T68" s="50"/>
      <c r="U68" s="50">
        <v>1000</v>
      </c>
      <c r="V68" s="50">
        <v>3400</v>
      </c>
    </row>
    <row r="69" spans="2:22" x14ac:dyDescent="0.35">
      <c r="B69" s="1" t="s">
        <v>189</v>
      </c>
      <c r="C69" s="1" t="s">
        <v>73</v>
      </c>
      <c r="D69" s="1">
        <v>34</v>
      </c>
      <c r="E69" s="1">
        <v>1500</v>
      </c>
      <c r="F69" s="1">
        <v>2400</v>
      </c>
      <c r="I69" s="49" t="s">
        <v>180</v>
      </c>
      <c r="J69" s="50"/>
      <c r="K69" s="50">
        <v>1222</v>
      </c>
      <c r="L69" s="50">
        <v>1100</v>
      </c>
      <c r="M69" s="50"/>
      <c r="N69" s="50"/>
      <c r="O69" s="50"/>
      <c r="P69" s="50"/>
      <c r="Q69" s="50"/>
      <c r="R69" s="50">
        <v>466</v>
      </c>
      <c r="S69" s="50"/>
      <c r="T69" s="50">
        <v>533</v>
      </c>
      <c r="U69" s="50"/>
      <c r="V69" s="50">
        <v>3321</v>
      </c>
    </row>
    <row r="70" spans="2:22" x14ac:dyDescent="0.35">
      <c r="B70" s="1" t="s">
        <v>176</v>
      </c>
      <c r="C70" s="1" t="s">
        <v>74</v>
      </c>
      <c r="D70" s="1">
        <v>12</v>
      </c>
      <c r="E70" s="1">
        <v>1200</v>
      </c>
      <c r="F70" s="1">
        <v>2100</v>
      </c>
      <c r="I70" s="49" t="s">
        <v>189</v>
      </c>
      <c r="J70" s="50"/>
      <c r="K70" s="50"/>
      <c r="L70" s="50"/>
      <c r="M70" s="50">
        <v>400</v>
      </c>
      <c r="N70" s="50">
        <v>1500</v>
      </c>
      <c r="O70" s="50"/>
      <c r="P70" s="50"/>
      <c r="Q70" s="50"/>
      <c r="R70" s="50"/>
      <c r="S70" s="50"/>
      <c r="T70" s="50"/>
      <c r="U70" s="50"/>
      <c r="V70" s="50">
        <v>1900</v>
      </c>
    </row>
    <row r="71" spans="2:22" x14ac:dyDescent="0.35">
      <c r="B71" s="1" t="s">
        <v>180</v>
      </c>
      <c r="C71" s="1" t="s">
        <v>70</v>
      </c>
      <c r="D71" s="1">
        <v>13</v>
      </c>
      <c r="E71" s="1">
        <v>1100</v>
      </c>
      <c r="F71" s="1">
        <v>1500</v>
      </c>
      <c r="I71" s="49" t="s">
        <v>201</v>
      </c>
      <c r="J71" s="50">
        <v>1990</v>
      </c>
      <c r="K71" s="50">
        <v>1222</v>
      </c>
      <c r="L71" s="50">
        <v>1100</v>
      </c>
      <c r="M71" s="50">
        <v>400</v>
      </c>
      <c r="N71" s="50">
        <v>1500</v>
      </c>
      <c r="O71" s="50">
        <v>1200</v>
      </c>
      <c r="P71" s="50">
        <v>699</v>
      </c>
      <c r="Q71" s="50">
        <v>700</v>
      </c>
      <c r="R71" s="50">
        <v>466</v>
      </c>
      <c r="S71" s="50">
        <v>500</v>
      </c>
      <c r="T71" s="50">
        <v>533</v>
      </c>
      <c r="U71" s="50">
        <v>1000</v>
      </c>
      <c r="V71" s="50">
        <v>11310</v>
      </c>
    </row>
    <row r="72" spans="2:22" x14ac:dyDescent="0.35">
      <c r="B72" s="1" t="s">
        <v>185</v>
      </c>
      <c r="C72" s="1" t="s">
        <v>219</v>
      </c>
      <c r="D72" s="1">
        <v>24</v>
      </c>
      <c r="E72" s="1">
        <v>699</v>
      </c>
      <c r="F72" s="1">
        <v>1400</v>
      </c>
    </row>
    <row r="73" spans="2:22" x14ac:dyDescent="0.35">
      <c r="B73" s="1" t="s">
        <v>189</v>
      </c>
      <c r="C73" s="1" t="s">
        <v>72</v>
      </c>
      <c r="D73" s="1">
        <v>18</v>
      </c>
      <c r="E73" s="1">
        <v>400</v>
      </c>
      <c r="F73" s="1">
        <v>1800</v>
      </c>
    </row>
    <row r="74" spans="2:22" x14ac:dyDescent="0.35">
      <c r="B74" s="1" t="s">
        <v>176</v>
      </c>
      <c r="C74" s="1" t="s">
        <v>220</v>
      </c>
      <c r="D74" s="1">
        <v>16</v>
      </c>
      <c r="E74" s="1">
        <v>500</v>
      </c>
      <c r="F74" s="1">
        <v>2544</v>
      </c>
    </row>
    <row r="75" spans="2:22" x14ac:dyDescent="0.35">
      <c r="B75" s="1" t="s">
        <v>180</v>
      </c>
      <c r="C75" s="1" t="s">
        <v>221</v>
      </c>
      <c r="D75" s="1">
        <v>17</v>
      </c>
      <c r="E75" s="1">
        <v>466</v>
      </c>
      <c r="F75" s="1">
        <v>1748</v>
      </c>
    </row>
    <row r="76" spans="2:22" x14ac:dyDescent="0.35">
      <c r="B76" s="1" t="s">
        <v>176</v>
      </c>
      <c r="C76" s="1" t="s">
        <v>222</v>
      </c>
      <c r="D76" s="1">
        <v>15</v>
      </c>
      <c r="E76" s="1">
        <v>700</v>
      </c>
      <c r="F76" s="1">
        <v>1889</v>
      </c>
    </row>
    <row r="77" spans="2:22" x14ac:dyDescent="0.35">
      <c r="B77" s="1" t="s">
        <v>180</v>
      </c>
      <c r="C77" s="1" t="s">
        <v>223</v>
      </c>
      <c r="D77" s="1">
        <v>19</v>
      </c>
      <c r="E77" s="1">
        <v>533</v>
      </c>
      <c r="F77" s="1">
        <v>1473</v>
      </c>
    </row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PIVOT GRAPH&amp; TABLE &amp; </vt:lpstr>
      <vt:lpstr>Sheet1!Criteria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2024-09-30T05:18:51Z</dcterms:created>
  <dcterms:modified xsi:type="dcterms:W3CDTF">2024-12-09T19:26:35Z</dcterms:modified>
</cp:coreProperties>
</file>