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p\OneDrive\Desktop\Shivi\"/>
    </mc:Choice>
  </mc:AlternateContent>
  <xr:revisionPtr revIDLastSave="0" documentId="8_{DD7B047D-3938-45C4-B062-2BD9E187BB49}" xr6:coauthVersionLast="47" xr6:coauthVersionMax="47" xr10:uidLastSave="{00000000-0000-0000-0000-000000000000}"/>
  <bookViews>
    <workbookView xWindow="-108" yWindow="-108" windowWidth="23256" windowHeight="12456" firstSheet="3" activeTab="3" xr2:uid="{8995E653-5DB8-43EA-BEE3-1B28AA37490A}"/>
  </bookViews>
  <sheets>
    <sheet name="Raw Data" sheetId="7" r:id="rId1"/>
    <sheet name="Cleaned Data" sheetId="1" r:id="rId2"/>
    <sheet name="Project Overview " sheetId="4" r:id="rId3"/>
    <sheet name="Data Cleaning Summary" sheetId="5" r:id="rId4"/>
    <sheet name="Insights from data " sheetId="6" r:id="rId5"/>
    <sheet name="Pivot_Tables" sheetId="8" r:id="rId6"/>
    <sheet name="Dashboard" sheetId="9" r:id="rId7"/>
    <sheet name="Sheet3" sheetId="10" state="hidden" r:id="rId8"/>
  </sheets>
  <definedNames>
    <definedName name="_xlnm._FilterDatabase" localSheetId="1" hidden="1">'Cleaned Data'!$A$1:$O$272</definedName>
    <definedName name="Slicer_BMI_Category">#N/A</definedName>
    <definedName name="Slicer_Gender">#N/A</definedName>
  </definedNames>
  <calcPr calcId="191029"/>
  <pivotCaches>
    <pivotCache cacheId="0" r:id="rId9"/>
    <pivotCache cacheId="1" r:id="rId10"/>
    <pivotCache cacheId="2" r:id="rId11"/>
    <pivotCache cacheId="3" r:id="rId12"/>
    <pivotCache cacheId="4"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8" i="6" l="1"/>
  <c r="B37" i="6"/>
  <c r="B35" i="6"/>
  <c r="B34" i="6"/>
  <c r="B33" i="6"/>
  <c r="B32" i="6"/>
  <c r="B29" i="6"/>
  <c r="B28" i="6"/>
  <c r="B27" i="6"/>
  <c r="B26" i="6"/>
  <c r="C23" i="6"/>
  <c r="C22" i="6"/>
  <c r="C21" i="6"/>
  <c r="C20" i="6"/>
  <c r="B20" i="6"/>
  <c r="B21" i="6"/>
  <c r="B22" i="6"/>
  <c r="B23" i="6"/>
  <c r="B16" i="6"/>
  <c r="B17" i="6"/>
  <c r="B7" i="6"/>
  <c r="B6" i="6"/>
  <c r="O59" i="1"/>
  <c r="O123" i="1"/>
  <c r="O199" i="1"/>
  <c r="O231" i="1"/>
  <c r="O263" i="1"/>
  <c r="N2" i="1"/>
  <c r="O2" i="1" s="1"/>
  <c r="N3" i="1"/>
  <c r="O3"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105" i="1"/>
  <c r="O105" i="1" s="1"/>
  <c r="N106" i="1"/>
  <c r="O106" i="1" s="1"/>
  <c r="N107" i="1"/>
  <c r="O107" i="1" s="1"/>
  <c r="N108" i="1"/>
  <c r="O108" i="1" s="1"/>
  <c r="N109" i="1"/>
  <c r="O109" i="1" s="1"/>
  <c r="N110" i="1"/>
  <c r="O110" i="1" s="1"/>
  <c r="N111" i="1"/>
  <c r="O111" i="1" s="1"/>
  <c r="N112" i="1"/>
  <c r="O112" i="1" s="1"/>
  <c r="N113" i="1"/>
  <c r="O113" i="1" s="1"/>
  <c r="N114" i="1"/>
  <c r="O114" i="1" s="1"/>
  <c r="N115" i="1"/>
  <c r="O115" i="1" s="1"/>
  <c r="N116" i="1"/>
  <c r="O116" i="1" s="1"/>
  <c r="N117" i="1"/>
  <c r="O117" i="1" s="1"/>
  <c r="N118" i="1"/>
  <c r="O118" i="1" s="1"/>
  <c r="N119" i="1"/>
  <c r="O119" i="1" s="1"/>
  <c r="N120" i="1"/>
  <c r="O120" i="1" s="1"/>
  <c r="N121" i="1"/>
  <c r="O121" i="1" s="1"/>
  <c r="N122" i="1"/>
  <c r="O122" i="1" s="1"/>
  <c r="N123" i="1"/>
  <c r="N124" i="1"/>
  <c r="O124" i="1" s="1"/>
  <c r="N125" i="1"/>
  <c r="O125" i="1" s="1"/>
  <c r="N126" i="1"/>
  <c r="O126" i="1" s="1"/>
  <c r="N127" i="1"/>
  <c r="O127" i="1" s="1"/>
  <c r="N128" i="1"/>
  <c r="O128" i="1" s="1"/>
  <c r="N129" i="1"/>
  <c r="O129" i="1" s="1"/>
  <c r="N130" i="1"/>
  <c r="O130" i="1" s="1"/>
  <c r="N131" i="1"/>
  <c r="O131" i="1" s="1"/>
  <c r="N132" i="1"/>
  <c r="O132" i="1" s="1"/>
  <c r="N133" i="1"/>
  <c r="O133" i="1" s="1"/>
  <c r="N134" i="1"/>
  <c r="O134" i="1" s="1"/>
  <c r="N135" i="1"/>
  <c r="O135" i="1" s="1"/>
  <c r="N136" i="1"/>
  <c r="O136" i="1" s="1"/>
  <c r="N137" i="1"/>
  <c r="O137" i="1" s="1"/>
  <c r="N138" i="1"/>
  <c r="O138" i="1" s="1"/>
  <c r="N139" i="1"/>
  <c r="O139" i="1" s="1"/>
  <c r="N140" i="1"/>
  <c r="O140" i="1" s="1"/>
  <c r="N141" i="1"/>
  <c r="O141" i="1" s="1"/>
  <c r="N142" i="1"/>
  <c r="O142" i="1" s="1"/>
  <c r="N143" i="1"/>
  <c r="O143" i="1" s="1"/>
  <c r="N144" i="1"/>
  <c r="O144" i="1" s="1"/>
  <c r="N145" i="1"/>
  <c r="O145" i="1" s="1"/>
  <c r="N146" i="1"/>
  <c r="O146" i="1" s="1"/>
  <c r="N147" i="1"/>
  <c r="O147" i="1" s="1"/>
  <c r="N148" i="1"/>
  <c r="O148" i="1" s="1"/>
  <c r="N149" i="1"/>
  <c r="O149" i="1" s="1"/>
  <c r="N150" i="1"/>
  <c r="O150" i="1" s="1"/>
  <c r="N151" i="1"/>
  <c r="O151" i="1" s="1"/>
  <c r="N152" i="1"/>
  <c r="O152" i="1" s="1"/>
  <c r="N153" i="1"/>
  <c r="O153" i="1" s="1"/>
  <c r="N154" i="1"/>
  <c r="O154" i="1" s="1"/>
  <c r="N155" i="1"/>
  <c r="O155" i="1" s="1"/>
  <c r="N156" i="1"/>
  <c r="O156" i="1" s="1"/>
  <c r="N157" i="1"/>
  <c r="O157" i="1" s="1"/>
  <c r="N158" i="1"/>
  <c r="O158" i="1" s="1"/>
  <c r="N159" i="1"/>
  <c r="O159" i="1" s="1"/>
  <c r="N160" i="1"/>
  <c r="O160" i="1" s="1"/>
  <c r="N161" i="1"/>
  <c r="O161" i="1" s="1"/>
  <c r="N162" i="1"/>
  <c r="O162" i="1" s="1"/>
  <c r="N163" i="1"/>
  <c r="O163" i="1" s="1"/>
  <c r="N164" i="1"/>
  <c r="O164" i="1" s="1"/>
  <c r="N165" i="1"/>
  <c r="O165" i="1" s="1"/>
  <c r="N166" i="1"/>
  <c r="O166" i="1" s="1"/>
  <c r="N167" i="1"/>
  <c r="O167" i="1" s="1"/>
  <c r="N168" i="1"/>
  <c r="O168" i="1" s="1"/>
  <c r="N169" i="1"/>
  <c r="O169" i="1" s="1"/>
  <c r="N170" i="1"/>
  <c r="O170" i="1" s="1"/>
  <c r="N171" i="1"/>
  <c r="O171" i="1" s="1"/>
  <c r="N172" i="1"/>
  <c r="O172" i="1" s="1"/>
  <c r="N173" i="1"/>
  <c r="O173" i="1" s="1"/>
  <c r="N174" i="1"/>
  <c r="O174" i="1" s="1"/>
  <c r="N175" i="1"/>
  <c r="O175" i="1" s="1"/>
  <c r="N176" i="1"/>
  <c r="O176" i="1" s="1"/>
  <c r="N177" i="1"/>
  <c r="O177" i="1" s="1"/>
  <c r="N178" i="1"/>
  <c r="O178" i="1" s="1"/>
  <c r="N179" i="1"/>
  <c r="O179" i="1" s="1"/>
  <c r="N180" i="1"/>
  <c r="O180" i="1" s="1"/>
  <c r="N181" i="1"/>
  <c r="O181" i="1" s="1"/>
  <c r="N182" i="1"/>
  <c r="O182" i="1" s="1"/>
  <c r="N183" i="1"/>
  <c r="O183" i="1" s="1"/>
  <c r="N184" i="1"/>
  <c r="O184" i="1" s="1"/>
  <c r="N185" i="1"/>
  <c r="O185" i="1" s="1"/>
  <c r="N186" i="1"/>
  <c r="O186" i="1" s="1"/>
  <c r="N187" i="1"/>
  <c r="O187" i="1" s="1"/>
  <c r="N188" i="1"/>
  <c r="O188" i="1" s="1"/>
  <c r="N189" i="1"/>
  <c r="O189" i="1" s="1"/>
  <c r="N190" i="1"/>
  <c r="O190" i="1" s="1"/>
  <c r="N191" i="1"/>
  <c r="O191" i="1" s="1"/>
  <c r="N192" i="1"/>
  <c r="O192" i="1" s="1"/>
  <c r="N193" i="1"/>
  <c r="O193" i="1" s="1"/>
  <c r="N194" i="1"/>
  <c r="O194" i="1" s="1"/>
  <c r="N195" i="1"/>
  <c r="O195" i="1" s="1"/>
  <c r="N196" i="1"/>
  <c r="O196" i="1" s="1"/>
  <c r="N197" i="1"/>
  <c r="O197" i="1" s="1"/>
  <c r="N198" i="1"/>
  <c r="O198" i="1" s="1"/>
  <c r="N199" i="1"/>
  <c r="N200" i="1"/>
  <c r="O200" i="1" s="1"/>
  <c r="N201" i="1"/>
  <c r="O201" i="1" s="1"/>
  <c r="N202" i="1"/>
  <c r="O202" i="1" s="1"/>
  <c r="N203" i="1"/>
  <c r="O203" i="1" s="1"/>
  <c r="N204" i="1"/>
  <c r="O204" i="1" s="1"/>
  <c r="N205" i="1"/>
  <c r="O205" i="1" s="1"/>
  <c r="N206" i="1"/>
  <c r="O206" i="1" s="1"/>
  <c r="N207" i="1"/>
  <c r="O207" i="1" s="1"/>
  <c r="N208" i="1"/>
  <c r="O208" i="1" s="1"/>
  <c r="N209" i="1"/>
  <c r="O209" i="1" s="1"/>
  <c r="N210" i="1"/>
  <c r="O210" i="1" s="1"/>
  <c r="N211" i="1"/>
  <c r="O211" i="1" s="1"/>
  <c r="N212" i="1"/>
  <c r="O212" i="1" s="1"/>
  <c r="N213" i="1"/>
  <c r="O213" i="1" s="1"/>
  <c r="N214" i="1"/>
  <c r="O214" i="1" s="1"/>
  <c r="N215" i="1"/>
  <c r="O215" i="1" s="1"/>
  <c r="N216" i="1"/>
  <c r="O216" i="1" s="1"/>
  <c r="N217" i="1"/>
  <c r="O217" i="1" s="1"/>
  <c r="N218" i="1"/>
  <c r="O218" i="1" s="1"/>
  <c r="N219" i="1"/>
  <c r="O219" i="1" s="1"/>
  <c r="N220" i="1"/>
  <c r="O220" i="1" s="1"/>
  <c r="N221" i="1"/>
  <c r="O221" i="1" s="1"/>
  <c r="N222" i="1"/>
  <c r="O222" i="1" s="1"/>
  <c r="N223" i="1"/>
  <c r="O223" i="1" s="1"/>
  <c r="N224" i="1"/>
  <c r="O224" i="1" s="1"/>
  <c r="N225" i="1"/>
  <c r="O225" i="1" s="1"/>
  <c r="N226" i="1"/>
  <c r="O226" i="1" s="1"/>
  <c r="N227" i="1"/>
  <c r="O227" i="1" s="1"/>
  <c r="N228" i="1"/>
  <c r="O228" i="1" s="1"/>
  <c r="N229" i="1"/>
  <c r="O229" i="1" s="1"/>
  <c r="N230" i="1"/>
  <c r="O230" i="1" s="1"/>
  <c r="N231" i="1"/>
  <c r="N232" i="1"/>
  <c r="O232" i="1" s="1"/>
  <c r="N233" i="1"/>
  <c r="O233" i="1" s="1"/>
  <c r="N234" i="1"/>
  <c r="O234" i="1" s="1"/>
  <c r="N235" i="1"/>
  <c r="O235" i="1" s="1"/>
  <c r="N236" i="1"/>
  <c r="O236" i="1" s="1"/>
  <c r="N237" i="1"/>
  <c r="O237" i="1" s="1"/>
  <c r="N238" i="1"/>
  <c r="O238" i="1" s="1"/>
  <c r="N239" i="1"/>
  <c r="O239" i="1" s="1"/>
  <c r="N240" i="1"/>
  <c r="O240" i="1" s="1"/>
  <c r="N241" i="1"/>
  <c r="O241" i="1" s="1"/>
  <c r="N242" i="1"/>
  <c r="O242" i="1" s="1"/>
  <c r="N243" i="1"/>
  <c r="O243" i="1" s="1"/>
  <c r="N244" i="1"/>
  <c r="O244" i="1" s="1"/>
  <c r="N245" i="1"/>
  <c r="O245" i="1" s="1"/>
  <c r="N246" i="1"/>
  <c r="O246" i="1" s="1"/>
  <c r="N247" i="1"/>
  <c r="O247" i="1" s="1"/>
  <c r="N248" i="1"/>
  <c r="O248" i="1" s="1"/>
  <c r="N249" i="1"/>
  <c r="O249" i="1" s="1"/>
  <c r="N250" i="1"/>
  <c r="O250" i="1" s="1"/>
  <c r="N251" i="1"/>
  <c r="O251" i="1" s="1"/>
  <c r="N252" i="1"/>
  <c r="O252" i="1" s="1"/>
  <c r="N253" i="1"/>
  <c r="O253" i="1" s="1"/>
  <c r="N254" i="1"/>
  <c r="O254" i="1" s="1"/>
  <c r="N255" i="1"/>
  <c r="O255" i="1" s="1"/>
  <c r="N256" i="1"/>
  <c r="O256" i="1" s="1"/>
  <c r="N257" i="1"/>
  <c r="O257" i="1" s="1"/>
  <c r="N258" i="1"/>
  <c r="O258" i="1" s="1"/>
  <c r="N259" i="1"/>
  <c r="O259" i="1" s="1"/>
  <c r="N260" i="1"/>
  <c r="O260" i="1" s="1"/>
  <c r="N261" i="1"/>
  <c r="O261" i="1" s="1"/>
  <c r="N262" i="1"/>
  <c r="O262" i="1" s="1"/>
  <c r="N263" i="1"/>
  <c r="N264" i="1"/>
  <c r="O264" i="1" s="1"/>
  <c r="N265" i="1"/>
  <c r="O265" i="1" s="1"/>
  <c r="N266" i="1"/>
  <c r="O266" i="1" s="1"/>
  <c r="N267" i="1"/>
  <c r="O267" i="1" s="1"/>
  <c r="N268" i="1"/>
  <c r="O268" i="1" s="1"/>
  <c r="N269" i="1"/>
  <c r="O269" i="1" s="1"/>
  <c r="N270" i="1"/>
  <c r="O270" i="1" s="1"/>
  <c r="N271" i="1"/>
  <c r="O271" i="1" s="1"/>
  <c r="N272" i="1"/>
  <c r="O272" i="1" s="1"/>
  <c r="B10" i="6" l="1"/>
  <c r="B13" i="6"/>
  <c r="B12" i="6"/>
  <c r="B11" i="6"/>
</calcChain>
</file>

<file path=xl/sharedStrings.xml><?xml version="1.0" encoding="utf-8"?>
<sst xmlns="http://schemas.openxmlformats.org/spreadsheetml/2006/main" count="3674" uniqueCount="703">
  <si>
    <t>Child ID</t>
  </si>
  <si>
    <t>Name</t>
  </si>
  <si>
    <t>Age</t>
  </si>
  <si>
    <t>Gender</t>
  </si>
  <si>
    <t>Village</t>
  </si>
  <si>
    <t>Weight (kg)</t>
  </si>
  <si>
    <t>Height (cm)</t>
  </si>
  <si>
    <t>Nutrition Status</t>
  </si>
  <si>
    <t>Food Packets (June)</t>
  </si>
  <si>
    <t>Food Packets (July)</t>
  </si>
  <si>
    <t>Food Packets (August)</t>
  </si>
  <si>
    <t>Medical Check-up</t>
  </si>
  <si>
    <t>Remarks</t>
  </si>
  <si>
    <t>C0001</t>
  </si>
  <si>
    <t>Child_1</t>
  </si>
  <si>
    <t>Male</t>
  </si>
  <si>
    <t>Sitamarhi</t>
  </si>
  <si>
    <t>Normal</t>
  </si>
  <si>
    <t>No</t>
  </si>
  <si>
    <t>C0002</t>
  </si>
  <si>
    <t>Child_2</t>
  </si>
  <si>
    <t>Darbhanga</t>
  </si>
  <si>
    <t>Follow-up required</t>
  </si>
  <si>
    <t>C0003</t>
  </si>
  <si>
    <t>Child_3</t>
  </si>
  <si>
    <t>Female</t>
  </si>
  <si>
    <t>Rampur</t>
  </si>
  <si>
    <t>Yes</t>
  </si>
  <si>
    <t>C0004</t>
  </si>
  <si>
    <t>Child_4</t>
  </si>
  <si>
    <t>C0005</t>
  </si>
  <si>
    <t>Child_5</t>
  </si>
  <si>
    <t>Needs attention</t>
  </si>
  <si>
    <t>C0006</t>
  </si>
  <si>
    <t>Child_6</t>
  </si>
  <si>
    <t>C0007</t>
  </si>
  <si>
    <t>Child_7</t>
  </si>
  <si>
    <t>Madhubani</t>
  </si>
  <si>
    <t>C0008</t>
  </si>
  <si>
    <t>Child_8</t>
  </si>
  <si>
    <t>Bhagalpur</t>
  </si>
  <si>
    <t>C0009</t>
  </si>
  <si>
    <t>Child_9</t>
  </si>
  <si>
    <t>Underweight</t>
  </si>
  <si>
    <t>C0010</t>
  </si>
  <si>
    <t>Child_10</t>
  </si>
  <si>
    <t>C0011</t>
  </si>
  <si>
    <t>Child_11</t>
  </si>
  <si>
    <t>Severely Underweight</t>
  </si>
  <si>
    <t>C0012</t>
  </si>
  <si>
    <t>Child_12</t>
  </si>
  <si>
    <t>C0013</t>
  </si>
  <si>
    <t>Child_13</t>
  </si>
  <si>
    <t>C0014</t>
  </si>
  <si>
    <t>Child_14</t>
  </si>
  <si>
    <t>C0015</t>
  </si>
  <si>
    <t>Child_15</t>
  </si>
  <si>
    <t>C0016</t>
  </si>
  <si>
    <t>Child_16</t>
  </si>
  <si>
    <t>C0017</t>
  </si>
  <si>
    <t>Child_17</t>
  </si>
  <si>
    <t>C0018</t>
  </si>
  <si>
    <t>Child_18</t>
  </si>
  <si>
    <t>C0019</t>
  </si>
  <si>
    <t>Child_19</t>
  </si>
  <si>
    <t>C0020</t>
  </si>
  <si>
    <t>Child_20</t>
  </si>
  <si>
    <t>C0021</t>
  </si>
  <si>
    <t>Child_21</t>
  </si>
  <si>
    <t>C0022</t>
  </si>
  <si>
    <t>Child_22</t>
  </si>
  <si>
    <t>C0023</t>
  </si>
  <si>
    <t>Child_23</t>
  </si>
  <si>
    <t>C0024</t>
  </si>
  <si>
    <t>Child_24</t>
  </si>
  <si>
    <t>C0025</t>
  </si>
  <si>
    <t>Child_25</t>
  </si>
  <si>
    <t>C0026</t>
  </si>
  <si>
    <t>Child_26</t>
  </si>
  <si>
    <t>C0027</t>
  </si>
  <si>
    <t>Child_27</t>
  </si>
  <si>
    <t>C0028</t>
  </si>
  <si>
    <t>Child_28</t>
  </si>
  <si>
    <t>C0029</t>
  </si>
  <si>
    <t>Child_29</t>
  </si>
  <si>
    <t>C0030</t>
  </si>
  <si>
    <t>Child_30</t>
  </si>
  <si>
    <t>C0031</t>
  </si>
  <si>
    <t>Child_31</t>
  </si>
  <si>
    <t>C0032</t>
  </si>
  <si>
    <t>Child_32</t>
  </si>
  <si>
    <t>C0033</t>
  </si>
  <si>
    <t>Child_33</t>
  </si>
  <si>
    <t>C0034</t>
  </si>
  <si>
    <t>Child_34</t>
  </si>
  <si>
    <t>C0035</t>
  </si>
  <si>
    <t>Child_35</t>
  </si>
  <si>
    <t>C0036</t>
  </si>
  <si>
    <t>Child_36</t>
  </si>
  <si>
    <t>C0037</t>
  </si>
  <si>
    <t>Child_37</t>
  </si>
  <si>
    <t>C0038</t>
  </si>
  <si>
    <t>Child_38</t>
  </si>
  <si>
    <t>C0039</t>
  </si>
  <si>
    <t>Child_39</t>
  </si>
  <si>
    <t>C0040</t>
  </si>
  <si>
    <t>Child_40</t>
  </si>
  <si>
    <t>C0041</t>
  </si>
  <si>
    <t>Child_41</t>
  </si>
  <si>
    <t>C0042</t>
  </si>
  <si>
    <t>Child_42</t>
  </si>
  <si>
    <t>C0043</t>
  </si>
  <si>
    <t>Child_43</t>
  </si>
  <si>
    <t>C0044</t>
  </si>
  <si>
    <t>Child_44</t>
  </si>
  <si>
    <t>C0045</t>
  </si>
  <si>
    <t>Child_45</t>
  </si>
  <si>
    <t>C0046</t>
  </si>
  <si>
    <t>Child_46</t>
  </si>
  <si>
    <t>C0047</t>
  </si>
  <si>
    <t>Child_47</t>
  </si>
  <si>
    <t>C0048</t>
  </si>
  <si>
    <t>Child_48</t>
  </si>
  <si>
    <t>C0049</t>
  </si>
  <si>
    <t>Child_49</t>
  </si>
  <si>
    <t>C0050</t>
  </si>
  <si>
    <t>Child_50</t>
  </si>
  <si>
    <t>C0051</t>
  </si>
  <si>
    <t>Child_51</t>
  </si>
  <si>
    <t>C0052</t>
  </si>
  <si>
    <t>Child_52</t>
  </si>
  <si>
    <t>C0053</t>
  </si>
  <si>
    <t>Child_53</t>
  </si>
  <si>
    <t>C0054</t>
  </si>
  <si>
    <t>Child_54</t>
  </si>
  <si>
    <t>C0055</t>
  </si>
  <si>
    <t>Child_55</t>
  </si>
  <si>
    <t>C0056</t>
  </si>
  <si>
    <t>Child_56</t>
  </si>
  <si>
    <t>C0057</t>
  </si>
  <si>
    <t>Child_57</t>
  </si>
  <si>
    <t>C0058</t>
  </si>
  <si>
    <t>Child_58</t>
  </si>
  <si>
    <t>C0059</t>
  </si>
  <si>
    <t>Child_59</t>
  </si>
  <si>
    <t>C0060</t>
  </si>
  <si>
    <t>Child_60</t>
  </si>
  <si>
    <t>C0061</t>
  </si>
  <si>
    <t>Child_61</t>
  </si>
  <si>
    <t>C0062</t>
  </si>
  <si>
    <t>Child_62</t>
  </si>
  <si>
    <t>C0063</t>
  </si>
  <si>
    <t>Child_63</t>
  </si>
  <si>
    <t>C0064</t>
  </si>
  <si>
    <t>Child_64</t>
  </si>
  <si>
    <t>C0065</t>
  </si>
  <si>
    <t>Child_65</t>
  </si>
  <si>
    <t>C0066</t>
  </si>
  <si>
    <t>Child_66</t>
  </si>
  <si>
    <t>C0067</t>
  </si>
  <si>
    <t>Child_67</t>
  </si>
  <si>
    <t>C0068</t>
  </si>
  <si>
    <t>Child_68</t>
  </si>
  <si>
    <t>C0069</t>
  </si>
  <si>
    <t>Child_69</t>
  </si>
  <si>
    <t>C0070</t>
  </si>
  <si>
    <t>Child_70</t>
  </si>
  <si>
    <t>C0071</t>
  </si>
  <si>
    <t>Child_71</t>
  </si>
  <si>
    <t>C0072</t>
  </si>
  <si>
    <t>Child_72</t>
  </si>
  <si>
    <t>C0073</t>
  </si>
  <si>
    <t>Child_73</t>
  </si>
  <si>
    <t>C0074</t>
  </si>
  <si>
    <t>Child_74</t>
  </si>
  <si>
    <t>C0075</t>
  </si>
  <si>
    <t>Child_75</t>
  </si>
  <si>
    <t>C0076</t>
  </si>
  <si>
    <t>Child_76</t>
  </si>
  <si>
    <t>C0077</t>
  </si>
  <si>
    <t>Child_77</t>
  </si>
  <si>
    <t>C0078</t>
  </si>
  <si>
    <t>Child_78</t>
  </si>
  <si>
    <t>C0079</t>
  </si>
  <si>
    <t>Child_79</t>
  </si>
  <si>
    <t>C0080</t>
  </si>
  <si>
    <t>Child_80</t>
  </si>
  <si>
    <t>C0081</t>
  </si>
  <si>
    <t>Child_81</t>
  </si>
  <si>
    <t>C0082</t>
  </si>
  <si>
    <t>Child_82</t>
  </si>
  <si>
    <t>C0083</t>
  </si>
  <si>
    <t>Child_83</t>
  </si>
  <si>
    <t>C0084</t>
  </si>
  <si>
    <t>Child_84</t>
  </si>
  <si>
    <t>C0085</t>
  </si>
  <si>
    <t>Child_85</t>
  </si>
  <si>
    <t>C0086</t>
  </si>
  <si>
    <t>Child_86</t>
  </si>
  <si>
    <t>C0087</t>
  </si>
  <si>
    <t>Child_87</t>
  </si>
  <si>
    <t>C0088</t>
  </si>
  <si>
    <t>Child_88</t>
  </si>
  <si>
    <t>C0089</t>
  </si>
  <si>
    <t>Child_89</t>
  </si>
  <si>
    <t>C0090</t>
  </si>
  <si>
    <t>Child_90</t>
  </si>
  <si>
    <t>C0091</t>
  </si>
  <si>
    <t>Child_91</t>
  </si>
  <si>
    <t>C0092</t>
  </si>
  <si>
    <t>Child_92</t>
  </si>
  <si>
    <t>C0093</t>
  </si>
  <si>
    <t>Child_93</t>
  </si>
  <si>
    <t>C0094</t>
  </si>
  <si>
    <t>Child_94</t>
  </si>
  <si>
    <t>C0095</t>
  </si>
  <si>
    <t>Child_95</t>
  </si>
  <si>
    <t>C0096</t>
  </si>
  <si>
    <t>Child_96</t>
  </si>
  <si>
    <t>C0097</t>
  </si>
  <si>
    <t>Child_97</t>
  </si>
  <si>
    <t>C0098</t>
  </si>
  <si>
    <t>Child_98</t>
  </si>
  <si>
    <t>C0099</t>
  </si>
  <si>
    <t>Child_99</t>
  </si>
  <si>
    <t>C0100</t>
  </si>
  <si>
    <t>Child_100</t>
  </si>
  <si>
    <t>C0101</t>
  </si>
  <si>
    <t>Child_101</t>
  </si>
  <si>
    <t>C0102</t>
  </si>
  <si>
    <t>Child_102</t>
  </si>
  <si>
    <t>C0103</t>
  </si>
  <si>
    <t>Child_103</t>
  </si>
  <si>
    <t>C0104</t>
  </si>
  <si>
    <t>Child_104</t>
  </si>
  <si>
    <t>C0105</t>
  </si>
  <si>
    <t>Child_105</t>
  </si>
  <si>
    <t>C0106</t>
  </si>
  <si>
    <t>Child_106</t>
  </si>
  <si>
    <t>C0107</t>
  </si>
  <si>
    <t>Child_107</t>
  </si>
  <si>
    <t>C0108</t>
  </si>
  <si>
    <t>Child_108</t>
  </si>
  <si>
    <t>C0109</t>
  </si>
  <si>
    <t>Child_109</t>
  </si>
  <si>
    <t>C0110</t>
  </si>
  <si>
    <t>Child_110</t>
  </si>
  <si>
    <t>C0111</t>
  </si>
  <si>
    <t>Child_111</t>
  </si>
  <si>
    <t>C0112</t>
  </si>
  <si>
    <t>Child_112</t>
  </si>
  <si>
    <t>C0113</t>
  </si>
  <si>
    <t>Child_113</t>
  </si>
  <si>
    <t>C0114</t>
  </si>
  <si>
    <t>Child_114</t>
  </si>
  <si>
    <t>C0115</t>
  </si>
  <si>
    <t>Child_115</t>
  </si>
  <si>
    <t>C0116</t>
  </si>
  <si>
    <t>Child_116</t>
  </si>
  <si>
    <t>C0117</t>
  </si>
  <si>
    <t>Child_117</t>
  </si>
  <si>
    <t>C0118</t>
  </si>
  <si>
    <t>Child_118</t>
  </si>
  <si>
    <t>C0119</t>
  </si>
  <si>
    <t>Child_119</t>
  </si>
  <si>
    <t>C0120</t>
  </si>
  <si>
    <t>Child_120</t>
  </si>
  <si>
    <t>C0121</t>
  </si>
  <si>
    <t>Child_121</t>
  </si>
  <si>
    <t>C0122</t>
  </si>
  <si>
    <t>Child_122</t>
  </si>
  <si>
    <t>C0123</t>
  </si>
  <si>
    <t>Child_123</t>
  </si>
  <si>
    <t>C0124</t>
  </si>
  <si>
    <t>Child_124</t>
  </si>
  <si>
    <t>C0125</t>
  </si>
  <si>
    <t>Child_125</t>
  </si>
  <si>
    <t>C0126</t>
  </si>
  <si>
    <t>Child_126</t>
  </si>
  <si>
    <t>C0127</t>
  </si>
  <si>
    <t>Child_127</t>
  </si>
  <si>
    <t>C0128</t>
  </si>
  <si>
    <t>Child_128</t>
  </si>
  <si>
    <t>C0129</t>
  </si>
  <si>
    <t>Child_129</t>
  </si>
  <si>
    <t>C0130</t>
  </si>
  <si>
    <t>Child_130</t>
  </si>
  <si>
    <t>C0131</t>
  </si>
  <si>
    <t>Child_131</t>
  </si>
  <si>
    <t>C0132</t>
  </si>
  <si>
    <t>Child_132</t>
  </si>
  <si>
    <t>C0133</t>
  </si>
  <si>
    <t>Child_133</t>
  </si>
  <si>
    <t>C0134</t>
  </si>
  <si>
    <t>Child_134</t>
  </si>
  <si>
    <t>C0135</t>
  </si>
  <si>
    <t>Child_135</t>
  </si>
  <si>
    <t>C0136</t>
  </si>
  <si>
    <t>Child_136</t>
  </si>
  <si>
    <t>C0137</t>
  </si>
  <si>
    <t>Child_137</t>
  </si>
  <si>
    <t>C0138</t>
  </si>
  <si>
    <t>Child_138</t>
  </si>
  <si>
    <t>C0139</t>
  </si>
  <si>
    <t>Child_139</t>
  </si>
  <si>
    <t>C0140</t>
  </si>
  <si>
    <t>Child_140</t>
  </si>
  <si>
    <t>C0141</t>
  </si>
  <si>
    <t>Child_141</t>
  </si>
  <si>
    <t>C0142</t>
  </si>
  <si>
    <t>Child_142</t>
  </si>
  <si>
    <t>C0143</t>
  </si>
  <si>
    <t>Child_143</t>
  </si>
  <si>
    <t>C0144</t>
  </si>
  <si>
    <t>Child_144</t>
  </si>
  <si>
    <t>C0145</t>
  </si>
  <si>
    <t>Child_145</t>
  </si>
  <si>
    <t>C0146</t>
  </si>
  <si>
    <t>Child_146</t>
  </si>
  <si>
    <t>C0147</t>
  </si>
  <si>
    <t>Child_147</t>
  </si>
  <si>
    <t>C0148</t>
  </si>
  <si>
    <t>Child_148</t>
  </si>
  <si>
    <t>C0149</t>
  </si>
  <si>
    <t>Child_149</t>
  </si>
  <si>
    <t>C0150</t>
  </si>
  <si>
    <t>Child_150</t>
  </si>
  <si>
    <t>C0151</t>
  </si>
  <si>
    <t>Child_151</t>
  </si>
  <si>
    <t>C0152</t>
  </si>
  <si>
    <t>Child_152</t>
  </si>
  <si>
    <t>C0153</t>
  </si>
  <si>
    <t>Child_153</t>
  </si>
  <si>
    <t>C0154</t>
  </si>
  <si>
    <t>Child_154</t>
  </si>
  <si>
    <t>C0155</t>
  </si>
  <si>
    <t>Child_155</t>
  </si>
  <si>
    <t>C0156</t>
  </si>
  <si>
    <t>Child_156</t>
  </si>
  <si>
    <t>C0157</t>
  </si>
  <si>
    <t>Child_157</t>
  </si>
  <si>
    <t>C0158</t>
  </si>
  <si>
    <t>Child_158</t>
  </si>
  <si>
    <t>C0159</t>
  </si>
  <si>
    <t>Child_159</t>
  </si>
  <si>
    <t>C0160</t>
  </si>
  <si>
    <t>Child_160</t>
  </si>
  <si>
    <t>C0161</t>
  </si>
  <si>
    <t>Child_161</t>
  </si>
  <si>
    <t>C0162</t>
  </si>
  <si>
    <t>Child_162</t>
  </si>
  <si>
    <t>C0163</t>
  </si>
  <si>
    <t>Child_163</t>
  </si>
  <si>
    <t>C0164</t>
  </si>
  <si>
    <t>Child_164</t>
  </si>
  <si>
    <t>C0165</t>
  </si>
  <si>
    <t>Child_165</t>
  </si>
  <si>
    <t>C0166</t>
  </si>
  <si>
    <t>Child_166</t>
  </si>
  <si>
    <t>C0167</t>
  </si>
  <si>
    <t>Child_167</t>
  </si>
  <si>
    <t>C0168</t>
  </si>
  <si>
    <t>Child_168</t>
  </si>
  <si>
    <t>C0169</t>
  </si>
  <si>
    <t>Child_169</t>
  </si>
  <si>
    <t>C0170</t>
  </si>
  <si>
    <t>Child_170</t>
  </si>
  <si>
    <t>C0171</t>
  </si>
  <si>
    <t>Child_171</t>
  </si>
  <si>
    <t>C0172</t>
  </si>
  <si>
    <t>Child_172</t>
  </si>
  <si>
    <t>C0173</t>
  </si>
  <si>
    <t>Child_173</t>
  </si>
  <si>
    <t>C0174</t>
  </si>
  <si>
    <t>Child_174</t>
  </si>
  <si>
    <t>C0175</t>
  </si>
  <si>
    <t>Child_175</t>
  </si>
  <si>
    <t>C0176</t>
  </si>
  <si>
    <t>Child_176</t>
  </si>
  <si>
    <t>C0177</t>
  </si>
  <si>
    <t>Child_177</t>
  </si>
  <si>
    <t>C0178</t>
  </si>
  <si>
    <t>Child_178</t>
  </si>
  <si>
    <t>C0179</t>
  </si>
  <si>
    <t>Child_179</t>
  </si>
  <si>
    <t>C0180</t>
  </si>
  <si>
    <t>Child_180</t>
  </si>
  <si>
    <t>C0181</t>
  </si>
  <si>
    <t>Child_181</t>
  </si>
  <si>
    <t>C0182</t>
  </si>
  <si>
    <t>Child_182</t>
  </si>
  <si>
    <t>C0183</t>
  </si>
  <si>
    <t>Child_183</t>
  </si>
  <si>
    <t>C0184</t>
  </si>
  <si>
    <t>Child_184</t>
  </si>
  <si>
    <t>C0185</t>
  </si>
  <si>
    <t>Child_185</t>
  </si>
  <si>
    <t>C0186</t>
  </si>
  <si>
    <t>Child_186</t>
  </si>
  <si>
    <t>C0187</t>
  </si>
  <si>
    <t>Child_187</t>
  </si>
  <si>
    <t>C0188</t>
  </si>
  <si>
    <t>Child_188</t>
  </si>
  <si>
    <t>C0189</t>
  </si>
  <si>
    <t>Child_189</t>
  </si>
  <si>
    <t>C0190</t>
  </si>
  <si>
    <t>Child_190</t>
  </si>
  <si>
    <t>C0191</t>
  </si>
  <si>
    <t>Child_191</t>
  </si>
  <si>
    <t>C0192</t>
  </si>
  <si>
    <t>Child_192</t>
  </si>
  <si>
    <t>C0193</t>
  </si>
  <si>
    <t>Child_193</t>
  </si>
  <si>
    <t>C0194</t>
  </si>
  <si>
    <t>Child_194</t>
  </si>
  <si>
    <t>C0195</t>
  </si>
  <si>
    <t>Child_195</t>
  </si>
  <si>
    <t>C0196</t>
  </si>
  <si>
    <t>Child_196</t>
  </si>
  <si>
    <t>C0197</t>
  </si>
  <si>
    <t>Child_197</t>
  </si>
  <si>
    <t>C0198</t>
  </si>
  <si>
    <t>Child_198</t>
  </si>
  <si>
    <t>C0199</t>
  </si>
  <si>
    <t>Child_199</t>
  </si>
  <si>
    <t>C0200</t>
  </si>
  <si>
    <t>Child_200</t>
  </si>
  <si>
    <t>C0201</t>
  </si>
  <si>
    <t>Child_201</t>
  </si>
  <si>
    <t>C0202</t>
  </si>
  <si>
    <t>Child_202</t>
  </si>
  <si>
    <t>C0203</t>
  </si>
  <si>
    <t>Child_203</t>
  </si>
  <si>
    <t>C0204</t>
  </si>
  <si>
    <t>Child_204</t>
  </si>
  <si>
    <t>C0205</t>
  </si>
  <si>
    <t>Child_205</t>
  </si>
  <si>
    <t>C0206</t>
  </si>
  <si>
    <t>Child_206</t>
  </si>
  <si>
    <t>C0207</t>
  </si>
  <si>
    <t>Child_207</t>
  </si>
  <si>
    <t>C0208</t>
  </si>
  <si>
    <t>Child_208</t>
  </si>
  <si>
    <t>C0209</t>
  </si>
  <si>
    <t>Child_209</t>
  </si>
  <si>
    <t>C0210</t>
  </si>
  <si>
    <t>Child_210</t>
  </si>
  <si>
    <t>C0211</t>
  </si>
  <si>
    <t>Child_211</t>
  </si>
  <si>
    <t>C0212</t>
  </si>
  <si>
    <t>Child_212</t>
  </si>
  <si>
    <t>C0213</t>
  </si>
  <si>
    <t>Child_213</t>
  </si>
  <si>
    <t>C0214</t>
  </si>
  <si>
    <t>Child_214</t>
  </si>
  <si>
    <t>C0215</t>
  </si>
  <si>
    <t>Child_215</t>
  </si>
  <si>
    <t>C0216</t>
  </si>
  <si>
    <t>Child_216</t>
  </si>
  <si>
    <t>C0217</t>
  </si>
  <si>
    <t>Child_217</t>
  </si>
  <si>
    <t>C0218</t>
  </si>
  <si>
    <t>Child_218</t>
  </si>
  <si>
    <t>C0219</t>
  </si>
  <si>
    <t>Child_219</t>
  </si>
  <si>
    <t>C0220</t>
  </si>
  <si>
    <t>Child_220</t>
  </si>
  <si>
    <t>C0221</t>
  </si>
  <si>
    <t>Child_221</t>
  </si>
  <si>
    <t>C0222</t>
  </si>
  <si>
    <t>Child_222</t>
  </si>
  <si>
    <t>C0223</t>
  </si>
  <si>
    <t>Child_223</t>
  </si>
  <si>
    <t>C0224</t>
  </si>
  <si>
    <t>Child_224</t>
  </si>
  <si>
    <t>C0225</t>
  </si>
  <si>
    <t>Child_225</t>
  </si>
  <si>
    <t>C0226</t>
  </si>
  <si>
    <t>Child_226</t>
  </si>
  <si>
    <t>C0227</t>
  </si>
  <si>
    <t>Child_227</t>
  </si>
  <si>
    <t>C0228</t>
  </si>
  <si>
    <t>Child_228</t>
  </si>
  <si>
    <t>C0229</t>
  </si>
  <si>
    <t>Child_229</t>
  </si>
  <si>
    <t>C0230</t>
  </si>
  <si>
    <t>Child_230</t>
  </si>
  <si>
    <t>C0231</t>
  </si>
  <si>
    <t>Child_231</t>
  </si>
  <si>
    <t>C0232</t>
  </si>
  <si>
    <t>Child_232</t>
  </si>
  <si>
    <t>C0233</t>
  </si>
  <si>
    <t>Child_233</t>
  </si>
  <si>
    <t>C0234</t>
  </si>
  <si>
    <t>Child_234</t>
  </si>
  <si>
    <t>C0235</t>
  </si>
  <si>
    <t>Child_235</t>
  </si>
  <si>
    <t>C0236</t>
  </si>
  <si>
    <t>Child_236</t>
  </si>
  <si>
    <t>C0237</t>
  </si>
  <si>
    <t>Child_237</t>
  </si>
  <si>
    <t>C0238</t>
  </si>
  <si>
    <t>Child_238</t>
  </si>
  <si>
    <t>C0239</t>
  </si>
  <si>
    <t>Child_239</t>
  </si>
  <si>
    <t>C0240</t>
  </si>
  <si>
    <t>Child_240</t>
  </si>
  <si>
    <t>C0241</t>
  </si>
  <si>
    <t>Child_241</t>
  </si>
  <si>
    <t>C0242</t>
  </si>
  <si>
    <t>Child_242</t>
  </si>
  <si>
    <t>C0243</t>
  </si>
  <si>
    <t>Child_243</t>
  </si>
  <si>
    <t>C0244</t>
  </si>
  <si>
    <t>Child_244</t>
  </si>
  <si>
    <t>C0245</t>
  </si>
  <si>
    <t>Child_245</t>
  </si>
  <si>
    <t>C0246</t>
  </si>
  <si>
    <t>Child_246</t>
  </si>
  <si>
    <t>C0247</t>
  </si>
  <si>
    <t>Child_247</t>
  </si>
  <si>
    <t>C0248</t>
  </si>
  <si>
    <t>Child_248</t>
  </si>
  <si>
    <t>C0249</t>
  </si>
  <si>
    <t>Child_249</t>
  </si>
  <si>
    <t>C0250</t>
  </si>
  <si>
    <t>Child_250</t>
  </si>
  <si>
    <t>C0251</t>
  </si>
  <si>
    <t>Child_251</t>
  </si>
  <si>
    <t>C0252</t>
  </si>
  <si>
    <t>Child_252</t>
  </si>
  <si>
    <t>C0253</t>
  </si>
  <si>
    <t>Child_253</t>
  </si>
  <si>
    <t>C0254</t>
  </si>
  <si>
    <t>Child_254</t>
  </si>
  <si>
    <t>C0255</t>
  </si>
  <si>
    <t>Child_255</t>
  </si>
  <si>
    <t>C0256</t>
  </si>
  <si>
    <t>Child_256</t>
  </si>
  <si>
    <t>C0257</t>
  </si>
  <si>
    <t>Child_257</t>
  </si>
  <si>
    <t>C0258</t>
  </si>
  <si>
    <t>Child_258</t>
  </si>
  <si>
    <t>C0259</t>
  </si>
  <si>
    <t>Child_259</t>
  </si>
  <si>
    <t>C0260</t>
  </si>
  <si>
    <t>Child_260</t>
  </si>
  <si>
    <t>C0261</t>
  </si>
  <si>
    <t>Child_261</t>
  </si>
  <si>
    <t>C0262</t>
  </si>
  <si>
    <t>Child_262</t>
  </si>
  <si>
    <t>C0263</t>
  </si>
  <si>
    <t>Child_263</t>
  </si>
  <si>
    <t>C0264</t>
  </si>
  <si>
    <t>Child_264</t>
  </si>
  <si>
    <t>C0265</t>
  </si>
  <si>
    <t>Child_265</t>
  </si>
  <si>
    <t>C0266</t>
  </si>
  <si>
    <t>Child_266</t>
  </si>
  <si>
    <t>C0267</t>
  </si>
  <si>
    <t>Child_267</t>
  </si>
  <si>
    <t>C0268</t>
  </si>
  <si>
    <t>Child_268</t>
  </si>
  <si>
    <t>C0269</t>
  </si>
  <si>
    <t>Child_269</t>
  </si>
  <si>
    <t>C0270</t>
  </si>
  <si>
    <t>Child_270</t>
  </si>
  <si>
    <t>C0271</t>
  </si>
  <si>
    <t>Child_271</t>
  </si>
  <si>
    <t>C0272</t>
  </si>
  <si>
    <t>Child_272</t>
  </si>
  <si>
    <t>C0273</t>
  </si>
  <si>
    <t>Child_273</t>
  </si>
  <si>
    <t>C0274</t>
  </si>
  <si>
    <t>Child_274</t>
  </si>
  <si>
    <t>C0275</t>
  </si>
  <si>
    <t>Child_275</t>
  </si>
  <si>
    <t>C0276</t>
  </si>
  <si>
    <t>Child_276</t>
  </si>
  <si>
    <t>C0277</t>
  </si>
  <si>
    <t>Child_277</t>
  </si>
  <si>
    <t>C0278</t>
  </si>
  <si>
    <t>Child_278</t>
  </si>
  <si>
    <t>C0279</t>
  </si>
  <si>
    <t>Child_279</t>
  </si>
  <si>
    <t>C0280</t>
  </si>
  <si>
    <t>Child_280</t>
  </si>
  <si>
    <t>C0281</t>
  </si>
  <si>
    <t>Child_281</t>
  </si>
  <si>
    <t>C0282</t>
  </si>
  <si>
    <t>Child_282</t>
  </si>
  <si>
    <t>C0283</t>
  </si>
  <si>
    <t>Child_283</t>
  </si>
  <si>
    <t>C0284</t>
  </si>
  <si>
    <t>Child_284</t>
  </si>
  <si>
    <t>C0285</t>
  </si>
  <si>
    <t>Child_285</t>
  </si>
  <si>
    <t>C0286</t>
  </si>
  <si>
    <t>Child_286</t>
  </si>
  <si>
    <t>C0287</t>
  </si>
  <si>
    <t>Child_287</t>
  </si>
  <si>
    <t>C0288</t>
  </si>
  <si>
    <t>Child_288</t>
  </si>
  <si>
    <t>C0289</t>
  </si>
  <si>
    <t>Child_289</t>
  </si>
  <si>
    <t>C0290</t>
  </si>
  <si>
    <t>Child_290</t>
  </si>
  <si>
    <t>C0291</t>
  </si>
  <si>
    <t>Child_291</t>
  </si>
  <si>
    <t>C0292</t>
  </si>
  <si>
    <t>Child_292</t>
  </si>
  <si>
    <t>C0293</t>
  </si>
  <si>
    <t>Child_293</t>
  </si>
  <si>
    <t>C0294</t>
  </si>
  <si>
    <t>Child_294</t>
  </si>
  <si>
    <t>C0295</t>
  </si>
  <si>
    <t>Child_295</t>
  </si>
  <si>
    <t>C0296</t>
  </si>
  <si>
    <t>Child_296</t>
  </si>
  <si>
    <t>C0297</t>
  </si>
  <si>
    <t>Child_297</t>
  </si>
  <si>
    <t>C0298</t>
  </si>
  <si>
    <t>Child_298</t>
  </si>
  <si>
    <t>C0299</t>
  </si>
  <si>
    <t>Child_299</t>
  </si>
  <si>
    <t>C0300</t>
  </si>
  <si>
    <t>Child_300</t>
  </si>
  <si>
    <t>BMI</t>
  </si>
  <si>
    <t>BMI Category</t>
  </si>
  <si>
    <t>Obese</t>
  </si>
  <si>
    <t>Overweight</t>
  </si>
  <si>
    <t>Details</t>
  </si>
  <si>
    <t>Project Title</t>
  </si>
  <si>
    <t>Health &amp; Wellness Data Analysis</t>
  </si>
  <si>
    <t>Objective</t>
  </si>
  <si>
    <t>Data Source</t>
  </si>
  <si>
    <t>Key Functions Used</t>
  </si>
  <si>
    <t xml:space="preserve">Field </t>
  </si>
  <si>
    <t>To clean, analyze, and visualize a health dataset using excel tools.</t>
  </si>
  <si>
    <t>simulated heath check-up data(messy,real-world-like)</t>
  </si>
  <si>
    <t>Data cleaning ,BMI calculation, categorization, pivot tables, charts, etc.</t>
  </si>
  <si>
    <t>Shivani</t>
  </si>
  <si>
    <t xml:space="preserve">Created by </t>
  </si>
  <si>
    <t xml:space="preserve">Date of Creation </t>
  </si>
  <si>
    <t>Project Overview</t>
  </si>
  <si>
    <t xml:space="preserve">Step No.  </t>
  </si>
  <si>
    <t>Action Taken</t>
  </si>
  <si>
    <t>Deleted rows with missing values</t>
  </si>
  <si>
    <t>Added new column:BMI</t>
  </si>
  <si>
    <t>Added new column: BMI Category</t>
  </si>
  <si>
    <t>Applied formatting</t>
  </si>
  <si>
    <t>Description</t>
  </si>
  <si>
    <t>Categorized BMI into Underweight, Normal, Overweight, or Obese.</t>
  </si>
  <si>
    <t>Applied borders and adjusted column widhts for better readability.</t>
  </si>
  <si>
    <t>Removed rows having misisng values of height or weight or both.</t>
  </si>
  <si>
    <t>Data Cleaning Summary</t>
  </si>
  <si>
    <t>Count</t>
  </si>
  <si>
    <t xml:space="preserve">BMI Category </t>
  </si>
  <si>
    <t>Average age</t>
  </si>
  <si>
    <t>Average BMI</t>
  </si>
  <si>
    <t xml:space="preserve">Average Age </t>
  </si>
  <si>
    <t>Maximum BMI</t>
  </si>
  <si>
    <t>Minimum BMI</t>
  </si>
  <si>
    <t>Most common BMI Category</t>
  </si>
  <si>
    <t xml:space="preserve">Insights From Data </t>
  </si>
  <si>
    <r>
      <rPr>
        <b/>
        <sz val="16"/>
        <color theme="1"/>
        <rFont val="Calibri"/>
        <family val="2"/>
        <scheme val="minor"/>
      </rPr>
      <t>Gender Distribution</t>
    </r>
    <r>
      <rPr>
        <sz val="16"/>
        <color theme="1"/>
        <rFont val="Calibri"/>
        <family val="2"/>
        <scheme val="minor"/>
      </rPr>
      <t xml:space="preserve"> </t>
    </r>
  </si>
  <si>
    <t>BMI Category Count</t>
  </si>
  <si>
    <t>Average age by Gender</t>
  </si>
  <si>
    <t>BMI Category distribution by male and female</t>
  </si>
  <si>
    <t>Average BMI by category</t>
  </si>
  <si>
    <t>Average age by BMI category</t>
  </si>
  <si>
    <t xml:space="preserve">Max and Min BMI </t>
  </si>
  <si>
    <t>166(Underweight Children)</t>
  </si>
  <si>
    <t>Calculated Body Mass Index by using formula = weight/(height in m )^2.</t>
  </si>
  <si>
    <t>Row Labels</t>
  </si>
  <si>
    <t>Grand Total</t>
  </si>
  <si>
    <t>Count of Name</t>
  </si>
  <si>
    <t>Column Labels</t>
  </si>
  <si>
    <t>Average of BMI</t>
  </si>
  <si>
    <t>Average of Age</t>
  </si>
  <si>
    <t>Pivot Table 1 - BMI category count</t>
  </si>
  <si>
    <t>Pivot Table 3 - Average BMI per Category</t>
  </si>
  <si>
    <t>Pivot Table 4 - Average Age per Category</t>
  </si>
  <si>
    <t xml:space="preserve"> Pivot Table 2 - Gender - wise count per BMI category</t>
  </si>
  <si>
    <t>Count of individuals</t>
  </si>
  <si>
    <t>Sum of Female</t>
  </si>
  <si>
    <t>Sum of Male</t>
  </si>
  <si>
    <t>8 Number of individuals</t>
  </si>
  <si>
    <t>10 Number of individuals</t>
  </si>
  <si>
    <t>33 Number of individuals</t>
  </si>
  <si>
    <t>86 Number of individuals</t>
  </si>
  <si>
    <t>Total Number of individuals</t>
  </si>
  <si>
    <t>Number of individuals</t>
  </si>
  <si>
    <t>8 .</t>
  </si>
  <si>
    <t>10 .</t>
  </si>
  <si>
    <t>33 .</t>
  </si>
  <si>
    <t>86 .</t>
  </si>
  <si>
    <t>Total .</t>
  </si>
  <si>
    <t>.</t>
  </si>
  <si>
    <t>Sum of Average of BMI</t>
  </si>
  <si>
    <t>Sum of Average of Age</t>
  </si>
  <si>
    <t>BMI Analysis Dashboard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</si>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</sst>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 &quot;₹&quot;\ * #,##0.00_ ;_ &quot;₹&quot;\ * \-#,##0.00_ ;_ &quot;₹&quot;\ * &quot;-&quot;??_ ;_ @_ "/>
  </numFmts>
  <fonts count="16">
    <font>
      <sz val="11"/>
      <color theme="1"/>
      <name val="Calibri"/>
      <family val="2"/>
      <scheme val="minor"/>
    </font>
    <font>
      <sz val="11"/>
      <color indexed="8"/>
      <name val="Calibri"/>
      <charset val="134"/>
    </font>
    <font>
      <b/>
      <sz val="11"/>
      <color indexed="8"/>
      <name val="Calibri"/>
      <charset val="134"/>
    </font>
    <font>
      <sz val="11"/>
      <color theme="1"/>
      <name val="Calibri"/>
      <family val="2"/>
      <scheme val="minor"/>
    </font>
    <font>
      <b/>
      <sz val="11"/>
      <color theme="1"/>
      <name val="Calibri"/>
      <family val="2"/>
      <scheme val="minor"/>
    </font>
    <font>
      <b/>
      <sz val="16"/>
      <color theme="1"/>
      <name val="Calibri"/>
      <family val="2"/>
      <scheme val="minor"/>
    </font>
    <font>
      <b/>
      <sz val="24"/>
      <color theme="1"/>
      <name val="Calibri"/>
      <family val="2"/>
      <scheme val="minor"/>
    </font>
    <font>
      <b/>
      <sz val="28"/>
      <color theme="1"/>
      <name val="Calibri"/>
      <family val="2"/>
      <scheme val="minor"/>
    </font>
    <font>
      <b/>
      <sz val="36"/>
      <color theme="1"/>
      <name val="Calibri"/>
      <family val="2"/>
      <scheme val="minor"/>
    </font>
    <font>
      <b/>
      <sz val="48"/>
      <color theme="1"/>
      <name val="Calibri"/>
      <family val="2"/>
      <scheme val="minor"/>
    </font>
    <font>
      <sz val="16"/>
      <color theme="1"/>
      <name val="Calibri"/>
      <family val="2"/>
      <scheme val="minor"/>
    </font>
    <font>
      <sz val="11"/>
      <color indexed="8"/>
      <name val="Calibri"/>
      <family val="2"/>
    </font>
    <font>
      <b/>
      <sz val="11"/>
      <color indexed="8"/>
      <name val="Calibri"/>
      <family val="2"/>
    </font>
    <font>
      <b/>
      <sz val="12"/>
      <color theme="1"/>
      <name val="Calibri"/>
      <family val="2"/>
      <scheme val="minor"/>
    </font>
    <font>
      <sz val="11"/>
      <color theme="4" tint="0.39997558519241921"/>
      <name val="Calibri"/>
      <family val="2"/>
      <scheme val="minor"/>
    </font>
    <font>
      <b/>
      <sz val="72"/>
      <color theme="4"/>
      <name val="Calibri"/>
      <family val="2"/>
      <scheme val="minor"/>
    </font>
  </fonts>
  <fills count="10">
    <fill>
      <patternFill patternType="none"/>
    </fill>
    <fill>
      <patternFill patternType="gray125"/>
    </fill>
    <fill>
      <patternFill patternType="solid">
        <fgColor theme="3"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2">
    <xf numFmtId="0" fontId="0" fillId="0" borderId="0"/>
    <xf numFmtId="44" fontId="3" fillId="0" borderId="0" applyFont="0" applyFill="0" applyBorder="0" applyAlignment="0" applyProtection="0"/>
  </cellStyleXfs>
  <cellXfs count="37">
    <xf numFmtId="0" fontId="0" fillId="0" borderId="0" xfId="0"/>
    <xf numFmtId="0" fontId="2" fillId="0" borderId="1" xfId="0" applyFont="1" applyBorder="1" applyAlignment="1">
      <alignment horizontal="center" vertical="top"/>
    </xf>
    <xf numFmtId="0" fontId="1" fillId="0" borderId="1" xfId="0" applyFont="1" applyBorder="1"/>
    <xf numFmtId="0" fontId="0" fillId="0" borderId="0" xfId="0" applyAlignment="1">
      <alignment horizontal="center"/>
    </xf>
    <xf numFmtId="0" fontId="0" fillId="0" borderId="1" xfId="0" applyBorder="1"/>
    <xf numFmtId="0" fontId="0" fillId="0" borderId="1" xfId="0" applyBorder="1" applyAlignment="1">
      <alignment horizontal="left"/>
    </xf>
    <xf numFmtId="0" fontId="4" fillId="0" borderId="1" xfId="0" applyFont="1" applyBorder="1" applyAlignment="1">
      <alignment horizontal="center"/>
    </xf>
    <xf numFmtId="0" fontId="4" fillId="0" borderId="1" xfId="0" applyFont="1" applyBorder="1"/>
    <xf numFmtId="0" fontId="5" fillId="3" borderId="1" xfId="0" applyFont="1" applyFill="1" applyBorder="1" applyAlignment="1">
      <alignment horizontal="center"/>
    </xf>
    <xf numFmtId="0" fontId="0" fillId="4" borderId="1" xfId="0" applyFill="1" applyBorder="1"/>
    <xf numFmtId="15" fontId="0" fillId="4" borderId="1" xfId="0" applyNumberFormat="1" applyFill="1" applyBorder="1" applyAlignment="1">
      <alignment horizontal="left"/>
    </xf>
    <xf numFmtId="0" fontId="5" fillId="6" borderId="1" xfId="0" applyFont="1" applyFill="1" applyBorder="1"/>
    <xf numFmtId="0" fontId="0" fillId="7" borderId="1" xfId="0" applyFill="1" applyBorder="1"/>
    <xf numFmtId="0" fontId="0" fillId="0" borderId="1" xfId="0" applyBorder="1" applyAlignment="1">
      <alignment horizontal="center"/>
    </xf>
    <xf numFmtId="2" fontId="0" fillId="0" borderId="1" xfId="0" applyNumberFormat="1" applyBorder="1" applyAlignment="1">
      <alignment horizontal="center"/>
    </xf>
    <xf numFmtId="2" fontId="0" fillId="0" borderId="1" xfId="1" applyNumberFormat="1" applyFont="1" applyBorder="1" applyAlignment="1">
      <alignment horizontal="center"/>
    </xf>
    <xf numFmtId="0" fontId="10" fillId="9" borderId="0" xfId="0" applyFont="1" applyFill="1" applyAlignment="1">
      <alignment horizontal="center"/>
    </xf>
    <xf numFmtId="0" fontId="5" fillId="9" borderId="0" xfId="0" applyFont="1" applyFill="1" applyAlignment="1">
      <alignment horizontal="center"/>
    </xf>
    <xf numFmtId="0" fontId="11" fillId="0" borderId="0" xfId="0" applyFont="1"/>
    <xf numFmtId="0" fontId="12" fillId="0" borderId="3" xfId="0" applyFont="1" applyBorder="1" applyAlignment="1">
      <alignment horizontal="center" vertical="top"/>
    </xf>
    <xf numFmtId="0" fontId="0" fillId="0" borderId="0" xfId="0" pivotButton="1"/>
    <xf numFmtId="0" fontId="0" fillId="0" borderId="0" xfId="0" applyAlignment="1">
      <alignment horizontal="left"/>
    </xf>
    <xf numFmtId="0" fontId="0" fillId="0" borderId="3" xfId="0" pivotButton="1" applyBorder="1"/>
    <xf numFmtId="0" fontId="0" fillId="0" borderId="3" xfId="0" applyBorder="1"/>
    <xf numFmtId="0" fontId="0" fillId="0" borderId="3" xfId="0" applyBorder="1" applyAlignment="1">
      <alignment horizontal="left"/>
    </xf>
    <xf numFmtId="2" fontId="0" fillId="0" borderId="0" xfId="0" applyNumberFormat="1"/>
    <xf numFmtId="0" fontId="9" fillId="2" borderId="0" xfId="0" applyFont="1" applyFill="1" applyAlignment="1">
      <alignment horizontal="center"/>
    </xf>
    <xf numFmtId="0" fontId="6" fillId="2" borderId="0" xfId="0" applyFont="1" applyFill="1" applyAlignment="1">
      <alignment horizontal="center"/>
    </xf>
    <xf numFmtId="0" fontId="6" fillId="2" borderId="2" xfId="0" applyFont="1" applyFill="1" applyBorder="1" applyAlignment="1">
      <alignment horizontal="center"/>
    </xf>
    <xf numFmtId="0" fontId="8" fillId="5" borderId="1" xfId="0" applyFont="1" applyFill="1" applyBorder="1" applyAlignment="1">
      <alignment horizontal="center"/>
    </xf>
    <xf numFmtId="0" fontId="0" fillId="5" borderId="1" xfId="0" applyFill="1" applyBorder="1" applyAlignment="1">
      <alignment horizontal="center"/>
    </xf>
    <xf numFmtId="0" fontId="7" fillId="8" borderId="0" xfId="0" applyFont="1" applyFill="1" applyAlignment="1">
      <alignment horizontal="center"/>
    </xf>
    <xf numFmtId="0" fontId="0" fillId="8" borderId="0" xfId="0" applyFill="1" applyAlignment="1">
      <alignment horizontal="center"/>
    </xf>
    <xf numFmtId="0" fontId="4" fillId="0" borderId="0" xfId="0" applyFont="1" applyAlignment="1">
      <alignment horizontal="center"/>
    </xf>
    <xf numFmtId="0" fontId="13" fillId="0" borderId="0" xfId="0" applyFont="1" applyAlignment="1">
      <alignment horizontal="center"/>
    </xf>
    <xf numFmtId="0" fontId="15" fillId="0" borderId="0" xfId="0" applyFont="1" applyAlignment="1">
      <alignment horizontal="center" vertical="center"/>
    </xf>
    <xf numFmtId="0" fontId="14" fillId="0" borderId="0" xfId="0" applyFont="1" applyAlignment="1">
      <alignment horizontal="center" vertical="center"/>
    </xf>
  </cellXfs>
  <cellStyles count="2">
    <cellStyle name="Currency" xfId="1" builtinId="4"/>
    <cellStyle name="Normal" xfId="0" builtinId="0"/>
  </cellStyles>
  <dxfs count="2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FF00"/>
        </patternFill>
      </fill>
    </dxf>
    <dxf>
      <fill>
        <patternFill>
          <bgColor rgb="FFFFFF00"/>
        </patternFill>
      </fill>
    </dxf>
    <dxf>
      <border diagonalUp="0" diagonalDown="0">
        <left/>
        <right/>
        <top/>
        <bottom/>
        <vertical/>
        <horizontal/>
      </border>
    </dxf>
    <dxf>
      <border diagonalUp="0" diagonalDown="0">
        <left/>
        <right/>
        <top/>
        <bottom/>
        <vertical/>
        <horizontal/>
      </border>
    </dxf>
  </dxfs>
  <tableStyles count="4" defaultTableStyle="TableStyleMedium2" defaultPivotStyle="PivotStyleLight16">
    <tableStyle name="Slicer Style 1" pivot="0" table="0" count="1" xr9:uid="{6D527593-A2D2-44BD-85FE-A8BBB694EB4C}">
      <tableStyleElement type="wholeTable" dxfId="28"/>
    </tableStyle>
    <tableStyle name="Slicer Style 2" pivot="0" table="0" count="1" xr9:uid="{029EA48A-6255-494A-9841-15175264EDE5}">
      <tableStyleElement type="wholeTable" dxfId="27"/>
    </tableStyle>
    <tableStyle name="Slicer Style 3" pivot="0" table="0" count="1" xr9:uid="{2EBCFCE0-FC23-416E-A1A2-97FAE334EB3B}">
      <tableStyleElement type="headerRow" dxfId="26"/>
    </tableStyle>
    <tableStyle name="Slicer Style 4" pivot="0" table="0" count="1" xr9:uid="{09C2234E-E891-4306-A0FC-AAFB1814BBD4}">
      <tableStyleElement type="headerRow" dxfId="25"/>
    </tableStyle>
  </tableStyles>
  <colors>
    <mruColors>
      <color rgb="FFCC0066"/>
    </mruColors>
  </colors>
  <extLs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[Child_Nutrition_Analysis.xlsx]Pivot_Tables!PivotTable1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4800" b="1"/>
              <a:t>BMI</a:t>
            </a:r>
            <a:r>
              <a:rPr lang="en-IN" sz="4800" b="1" baseline="0"/>
              <a:t> Category count</a:t>
            </a:r>
            <a:endParaRPr lang="en-IN" sz="4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24579459324541E-2"/>
          <c:y val="0.23959520966956618"/>
          <c:w val="0.9170866246796866"/>
          <c:h val="0.57074230849222451"/>
        </c:manualLayout>
      </c:layout>
      <c:barChart>
        <c:barDir val="col"/>
        <c:grouping val="clustered"/>
        <c:varyColors val="0"/>
        <c:ser>
          <c:idx val="0"/>
          <c:order val="0"/>
          <c:tx>
            <c:strRef>
              <c:f>Pivot_Tables!$B$3</c:f>
              <c:strCache>
                <c:ptCount val="1"/>
                <c:pt idx="0">
                  <c:v>Total</c:v>
                </c:pt>
              </c:strCache>
            </c:strRef>
          </c:tx>
          <c:spPr>
            <a:solidFill>
              <a:schemeClr val="accent1"/>
            </a:solidFill>
            <a:ln>
              <a:noFill/>
            </a:ln>
            <a:effectLst/>
          </c:spPr>
          <c:invertIfNegative val="0"/>
          <c:cat>
            <c:strRef>
              <c:f>Pivot_Tables!$A$4:$A$7</c:f>
              <c:strCache>
                <c:ptCount val="4"/>
                <c:pt idx="0">
                  <c:v>Normal</c:v>
                </c:pt>
                <c:pt idx="1">
                  <c:v>Obese</c:v>
                </c:pt>
                <c:pt idx="2">
                  <c:v>Overweight</c:v>
                </c:pt>
                <c:pt idx="3">
                  <c:v>Underweight</c:v>
                </c:pt>
              </c:strCache>
            </c:strRef>
          </c:cat>
          <c:val>
            <c:numRef>
              <c:f>Pivot_Tables!$B$4:$B$7</c:f>
              <c:numCache>
                <c:formatCode>General</c:formatCode>
                <c:ptCount val="4"/>
                <c:pt idx="0">
                  <c:v>64</c:v>
                </c:pt>
                <c:pt idx="1">
                  <c:v>14</c:v>
                </c:pt>
                <c:pt idx="2">
                  <c:v>27</c:v>
                </c:pt>
                <c:pt idx="3">
                  <c:v>166</c:v>
                </c:pt>
              </c:numCache>
            </c:numRef>
          </c:val>
          <c:extLst>
            <c:ext xmlns:c16="http://schemas.microsoft.com/office/drawing/2014/chart" uri="{C3380CC4-5D6E-409C-BE32-E72D297353CC}">
              <c16:uniqueId val="{00000000-9B4D-4BA5-8362-3DC2536F0980}"/>
            </c:ext>
          </c:extLst>
        </c:ser>
        <c:dLbls>
          <c:showLegendKey val="0"/>
          <c:showVal val="0"/>
          <c:showCatName val="0"/>
          <c:showSerName val="0"/>
          <c:showPercent val="0"/>
          <c:showBubbleSize val="0"/>
        </c:dLbls>
        <c:gapWidth val="219"/>
        <c:overlap val="-27"/>
        <c:axId val="1338963728"/>
        <c:axId val="1338960368"/>
      </c:barChart>
      <c:catAx>
        <c:axId val="133896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338960368"/>
        <c:crosses val="autoZero"/>
        <c:auto val="1"/>
        <c:lblAlgn val="ctr"/>
        <c:lblOffset val="100"/>
        <c:noMultiLvlLbl val="0"/>
      </c:catAx>
      <c:valAx>
        <c:axId val="133896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8963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[Child_Nutrition_Analysis.xlsx]Pivot_Tables!PivotTable2</c:name>
    <c:fmtId val="4"/>
  </c:pivotSource>
  <c:chart>
    <c:title>
      <c:tx>
        <c:rich>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r>
              <a:rPr lang="en-IN" sz="4800" b="1"/>
              <a:t>Gender</a:t>
            </a:r>
            <a:r>
              <a:rPr lang="en-IN" sz="4800" b="1" baseline="0"/>
              <a:t> wise count per BMI Category  </a:t>
            </a:r>
            <a:endParaRPr lang="en-IN" sz="4800" b="1"/>
          </a:p>
        </c:rich>
      </c:tx>
      <c:overlay val="0"/>
      <c:spPr>
        <a:noFill/>
        <a:ln>
          <a:noFill/>
        </a:ln>
        <a:effectLst/>
      </c:spPr>
      <c:txPr>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Pivot_Tables!$B$12:$B$13</c:f>
              <c:strCache>
                <c:ptCount val="1"/>
                <c:pt idx="0">
                  <c:v>Female</c:v>
                </c:pt>
              </c:strCache>
            </c:strRef>
          </c:tx>
          <c:spPr>
            <a:solidFill>
              <a:srgbClr val="CC0066"/>
            </a:solidFill>
            <a:ln>
              <a:noFill/>
            </a:ln>
            <a:effectLst/>
          </c:spPr>
          <c:invertIfNegative val="0"/>
          <c:cat>
            <c:strRef>
              <c:f>Pivot_Tables!$A$14:$A$17</c:f>
              <c:strCache>
                <c:ptCount val="4"/>
                <c:pt idx="0">
                  <c:v>Normal</c:v>
                </c:pt>
                <c:pt idx="1">
                  <c:v>Obese</c:v>
                </c:pt>
                <c:pt idx="2">
                  <c:v>Overweight</c:v>
                </c:pt>
                <c:pt idx="3">
                  <c:v>Underweight</c:v>
                </c:pt>
              </c:strCache>
            </c:strRef>
          </c:cat>
          <c:val>
            <c:numRef>
              <c:f>Pivot_Tables!$B$14:$B$17</c:f>
              <c:numCache>
                <c:formatCode>General</c:formatCode>
                <c:ptCount val="4"/>
                <c:pt idx="0">
                  <c:v>33</c:v>
                </c:pt>
                <c:pt idx="1">
                  <c:v>8</c:v>
                </c:pt>
                <c:pt idx="2">
                  <c:v>10</c:v>
                </c:pt>
                <c:pt idx="3">
                  <c:v>86</c:v>
                </c:pt>
              </c:numCache>
            </c:numRef>
          </c:val>
          <c:extLst>
            <c:ext xmlns:c16="http://schemas.microsoft.com/office/drawing/2014/chart" uri="{C3380CC4-5D6E-409C-BE32-E72D297353CC}">
              <c16:uniqueId val="{00000000-3A91-4AA6-AC74-0D4E73BF36BD}"/>
            </c:ext>
          </c:extLst>
        </c:ser>
        <c:ser>
          <c:idx val="1"/>
          <c:order val="1"/>
          <c:tx>
            <c:strRef>
              <c:f>Pivot_Tables!$C$12:$C$13</c:f>
              <c:strCache>
                <c:ptCount val="1"/>
                <c:pt idx="0">
                  <c:v>Male</c:v>
                </c:pt>
              </c:strCache>
            </c:strRef>
          </c:tx>
          <c:spPr>
            <a:solidFill>
              <a:schemeClr val="accent1"/>
            </a:solidFill>
            <a:ln>
              <a:noFill/>
            </a:ln>
            <a:effectLst/>
          </c:spPr>
          <c:invertIfNegative val="0"/>
          <c:cat>
            <c:strRef>
              <c:f>Pivot_Tables!$A$14:$A$17</c:f>
              <c:strCache>
                <c:ptCount val="4"/>
                <c:pt idx="0">
                  <c:v>Normal</c:v>
                </c:pt>
                <c:pt idx="1">
                  <c:v>Obese</c:v>
                </c:pt>
                <c:pt idx="2">
                  <c:v>Overweight</c:v>
                </c:pt>
                <c:pt idx="3">
                  <c:v>Underweight</c:v>
                </c:pt>
              </c:strCache>
            </c:strRef>
          </c:cat>
          <c:val>
            <c:numRef>
              <c:f>Pivot_Tables!$C$14:$C$17</c:f>
              <c:numCache>
                <c:formatCode>General</c:formatCode>
                <c:ptCount val="4"/>
                <c:pt idx="0">
                  <c:v>31</c:v>
                </c:pt>
                <c:pt idx="1">
                  <c:v>6</c:v>
                </c:pt>
                <c:pt idx="2">
                  <c:v>17</c:v>
                </c:pt>
                <c:pt idx="3">
                  <c:v>80</c:v>
                </c:pt>
              </c:numCache>
            </c:numRef>
          </c:val>
          <c:extLst>
            <c:ext xmlns:c16="http://schemas.microsoft.com/office/drawing/2014/chart" uri="{C3380CC4-5D6E-409C-BE32-E72D297353CC}">
              <c16:uniqueId val="{00000004-36A3-4F59-9A0B-E32D2D125BD4}"/>
            </c:ext>
          </c:extLst>
        </c:ser>
        <c:dLbls>
          <c:showLegendKey val="0"/>
          <c:showVal val="0"/>
          <c:showCatName val="0"/>
          <c:showSerName val="0"/>
          <c:showPercent val="0"/>
          <c:showBubbleSize val="0"/>
        </c:dLbls>
        <c:gapWidth val="219"/>
        <c:overlap val="-27"/>
        <c:axId val="1364592112"/>
        <c:axId val="1364592592"/>
      </c:barChart>
      <c:catAx>
        <c:axId val="136459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364592592"/>
        <c:crosses val="autoZero"/>
        <c:auto val="1"/>
        <c:lblAlgn val="ctr"/>
        <c:lblOffset val="100"/>
        <c:noMultiLvlLbl val="0"/>
      </c:catAx>
      <c:valAx>
        <c:axId val="1364592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64592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[Child_Nutrition_Analysis.xlsx]Pivot_Tables!PivotTable3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4800" b="1"/>
              <a:t>Average</a:t>
            </a:r>
            <a:r>
              <a:rPr lang="en-US" sz="4800" b="1" baseline="0"/>
              <a:t> BMI per Category</a:t>
            </a:r>
            <a:endParaRPr lang="en-US" sz="4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Pivot_Tables!$B$22</c:f>
              <c:strCache>
                <c:ptCount val="1"/>
                <c:pt idx="0">
                  <c:v>Total</c:v>
                </c:pt>
              </c:strCache>
            </c:strRef>
          </c:tx>
          <c:spPr>
            <a:solidFill>
              <a:schemeClr val="accent1"/>
            </a:solidFill>
            <a:ln>
              <a:noFill/>
            </a:ln>
            <a:effectLst/>
          </c:spPr>
          <c:invertIfNegative val="0"/>
          <c:cat>
            <c:strRef>
              <c:f>Pivot_Tables!$A$23:$A$26</c:f>
              <c:strCache>
                <c:ptCount val="4"/>
                <c:pt idx="0">
                  <c:v>Normal</c:v>
                </c:pt>
                <c:pt idx="1">
                  <c:v>Obese</c:v>
                </c:pt>
                <c:pt idx="2">
                  <c:v>Overweight</c:v>
                </c:pt>
                <c:pt idx="3">
                  <c:v>Underweight</c:v>
                </c:pt>
              </c:strCache>
            </c:strRef>
          </c:cat>
          <c:val>
            <c:numRef>
              <c:f>Pivot_Tables!$B$23:$B$26</c:f>
              <c:numCache>
                <c:formatCode>General</c:formatCode>
                <c:ptCount val="4"/>
                <c:pt idx="0">
                  <c:v>21.349174933383008</c:v>
                </c:pt>
                <c:pt idx="1">
                  <c:v>36.762622219017224</c:v>
                </c:pt>
                <c:pt idx="2">
                  <c:v>27.275231615729574</c:v>
                </c:pt>
                <c:pt idx="3">
                  <c:v>12.746588174545593</c:v>
                </c:pt>
              </c:numCache>
            </c:numRef>
          </c:val>
          <c:extLst>
            <c:ext xmlns:c16="http://schemas.microsoft.com/office/drawing/2014/chart" uri="{C3380CC4-5D6E-409C-BE32-E72D297353CC}">
              <c16:uniqueId val="{00000000-FFF2-49B8-9CA0-6AD596FE08FC}"/>
            </c:ext>
          </c:extLst>
        </c:ser>
        <c:dLbls>
          <c:showLegendKey val="0"/>
          <c:showVal val="0"/>
          <c:showCatName val="0"/>
          <c:showSerName val="0"/>
          <c:showPercent val="0"/>
          <c:showBubbleSize val="0"/>
        </c:dLbls>
        <c:gapWidth val="182"/>
        <c:axId val="516468688"/>
        <c:axId val="516466768"/>
      </c:barChart>
      <c:catAx>
        <c:axId val="51646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6466768"/>
        <c:crosses val="autoZero"/>
        <c:auto val="1"/>
        <c:lblAlgn val="ctr"/>
        <c:lblOffset val="100"/>
        <c:noMultiLvlLbl val="0"/>
      </c:catAx>
      <c:valAx>
        <c:axId val="516466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16468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[Child_Nutrition_Analysis.xlsx]Pivot_Tables!PivotTable4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4800" b="1"/>
              <a:t>Average</a:t>
            </a:r>
            <a:r>
              <a:rPr lang="en-IN" sz="4800" b="1" baseline="0"/>
              <a:t> Age per BMI Category </a:t>
            </a:r>
            <a:endParaRPr lang="en-IN" sz="4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21449480701488"/>
          <c:y val="0.3554944810011505"/>
          <c:w val="0.67412547839318571"/>
          <c:h val="0.51318824649226158"/>
        </c:manualLayout>
      </c:layout>
      <c:barChart>
        <c:barDir val="bar"/>
        <c:grouping val="clustered"/>
        <c:varyColors val="0"/>
        <c:ser>
          <c:idx val="0"/>
          <c:order val="0"/>
          <c:tx>
            <c:strRef>
              <c:f>Pivot_Tables!$B$31</c:f>
              <c:strCache>
                <c:ptCount val="1"/>
                <c:pt idx="0">
                  <c:v>Total</c:v>
                </c:pt>
              </c:strCache>
            </c:strRef>
          </c:tx>
          <c:spPr>
            <a:solidFill>
              <a:schemeClr val="accent1"/>
            </a:solidFill>
            <a:ln>
              <a:noFill/>
            </a:ln>
            <a:effectLst/>
          </c:spPr>
          <c:invertIfNegative val="0"/>
          <c:cat>
            <c:strRef>
              <c:f>Pivot_Tables!$A$32:$A$35</c:f>
              <c:strCache>
                <c:ptCount val="4"/>
                <c:pt idx="0">
                  <c:v>Normal</c:v>
                </c:pt>
                <c:pt idx="1">
                  <c:v>Obese</c:v>
                </c:pt>
                <c:pt idx="2">
                  <c:v>Overweight</c:v>
                </c:pt>
                <c:pt idx="3">
                  <c:v>Underweight</c:v>
                </c:pt>
              </c:strCache>
            </c:strRef>
          </c:cat>
          <c:val>
            <c:numRef>
              <c:f>Pivot_Tables!$B$32:$B$35</c:f>
              <c:numCache>
                <c:formatCode>General</c:formatCode>
                <c:ptCount val="4"/>
                <c:pt idx="0">
                  <c:v>5.5</c:v>
                </c:pt>
                <c:pt idx="1">
                  <c:v>7.3571428571428568</c:v>
                </c:pt>
                <c:pt idx="2">
                  <c:v>5.666666666666667</c:v>
                </c:pt>
                <c:pt idx="3">
                  <c:v>5.4216867469879517</c:v>
                </c:pt>
              </c:numCache>
            </c:numRef>
          </c:val>
          <c:extLst>
            <c:ext xmlns:c16="http://schemas.microsoft.com/office/drawing/2014/chart" uri="{C3380CC4-5D6E-409C-BE32-E72D297353CC}">
              <c16:uniqueId val="{00000000-3130-4CB5-9280-705F24FDC3A1}"/>
            </c:ext>
          </c:extLst>
        </c:ser>
        <c:dLbls>
          <c:showLegendKey val="0"/>
          <c:showVal val="0"/>
          <c:showCatName val="0"/>
          <c:showSerName val="0"/>
          <c:showPercent val="0"/>
          <c:showBubbleSize val="0"/>
        </c:dLbls>
        <c:gapWidth val="182"/>
        <c:axId val="409259728"/>
        <c:axId val="409260208"/>
      </c:barChart>
      <c:catAx>
        <c:axId val="40925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09260208"/>
        <c:crosses val="autoZero"/>
        <c:auto val="1"/>
        <c:lblAlgn val="ctr"/>
        <c:lblOffset val="100"/>
        <c:noMultiLvlLbl val="0"/>
      </c:catAx>
      <c:valAx>
        <c:axId val="40926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9259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590066</xdr:colOff>
      <xdr:row>18</xdr:row>
      <xdr:rowOff>72931</xdr:rowOff>
    </xdr:from>
    <xdr:to>
      <xdr:col>12</xdr:col>
      <xdr:colOff>756949</xdr:colOff>
      <xdr:row>29</xdr:row>
      <xdr:rowOff>174939</xdr:rowOff>
    </xdr:to>
    <mc:AlternateContent xmlns:mc="http://schemas.openxmlformats.org/markup-compatibility/2006" xmlns:a14="http://schemas.microsoft.com/office/drawing/2010/main">
      <mc:Choice Requires="a14">
        <xdr:graphicFrame macro="">
          <xdr:nvGraphicFramePr>
            <xdr:cNvPr id="9" name="BMI Category 1">
              <a:extLst>
                <a:ext uri="{FF2B5EF4-FFF2-40B4-BE49-F238E27FC236}">
                  <a16:creationId xmlns:a16="http://schemas.microsoft.com/office/drawing/2014/main" id="{7F6C27F7-D46D-457C-97F5-ED3A90809B22}"/>
                </a:ext>
              </a:extLst>
            </xdr:cNvPr>
            <xdr:cNvGraphicFramePr/>
          </xdr:nvGraphicFramePr>
          <xdr:xfrm>
            <a:off x="0" y="0"/>
            <a:ext cx="0" cy="0"/>
          </xdr:xfrm>
          <a:graphic>
            <a:graphicData uri="http://schemas.microsoft.com/office/drawing/2010/slicer">
              <sle:slicer xmlns:sle="http://schemas.microsoft.com/office/drawing/2010/slicer" name="BMI Category 1"/>
            </a:graphicData>
          </a:graphic>
        </xdr:graphicFrame>
      </mc:Choice>
      <mc:Fallback xmlns="">
        <xdr:sp macro="" textlink="">
          <xdr:nvSpPr>
            <xdr:cNvPr id="0" name=""/>
            <xdr:cNvSpPr>
              <a:spLocks noTextEdit="1"/>
            </xdr:cNvSpPr>
          </xdr:nvSpPr>
          <xdr:spPr>
            <a:xfrm>
              <a:off x="10372019" y="3262698"/>
              <a:ext cx="1620000" cy="2051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759638</xdr:colOff>
      <xdr:row>18</xdr:row>
      <xdr:rowOff>60054</xdr:rowOff>
    </xdr:from>
    <xdr:to>
      <xdr:col>14</xdr:col>
      <xdr:colOff>696150</xdr:colOff>
      <xdr:row>29</xdr:row>
      <xdr:rowOff>162751</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4FB8CBC0-6948-4D67-B5A8-8D643F68065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994708" y="3249821"/>
              <a:ext cx="1620000" cy="20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462436</xdr:colOff>
      <xdr:row>30</xdr:row>
      <xdr:rowOff>95531</xdr:rowOff>
    </xdr:from>
    <xdr:to>
      <xdr:col>12</xdr:col>
      <xdr:colOff>768994</xdr:colOff>
      <xdr:row>53</xdr:row>
      <xdr:rowOff>159717</xdr:rowOff>
    </xdr:to>
    <xdr:graphicFrame macro="">
      <xdr:nvGraphicFramePr>
        <xdr:cNvPr id="12" name="Chart 11">
          <a:extLst>
            <a:ext uri="{FF2B5EF4-FFF2-40B4-BE49-F238E27FC236}">
              <a16:creationId xmlns:a16="http://schemas.microsoft.com/office/drawing/2014/main" id="{3994F486-ACF5-4989-A48C-392683492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928544</xdr:colOff>
      <xdr:row>30</xdr:row>
      <xdr:rowOff>39750</xdr:rowOff>
    </xdr:from>
    <xdr:to>
      <xdr:col>20</xdr:col>
      <xdr:colOff>1500916</xdr:colOff>
      <xdr:row>53</xdr:row>
      <xdr:rowOff>103936</xdr:rowOff>
    </xdr:to>
    <xdr:graphicFrame macro="">
      <xdr:nvGraphicFramePr>
        <xdr:cNvPr id="106" name="Chart 12">
          <a:extLst>
            <a:ext uri="{FF2B5EF4-FFF2-40B4-BE49-F238E27FC236}">
              <a16:creationId xmlns:a16="http://schemas.microsoft.com/office/drawing/2014/main" id="{05884A96-B276-4106-9E1C-4FA62E861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361027</xdr:colOff>
      <xdr:row>52</xdr:row>
      <xdr:rowOff>71000</xdr:rowOff>
    </xdr:from>
    <xdr:to>
      <xdr:col>12</xdr:col>
      <xdr:colOff>65073</xdr:colOff>
      <xdr:row>75</xdr:row>
      <xdr:rowOff>135186</xdr:rowOff>
    </xdr:to>
    <xdr:graphicFrame macro="">
      <xdr:nvGraphicFramePr>
        <xdr:cNvPr id="107" name="Chart 106">
          <a:extLst>
            <a:ext uri="{FF2B5EF4-FFF2-40B4-BE49-F238E27FC236}">
              <a16:creationId xmlns:a16="http://schemas.microsoft.com/office/drawing/2014/main" id="{B48F9F2F-1FEC-4847-9673-A488E922D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561748</xdr:colOff>
      <xdr:row>53</xdr:row>
      <xdr:rowOff>142049</xdr:rowOff>
    </xdr:from>
    <xdr:to>
      <xdr:col>20</xdr:col>
      <xdr:colOff>1134120</xdr:colOff>
      <xdr:row>77</xdr:row>
      <xdr:rowOff>29026</xdr:rowOff>
    </xdr:to>
    <xdr:graphicFrame macro="">
      <xdr:nvGraphicFramePr>
        <xdr:cNvPr id="108" name="Chart 107">
          <a:extLst>
            <a:ext uri="{FF2B5EF4-FFF2-40B4-BE49-F238E27FC236}">
              <a16:creationId xmlns:a16="http://schemas.microsoft.com/office/drawing/2014/main" id="{24C00562-DB7E-49A8-B63D-717FBF3A9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33867</xdr:colOff>
      <xdr:row>16</xdr:row>
      <xdr:rowOff>16932</xdr:rowOff>
    </xdr:from>
    <xdr:to>
      <xdr:col>20</xdr:col>
      <xdr:colOff>1185333</xdr:colOff>
      <xdr:row>16</xdr:row>
      <xdr:rowOff>88932</xdr:rowOff>
    </xdr:to>
    <xdr:cxnSp macro="">
      <xdr:nvCxnSpPr>
        <xdr:cNvPr id="114" name="Straight Connector 113">
          <a:extLst>
            <a:ext uri="{FF2B5EF4-FFF2-40B4-BE49-F238E27FC236}">
              <a16:creationId xmlns:a16="http://schemas.microsoft.com/office/drawing/2014/main" id="{2589BA00-DAFF-5306-2F61-A65341164C65}"/>
            </a:ext>
          </a:extLst>
        </xdr:cNvPr>
        <xdr:cNvCxnSpPr/>
      </xdr:nvCxnSpPr>
      <xdr:spPr>
        <a:xfrm flipV="1">
          <a:off x="4402667" y="2997199"/>
          <a:ext cx="14647333" cy="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8.76199097222" createdVersion="8" refreshedVersion="8" minRefreshableVersion="3" recordCount="271" xr:uid="{90C3277F-950A-4BA3-8650-B80637C55437}">
  <cacheSource type="worksheet">
    <worksheetSource ref="A1:O272" sheet="Cleaned Data"/>
  </cacheSource>
  <cacheFields count="15">
    <cacheField name="Child ID" numFmtId="0">
      <sharedItems/>
    </cacheField>
    <cacheField name="Name" numFmtId="0">
      <sharedItems count="271">
        <s v="Child_2"/>
        <s v="Child_3"/>
        <s v="Child_4"/>
        <s v="Child_5"/>
        <s v="Child_6"/>
        <s v="Child_7"/>
        <s v="Child_8"/>
        <s v="Child_9"/>
        <s v="Child_10"/>
        <s v="Child_11"/>
        <s v="Child_12"/>
        <s v="Child_14"/>
        <s v="Child_15"/>
        <s v="Child_16"/>
        <s v="Child_18"/>
        <s v="Child_19"/>
        <s v="Child_20"/>
        <s v="Child_21"/>
        <s v="Child_22"/>
        <s v="Child_23"/>
        <s v="Child_24"/>
        <s v="Child_26"/>
        <s v="Child_27"/>
        <s v="Child_28"/>
        <s v="Child_31"/>
        <s v="Child_33"/>
        <s v="Child_34"/>
        <s v="Child_35"/>
        <s v="Child_36"/>
        <s v="Child_37"/>
        <s v="Child_38"/>
        <s v="Child_39"/>
        <s v="Child_40"/>
        <s v="Child_41"/>
        <s v="Child_42"/>
        <s v="Child_43"/>
        <s v="Child_44"/>
        <s v="Child_45"/>
        <s v="Child_46"/>
        <s v="Child_47"/>
        <s v="Child_48"/>
        <s v="Child_49"/>
        <s v="Child_50"/>
        <s v="Child_52"/>
        <s v="Child_53"/>
        <s v="Child_54"/>
        <s v="Child_55"/>
        <s v="Child_56"/>
        <s v="Child_57"/>
        <s v="Child_58"/>
        <s v="Child_59"/>
        <s v="Child_60"/>
        <s v="Child_61"/>
        <s v="Child_62"/>
        <s v="Child_63"/>
        <s v="Child_64"/>
        <s v="Child_65"/>
        <s v="Child_66"/>
        <s v="Child_68"/>
        <s v="Child_69"/>
        <s v="Child_70"/>
        <s v="Child_71"/>
        <s v="Child_72"/>
        <s v="Child_73"/>
        <s v="Child_74"/>
        <s v="Child_75"/>
        <s v="Child_76"/>
        <s v="Child_77"/>
        <s v="Child_78"/>
        <s v="Child_79"/>
        <s v="Child_80"/>
        <s v="Child_81"/>
        <s v="Child_82"/>
        <s v="Child_83"/>
        <s v="Child_84"/>
        <s v="Child_85"/>
        <s v="Child_86"/>
        <s v="Child_87"/>
        <s v="Child_88"/>
        <s v="Child_89"/>
        <s v="Child_90"/>
        <s v="Child_91"/>
        <s v="Child_92"/>
        <s v="Child_93"/>
        <s v="Child_94"/>
        <s v="Child_95"/>
        <s v="Child_96"/>
        <s v="Child_97"/>
        <s v="Child_98"/>
        <s v="Child_99"/>
        <s v="Child_100"/>
        <s v="Child_101"/>
        <s v="Child_102"/>
        <s v="Child_103"/>
        <s v="Child_104"/>
        <s v="Child_106"/>
        <s v="Child_107"/>
        <s v="Child_108"/>
        <s v="Child_109"/>
        <s v="Child_110"/>
        <s v="Child_111"/>
        <s v="Child_112"/>
        <s v="Child_113"/>
        <s v="Child_114"/>
        <s v="Child_115"/>
        <s v="Child_116"/>
        <s v="Child_117"/>
        <s v="Child_118"/>
        <s v="Child_120"/>
        <s v="Child_121"/>
        <s v="Child_122"/>
        <s v="Child_123"/>
        <s v="Child_124"/>
        <s v="Child_125"/>
        <s v="Child_126"/>
        <s v="Child_127"/>
        <s v="Child_128"/>
        <s v="Child_129"/>
        <s v="Child_130"/>
        <s v="Child_131"/>
        <s v="Child_132"/>
        <s v="Child_133"/>
        <s v="Child_135"/>
        <s v="Child_136"/>
        <s v="Child_137"/>
        <s v="Child_138"/>
        <s v="Child_139"/>
        <s v="Child_140"/>
        <s v="Child_141"/>
        <s v="Child_142"/>
        <s v="Child_143"/>
        <s v="Child_144"/>
        <s v="Child_145"/>
        <s v="Child_146"/>
        <s v="Child_147"/>
        <s v="Child_148"/>
        <s v="Child_149"/>
        <s v="Child_150"/>
        <s v="Child_151"/>
        <s v="Child_152"/>
        <s v="Child_153"/>
        <s v="Child_154"/>
        <s v="Child_155"/>
        <s v="Child_156"/>
        <s v="Child_157"/>
        <s v="Child_158"/>
        <s v="Child_159"/>
        <s v="Child_160"/>
        <s v="Child_161"/>
        <s v="Child_162"/>
        <s v="Child_163"/>
        <s v="Child_164"/>
        <s v="Child_165"/>
        <s v="Child_166"/>
        <s v="Child_168"/>
        <s v="Child_169"/>
        <s v="Child_170"/>
        <s v="Child_172"/>
        <s v="Child_174"/>
        <s v="Child_175"/>
        <s v="Child_176"/>
        <s v="Child_177"/>
        <s v="Child_179"/>
        <s v="Child_180"/>
        <s v="Child_181"/>
        <s v="Child_182"/>
        <s v="Child_183"/>
        <s v="Child_184"/>
        <s v="Child_185"/>
        <s v="Child_186"/>
        <s v="Child_187"/>
        <s v="Child_188"/>
        <s v="Child_189"/>
        <s v="Child_190"/>
        <s v="Child_191"/>
        <s v="Child_192"/>
        <s v="Child_193"/>
        <s v="Child_194"/>
        <s v="Child_195"/>
        <s v="Child_196"/>
        <s v="Child_197"/>
        <s v="Child_198"/>
        <s v="Child_199"/>
        <s v="Child_200"/>
        <s v="Child_201"/>
        <s v="Child_202"/>
        <s v="Child_203"/>
        <s v="Child_204"/>
        <s v="Child_205"/>
        <s v="Child_206"/>
        <s v="Child_207"/>
        <s v="Child_209"/>
        <s v="Child_210"/>
        <s v="Child_211"/>
        <s v="Child_212"/>
        <s v="Child_213"/>
        <s v="Child_214"/>
        <s v="Child_215"/>
        <s v="Child_216"/>
        <s v="Child_217"/>
        <s v="Child_219"/>
        <s v="Child_220"/>
        <s v="Child_221"/>
        <s v="Child_222"/>
        <s v="Child_223"/>
        <s v="Child_224"/>
        <s v="Child_225"/>
        <s v="Child_226"/>
        <s v="Child_227"/>
        <s v="Child_228"/>
        <s v="Child_229"/>
        <s v="Child_231"/>
        <s v="Child_233"/>
        <s v="Child_234"/>
        <s v="Child_236"/>
        <s v="Child_237"/>
        <s v="Child_238"/>
        <s v="Child_239"/>
        <s v="Child_240"/>
        <s v="Child_241"/>
        <s v="Child_242"/>
        <s v="Child_243"/>
        <s v="Child_244"/>
        <s v="Child_245"/>
        <s v="Child_246"/>
        <s v="Child_247"/>
        <s v="Child_248"/>
        <s v="Child_249"/>
        <s v="Child_250"/>
        <s v="Child_251"/>
        <s v="Child_253"/>
        <s v="Child_254"/>
        <s v="Child_255"/>
        <s v="Child_256"/>
        <s v="Child_258"/>
        <s v="Child_260"/>
        <s v="Child_261"/>
        <s v="Child_262"/>
        <s v="Child_263"/>
        <s v="Child_264"/>
        <s v="Child_265"/>
        <s v="Child_266"/>
        <s v="Child_267"/>
        <s v="Child_268"/>
        <s v="Child_269"/>
        <s v="Child_272"/>
        <s v="Child_273"/>
        <s v="Child_275"/>
        <s v="Child_276"/>
        <s v="Child_277"/>
        <s v="Child_278"/>
        <s v="Child_279"/>
        <s v="Child_280"/>
        <s v="Child_281"/>
        <s v="Child_282"/>
        <s v="Child_283"/>
        <s v="Child_284"/>
        <s v="Child_286"/>
        <s v="Child_287"/>
        <s v="Child_288"/>
        <s v="Child_289"/>
        <s v="Child_290"/>
        <s v="Child_291"/>
        <s v="Child_292"/>
        <s v="Child_293"/>
        <s v="Child_294"/>
        <s v="Child_295"/>
        <s v="Child_296"/>
        <s v="Child_297"/>
        <s v="Child_298"/>
        <s v="Child_300"/>
      </sharedItems>
    </cacheField>
    <cacheField name="Age" numFmtId="0">
      <sharedItems containsSemiMixedTypes="0" containsString="0" containsNumber="1" containsInteger="1" minValue="1" maxValue="10"/>
    </cacheField>
    <cacheField name="Gender" numFmtId="0">
      <sharedItems count="2">
        <s v="Male"/>
        <s v="Female"/>
      </sharedItems>
    </cacheField>
    <cacheField name="Village" numFmtId="0">
      <sharedItems/>
    </cacheField>
    <cacheField name="Weight (kg)" numFmtId="0">
      <sharedItems containsSemiMixedTypes="0" containsString="0" containsNumber="1" minValue="10.199999999999999" maxValue="30"/>
    </cacheField>
    <cacheField name="Height (cm)" numFmtId="0">
      <sharedItems containsSemiMixedTypes="0" containsString="0" containsNumber="1" minValue="80.099999999999994" maxValue="140"/>
    </cacheField>
    <cacheField name="Nutrition Status" numFmtId="0">
      <sharedItems containsBlank="1"/>
    </cacheField>
    <cacheField name="Food Packets (June)" numFmtId="0">
      <sharedItems containsSemiMixedTypes="0" containsString="0" containsNumber="1" containsInteger="1" minValue="0" maxValue="10"/>
    </cacheField>
    <cacheField name="Food Packets (July)" numFmtId="0">
      <sharedItems containsSemiMixedTypes="0" containsString="0" containsNumber="1" containsInteger="1" minValue="0" maxValue="10"/>
    </cacheField>
    <cacheField name="Food Packets (August)" numFmtId="0">
      <sharedItems containsSemiMixedTypes="0" containsString="0" containsNumber="1" containsInteger="1" minValue="0" maxValue="10"/>
    </cacheField>
    <cacheField name="Medical Check-up" numFmtId="0">
      <sharedItems containsBlank="1"/>
    </cacheField>
    <cacheField name="Remarks" numFmtId="0">
      <sharedItems containsBlank="1"/>
    </cacheField>
    <cacheField name="BMI" numFmtId="0">
      <sharedItems containsSemiMixedTypes="0" containsString="0" containsNumber="1" minValue="5.442435308385992" maxValue="45.199430798892159" count="271">
        <n v="16.071272600227093"/>
        <n v="16.995442849859096"/>
        <n v="12.415016931121713"/>
        <n v="16.392322928761697"/>
        <n v="16.783590265767213"/>
        <n v="9.8362403361686237"/>
        <n v="27.632433911288945"/>
        <n v="41.765899064720244"/>
        <n v="16.192858663236606"/>
        <n v="25.024873207309081"/>
        <n v="12.396976847577031"/>
        <n v="12.819806375941948"/>
        <n v="15.59921511317641"/>
        <n v="12.07601589483715"/>
        <n v="15.593967026915578"/>
        <n v="9.3268079593283328"/>
        <n v="22.083112246619287"/>
        <n v="8.9427091724516288"/>
        <n v="21.722168471645702"/>
        <n v="16.476980452674894"/>
        <n v="10.621865199529038"/>
        <n v="16.388888888888889"/>
        <n v="7.4073065453901767"/>
        <n v="22.715965782672985"/>
        <n v="7.9298776225113921"/>
        <n v="12.947435478039289"/>
        <n v="18.81607505426031"/>
        <n v="29.535246740450948"/>
        <n v="14.692085511890706"/>
        <n v="21.656634754567456"/>
        <n v="14.354716076335542"/>
        <n v="14.581629238548487"/>
        <n v="14.408238925063042"/>
        <n v="20.481096297227253"/>
        <n v="18.047474728248034"/>
        <n v="31.165273262782385"/>
        <n v="7.8029795168395051"/>
        <n v="8.0638258892666936"/>
        <n v="31.660478645925625"/>
        <n v="19.169368269634795"/>
        <n v="5.442435308385992"/>
        <n v="20.225361933410515"/>
        <n v="19.726874842185001"/>
        <n v="21.012641204948892"/>
        <n v="14.636364626561665"/>
        <n v="9.7289976644877783"/>
        <n v="29.027721474007667"/>
        <n v="12.90176550475328"/>
        <n v="6.8788632187183687"/>
        <n v="17.084550853049294"/>
        <n v="13.585548514941575"/>
        <n v="18.457500590741432"/>
        <n v="13.047309766353644"/>
        <n v="11.042368235570519"/>
        <n v="16.399721755056394"/>
        <n v="19.794514091808843"/>
        <n v="20.259442265901011"/>
        <n v="24.21910366681756"/>
        <n v="27.835738696352319"/>
        <n v="8.20119694311175"/>
        <n v="15.133848899464606"/>
        <n v="36.051139114084656"/>
        <n v="18.539538030213528"/>
        <n v="17.982527674273694"/>
        <n v="28.982410518228235"/>
        <n v="14.309740516705293"/>
        <n v="9.0040398920707805"/>
        <n v="39.518184491716504"/>
        <n v="5.9269762655646634"/>
        <n v="13.403084873994358"/>
        <n v="13.668639053254438"/>
        <n v="21.546667688138321"/>
        <n v="20.721529903270962"/>
        <n v="7.0018365472910915"/>
        <n v="12.147345431258792"/>
        <n v="9.4789216711000375"/>
        <n v="16.983682832365009"/>
        <n v="21.640855201037848"/>
        <n v="16.293818981194448"/>
        <n v="21.523870461520705"/>
        <n v="12.978306536859733"/>
        <n v="24.839599062073233"/>
        <n v="18.217370857156997"/>
        <n v="19.491195776459509"/>
        <n v="7.4423181580676019"/>
        <n v="11.786103648066947"/>
        <n v="12.911454528853174"/>
        <n v="17.566535266834055"/>
        <n v="14.699873581087203"/>
        <n v="14.902968547786795"/>
        <n v="13.837152632365223"/>
        <n v="20.602825503475671"/>
        <n v="15.455367023673851"/>
        <n v="18.599213518971197"/>
        <n v="27.5"/>
        <n v="7.040816326530611"/>
        <n v="7.8226811528498539"/>
        <n v="21.292002847162507"/>
        <n v="16.027193821181616"/>
        <n v="27.224910039427694"/>
        <n v="24.556014766905147"/>
        <n v="12.345432964852607"/>
        <n v="16.542405149621697"/>
        <n v="12.729540394031444"/>
        <n v="24.177095100815663"/>
        <n v="13.644302688591736"/>
        <n v="28.859644449180383"/>
        <n v="20.198522622345337"/>
        <n v="14.02537485582468"/>
        <n v="7.0392309422166335"/>
        <n v="17.686973288580855"/>
        <n v="8.6145404663923166"/>
        <n v="22.136113910333975"/>
        <n v="20.24095368466897"/>
        <n v="37.201545338155015"/>
        <n v="10.321706051058777"/>
        <n v="10.754530704543646"/>
        <n v="18.039745107273639"/>
        <n v="18.877281936345476"/>
        <n v="15.794589680924085"/>
        <n v="21.586814122256719"/>
        <n v="14.219290657439444"/>
        <n v="24.31757016532103"/>
        <n v="27.485428064578642"/>
        <n v="21.107214947466485"/>
        <n v="21.243274626825144"/>
        <n v="18.166036332072665"/>
        <n v="5.6558641440089721"/>
        <n v="19.524904785708095"/>
        <n v="26.516169488488753"/>
        <n v="17.599490779890463"/>
        <n v="10.477564748697599"/>
        <n v="7.8708407928904354"/>
        <n v="15.230518840879544"/>
        <n v="9.449538493601171"/>
        <n v="11.849710126466027"/>
        <n v="10.813479849471149"/>
        <n v="24.508168708787128"/>
        <n v="37.620019378148754"/>
        <n v="19.9887649355707"/>
        <n v="17.629714734781114"/>
        <n v="25.612440469635644"/>
        <n v="14.130794011632039"/>
        <n v="18.962962962962962"/>
        <n v="10.425240054869683"/>
        <n v="6.4976616215356415"/>
        <n v="7.8604485582057677"/>
        <n v="22.884963379444692"/>
        <n v="20.382269463793445"/>
        <n v="10.404200578348071"/>
        <n v="28.113286130778846"/>
        <n v="16.5997998672016"/>
        <n v="7.8612174036281166"/>
        <n v="22.123876509680954"/>
        <n v="13.052156417042502"/>
        <n v="24.165436381798244"/>
        <n v="9.1519394905468392"/>
        <n v="22.955684331345704"/>
        <n v="12.317656753748068"/>
        <n v="29.239736188058526"/>
        <n v="32.119530722139174"/>
        <n v="11.406484048139665"/>
        <n v="15.269121268082486"/>
        <n v="14.806637496966049"/>
        <n v="10.038011194603282"/>
        <n v="8.5905106338249499"/>
        <n v="8.7633801853561764"/>
        <n v="9.6416281001542661"/>
        <n v="15.408311361673956"/>
        <n v="25.174362024221452"/>
        <n v="22.608361780564412"/>
        <n v="12.426056787079519"/>
        <n v="25.250399797996799"/>
        <n v="12.672528385115443"/>
        <n v="10.228625272763342"/>
        <n v="20.429411229991132"/>
        <n v="8.750094984583713"/>
        <n v="21.325868278221478"/>
        <n v="21.327331155616019"/>
        <n v="24.363994720574386"/>
        <n v="17.442874585731726"/>
        <n v="7.6864190973144391"/>
        <n v="18.662562212633372"/>
        <n v="15.977264898799515"/>
        <n v="18.137462154297189"/>
        <n v="23.280466822086343"/>
        <n v="25.716917523507608"/>
        <n v="9.1546294188177573"/>
        <n v="35.704253924659035"/>
        <n v="9.6614924007364955"/>
        <n v="14.496128278179562"/>
        <n v="28.467742646567935"/>
        <n v="28.647536478418299"/>
        <n v="26.512502264359636"/>
        <n v="37.145323636721308"/>
        <n v="22.386652841926661"/>
        <n v="16.308688628104743"/>
        <n v="10.393339024500742"/>
        <n v="12.71002542005084"/>
        <n v="22.336897067219898"/>
        <n v="17.307875945633377"/>
        <n v="11.789758521352878"/>
        <n v="16.607045005738154"/>
        <n v="45.199430798892159"/>
        <n v="12.362187131757096"/>
        <n v="19.010038899514178"/>
        <n v="37.150158627320913"/>
        <n v="11.229280377676192"/>
        <n v="13.957300286846587"/>
        <n v="13.767403343512239"/>
        <n v="24.640165581912708"/>
        <n v="23.443404490131343"/>
        <n v="12.975560594608213"/>
        <n v="16.469885212859491"/>
        <n v="12.168089697879529"/>
        <n v="9.3923170846247768"/>
        <n v="18.642154940287089"/>
        <n v="9.1206793983835901"/>
        <n v="17.173679760665969"/>
        <n v="16.932134424017541"/>
        <n v="11.5966796875"/>
        <n v="16.053082191780824"/>
        <n v="15.920200646725528"/>
        <n v="19.486050188103242"/>
        <n v="21.911706904915984"/>
        <n v="20.484569017743127"/>
        <n v="10.516194940207919"/>
        <n v="25.377134851469371"/>
        <n v="15.496199859215375"/>
        <n v="23.15514835111302"/>
        <n v="15.863759353473602"/>
        <n v="18.187611870448013"/>
        <n v="13.291587901701321"/>
        <n v="18.987396781101385"/>
        <n v="25.554372883778498"/>
        <n v="19.984467768089097"/>
        <n v="14.089997772332365"/>
        <n v="26.407889134340497"/>
        <n v="15.242203158093496"/>
        <n v="10.996720919300143"/>
        <n v="22.975206611570243"/>
        <n v="14.398781212841856"/>
        <n v="21.139070014605171"/>
        <n v="16.271795087601173"/>
        <n v="9.9637352973145656"/>
        <n v="13.792281618529763"/>
        <n v="35.715772273013513"/>
        <n v="18.03680004776642"/>
        <n v="26.156302312604623"/>
        <n v="10.015608740894901"/>
        <n v="8.2910691030276578"/>
        <n v="7.2279905981571337"/>
        <n v="13.86463898586962"/>
        <n v="28.652363006671358"/>
        <n v="36.65970178796195"/>
        <n v="14.152894811331022"/>
        <n v="15.924523766600563"/>
        <n v="26.632468337954023"/>
        <n v="14.342397327958812"/>
        <n v="8.1250853886288503"/>
        <n v="15.340924560349"/>
        <n v="9.4012278533223057"/>
        <n v="9.1766499265867996"/>
        <n v="18.413603799197507"/>
        <n v="12.367720494414932"/>
        <n v="29.291222985022653"/>
        <n v="9.2206816474284548"/>
        <n v="11.044019064904239"/>
        <n v="12.608282900201731"/>
        <n v="21.148725862193441"/>
        <n v="6.0794647393833845"/>
      </sharedItems>
    </cacheField>
    <cacheField name="BMI Category" numFmtId="0">
      <sharedItems count="4">
        <s v="Underweight"/>
        <s v="Overweight"/>
        <s v="Obese"/>
        <s v="Normal"/>
      </sharedItems>
    </cacheField>
  </cacheFields>
  <extLst>
    <ext xmlns:x14="http://schemas.microsoft.com/office/spreadsheetml/2009/9/main" uri="{725AE2AE-9491-48be-B2B4-4EB974FC3084}">
      <x14:pivotCacheDefinition pivotCacheId="18090585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8.788127083331" createdVersion="8" refreshedVersion="8" minRefreshableVersion="3" recordCount="4" xr:uid="{131244F9-9832-4674-A257-489CD3EEB912}">
  <cacheSource type="worksheet">
    <worksheetSource ref="A3:B7" sheet="Pivot_Tables"/>
  </cacheSource>
  <cacheFields count="2">
    <cacheField name="Row Labels" numFmtId="0">
      <sharedItems count="4">
        <s v="Normal"/>
        <s v="Obese"/>
        <s v="Overweight"/>
        <s v="Underweight"/>
      </sharedItems>
    </cacheField>
    <cacheField name="Count" numFmtId="0">
      <sharedItems containsSemiMixedTypes="0" containsString="0" containsNumber="1" containsInteger="1" minValue="14" maxValue="16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8.806184143519" createdVersion="8" refreshedVersion="8" minRefreshableVersion="3" recordCount="4" xr:uid="{4E4CAE8A-F49E-4C3B-9952-83BBD30A8133}">
  <cacheSource type="worksheet">
    <worksheetSource ref="A13:D17" sheet="Pivot_Tables"/>
  </cacheSource>
  <cacheFields count="4">
    <cacheField name="Row Labels" numFmtId="0">
      <sharedItems count="4">
        <s v="Normal"/>
        <s v="Obese"/>
        <s v="Overweight"/>
        <s v="Underweight"/>
      </sharedItems>
    </cacheField>
    <cacheField name="Female" numFmtId="0">
      <sharedItems containsSemiMixedTypes="0" containsString="0" containsNumber="1" containsInteger="1" minValue="8" maxValue="86" count="4">
        <n v="33"/>
        <n v="8"/>
        <n v="10"/>
        <n v="86"/>
      </sharedItems>
    </cacheField>
    <cacheField name="Male" numFmtId="0">
      <sharedItems containsSemiMixedTypes="0" containsString="0" containsNumber="1" containsInteger="1" minValue="6" maxValue="80" count="4">
        <n v="31"/>
        <n v="6"/>
        <n v="17"/>
        <n v="80"/>
      </sharedItems>
    </cacheField>
    <cacheField name="Grand Total" numFmtId="0">
      <sharedItems containsSemiMixedTypes="0" containsString="0" containsNumber="1" containsInteger="1" minValue="14" maxValue="166"/>
    </cacheField>
  </cacheFields>
  <extLst>
    <ext xmlns:x14="http://schemas.microsoft.com/office/spreadsheetml/2009/9/main" uri="{725AE2AE-9491-48be-B2B4-4EB974FC3084}">
      <x14:pivotCacheDefinition pivotCacheId="201910357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8.84115659722" createdVersion="8" refreshedVersion="8" minRefreshableVersion="3" recordCount="4" xr:uid="{9861A872-26B3-4B9A-8573-B3E8934230D4}">
  <cacheSource type="worksheet">
    <worksheetSource ref="A22:B26" sheet="Pivot_Tables"/>
  </cacheSource>
  <cacheFields count="2">
    <cacheField name="Row Labels" numFmtId="0">
      <sharedItems count="4">
        <s v="Normal"/>
        <s v="Obese"/>
        <s v="Overweight"/>
        <s v="Underweight"/>
      </sharedItems>
    </cacheField>
    <cacheField name="Average of BMI" numFmtId="0">
      <sharedItems containsSemiMixedTypes="0" containsString="0" containsNumber="1" minValue="12.746588174545593" maxValue="36.76262221901722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8.849212037036" createdVersion="8" refreshedVersion="8" minRefreshableVersion="3" recordCount="4" xr:uid="{727534A1-855E-42DF-BD22-CFE123FF0712}">
  <cacheSource type="worksheet">
    <worksheetSource ref="A31:B35" sheet="Pivot_Tables"/>
  </cacheSource>
  <cacheFields count="2">
    <cacheField name="Row Labels" numFmtId="0">
      <sharedItems count="4">
        <s v="Normal"/>
        <s v="Obese"/>
        <s v="Overweight"/>
        <s v="Underweight"/>
      </sharedItems>
    </cacheField>
    <cacheField name="Average of Age" numFmtId="0">
      <sharedItems containsSemiMixedTypes="0" containsString="0" containsNumber="1" minValue="5.4216867469879517" maxValue="7.35714285714285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
  <r>
    <s v="C0002"/>
    <x v="0"/>
    <n v="1"/>
    <x v="0"/>
    <s v="Darbhanga"/>
    <n v="18.399999999999999"/>
    <n v="107"/>
    <s v="Normal"/>
    <n v="0"/>
    <n v="2"/>
    <n v="6"/>
    <s v="No"/>
    <s v="Follow-up required"/>
    <x v="0"/>
    <x v="0"/>
  </r>
  <r>
    <s v="C0003"/>
    <x v="1"/>
    <n v="2"/>
    <x v="1"/>
    <s v="Rampur"/>
    <n v="17.2"/>
    <n v="100.6"/>
    <s v="Normal"/>
    <n v="0"/>
    <n v="7"/>
    <n v="8"/>
    <s v="Yes"/>
    <m/>
    <x v="1"/>
    <x v="0"/>
  </r>
  <r>
    <s v="C0004"/>
    <x v="2"/>
    <n v="6"/>
    <x v="0"/>
    <s v="Rampur"/>
    <n v="10.9"/>
    <n v="93.7"/>
    <s v="Normal"/>
    <n v="1"/>
    <n v="3"/>
    <n v="1"/>
    <s v="No"/>
    <s v="Follow-up required"/>
    <x v="2"/>
    <x v="0"/>
  </r>
  <r>
    <s v="C0005"/>
    <x v="3"/>
    <n v="6"/>
    <x v="0"/>
    <s v="Sitamarhi"/>
    <n v="24"/>
    <n v="121"/>
    <s v="Normal"/>
    <n v="10"/>
    <n v="2"/>
    <n v="8"/>
    <m/>
    <s v="Needs attention"/>
    <x v="3"/>
    <x v="0"/>
  </r>
  <r>
    <s v="C0006"/>
    <x v="4"/>
    <n v="9"/>
    <x v="0"/>
    <s v="Sitamarhi"/>
    <n v="26.9"/>
    <n v="126.6"/>
    <s v="Normal"/>
    <n v="0"/>
    <n v="5"/>
    <n v="6"/>
    <s v="No"/>
    <m/>
    <x v="4"/>
    <x v="0"/>
  </r>
  <r>
    <s v="C0007"/>
    <x v="5"/>
    <n v="6"/>
    <x v="0"/>
    <s v="Madhubani"/>
    <n v="17.899999999999999"/>
    <n v="134.9"/>
    <s v="Normal"/>
    <n v="4"/>
    <n v="2"/>
    <n v="3"/>
    <m/>
    <s v="Follow-up required"/>
    <x v="5"/>
    <x v="0"/>
  </r>
  <r>
    <s v="C0008"/>
    <x v="6"/>
    <n v="6"/>
    <x v="0"/>
    <s v="Bhagalpur"/>
    <n v="20.2"/>
    <n v="85.5"/>
    <s v="Normal"/>
    <n v="1"/>
    <n v="2"/>
    <n v="10"/>
    <s v="Yes"/>
    <m/>
    <x v="6"/>
    <x v="1"/>
  </r>
  <r>
    <s v="C0009"/>
    <x v="7"/>
    <n v="8"/>
    <x v="1"/>
    <s v="Darbhanga"/>
    <n v="27.2"/>
    <n v="80.7"/>
    <s v="Underweight"/>
    <n v="10"/>
    <n v="8"/>
    <n v="4"/>
    <m/>
    <s v="Follow-up required"/>
    <x v="7"/>
    <x v="2"/>
  </r>
  <r>
    <s v="C0010"/>
    <x v="8"/>
    <n v="5"/>
    <x v="0"/>
    <s v="Darbhanga"/>
    <n v="28.3"/>
    <n v="132.19999999999999"/>
    <s v="Normal"/>
    <n v="10"/>
    <n v="8"/>
    <n v="9"/>
    <s v="Yes"/>
    <s v="Needs attention"/>
    <x v="8"/>
    <x v="0"/>
  </r>
  <r>
    <s v="C0011"/>
    <x v="9"/>
    <n v="9"/>
    <x v="0"/>
    <s v="Darbhanga"/>
    <n v="16.5"/>
    <n v="81.2"/>
    <s v="Severely Underweight"/>
    <n v="4"/>
    <n v="3"/>
    <n v="0"/>
    <s v="Yes"/>
    <m/>
    <x v="9"/>
    <x v="1"/>
  </r>
  <r>
    <s v="C0012"/>
    <x v="10"/>
    <n v="9"/>
    <x v="0"/>
    <s v="Bhagalpur"/>
    <n v="23.2"/>
    <n v="136.80000000000001"/>
    <s v="Normal"/>
    <n v="8"/>
    <n v="9"/>
    <n v="6"/>
    <s v="Yes"/>
    <s v="Needs attention"/>
    <x v="10"/>
    <x v="0"/>
  </r>
  <r>
    <s v="C0014"/>
    <x v="11"/>
    <n v="2"/>
    <x v="0"/>
    <s v="Sitamarhi"/>
    <n v="11.4"/>
    <n v="94.3"/>
    <s v="Underweight"/>
    <n v="3"/>
    <n v="8"/>
    <n v="2"/>
    <m/>
    <m/>
    <x v="11"/>
    <x v="0"/>
  </r>
  <r>
    <s v="C0015"/>
    <x v="12"/>
    <n v="2"/>
    <x v="0"/>
    <s v="Madhubani"/>
    <n v="17.100000000000001"/>
    <n v="104.7"/>
    <s v="Underweight"/>
    <n v="0"/>
    <n v="10"/>
    <n v="10"/>
    <m/>
    <m/>
    <x v="12"/>
    <x v="0"/>
  </r>
  <r>
    <s v="C0016"/>
    <x v="13"/>
    <n v="2"/>
    <x v="0"/>
    <s v="Bhagalpur"/>
    <n v="13.8"/>
    <n v="106.9"/>
    <s v="Normal"/>
    <n v="4"/>
    <n v="7"/>
    <n v="3"/>
    <s v="Yes"/>
    <m/>
    <x v="13"/>
    <x v="0"/>
  </r>
  <r>
    <s v="C0018"/>
    <x v="14"/>
    <n v="8"/>
    <x v="1"/>
    <s v="Madhubani"/>
    <n v="23.9"/>
    <n v="123.8"/>
    <s v="Underweight"/>
    <n v="10"/>
    <n v="7"/>
    <n v="2"/>
    <s v="Yes"/>
    <s v="Follow-up required"/>
    <x v="14"/>
    <x v="0"/>
  </r>
  <r>
    <s v="C0019"/>
    <x v="15"/>
    <n v="1"/>
    <x v="1"/>
    <s v="Rampur"/>
    <n v="11"/>
    <n v="108.6"/>
    <s v="Severely Underweight"/>
    <n v="8"/>
    <n v="2"/>
    <n v="0"/>
    <m/>
    <m/>
    <x v="15"/>
    <x v="0"/>
  </r>
  <r>
    <s v="C0020"/>
    <x v="16"/>
    <n v="4"/>
    <x v="1"/>
    <s v="Rampur"/>
    <n v="28.8"/>
    <n v="114.2"/>
    <s v="Normal"/>
    <n v="0"/>
    <n v="9"/>
    <n v="1"/>
    <s v="No"/>
    <s v="Follow-up required"/>
    <x v="16"/>
    <x v="3"/>
  </r>
  <r>
    <s v="C0021"/>
    <x v="17"/>
    <n v="4"/>
    <x v="1"/>
    <s v="Madhubani"/>
    <n v="12.6"/>
    <n v="118.7"/>
    <s v="Normal"/>
    <n v="1"/>
    <n v="0"/>
    <n v="7"/>
    <m/>
    <m/>
    <x v="17"/>
    <x v="0"/>
  </r>
  <r>
    <s v="C0022"/>
    <x v="18"/>
    <n v="6"/>
    <x v="0"/>
    <s v="Bhagalpur"/>
    <n v="17.399999999999999"/>
    <n v="89.5"/>
    <s v="Underweight"/>
    <n v="4"/>
    <n v="9"/>
    <n v="10"/>
    <m/>
    <m/>
    <x v="18"/>
    <x v="3"/>
  </r>
  <r>
    <s v="C0023"/>
    <x v="19"/>
    <n v="2"/>
    <x v="0"/>
    <s v="Sitamarhi"/>
    <n v="12.3"/>
    <n v="86.4"/>
    <s v="Normal"/>
    <n v="4"/>
    <n v="4"/>
    <n v="9"/>
    <s v="Yes"/>
    <s v="Follow-up required"/>
    <x v="19"/>
    <x v="0"/>
  </r>
  <r>
    <s v="C0024"/>
    <x v="20"/>
    <n v="8"/>
    <x v="1"/>
    <s v="Rampur"/>
    <n v="11.8"/>
    <n v="105.4"/>
    <s v="Normal"/>
    <n v="0"/>
    <n v="5"/>
    <n v="2"/>
    <m/>
    <s v="Follow-up required"/>
    <x v="20"/>
    <x v="0"/>
  </r>
  <r>
    <s v="C0026"/>
    <x v="21"/>
    <n v="1"/>
    <x v="1"/>
    <s v="Bhagalpur"/>
    <n v="23.6"/>
    <n v="120"/>
    <s v="Normal"/>
    <n v="8"/>
    <n v="6"/>
    <n v="9"/>
    <m/>
    <s v="Needs attention"/>
    <x v="21"/>
    <x v="0"/>
  </r>
  <r>
    <s v="C0027"/>
    <x v="22"/>
    <n v="3"/>
    <x v="1"/>
    <s v="Rampur"/>
    <n v="13.6"/>
    <n v="135.5"/>
    <s v="Underweight"/>
    <n v="6"/>
    <n v="10"/>
    <n v="3"/>
    <s v="No"/>
    <s v="Needs attention"/>
    <x v="22"/>
    <x v="0"/>
  </r>
  <r>
    <s v="C0028"/>
    <x v="23"/>
    <n v="8"/>
    <x v="0"/>
    <s v="Bhagalpur"/>
    <n v="26.3"/>
    <n v="107.6"/>
    <s v="Normal"/>
    <n v="3"/>
    <n v="3"/>
    <n v="0"/>
    <m/>
    <s v="Needs attention"/>
    <x v="23"/>
    <x v="3"/>
  </r>
  <r>
    <s v="C0031"/>
    <x v="24"/>
    <n v="4"/>
    <x v="1"/>
    <s v="Madhubani"/>
    <n v="11.4"/>
    <n v="119.9"/>
    <s v="Normal"/>
    <n v="5"/>
    <n v="10"/>
    <n v="1"/>
    <m/>
    <s v="Follow-up required"/>
    <x v="24"/>
    <x v="0"/>
  </r>
  <r>
    <s v="C0033"/>
    <x v="25"/>
    <n v="7"/>
    <x v="1"/>
    <s v="Madhubani"/>
    <n v="18.8"/>
    <n v="120.5"/>
    <s v="Normal"/>
    <n v="2"/>
    <n v="10"/>
    <n v="1"/>
    <s v="No"/>
    <s v="Follow-up required"/>
    <x v="25"/>
    <x v="0"/>
  </r>
  <r>
    <s v="C0034"/>
    <x v="26"/>
    <n v="5"/>
    <x v="0"/>
    <s v="Bhagalpur"/>
    <n v="12.9"/>
    <n v="82.8"/>
    <s v="Severely Underweight"/>
    <n v="9"/>
    <n v="1"/>
    <n v="7"/>
    <s v="No"/>
    <s v="Needs attention"/>
    <x v="26"/>
    <x v="3"/>
  </r>
  <r>
    <s v="C0035"/>
    <x v="27"/>
    <n v="3"/>
    <x v="0"/>
    <s v="Rampur"/>
    <n v="25.6"/>
    <n v="93.1"/>
    <s v="Underweight"/>
    <n v="8"/>
    <n v="7"/>
    <n v="0"/>
    <m/>
    <s v="Needs attention"/>
    <x v="27"/>
    <x v="1"/>
  </r>
  <r>
    <s v="C0036"/>
    <x v="28"/>
    <n v="8"/>
    <x v="1"/>
    <s v="Madhubani"/>
    <n v="22.3"/>
    <n v="123.2"/>
    <s v="Normal"/>
    <n v="8"/>
    <n v="7"/>
    <n v="2"/>
    <m/>
    <m/>
    <x v="28"/>
    <x v="0"/>
  </r>
  <r>
    <s v="C0037"/>
    <x v="29"/>
    <n v="5"/>
    <x v="1"/>
    <s v="Bhagalpur"/>
    <n v="15.5"/>
    <n v="84.6"/>
    <s v="Normal"/>
    <n v="4"/>
    <n v="5"/>
    <n v="5"/>
    <m/>
    <m/>
    <x v="29"/>
    <x v="3"/>
  </r>
  <r>
    <s v="C0038"/>
    <x v="30"/>
    <n v="4"/>
    <x v="0"/>
    <s v="Madhubani"/>
    <n v="18.2"/>
    <n v="112.6"/>
    <s v="Normal"/>
    <n v="3"/>
    <n v="6"/>
    <n v="6"/>
    <m/>
    <m/>
    <x v="30"/>
    <x v="0"/>
  </r>
  <r>
    <s v="C0039"/>
    <x v="31"/>
    <n v="1"/>
    <x v="1"/>
    <s v="Sitamarhi"/>
    <n v="25.1"/>
    <n v="131.19999999999999"/>
    <s v="Severely Underweight"/>
    <n v="6"/>
    <n v="8"/>
    <n v="8"/>
    <m/>
    <s v="Needs attention"/>
    <x v="31"/>
    <x v="0"/>
  </r>
  <r>
    <s v="C0040"/>
    <x v="32"/>
    <n v="7"/>
    <x v="1"/>
    <s v="Madhubani"/>
    <n v="24.5"/>
    <n v="130.4"/>
    <s v="Severely Underweight"/>
    <n v="9"/>
    <n v="8"/>
    <n v="0"/>
    <s v="No"/>
    <m/>
    <x v="32"/>
    <x v="0"/>
  </r>
  <r>
    <s v="C0041"/>
    <x v="33"/>
    <n v="3"/>
    <x v="0"/>
    <s v="Sitamarhi"/>
    <n v="17.600000000000001"/>
    <n v="92.7"/>
    <s v="Normal"/>
    <n v="6"/>
    <n v="4"/>
    <n v="6"/>
    <s v="No"/>
    <m/>
    <x v="33"/>
    <x v="3"/>
  </r>
  <r>
    <s v="C0042"/>
    <x v="34"/>
    <n v="6"/>
    <x v="0"/>
    <s v="Rampur"/>
    <n v="25.6"/>
    <n v="119.1"/>
    <s v="Underweight"/>
    <n v="3"/>
    <n v="3"/>
    <n v="0"/>
    <m/>
    <s v="Needs attention"/>
    <x v="34"/>
    <x v="0"/>
  </r>
  <r>
    <s v="C0043"/>
    <x v="35"/>
    <n v="4"/>
    <x v="1"/>
    <s v="Sitamarhi"/>
    <n v="25.3"/>
    <n v="90.1"/>
    <s v="Underweight"/>
    <n v="1"/>
    <n v="2"/>
    <n v="4"/>
    <s v="Yes"/>
    <m/>
    <x v="35"/>
    <x v="2"/>
  </r>
  <r>
    <s v="C0044"/>
    <x v="36"/>
    <n v="7"/>
    <x v="1"/>
    <s v="Bhagalpur"/>
    <n v="11.5"/>
    <n v="121.4"/>
    <m/>
    <n v="1"/>
    <n v="4"/>
    <n v="10"/>
    <m/>
    <m/>
    <x v="36"/>
    <x v="0"/>
  </r>
  <r>
    <s v="C0045"/>
    <x v="37"/>
    <n v="9"/>
    <x v="1"/>
    <s v="Sitamarhi"/>
    <n v="11.4"/>
    <n v="118.9"/>
    <s v="Normal"/>
    <n v="6"/>
    <n v="7"/>
    <n v="1"/>
    <s v="No"/>
    <s v="Follow-up required"/>
    <x v="37"/>
    <x v="0"/>
  </r>
  <r>
    <s v="C0046"/>
    <x v="38"/>
    <n v="7"/>
    <x v="0"/>
    <s v="Darbhanga"/>
    <n v="29.3"/>
    <n v="96.2"/>
    <s v="Underweight"/>
    <n v="8"/>
    <n v="7"/>
    <n v="7"/>
    <s v="No"/>
    <s v="Follow-up required"/>
    <x v="38"/>
    <x v="2"/>
  </r>
  <r>
    <s v="C0047"/>
    <x v="39"/>
    <n v="5"/>
    <x v="1"/>
    <s v="Bhagalpur"/>
    <n v="25"/>
    <n v="114.2"/>
    <s v="Underweight"/>
    <n v="5"/>
    <n v="0"/>
    <n v="7"/>
    <s v="No"/>
    <s v="Needs attention"/>
    <x v="39"/>
    <x v="3"/>
  </r>
  <r>
    <s v="C0048"/>
    <x v="40"/>
    <n v="5"/>
    <x v="1"/>
    <s v="Darbhanga"/>
    <n v="10.199999999999999"/>
    <n v="136.9"/>
    <s v="Normal"/>
    <n v="6"/>
    <n v="7"/>
    <n v="8"/>
    <s v="Yes"/>
    <m/>
    <x v="40"/>
    <x v="0"/>
  </r>
  <r>
    <s v="C0049"/>
    <x v="41"/>
    <n v="2"/>
    <x v="1"/>
    <s v="Bhagalpur"/>
    <n v="18.100000000000001"/>
    <n v="94.6"/>
    <s v="Underweight"/>
    <n v="5"/>
    <n v="7"/>
    <n v="8"/>
    <m/>
    <s v="Follow-up required"/>
    <x v="41"/>
    <x v="3"/>
  </r>
  <r>
    <s v="C0050"/>
    <x v="42"/>
    <n v="8"/>
    <x v="1"/>
    <s v="Sitamarhi"/>
    <n v="15"/>
    <n v="87.2"/>
    <s v="Normal"/>
    <n v="1"/>
    <n v="8"/>
    <n v="2"/>
    <s v="Yes"/>
    <s v="Needs attention"/>
    <x v="42"/>
    <x v="3"/>
  </r>
  <r>
    <s v="C0052"/>
    <x v="43"/>
    <n v="3"/>
    <x v="1"/>
    <s v="Rampur"/>
    <n v="27.5"/>
    <n v="114.4"/>
    <s v="Normal"/>
    <n v="7"/>
    <n v="5"/>
    <n v="2"/>
    <s v="Yes"/>
    <s v="Follow-up required"/>
    <x v="43"/>
    <x v="3"/>
  </r>
  <r>
    <s v="C0053"/>
    <x v="44"/>
    <n v="7"/>
    <x v="1"/>
    <s v="Rampur"/>
    <n v="21.5"/>
    <n v="121.2"/>
    <s v="Normal"/>
    <n v="9"/>
    <n v="4"/>
    <n v="1"/>
    <s v="Yes"/>
    <m/>
    <x v="44"/>
    <x v="0"/>
  </r>
  <r>
    <s v="C0054"/>
    <x v="45"/>
    <n v="10"/>
    <x v="0"/>
    <s v="Darbhanga"/>
    <n v="17.600000000000001"/>
    <n v="134.5"/>
    <s v="Normal"/>
    <n v="9"/>
    <n v="6"/>
    <n v="4"/>
    <m/>
    <m/>
    <x v="45"/>
    <x v="0"/>
  </r>
  <r>
    <s v="C0055"/>
    <x v="46"/>
    <n v="4"/>
    <x v="0"/>
    <s v="Sitamarhi"/>
    <n v="23.2"/>
    <n v="89.4"/>
    <m/>
    <n v="1"/>
    <n v="2"/>
    <n v="0"/>
    <s v="No"/>
    <m/>
    <x v="46"/>
    <x v="1"/>
  </r>
  <r>
    <s v="C0056"/>
    <x v="47"/>
    <n v="5"/>
    <x v="1"/>
    <s v="Madhubani"/>
    <n v="11.4"/>
    <n v="94"/>
    <s v="Normal"/>
    <n v="10"/>
    <n v="9"/>
    <n v="10"/>
    <s v="Yes"/>
    <m/>
    <x v="47"/>
    <x v="0"/>
  </r>
  <r>
    <s v="C0057"/>
    <x v="48"/>
    <n v="5"/>
    <x v="0"/>
    <s v="Rampur"/>
    <n v="11.2"/>
    <n v="127.6"/>
    <s v="Normal"/>
    <n v="9"/>
    <n v="4"/>
    <n v="7"/>
    <s v="Yes"/>
    <m/>
    <x v="48"/>
    <x v="0"/>
  </r>
  <r>
    <s v="C0058"/>
    <x v="49"/>
    <n v="9"/>
    <x v="1"/>
    <s v="Madhubani"/>
    <n v="11.6"/>
    <n v="82.4"/>
    <s v="Normal"/>
    <n v="5"/>
    <n v="9"/>
    <n v="4"/>
    <s v="Yes"/>
    <m/>
    <x v="49"/>
    <x v="0"/>
  </r>
  <r>
    <s v="C0059"/>
    <x v="50"/>
    <n v="10"/>
    <x v="0"/>
    <s v="Sitamarhi"/>
    <n v="21.5"/>
    <n v="125.8"/>
    <s v="Normal"/>
    <n v="8"/>
    <n v="10"/>
    <n v="7"/>
    <s v="No"/>
    <s v="Needs attention"/>
    <x v="50"/>
    <x v="0"/>
  </r>
  <r>
    <s v="C0060"/>
    <x v="51"/>
    <n v="2"/>
    <x v="1"/>
    <s v="Sitamarhi"/>
    <n v="18.2"/>
    <n v="99.3"/>
    <s v="Normal"/>
    <n v="2"/>
    <n v="5"/>
    <n v="6"/>
    <m/>
    <m/>
    <x v="51"/>
    <x v="0"/>
  </r>
  <r>
    <s v="C0061"/>
    <x v="52"/>
    <n v="9"/>
    <x v="0"/>
    <s v="Madhubani"/>
    <n v="11.8"/>
    <n v="95.1"/>
    <s v="Normal"/>
    <n v="6"/>
    <n v="8"/>
    <n v="0"/>
    <m/>
    <m/>
    <x v="52"/>
    <x v="0"/>
  </r>
  <r>
    <s v="C0062"/>
    <x v="53"/>
    <n v="8"/>
    <x v="1"/>
    <s v="Rampur"/>
    <n v="14.1"/>
    <n v="113"/>
    <m/>
    <n v="7"/>
    <n v="7"/>
    <n v="1"/>
    <s v="Yes"/>
    <s v="Needs attention"/>
    <x v="53"/>
    <x v="0"/>
  </r>
  <r>
    <s v="C0063"/>
    <x v="54"/>
    <n v="7"/>
    <x v="0"/>
    <s v="Bhagalpur"/>
    <n v="29.8"/>
    <n v="134.80000000000001"/>
    <s v="Normal"/>
    <n v="1"/>
    <n v="10"/>
    <n v="2"/>
    <s v="No"/>
    <s v="Follow-up required"/>
    <x v="54"/>
    <x v="0"/>
  </r>
  <r>
    <s v="C0064"/>
    <x v="55"/>
    <n v="8"/>
    <x v="0"/>
    <s v="Madhubani"/>
    <n v="21"/>
    <n v="103"/>
    <s v="Severely Underweight"/>
    <n v="8"/>
    <n v="2"/>
    <n v="1"/>
    <s v="No"/>
    <m/>
    <x v="55"/>
    <x v="3"/>
  </r>
  <r>
    <s v="C0065"/>
    <x v="56"/>
    <n v="1"/>
    <x v="1"/>
    <s v="Sitamarhi"/>
    <n v="26.7"/>
    <n v="114.8"/>
    <s v="Underweight"/>
    <n v="2"/>
    <n v="7"/>
    <n v="8"/>
    <s v="No"/>
    <s v="Follow-up required"/>
    <x v="56"/>
    <x v="3"/>
  </r>
  <r>
    <s v="C0066"/>
    <x v="57"/>
    <n v="6"/>
    <x v="0"/>
    <s v="Bhagalpur"/>
    <n v="21.4"/>
    <n v="94"/>
    <s v="Underweight"/>
    <n v="0"/>
    <n v="5"/>
    <n v="7"/>
    <m/>
    <m/>
    <x v="57"/>
    <x v="3"/>
  </r>
  <r>
    <s v="C0068"/>
    <x v="58"/>
    <n v="3"/>
    <x v="0"/>
    <s v="Madhubani"/>
    <n v="25.6"/>
    <n v="95.9"/>
    <s v="Underweight"/>
    <n v="6"/>
    <n v="10"/>
    <n v="1"/>
    <s v="No"/>
    <m/>
    <x v="58"/>
    <x v="1"/>
  </r>
  <r>
    <s v="C0069"/>
    <x v="59"/>
    <n v="8"/>
    <x v="0"/>
    <s v="Darbhanga"/>
    <n v="11.4"/>
    <n v="117.9"/>
    <s v="Severely Underweight"/>
    <n v="3"/>
    <n v="1"/>
    <n v="6"/>
    <s v="Yes"/>
    <m/>
    <x v="59"/>
    <x v="0"/>
  </r>
  <r>
    <s v="C0070"/>
    <x v="60"/>
    <n v="1"/>
    <x v="1"/>
    <s v="Rampur"/>
    <n v="15.9"/>
    <n v="102.5"/>
    <s v="Normal"/>
    <n v="8"/>
    <n v="6"/>
    <n v="9"/>
    <m/>
    <s v="Needs attention"/>
    <x v="60"/>
    <x v="0"/>
  </r>
  <r>
    <s v="C0071"/>
    <x v="61"/>
    <n v="10"/>
    <x v="0"/>
    <s v="Madhubani"/>
    <n v="28.3"/>
    <n v="88.6"/>
    <s v="Normal"/>
    <n v="4"/>
    <n v="7"/>
    <n v="4"/>
    <m/>
    <m/>
    <x v="61"/>
    <x v="2"/>
  </r>
  <r>
    <s v="C0072"/>
    <x v="62"/>
    <n v="9"/>
    <x v="0"/>
    <s v="Rampur"/>
    <n v="18.8"/>
    <n v="100.7"/>
    <s v="Normal"/>
    <n v="10"/>
    <n v="6"/>
    <n v="4"/>
    <s v="No"/>
    <s v="Follow-up required"/>
    <x v="62"/>
    <x v="3"/>
  </r>
  <r>
    <s v="C0073"/>
    <x v="63"/>
    <n v="4"/>
    <x v="1"/>
    <s v="Darbhanga"/>
    <n v="17.2"/>
    <n v="97.8"/>
    <s v="Underweight"/>
    <n v="0"/>
    <n v="10"/>
    <n v="6"/>
    <s v="No"/>
    <m/>
    <x v="63"/>
    <x v="0"/>
  </r>
  <r>
    <s v="C0074"/>
    <x v="64"/>
    <n v="1"/>
    <x v="1"/>
    <s v="Sitamarhi"/>
    <n v="25.5"/>
    <n v="93.8"/>
    <s v="Underweight"/>
    <n v="3"/>
    <n v="10"/>
    <n v="3"/>
    <m/>
    <s v="Follow-up required"/>
    <x v="64"/>
    <x v="1"/>
  </r>
  <r>
    <s v="C0075"/>
    <x v="65"/>
    <n v="3"/>
    <x v="0"/>
    <s v="Rampur"/>
    <n v="16.2"/>
    <n v="106.4"/>
    <s v="Normal"/>
    <n v="2"/>
    <n v="1"/>
    <n v="4"/>
    <s v="No"/>
    <m/>
    <x v="65"/>
    <x v="0"/>
  </r>
  <r>
    <s v="C0076"/>
    <x v="66"/>
    <n v="6"/>
    <x v="1"/>
    <s v="Bhagalpur"/>
    <n v="15.1"/>
    <n v="129.5"/>
    <s v="Normal"/>
    <n v="4"/>
    <n v="5"/>
    <n v="1"/>
    <s v="No"/>
    <m/>
    <x v="66"/>
    <x v="0"/>
  </r>
  <r>
    <s v="C0077"/>
    <x v="67"/>
    <n v="7"/>
    <x v="1"/>
    <s v="Rampur"/>
    <n v="25.8"/>
    <n v="80.8"/>
    <s v="Normal"/>
    <n v="7"/>
    <n v="5"/>
    <n v="10"/>
    <m/>
    <s v="Follow-up required"/>
    <x v="67"/>
    <x v="2"/>
  </r>
  <r>
    <s v="C0078"/>
    <x v="68"/>
    <n v="2"/>
    <x v="0"/>
    <s v="Madhubani"/>
    <n v="10.5"/>
    <n v="133.1"/>
    <s v="Normal"/>
    <n v="9"/>
    <n v="3"/>
    <n v="10"/>
    <s v="Yes"/>
    <m/>
    <x v="68"/>
    <x v="0"/>
  </r>
  <r>
    <s v="C0079"/>
    <x v="69"/>
    <n v="3"/>
    <x v="0"/>
    <s v="Rampur"/>
    <n v="16.100000000000001"/>
    <n v="109.6"/>
    <s v="Normal"/>
    <n v="8"/>
    <n v="2"/>
    <n v="6"/>
    <s v="No"/>
    <s v="Follow-up required"/>
    <x v="69"/>
    <x v="0"/>
  </r>
  <r>
    <s v="C0080"/>
    <x v="70"/>
    <n v="7"/>
    <x v="0"/>
    <s v="Madhubani"/>
    <n v="23.1"/>
    <n v="130"/>
    <s v="Underweight"/>
    <n v="4"/>
    <n v="0"/>
    <n v="5"/>
    <s v="Yes"/>
    <m/>
    <x v="70"/>
    <x v="0"/>
  </r>
  <r>
    <s v="C0081"/>
    <x v="71"/>
    <n v="6"/>
    <x v="1"/>
    <s v="Rampur"/>
    <n v="18"/>
    <n v="91.4"/>
    <s v="Normal"/>
    <n v="7"/>
    <n v="1"/>
    <n v="10"/>
    <s v="Yes"/>
    <m/>
    <x v="71"/>
    <x v="3"/>
  </r>
  <r>
    <s v="C0082"/>
    <x v="72"/>
    <n v="10"/>
    <x v="0"/>
    <s v="Rampur"/>
    <n v="26.6"/>
    <n v="113.3"/>
    <s v="Normal"/>
    <n v="3"/>
    <n v="5"/>
    <n v="2"/>
    <m/>
    <m/>
    <x v="72"/>
    <x v="3"/>
  </r>
  <r>
    <s v="C0083"/>
    <x v="73"/>
    <n v="9"/>
    <x v="1"/>
    <s v="Bhagalpur"/>
    <n v="12.2"/>
    <n v="132"/>
    <s v="Normal"/>
    <n v="5"/>
    <n v="3"/>
    <n v="9"/>
    <s v="No"/>
    <m/>
    <x v="73"/>
    <x v="0"/>
  </r>
  <r>
    <s v="C0084"/>
    <x v="74"/>
    <n v="9"/>
    <x v="0"/>
    <s v="Rampur"/>
    <n v="19.5"/>
    <n v="126.7"/>
    <s v="Normal"/>
    <n v="1"/>
    <n v="7"/>
    <n v="8"/>
    <s v="Yes"/>
    <m/>
    <x v="74"/>
    <x v="0"/>
  </r>
  <r>
    <s v="C0085"/>
    <x v="75"/>
    <n v="5"/>
    <x v="1"/>
    <s v="Rampur"/>
    <n v="11.2"/>
    <n v="108.7"/>
    <s v="Normal"/>
    <n v="10"/>
    <n v="1"/>
    <n v="7"/>
    <m/>
    <m/>
    <x v="75"/>
    <x v="0"/>
  </r>
  <r>
    <s v="C0086"/>
    <x v="76"/>
    <n v="2"/>
    <x v="0"/>
    <s v="Sitamarhi"/>
    <n v="22.5"/>
    <n v="115.1"/>
    <s v="Underweight"/>
    <n v="6"/>
    <n v="9"/>
    <n v="8"/>
    <s v="No"/>
    <m/>
    <x v="76"/>
    <x v="0"/>
  </r>
  <r>
    <s v="C0087"/>
    <x v="77"/>
    <n v="2"/>
    <x v="0"/>
    <s v="Madhubani"/>
    <n v="19"/>
    <n v="93.7"/>
    <s v="Normal"/>
    <n v="7"/>
    <n v="6"/>
    <n v="6"/>
    <m/>
    <m/>
    <x v="77"/>
    <x v="3"/>
  </r>
  <r>
    <s v="C0088"/>
    <x v="78"/>
    <n v="3"/>
    <x v="1"/>
    <s v="Rampur"/>
    <n v="11.8"/>
    <n v="85.1"/>
    <s v="Normal"/>
    <n v="5"/>
    <n v="2"/>
    <n v="8"/>
    <s v="Yes"/>
    <s v="Follow-up required"/>
    <x v="78"/>
    <x v="0"/>
  </r>
  <r>
    <s v="C0089"/>
    <x v="79"/>
    <n v="7"/>
    <x v="0"/>
    <s v="Sitamarhi"/>
    <n v="22"/>
    <n v="101.1"/>
    <s v="Normal"/>
    <n v="3"/>
    <n v="2"/>
    <n v="10"/>
    <s v="No"/>
    <s v="Needs attention"/>
    <x v="79"/>
    <x v="3"/>
  </r>
  <r>
    <s v="C0090"/>
    <x v="80"/>
    <n v="2"/>
    <x v="1"/>
    <s v="Darbhanga"/>
    <n v="14.5"/>
    <n v="105.7"/>
    <s v="Normal"/>
    <n v="9"/>
    <n v="9"/>
    <n v="10"/>
    <m/>
    <m/>
    <x v="80"/>
    <x v="0"/>
  </r>
  <r>
    <s v="C0091"/>
    <x v="81"/>
    <n v="1"/>
    <x v="0"/>
    <s v="Sitamarhi"/>
    <n v="24.1"/>
    <n v="98.5"/>
    <s v="Normal"/>
    <n v="0"/>
    <n v="2"/>
    <n v="2"/>
    <m/>
    <m/>
    <x v="81"/>
    <x v="3"/>
  </r>
  <r>
    <s v="C0092"/>
    <x v="82"/>
    <n v="2"/>
    <x v="0"/>
    <s v="Madhubani"/>
    <n v="18.399999999999999"/>
    <n v="100.5"/>
    <m/>
    <n v="5"/>
    <n v="9"/>
    <n v="9"/>
    <s v="Yes"/>
    <m/>
    <x v="82"/>
    <x v="0"/>
  </r>
  <r>
    <s v="C0093"/>
    <x v="83"/>
    <n v="2"/>
    <x v="1"/>
    <s v="Madhubani"/>
    <n v="23.2"/>
    <n v="109.1"/>
    <s v="Normal"/>
    <n v="4"/>
    <n v="3"/>
    <n v="8"/>
    <s v="Yes"/>
    <s v="Follow-up required"/>
    <x v="83"/>
    <x v="3"/>
  </r>
  <r>
    <s v="C0094"/>
    <x v="84"/>
    <n v="8"/>
    <x v="1"/>
    <s v="Rampur"/>
    <n v="14.4"/>
    <n v="139.1"/>
    <s v="Normal"/>
    <n v="3"/>
    <n v="4"/>
    <n v="3"/>
    <s v="Yes"/>
    <s v="Follow-up required"/>
    <x v="84"/>
    <x v="0"/>
  </r>
  <r>
    <s v="C0095"/>
    <x v="85"/>
    <n v="7"/>
    <x v="0"/>
    <s v="Bhagalpur"/>
    <n v="17.600000000000001"/>
    <n v="122.2"/>
    <s v="Normal"/>
    <n v="10"/>
    <n v="5"/>
    <n v="1"/>
    <s v="No"/>
    <m/>
    <x v="85"/>
    <x v="0"/>
  </r>
  <r>
    <s v="C0096"/>
    <x v="86"/>
    <n v="6"/>
    <x v="1"/>
    <s v="Darbhanga"/>
    <n v="18.100000000000001"/>
    <n v="118.4"/>
    <s v="Normal"/>
    <n v="6"/>
    <n v="0"/>
    <n v="5"/>
    <s v="Yes"/>
    <m/>
    <x v="86"/>
    <x v="0"/>
  </r>
  <r>
    <s v="C0097"/>
    <x v="87"/>
    <n v="2"/>
    <x v="0"/>
    <s v="Madhubani"/>
    <n v="21.8"/>
    <n v="111.4"/>
    <s v="Normal"/>
    <n v="4"/>
    <n v="5"/>
    <n v="3"/>
    <s v="No"/>
    <s v="Needs attention"/>
    <x v="87"/>
    <x v="0"/>
  </r>
  <r>
    <s v="C0098"/>
    <x v="88"/>
    <n v="4"/>
    <x v="1"/>
    <s v="Sitamarhi"/>
    <n v="24.5"/>
    <n v="129.1"/>
    <s v="Underweight"/>
    <n v="3"/>
    <n v="1"/>
    <n v="2"/>
    <s v="No"/>
    <s v="Needs attention"/>
    <x v="88"/>
    <x v="0"/>
  </r>
  <r>
    <s v="C0099"/>
    <x v="89"/>
    <n v="2"/>
    <x v="0"/>
    <s v="Madhubani"/>
    <n v="19.3"/>
    <n v="113.8"/>
    <s v="Normal"/>
    <n v="10"/>
    <n v="9"/>
    <n v="10"/>
    <m/>
    <s v="Follow-up required"/>
    <x v="89"/>
    <x v="0"/>
  </r>
  <r>
    <s v="C0100"/>
    <x v="90"/>
    <n v="2"/>
    <x v="1"/>
    <s v="Madhubani"/>
    <n v="22.6"/>
    <n v="127.8"/>
    <s v="Normal"/>
    <n v="5"/>
    <n v="8"/>
    <n v="1"/>
    <s v="No"/>
    <m/>
    <x v="90"/>
    <x v="0"/>
  </r>
  <r>
    <s v="C0101"/>
    <x v="91"/>
    <n v="2"/>
    <x v="0"/>
    <s v="Darbhanga"/>
    <n v="21.9"/>
    <n v="103.1"/>
    <s v="Normal"/>
    <n v="0"/>
    <n v="7"/>
    <n v="9"/>
    <m/>
    <s v="Needs attention"/>
    <x v="91"/>
    <x v="3"/>
  </r>
  <r>
    <s v="C0102"/>
    <x v="92"/>
    <n v="1"/>
    <x v="1"/>
    <s v="Rampur"/>
    <n v="26.2"/>
    <n v="130.19999999999999"/>
    <s v="Severely Underweight"/>
    <n v="1"/>
    <n v="8"/>
    <n v="10"/>
    <s v="Yes"/>
    <m/>
    <x v="92"/>
    <x v="0"/>
  </r>
  <r>
    <s v="C0103"/>
    <x v="93"/>
    <n v="9"/>
    <x v="0"/>
    <s v="Sitamarhi"/>
    <n v="17.5"/>
    <n v="97"/>
    <s v="Normal"/>
    <n v="5"/>
    <n v="10"/>
    <n v="9"/>
    <s v="Yes"/>
    <s v="Follow-up required"/>
    <x v="93"/>
    <x v="3"/>
  </r>
  <r>
    <s v="C0104"/>
    <x v="94"/>
    <n v="5"/>
    <x v="1"/>
    <s v="Darbhanga"/>
    <n v="27.5"/>
    <n v="100"/>
    <s v="Normal"/>
    <n v="2"/>
    <n v="5"/>
    <n v="4"/>
    <m/>
    <m/>
    <x v="94"/>
    <x v="1"/>
  </r>
  <r>
    <s v="C0106"/>
    <x v="95"/>
    <n v="4"/>
    <x v="1"/>
    <s v="Madhubani"/>
    <n v="13.8"/>
    <n v="140"/>
    <s v="Normal"/>
    <n v="4"/>
    <n v="1"/>
    <n v="8"/>
    <m/>
    <m/>
    <x v="95"/>
    <x v="0"/>
  </r>
  <r>
    <s v="C0107"/>
    <x v="96"/>
    <n v="10"/>
    <x v="1"/>
    <s v="Bhagalpur"/>
    <n v="13.2"/>
    <n v="129.9"/>
    <s v="Underweight"/>
    <n v="2"/>
    <n v="7"/>
    <n v="0"/>
    <s v="No"/>
    <s v="Follow-up required"/>
    <x v="96"/>
    <x v="0"/>
  </r>
  <r>
    <s v="C0108"/>
    <x v="97"/>
    <n v="5"/>
    <x v="1"/>
    <s v="Bhagalpur"/>
    <n v="20.7"/>
    <n v="98.6"/>
    <s v="Underweight"/>
    <n v="7"/>
    <n v="3"/>
    <n v="5"/>
    <m/>
    <m/>
    <x v="97"/>
    <x v="3"/>
  </r>
  <r>
    <s v="C0109"/>
    <x v="98"/>
    <n v="9"/>
    <x v="1"/>
    <s v="Bhagalpur"/>
    <n v="26.3"/>
    <n v="128.1"/>
    <s v="Normal"/>
    <n v="4"/>
    <n v="0"/>
    <n v="10"/>
    <s v="No"/>
    <s v="Follow-up required"/>
    <x v="98"/>
    <x v="0"/>
  </r>
  <r>
    <s v="C0110"/>
    <x v="99"/>
    <n v="2"/>
    <x v="1"/>
    <s v="Rampur"/>
    <n v="25.3"/>
    <n v="96.4"/>
    <s v="Severely Underweight"/>
    <n v="2"/>
    <n v="6"/>
    <n v="1"/>
    <s v="Yes"/>
    <m/>
    <x v="99"/>
    <x v="1"/>
  </r>
  <r>
    <s v="C0111"/>
    <x v="100"/>
    <n v="7"/>
    <x v="1"/>
    <s v="Bhagalpur"/>
    <n v="17.7"/>
    <n v="84.9"/>
    <s v="Normal"/>
    <n v="5"/>
    <n v="1"/>
    <n v="10"/>
    <s v="No"/>
    <s v="Needs attention"/>
    <x v="100"/>
    <x v="3"/>
  </r>
  <r>
    <s v="C0112"/>
    <x v="101"/>
    <n v="3"/>
    <x v="1"/>
    <s v="Madhubani"/>
    <n v="22.3"/>
    <n v="134.4"/>
    <s v="Normal"/>
    <n v="3"/>
    <n v="2"/>
    <n v="8"/>
    <m/>
    <m/>
    <x v="101"/>
    <x v="0"/>
  </r>
  <r>
    <s v="C0113"/>
    <x v="102"/>
    <n v="1"/>
    <x v="0"/>
    <s v="Madhubani"/>
    <n v="22.8"/>
    <n v="117.4"/>
    <m/>
    <n v="7"/>
    <n v="9"/>
    <n v="8"/>
    <s v="Yes"/>
    <s v="Needs attention"/>
    <x v="102"/>
    <x v="0"/>
  </r>
  <r>
    <s v="C0114"/>
    <x v="103"/>
    <n v="6"/>
    <x v="0"/>
    <s v="Darbhanga"/>
    <n v="18.3"/>
    <n v="119.9"/>
    <s v="Normal"/>
    <n v="5"/>
    <n v="1"/>
    <n v="8"/>
    <m/>
    <m/>
    <x v="103"/>
    <x v="0"/>
  </r>
  <r>
    <s v="C0115"/>
    <x v="104"/>
    <n v="6"/>
    <x v="1"/>
    <s v="Rampur"/>
    <n v="17.100000000000001"/>
    <n v="84.1"/>
    <s v="Normal"/>
    <n v="10"/>
    <n v="10"/>
    <n v="1"/>
    <m/>
    <s v="Follow-up required"/>
    <x v="104"/>
    <x v="3"/>
  </r>
  <r>
    <s v="C0116"/>
    <x v="105"/>
    <n v="3"/>
    <x v="1"/>
    <s v="Madhubani"/>
    <n v="22.6"/>
    <n v="128.69999999999999"/>
    <s v="Normal"/>
    <n v="7"/>
    <n v="0"/>
    <n v="4"/>
    <s v="Yes"/>
    <m/>
    <x v="105"/>
    <x v="0"/>
  </r>
  <r>
    <s v="C0117"/>
    <x v="106"/>
    <n v="5"/>
    <x v="1"/>
    <s v="Darbhanga"/>
    <n v="19.5"/>
    <n v="82.2"/>
    <s v="Underweight"/>
    <n v="4"/>
    <n v="5"/>
    <n v="0"/>
    <m/>
    <s v="Follow-up required"/>
    <x v="106"/>
    <x v="1"/>
  </r>
  <r>
    <s v="C0118"/>
    <x v="107"/>
    <n v="7"/>
    <x v="1"/>
    <s v="Madhubani"/>
    <n v="16.8"/>
    <n v="91.2"/>
    <s v="Underweight"/>
    <n v="5"/>
    <n v="8"/>
    <n v="4"/>
    <s v="Yes"/>
    <m/>
    <x v="107"/>
    <x v="3"/>
  </r>
  <r>
    <s v="C0120"/>
    <x v="108"/>
    <n v="6"/>
    <x v="1"/>
    <s v="Sitamarhi"/>
    <n v="22.8"/>
    <n v="127.5"/>
    <s v="Normal"/>
    <n v="10"/>
    <n v="10"/>
    <n v="6"/>
    <s v="No"/>
    <s v="Needs attention"/>
    <x v="108"/>
    <x v="0"/>
  </r>
  <r>
    <s v="C0121"/>
    <x v="109"/>
    <n v="8"/>
    <x v="0"/>
    <s v="Bhagalpur"/>
    <n v="11.3"/>
    <n v="126.7"/>
    <s v="Normal"/>
    <n v="6"/>
    <n v="9"/>
    <n v="0"/>
    <m/>
    <s v="Needs attention"/>
    <x v="109"/>
    <x v="0"/>
  </r>
  <r>
    <s v="C0122"/>
    <x v="110"/>
    <n v="2"/>
    <x v="0"/>
    <s v="Darbhanga"/>
    <n v="17.3"/>
    <n v="98.9"/>
    <s v="Normal"/>
    <n v="1"/>
    <n v="0"/>
    <n v="2"/>
    <s v="No"/>
    <m/>
    <x v="110"/>
    <x v="0"/>
  </r>
  <r>
    <s v="C0123"/>
    <x v="111"/>
    <n v="8"/>
    <x v="0"/>
    <s v="Darbhanga"/>
    <n v="15.7"/>
    <n v="135"/>
    <s v="Normal"/>
    <n v="1"/>
    <n v="2"/>
    <n v="1"/>
    <s v="No"/>
    <s v="Needs attention"/>
    <x v="111"/>
    <x v="0"/>
  </r>
  <r>
    <s v="C0124"/>
    <x v="112"/>
    <n v="6"/>
    <x v="1"/>
    <s v="Rampur"/>
    <n v="21"/>
    <n v="97.4"/>
    <s v="Normal"/>
    <n v="2"/>
    <n v="10"/>
    <n v="2"/>
    <s v="No"/>
    <s v="Needs attention"/>
    <x v="112"/>
    <x v="3"/>
  </r>
  <r>
    <s v="C0125"/>
    <x v="113"/>
    <n v="8"/>
    <x v="0"/>
    <s v="Sitamarhi"/>
    <n v="21.1"/>
    <n v="102.1"/>
    <s v="Underweight"/>
    <n v="8"/>
    <n v="2"/>
    <n v="9"/>
    <s v="Yes"/>
    <m/>
    <x v="113"/>
    <x v="3"/>
  </r>
  <r>
    <s v="C0126"/>
    <x v="114"/>
    <n v="9"/>
    <x v="1"/>
    <s v="Madhubani"/>
    <n v="26.5"/>
    <n v="84.4"/>
    <s v="Severely Underweight"/>
    <n v="10"/>
    <n v="1"/>
    <n v="7"/>
    <s v="No"/>
    <s v="Follow-up required"/>
    <x v="114"/>
    <x v="2"/>
  </r>
  <r>
    <s v="C0127"/>
    <x v="115"/>
    <n v="10"/>
    <x v="0"/>
    <s v="Bhagalpur"/>
    <n v="18.7"/>
    <n v="134.6"/>
    <s v="Normal"/>
    <n v="1"/>
    <n v="8"/>
    <n v="2"/>
    <s v="No"/>
    <s v="Needs attention"/>
    <x v="115"/>
    <x v="0"/>
  </r>
  <r>
    <s v="C0128"/>
    <x v="116"/>
    <n v="9"/>
    <x v="1"/>
    <s v="Rampur"/>
    <n v="15"/>
    <n v="118.1"/>
    <s v="Normal"/>
    <n v="2"/>
    <n v="10"/>
    <n v="4"/>
    <m/>
    <m/>
    <x v="116"/>
    <x v="0"/>
  </r>
  <r>
    <s v="C0129"/>
    <x v="117"/>
    <n v="3"/>
    <x v="0"/>
    <s v="Darbhanga"/>
    <n v="24.4"/>
    <n v="116.3"/>
    <s v="Underweight"/>
    <n v="9"/>
    <n v="0"/>
    <n v="0"/>
    <s v="Yes"/>
    <m/>
    <x v="117"/>
    <x v="0"/>
  </r>
  <r>
    <s v="C0130"/>
    <x v="118"/>
    <n v="4"/>
    <x v="1"/>
    <s v="Darbhanga"/>
    <n v="22.8"/>
    <n v="109.9"/>
    <s v="Underweight"/>
    <n v="4"/>
    <n v="10"/>
    <n v="4"/>
    <s v="No"/>
    <s v="Needs attention"/>
    <x v="118"/>
    <x v="3"/>
  </r>
  <r>
    <s v="C0131"/>
    <x v="119"/>
    <n v="2"/>
    <x v="0"/>
    <s v="Bhagalpur"/>
    <n v="18.8"/>
    <n v="109.1"/>
    <s v="Normal"/>
    <n v="9"/>
    <n v="2"/>
    <n v="5"/>
    <m/>
    <s v="Follow-up required"/>
    <x v="119"/>
    <x v="0"/>
  </r>
  <r>
    <s v="C0132"/>
    <x v="120"/>
    <n v="3"/>
    <x v="1"/>
    <s v="Darbhanga"/>
    <n v="21.2"/>
    <n v="99.1"/>
    <s v="Normal"/>
    <n v="4"/>
    <n v="7"/>
    <n v="3"/>
    <s v="Yes"/>
    <m/>
    <x v="120"/>
    <x v="3"/>
  </r>
  <r>
    <s v="C0133"/>
    <x v="121"/>
    <n v="7"/>
    <x v="0"/>
    <s v="Bhagalpur"/>
    <n v="26.3"/>
    <n v="136"/>
    <m/>
    <n v="3"/>
    <n v="2"/>
    <n v="7"/>
    <m/>
    <m/>
    <x v="121"/>
    <x v="0"/>
  </r>
  <r>
    <s v="C0135"/>
    <x v="122"/>
    <n v="3"/>
    <x v="1"/>
    <s v="Sitamarhi"/>
    <n v="25.3"/>
    <n v="102"/>
    <s v="Normal"/>
    <n v="9"/>
    <n v="8"/>
    <n v="3"/>
    <s v="No"/>
    <s v="Follow-up required"/>
    <x v="122"/>
    <x v="3"/>
  </r>
  <r>
    <s v="C0136"/>
    <x v="123"/>
    <n v="5"/>
    <x v="0"/>
    <s v="Bhagalpur"/>
    <n v="29.5"/>
    <n v="103.6"/>
    <m/>
    <n v="5"/>
    <n v="8"/>
    <n v="5"/>
    <s v="Yes"/>
    <s v="Needs attention"/>
    <x v="123"/>
    <x v="1"/>
  </r>
  <r>
    <s v="C0137"/>
    <x v="124"/>
    <n v="1"/>
    <x v="0"/>
    <s v="Sitamarhi"/>
    <n v="26.1"/>
    <n v="111.2"/>
    <s v="Normal"/>
    <n v="8"/>
    <n v="2"/>
    <n v="5"/>
    <m/>
    <s v="Follow-up required"/>
    <x v="124"/>
    <x v="3"/>
  </r>
  <r>
    <s v="C0138"/>
    <x v="125"/>
    <n v="5"/>
    <x v="1"/>
    <s v="Darbhanga"/>
    <n v="26.6"/>
    <n v="111.9"/>
    <s v="Underweight"/>
    <n v="4"/>
    <n v="7"/>
    <n v="0"/>
    <s v="No"/>
    <s v="Follow-up required"/>
    <x v="125"/>
    <x v="3"/>
  </r>
  <r>
    <s v="C0139"/>
    <x v="126"/>
    <n v="1"/>
    <x v="1"/>
    <s v="Sitamarhi"/>
    <n v="29.3"/>
    <n v="127"/>
    <s v="Underweight"/>
    <n v="9"/>
    <n v="3"/>
    <n v="0"/>
    <m/>
    <m/>
    <x v="126"/>
    <x v="0"/>
  </r>
  <r>
    <s v="C0140"/>
    <x v="127"/>
    <n v="7"/>
    <x v="0"/>
    <s v="Bhagalpur"/>
    <n v="10.6"/>
    <n v="136.9"/>
    <s v="Normal"/>
    <n v="0"/>
    <n v="7"/>
    <n v="5"/>
    <s v="No"/>
    <s v="Needs attention"/>
    <x v="127"/>
    <x v="0"/>
  </r>
  <r>
    <s v="C0141"/>
    <x v="128"/>
    <n v="10"/>
    <x v="1"/>
    <s v="Rampur"/>
    <n v="24.1"/>
    <n v="111.1"/>
    <s v="Normal"/>
    <n v="10"/>
    <n v="7"/>
    <n v="8"/>
    <s v="No"/>
    <s v="Follow-up required"/>
    <x v="128"/>
    <x v="3"/>
  </r>
  <r>
    <s v="C0142"/>
    <x v="129"/>
    <n v="9"/>
    <x v="1"/>
    <s v="Sitamarhi"/>
    <n v="22.2"/>
    <n v="91.5"/>
    <s v="Normal"/>
    <n v="8"/>
    <n v="4"/>
    <n v="3"/>
    <s v="No"/>
    <s v="Follow-up required"/>
    <x v="129"/>
    <x v="1"/>
  </r>
  <r>
    <s v="C0143"/>
    <x v="130"/>
    <n v="8"/>
    <x v="1"/>
    <s v="Darbhanga"/>
    <n v="28.7"/>
    <n v="127.7"/>
    <s v="Normal"/>
    <n v="1"/>
    <n v="9"/>
    <n v="10"/>
    <m/>
    <m/>
    <x v="130"/>
    <x v="0"/>
  </r>
  <r>
    <s v="C0144"/>
    <x v="131"/>
    <n v="3"/>
    <x v="1"/>
    <s v="Rampur"/>
    <n v="15.8"/>
    <n v="122.8"/>
    <s v="Normal"/>
    <n v="7"/>
    <n v="10"/>
    <n v="4"/>
    <m/>
    <m/>
    <x v="131"/>
    <x v="0"/>
  </r>
  <r>
    <s v="C0145"/>
    <x v="132"/>
    <n v="9"/>
    <x v="1"/>
    <s v="Bhagalpur"/>
    <n v="12.2"/>
    <n v="124.5"/>
    <s v="Normal"/>
    <n v="0"/>
    <n v="10"/>
    <n v="8"/>
    <s v="Yes"/>
    <s v="Needs attention"/>
    <x v="132"/>
    <x v="0"/>
  </r>
  <r>
    <s v="C0146"/>
    <x v="133"/>
    <n v="2"/>
    <x v="0"/>
    <s v="Rampur"/>
    <n v="29.3"/>
    <n v="138.69999999999999"/>
    <s v="Normal"/>
    <n v="10"/>
    <n v="7"/>
    <n v="7"/>
    <m/>
    <s v="Needs attention"/>
    <x v="133"/>
    <x v="0"/>
  </r>
  <r>
    <s v="C0147"/>
    <x v="134"/>
    <n v="1"/>
    <x v="0"/>
    <s v="Darbhanga"/>
    <n v="14.6"/>
    <n v="124.3"/>
    <s v="Underweight"/>
    <n v="0"/>
    <n v="2"/>
    <n v="6"/>
    <s v="Yes"/>
    <m/>
    <x v="134"/>
    <x v="0"/>
  </r>
  <r>
    <s v="C0148"/>
    <x v="135"/>
    <n v="5"/>
    <x v="0"/>
    <s v="Rampur"/>
    <n v="16"/>
    <n v="116.2"/>
    <s v="Severely Underweight"/>
    <n v="5"/>
    <n v="4"/>
    <n v="7"/>
    <m/>
    <m/>
    <x v="135"/>
    <x v="0"/>
  </r>
  <r>
    <s v="C0149"/>
    <x v="136"/>
    <n v="5"/>
    <x v="0"/>
    <s v="Rampur"/>
    <n v="16.600000000000001"/>
    <n v="123.9"/>
    <s v="Underweight"/>
    <n v="2"/>
    <n v="0"/>
    <n v="5"/>
    <s v="No"/>
    <s v="Needs attention"/>
    <x v="136"/>
    <x v="0"/>
  </r>
  <r>
    <s v="C0150"/>
    <x v="137"/>
    <n v="7"/>
    <x v="1"/>
    <s v="Rampur"/>
    <n v="18"/>
    <n v="85.7"/>
    <s v="Severely Underweight"/>
    <n v="7"/>
    <n v="5"/>
    <n v="3"/>
    <s v="Yes"/>
    <s v="Follow-up required"/>
    <x v="137"/>
    <x v="3"/>
  </r>
  <r>
    <s v="C0151"/>
    <x v="138"/>
    <n v="6"/>
    <x v="1"/>
    <s v="Darbhanga"/>
    <n v="24.5"/>
    <n v="80.7"/>
    <s v="Underweight"/>
    <n v="3"/>
    <n v="0"/>
    <n v="10"/>
    <s v="Yes"/>
    <m/>
    <x v="138"/>
    <x v="2"/>
  </r>
  <r>
    <s v="C0152"/>
    <x v="139"/>
    <n v="5"/>
    <x v="0"/>
    <s v="Sitamarhi"/>
    <n v="17.399999999999999"/>
    <n v="93.3"/>
    <s v="Severely Underweight"/>
    <n v="7"/>
    <n v="2"/>
    <n v="7"/>
    <m/>
    <s v="Follow-up required"/>
    <x v="139"/>
    <x v="3"/>
  </r>
  <r>
    <s v="C0153"/>
    <x v="140"/>
    <n v="9"/>
    <x v="0"/>
    <s v="Bhagalpur"/>
    <n v="23.6"/>
    <n v="115.7"/>
    <s v="Underweight"/>
    <n v="8"/>
    <n v="7"/>
    <n v="8"/>
    <m/>
    <s v="Follow-up required"/>
    <x v="140"/>
    <x v="0"/>
  </r>
  <r>
    <s v="C0154"/>
    <x v="141"/>
    <n v="9"/>
    <x v="0"/>
    <s v="Darbhanga"/>
    <n v="20.7"/>
    <n v="89.9"/>
    <s v="Underweight"/>
    <n v="7"/>
    <n v="1"/>
    <n v="10"/>
    <s v="Yes"/>
    <m/>
    <x v="141"/>
    <x v="1"/>
  </r>
  <r>
    <s v="C0155"/>
    <x v="142"/>
    <n v="8"/>
    <x v="0"/>
    <s v="Darbhanga"/>
    <n v="18.3"/>
    <n v="113.8"/>
    <s v="Normal"/>
    <n v="10"/>
    <n v="4"/>
    <n v="0"/>
    <s v="No"/>
    <s v="Follow-up required"/>
    <x v="142"/>
    <x v="0"/>
  </r>
  <r>
    <s v="C0156"/>
    <x v="143"/>
    <n v="1"/>
    <x v="1"/>
    <s v="Sitamarhi"/>
    <n v="24"/>
    <n v="112.5"/>
    <s v="Normal"/>
    <n v="1"/>
    <n v="7"/>
    <n v="0"/>
    <s v="No"/>
    <m/>
    <x v="143"/>
    <x v="3"/>
  </r>
  <r>
    <s v="C0157"/>
    <x v="144"/>
    <n v="7"/>
    <x v="1"/>
    <s v="Madhubani"/>
    <n v="19"/>
    <n v="135"/>
    <s v="Normal"/>
    <n v="1"/>
    <n v="10"/>
    <n v="10"/>
    <m/>
    <s v="Needs attention"/>
    <x v="144"/>
    <x v="0"/>
  </r>
  <r>
    <s v="C0158"/>
    <x v="145"/>
    <n v="9"/>
    <x v="1"/>
    <s v="Darbhanga"/>
    <n v="12.5"/>
    <n v="138.69999999999999"/>
    <s v="Underweight"/>
    <n v="0"/>
    <n v="4"/>
    <n v="7"/>
    <m/>
    <m/>
    <x v="145"/>
    <x v="0"/>
  </r>
  <r>
    <s v="C0159"/>
    <x v="146"/>
    <n v="6"/>
    <x v="0"/>
    <s v="Sitamarhi"/>
    <n v="13.8"/>
    <n v="132.5"/>
    <s v="Underweight"/>
    <n v="0"/>
    <n v="10"/>
    <n v="6"/>
    <m/>
    <m/>
    <x v="146"/>
    <x v="0"/>
  </r>
  <r>
    <s v="C0160"/>
    <x v="147"/>
    <n v="8"/>
    <x v="0"/>
    <s v="Bhagalpur"/>
    <n v="24.8"/>
    <n v="104.1"/>
    <s v="Normal"/>
    <n v="3"/>
    <n v="0"/>
    <n v="2"/>
    <m/>
    <s v="Follow-up required"/>
    <x v="147"/>
    <x v="3"/>
  </r>
  <r>
    <s v="C0161"/>
    <x v="148"/>
    <n v="10"/>
    <x v="1"/>
    <s v="Bhagalpur"/>
    <n v="16"/>
    <n v="88.6"/>
    <s v="Underweight"/>
    <n v="3"/>
    <n v="6"/>
    <n v="4"/>
    <s v="No"/>
    <m/>
    <x v="148"/>
    <x v="3"/>
  </r>
  <r>
    <s v="C0162"/>
    <x v="149"/>
    <n v="3"/>
    <x v="1"/>
    <s v="Darbhanga"/>
    <n v="19.899999999999999"/>
    <n v="138.30000000000001"/>
    <s v="Severely Underweight"/>
    <n v="10"/>
    <n v="6"/>
    <n v="8"/>
    <s v="No"/>
    <m/>
    <x v="149"/>
    <x v="0"/>
  </r>
  <r>
    <s v="C0163"/>
    <x v="150"/>
    <n v="9"/>
    <x v="1"/>
    <s v="Bhagalpur"/>
    <n v="27"/>
    <n v="98"/>
    <s v="Underweight"/>
    <n v="7"/>
    <n v="0"/>
    <n v="8"/>
    <s v="No"/>
    <m/>
    <x v="150"/>
    <x v="1"/>
  </r>
  <r>
    <s v="C0164"/>
    <x v="151"/>
    <n v="4"/>
    <x v="1"/>
    <s v="Rampur"/>
    <n v="28.4"/>
    <n v="130.80000000000001"/>
    <s v="Normal"/>
    <n v="3"/>
    <n v="0"/>
    <n v="4"/>
    <s v="No"/>
    <m/>
    <x v="151"/>
    <x v="0"/>
  </r>
  <r>
    <s v="C0165"/>
    <x v="152"/>
    <n v="9"/>
    <x v="0"/>
    <s v="Madhubani"/>
    <n v="14.2"/>
    <n v="134.4"/>
    <s v="Normal"/>
    <n v="0"/>
    <n v="3"/>
    <n v="3"/>
    <m/>
    <m/>
    <x v="152"/>
    <x v="0"/>
  </r>
  <r>
    <s v="C0166"/>
    <x v="153"/>
    <n v="10"/>
    <x v="0"/>
    <s v="Madhubani"/>
    <n v="28.3"/>
    <n v="113.1"/>
    <s v="Underweight"/>
    <n v="6"/>
    <n v="7"/>
    <n v="8"/>
    <m/>
    <s v="Follow-up required"/>
    <x v="153"/>
    <x v="3"/>
  </r>
  <r>
    <s v="C0168"/>
    <x v="154"/>
    <n v="10"/>
    <x v="1"/>
    <s v="Sitamarhi"/>
    <n v="13"/>
    <n v="99.8"/>
    <s v="Normal"/>
    <n v="3"/>
    <n v="7"/>
    <n v="8"/>
    <m/>
    <s v="Follow-up required"/>
    <x v="154"/>
    <x v="0"/>
  </r>
  <r>
    <s v="C0169"/>
    <x v="155"/>
    <n v="8"/>
    <x v="1"/>
    <s v="Bhagalpur"/>
    <n v="24.7"/>
    <n v="101.1"/>
    <s v="Normal"/>
    <n v="8"/>
    <n v="7"/>
    <n v="2"/>
    <m/>
    <m/>
    <x v="155"/>
    <x v="3"/>
  </r>
  <r>
    <s v="C0170"/>
    <x v="156"/>
    <n v="1"/>
    <x v="0"/>
    <s v="Madhubani"/>
    <n v="12.7"/>
    <n v="117.8"/>
    <s v="Normal"/>
    <n v="2"/>
    <n v="0"/>
    <n v="3"/>
    <m/>
    <m/>
    <x v="156"/>
    <x v="0"/>
  </r>
  <r>
    <s v="C0172"/>
    <x v="157"/>
    <n v="3"/>
    <x v="0"/>
    <s v="Rampur"/>
    <n v="20.5"/>
    <n v="94.5"/>
    <s v="Underweight"/>
    <n v="4"/>
    <n v="5"/>
    <n v="4"/>
    <s v="No"/>
    <m/>
    <x v="157"/>
    <x v="3"/>
  </r>
  <r>
    <s v="C0174"/>
    <x v="158"/>
    <n v="8"/>
    <x v="1"/>
    <s v="Sitamarhi"/>
    <n v="21.3"/>
    <n v="131.5"/>
    <s v="Normal"/>
    <n v="8"/>
    <n v="0"/>
    <n v="3"/>
    <s v="Yes"/>
    <m/>
    <x v="158"/>
    <x v="0"/>
  </r>
  <r>
    <s v="C0175"/>
    <x v="159"/>
    <n v="5"/>
    <x v="0"/>
    <s v="Bhagalpur"/>
    <n v="28.6"/>
    <n v="98.9"/>
    <s v="Severely Underweight"/>
    <n v="9"/>
    <n v="2"/>
    <n v="6"/>
    <s v="Yes"/>
    <s v="Follow-up required"/>
    <x v="159"/>
    <x v="1"/>
  </r>
  <r>
    <s v="C0176"/>
    <x v="160"/>
    <n v="7"/>
    <x v="1"/>
    <s v="Madhubani"/>
    <n v="25.1"/>
    <n v="88.4"/>
    <s v="Severely Underweight"/>
    <n v="1"/>
    <n v="8"/>
    <n v="5"/>
    <s v="Yes"/>
    <m/>
    <x v="160"/>
    <x v="2"/>
  </r>
  <r>
    <s v="C0177"/>
    <x v="161"/>
    <n v="10"/>
    <x v="1"/>
    <s v="Sitamarhi"/>
    <n v="10.6"/>
    <n v="96.4"/>
    <s v="Severely Underweight"/>
    <n v="7"/>
    <n v="3"/>
    <n v="5"/>
    <m/>
    <m/>
    <x v="161"/>
    <x v="0"/>
  </r>
  <r>
    <s v="C0179"/>
    <x v="162"/>
    <n v="6"/>
    <x v="1"/>
    <s v="Rampur"/>
    <n v="12.7"/>
    <n v="91.2"/>
    <s v="Normal"/>
    <n v="8"/>
    <n v="8"/>
    <n v="6"/>
    <s v="Yes"/>
    <m/>
    <x v="162"/>
    <x v="0"/>
  </r>
  <r>
    <s v="C0180"/>
    <x v="163"/>
    <n v="6"/>
    <x v="1"/>
    <s v="Rampur"/>
    <n v="15.8"/>
    <n v="103.3"/>
    <s v="Normal"/>
    <n v="8"/>
    <n v="3"/>
    <n v="9"/>
    <m/>
    <s v="Needs attention"/>
    <x v="163"/>
    <x v="0"/>
  </r>
  <r>
    <s v="C0181"/>
    <x v="164"/>
    <n v="5"/>
    <x v="1"/>
    <s v="Bhagalpur"/>
    <n v="11.3"/>
    <n v="106.1"/>
    <s v="Normal"/>
    <n v="7"/>
    <n v="1"/>
    <n v="5"/>
    <s v="No"/>
    <s v="Needs attention"/>
    <x v="164"/>
    <x v="0"/>
  </r>
  <r>
    <s v="C0182"/>
    <x v="165"/>
    <n v="8"/>
    <x v="0"/>
    <s v="Bhagalpur"/>
    <n v="16.100000000000001"/>
    <n v="136.9"/>
    <s v="Normal"/>
    <n v="9"/>
    <n v="6"/>
    <n v="5"/>
    <s v="No"/>
    <s v="Follow-up required"/>
    <x v="165"/>
    <x v="0"/>
  </r>
  <r>
    <s v="C0183"/>
    <x v="166"/>
    <n v="10"/>
    <x v="0"/>
    <s v="Sitamarhi"/>
    <n v="16.399999999999999"/>
    <n v="136.80000000000001"/>
    <s v="Normal"/>
    <n v="5"/>
    <n v="2"/>
    <n v="6"/>
    <s v="No"/>
    <s v="Follow-up required"/>
    <x v="166"/>
    <x v="0"/>
  </r>
  <r>
    <s v="C0184"/>
    <x v="167"/>
    <n v="4"/>
    <x v="1"/>
    <s v="Madhubani"/>
    <n v="15.6"/>
    <n v="127.2"/>
    <s v="Normal"/>
    <n v="9"/>
    <n v="3"/>
    <n v="9"/>
    <m/>
    <s v="Needs attention"/>
    <x v="167"/>
    <x v="0"/>
  </r>
  <r>
    <s v="C0185"/>
    <x v="168"/>
    <n v="8"/>
    <x v="0"/>
    <s v="Madhubani"/>
    <n v="26"/>
    <n v="129.9"/>
    <s v="Normal"/>
    <n v="6"/>
    <n v="10"/>
    <n v="7"/>
    <s v="Yes"/>
    <s v="Follow-up required"/>
    <x v="168"/>
    <x v="0"/>
  </r>
  <r>
    <s v="C0186"/>
    <x v="169"/>
    <n v="7"/>
    <x v="0"/>
    <s v="Madhubani"/>
    <n v="29.8"/>
    <n v="108.8"/>
    <s v="Normal"/>
    <n v="8"/>
    <n v="6"/>
    <n v="8"/>
    <s v="Yes"/>
    <s v="Follow-up required"/>
    <x v="169"/>
    <x v="1"/>
  </r>
  <r>
    <s v="C0187"/>
    <x v="170"/>
    <n v="2"/>
    <x v="0"/>
    <s v="Bhagalpur"/>
    <n v="23.2"/>
    <n v="101.3"/>
    <s v="Underweight"/>
    <n v="0"/>
    <n v="9"/>
    <n v="10"/>
    <m/>
    <m/>
    <x v="170"/>
    <x v="3"/>
  </r>
  <r>
    <s v="C0188"/>
    <x v="171"/>
    <n v="2"/>
    <x v="0"/>
    <s v="Rampur"/>
    <n v="15.2"/>
    <n v="110.6"/>
    <s v="Normal"/>
    <n v="9"/>
    <n v="9"/>
    <n v="3"/>
    <s v="No"/>
    <s v="Follow-up required"/>
    <x v="171"/>
    <x v="0"/>
  </r>
  <r>
    <s v="C0189"/>
    <x v="172"/>
    <n v="9"/>
    <x v="0"/>
    <s v="Sitamarhi"/>
    <n v="30"/>
    <n v="109"/>
    <s v="Normal"/>
    <n v="1"/>
    <n v="1"/>
    <n v="2"/>
    <s v="No"/>
    <s v="Follow-up required"/>
    <x v="172"/>
    <x v="1"/>
  </r>
  <r>
    <s v="C0190"/>
    <x v="173"/>
    <n v="6"/>
    <x v="1"/>
    <s v="Rampur"/>
    <n v="18.8"/>
    <n v="121.8"/>
    <s v="Normal"/>
    <n v="4"/>
    <n v="0"/>
    <n v="1"/>
    <s v="Yes"/>
    <s v="Follow-up required"/>
    <x v="173"/>
    <x v="0"/>
  </r>
  <r>
    <s v="C0191"/>
    <x v="174"/>
    <n v="4"/>
    <x v="0"/>
    <s v="Darbhanga"/>
    <n v="13.2"/>
    <n v="113.6"/>
    <m/>
    <n v="3"/>
    <n v="6"/>
    <n v="10"/>
    <s v="Yes"/>
    <s v="Needs attention"/>
    <x v="174"/>
    <x v="0"/>
  </r>
  <r>
    <s v="C0192"/>
    <x v="175"/>
    <n v="10"/>
    <x v="0"/>
    <s v="Madhubani"/>
    <n v="21.8"/>
    <n v="103.3"/>
    <s v="Underweight"/>
    <n v="3"/>
    <n v="4"/>
    <n v="1"/>
    <m/>
    <m/>
    <x v="175"/>
    <x v="3"/>
  </r>
  <r>
    <s v="C0193"/>
    <x v="176"/>
    <n v="4"/>
    <x v="1"/>
    <s v="Rampur"/>
    <n v="15.2"/>
    <n v="131.80000000000001"/>
    <s v="Normal"/>
    <n v="10"/>
    <n v="5"/>
    <n v="9"/>
    <s v="No"/>
    <m/>
    <x v="176"/>
    <x v="0"/>
  </r>
  <r>
    <s v="C0194"/>
    <x v="177"/>
    <n v="10"/>
    <x v="0"/>
    <s v="Sitamarhi"/>
    <n v="28.4"/>
    <n v="115.4"/>
    <s v="Underweight"/>
    <n v="5"/>
    <n v="1"/>
    <n v="3"/>
    <s v="No"/>
    <m/>
    <x v="177"/>
    <x v="3"/>
  </r>
  <r>
    <s v="C0195"/>
    <x v="178"/>
    <n v="7"/>
    <x v="0"/>
    <s v="Darbhanga"/>
    <n v="17.7"/>
    <n v="91.1"/>
    <s v="Underweight"/>
    <n v="10"/>
    <n v="2"/>
    <n v="8"/>
    <s v="Yes"/>
    <m/>
    <x v="178"/>
    <x v="3"/>
  </r>
  <r>
    <s v="C0196"/>
    <x v="179"/>
    <n v="10"/>
    <x v="0"/>
    <s v="Sitamarhi"/>
    <n v="29"/>
    <n v="109.1"/>
    <s v="Normal"/>
    <n v="6"/>
    <n v="8"/>
    <n v="8"/>
    <m/>
    <m/>
    <x v="179"/>
    <x v="3"/>
  </r>
  <r>
    <s v="C0197"/>
    <x v="180"/>
    <n v="8"/>
    <x v="1"/>
    <s v="Bhagalpur"/>
    <n v="11.7"/>
    <n v="81.900000000000006"/>
    <s v="Underweight"/>
    <n v="4"/>
    <n v="0"/>
    <n v="4"/>
    <s v="Yes"/>
    <s v="Follow-up required"/>
    <x v="180"/>
    <x v="0"/>
  </r>
  <r>
    <s v="C0198"/>
    <x v="181"/>
    <n v="8"/>
    <x v="0"/>
    <s v="Darbhanga"/>
    <n v="12.3"/>
    <n v="126.5"/>
    <s v="Underweight"/>
    <n v="5"/>
    <n v="8"/>
    <n v="0"/>
    <m/>
    <m/>
    <x v="181"/>
    <x v="0"/>
  </r>
  <r>
    <s v="C0199"/>
    <x v="182"/>
    <n v="4"/>
    <x v="1"/>
    <s v="Rampur"/>
    <n v="19"/>
    <n v="100.9"/>
    <s v="Underweight"/>
    <n v="7"/>
    <n v="1"/>
    <n v="3"/>
    <s v="Yes"/>
    <s v="Follow-up required"/>
    <x v="182"/>
    <x v="3"/>
  </r>
  <r>
    <s v="C0200"/>
    <x v="183"/>
    <n v="10"/>
    <x v="0"/>
    <s v="Bhagalpur"/>
    <n v="26.3"/>
    <n v="128.30000000000001"/>
    <s v="Normal"/>
    <n v="8"/>
    <n v="4"/>
    <n v="9"/>
    <m/>
    <s v="Needs attention"/>
    <x v="183"/>
    <x v="0"/>
  </r>
  <r>
    <s v="C0201"/>
    <x v="184"/>
    <n v="5"/>
    <x v="0"/>
    <s v="Bhagalpur"/>
    <n v="29.3"/>
    <n v="127.1"/>
    <s v="Severely Underweight"/>
    <n v="4"/>
    <n v="10"/>
    <n v="2"/>
    <m/>
    <s v="Needs attention"/>
    <x v="184"/>
    <x v="0"/>
  </r>
  <r>
    <s v="C0202"/>
    <x v="185"/>
    <n v="7"/>
    <x v="1"/>
    <s v="Bhagalpur"/>
    <n v="21.5"/>
    <n v="96.1"/>
    <s v="Normal"/>
    <n v="7"/>
    <n v="1"/>
    <n v="10"/>
    <s v="Yes"/>
    <m/>
    <x v="185"/>
    <x v="3"/>
  </r>
  <r>
    <s v="C0203"/>
    <x v="186"/>
    <n v="6"/>
    <x v="1"/>
    <s v="Madhubani"/>
    <n v="16.5"/>
    <n v="80.099999999999994"/>
    <s v="Underweight"/>
    <n v="1"/>
    <n v="7"/>
    <n v="10"/>
    <m/>
    <s v="Follow-up required"/>
    <x v="186"/>
    <x v="1"/>
  </r>
  <r>
    <s v="C0204"/>
    <x v="187"/>
    <n v="7"/>
    <x v="0"/>
    <s v="Madhubani"/>
    <n v="15.4"/>
    <n v="129.69999999999999"/>
    <m/>
    <n v="9"/>
    <n v="2"/>
    <n v="9"/>
    <s v="No"/>
    <s v="Follow-up required"/>
    <x v="187"/>
    <x v="0"/>
  </r>
  <r>
    <s v="C0205"/>
    <x v="188"/>
    <n v="8"/>
    <x v="0"/>
    <s v="Rampur"/>
    <n v="28.6"/>
    <n v="89.5"/>
    <s v="Normal"/>
    <n v="6"/>
    <n v="3"/>
    <n v="2"/>
    <m/>
    <s v="Follow-up required"/>
    <x v="188"/>
    <x v="2"/>
  </r>
  <r>
    <s v="C0206"/>
    <x v="189"/>
    <n v="6"/>
    <x v="1"/>
    <s v="Rampur"/>
    <n v="17.399999999999999"/>
    <n v="134.19999999999999"/>
    <s v="Normal"/>
    <n v="6"/>
    <n v="10"/>
    <n v="4"/>
    <m/>
    <s v="Needs attention"/>
    <x v="189"/>
    <x v="0"/>
  </r>
  <r>
    <s v="C0207"/>
    <x v="190"/>
    <n v="4"/>
    <x v="1"/>
    <s v="Rampur"/>
    <n v="12.7"/>
    <n v="93.6"/>
    <s v="Underweight"/>
    <n v="0"/>
    <n v="0"/>
    <n v="5"/>
    <s v="Yes"/>
    <m/>
    <x v="190"/>
    <x v="0"/>
  </r>
  <r>
    <s v="C0209"/>
    <x v="191"/>
    <n v="8"/>
    <x v="1"/>
    <s v="Bhagalpur"/>
    <n v="22.6"/>
    <n v="89.1"/>
    <s v="Normal"/>
    <n v="10"/>
    <n v="7"/>
    <n v="3"/>
    <s v="Yes"/>
    <m/>
    <x v="191"/>
    <x v="1"/>
  </r>
  <r>
    <s v="C0210"/>
    <x v="192"/>
    <n v="6"/>
    <x v="1"/>
    <s v="Sitamarhi"/>
    <n v="25.8"/>
    <n v="94.9"/>
    <s v="Underweight"/>
    <n v="3"/>
    <n v="8"/>
    <n v="9"/>
    <m/>
    <s v="Follow-up required"/>
    <x v="192"/>
    <x v="1"/>
  </r>
  <r>
    <s v="C0211"/>
    <x v="193"/>
    <n v="5"/>
    <x v="0"/>
    <s v="Darbhanga"/>
    <n v="22.1"/>
    <n v="91.3"/>
    <s v="Normal"/>
    <n v="10"/>
    <n v="0"/>
    <n v="3"/>
    <s v="No"/>
    <m/>
    <x v="193"/>
    <x v="1"/>
  </r>
  <r>
    <s v="C0212"/>
    <x v="194"/>
    <n v="9"/>
    <x v="0"/>
    <s v="Sitamarhi"/>
    <n v="28.7"/>
    <n v="87.9"/>
    <s v="Underweight"/>
    <n v="9"/>
    <n v="6"/>
    <n v="5"/>
    <m/>
    <s v="Needs attention"/>
    <x v="194"/>
    <x v="2"/>
  </r>
  <r>
    <s v="C0213"/>
    <x v="195"/>
    <n v="1"/>
    <x v="0"/>
    <s v="Rampur"/>
    <n v="15.2"/>
    <n v="82.4"/>
    <s v="Normal"/>
    <n v="6"/>
    <n v="8"/>
    <n v="4"/>
    <m/>
    <m/>
    <x v="195"/>
    <x v="3"/>
  </r>
  <r>
    <s v="C0214"/>
    <x v="196"/>
    <n v="9"/>
    <x v="0"/>
    <s v="Sitamarhi"/>
    <n v="11.7"/>
    <n v="84.7"/>
    <s v="Severely Underweight"/>
    <n v="2"/>
    <n v="8"/>
    <n v="5"/>
    <s v="No"/>
    <m/>
    <x v="196"/>
    <x v="0"/>
  </r>
  <r>
    <s v="C0215"/>
    <x v="197"/>
    <n v="4"/>
    <x v="0"/>
    <s v="Bhagalpur"/>
    <n v="11.7"/>
    <n v="106.1"/>
    <s v="Normal"/>
    <n v="9"/>
    <n v="0"/>
    <n v="4"/>
    <m/>
    <s v="Needs attention"/>
    <x v="197"/>
    <x v="0"/>
  </r>
  <r>
    <s v="C0216"/>
    <x v="198"/>
    <n v="3"/>
    <x v="1"/>
    <s v="Sitamarhi"/>
    <n v="20.5"/>
    <n v="127"/>
    <s v="Underweight"/>
    <n v="2"/>
    <n v="5"/>
    <n v="2"/>
    <m/>
    <s v="Follow-up required"/>
    <x v="198"/>
    <x v="0"/>
  </r>
  <r>
    <s v="C0217"/>
    <x v="199"/>
    <n v="6"/>
    <x v="1"/>
    <s v="Sitamarhi"/>
    <n v="20.5"/>
    <n v="95.8"/>
    <s v="Severely Underweight"/>
    <n v="10"/>
    <n v="1"/>
    <n v="7"/>
    <s v="No"/>
    <s v="Follow-up required"/>
    <x v="199"/>
    <x v="3"/>
  </r>
  <r>
    <s v="C0219"/>
    <x v="200"/>
    <n v="3"/>
    <x v="0"/>
    <s v="Darbhanga"/>
    <n v="26.1"/>
    <n v="122.8"/>
    <s v="Underweight"/>
    <n v="3"/>
    <n v="5"/>
    <n v="3"/>
    <s v="No"/>
    <s v="Follow-up required"/>
    <x v="200"/>
    <x v="0"/>
  </r>
  <r>
    <s v="C0220"/>
    <x v="201"/>
    <n v="9"/>
    <x v="0"/>
    <s v="Bhagalpur"/>
    <n v="14.5"/>
    <n v="110.9"/>
    <m/>
    <n v="6"/>
    <n v="1"/>
    <n v="7"/>
    <s v="No"/>
    <s v="Follow-up required"/>
    <x v="201"/>
    <x v="0"/>
  </r>
  <r>
    <s v="C0221"/>
    <x v="202"/>
    <n v="4"/>
    <x v="1"/>
    <s v="Darbhanga"/>
    <n v="25.7"/>
    <n v="124.4"/>
    <m/>
    <n v="5"/>
    <n v="9"/>
    <n v="7"/>
    <s v="Yes"/>
    <s v="Needs attention"/>
    <x v="202"/>
    <x v="0"/>
  </r>
  <r>
    <s v="C0222"/>
    <x v="203"/>
    <n v="9"/>
    <x v="1"/>
    <s v="Rampur"/>
    <n v="29"/>
    <n v="80.099999999999994"/>
    <s v="Underweight"/>
    <n v="4"/>
    <n v="1"/>
    <n v="3"/>
    <m/>
    <s v="Needs attention"/>
    <x v="203"/>
    <x v="2"/>
  </r>
  <r>
    <s v="C0223"/>
    <x v="204"/>
    <n v="3"/>
    <x v="1"/>
    <s v="Rampur"/>
    <n v="10.9"/>
    <n v="93.9"/>
    <s v="Underweight"/>
    <n v="6"/>
    <n v="5"/>
    <n v="7"/>
    <m/>
    <m/>
    <x v="204"/>
    <x v="0"/>
  </r>
  <r>
    <s v="C0224"/>
    <x v="205"/>
    <n v="7"/>
    <x v="0"/>
    <s v="Darbhanga"/>
    <n v="21.4"/>
    <n v="106.1"/>
    <s v="Severely Underweight"/>
    <n v="3"/>
    <n v="4"/>
    <n v="4"/>
    <s v="No"/>
    <m/>
    <x v="205"/>
    <x v="3"/>
  </r>
  <r>
    <s v="C0225"/>
    <x v="206"/>
    <n v="5"/>
    <x v="0"/>
    <s v="Rampur"/>
    <n v="28.9"/>
    <n v="88.2"/>
    <s v="Underweight"/>
    <n v="1"/>
    <n v="2"/>
    <n v="1"/>
    <s v="Yes"/>
    <m/>
    <x v="206"/>
    <x v="2"/>
  </r>
  <r>
    <s v="C0226"/>
    <x v="207"/>
    <n v="4"/>
    <x v="1"/>
    <s v="Sitamarhi"/>
    <n v="19.3"/>
    <n v="131.1"/>
    <s v="Normal"/>
    <n v="10"/>
    <n v="4"/>
    <n v="9"/>
    <s v="Yes"/>
    <s v="Needs attention"/>
    <x v="207"/>
    <x v="0"/>
  </r>
  <r>
    <s v="C0227"/>
    <x v="208"/>
    <n v="4"/>
    <x v="1"/>
    <s v="Madhubani"/>
    <n v="20.3"/>
    <n v="120.6"/>
    <s v="Normal"/>
    <n v="2"/>
    <n v="0"/>
    <n v="6"/>
    <s v="No"/>
    <s v="Needs attention"/>
    <x v="208"/>
    <x v="0"/>
  </r>
  <r>
    <s v="C0228"/>
    <x v="209"/>
    <n v="2"/>
    <x v="0"/>
    <s v="Rampur"/>
    <n v="26.6"/>
    <n v="139"/>
    <s v="Normal"/>
    <n v="6"/>
    <n v="5"/>
    <n v="10"/>
    <m/>
    <m/>
    <x v="209"/>
    <x v="0"/>
  </r>
  <r>
    <s v="C0229"/>
    <x v="210"/>
    <n v="1"/>
    <x v="0"/>
    <s v="Bhagalpur"/>
    <n v="28"/>
    <n v="106.6"/>
    <s v="Normal"/>
    <n v="5"/>
    <n v="1"/>
    <n v="0"/>
    <s v="No"/>
    <m/>
    <x v="210"/>
    <x v="3"/>
  </r>
  <r>
    <s v="C0231"/>
    <x v="211"/>
    <n v="5"/>
    <x v="1"/>
    <s v="Madhubani"/>
    <n v="27.7"/>
    <n v="108.7"/>
    <s v="Normal"/>
    <n v="6"/>
    <n v="2"/>
    <n v="6"/>
    <s v="Yes"/>
    <s v="Needs attention"/>
    <x v="211"/>
    <x v="3"/>
  </r>
  <r>
    <s v="C0233"/>
    <x v="212"/>
    <n v="5"/>
    <x v="0"/>
    <s v="Madhubani"/>
    <n v="20.6"/>
    <n v="126"/>
    <s v="Severely Underweight"/>
    <n v="2"/>
    <n v="1"/>
    <n v="3"/>
    <m/>
    <s v="Needs attention"/>
    <x v="212"/>
    <x v="0"/>
  </r>
  <r>
    <s v="C0234"/>
    <x v="213"/>
    <n v="1"/>
    <x v="0"/>
    <s v="Darbhanga"/>
    <n v="26.9"/>
    <n v="127.8"/>
    <s v="Normal"/>
    <n v="2"/>
    <n v="2"/>
    <n v="3"/>
    <m/>
    <s v="Follow-up required"/>
    <x v="213"/>
    <x v="0"/>
  </r>
  <r>
    <s v="C0236"/>
    <x v="214"/>
    <n v="1"/>
    <x v="1"/>
    <s v="Rampur"/>
    <n v="16.600000000000001"/>
    <n v="116.8"/>
    <s v="Underweight"/>
    <n v="5"/>
    <n v="2"/>
    <n v="5"/>
    <s v="Yes"/>
    <m/>
    <x v="214"/>
    <x v="0"/>
  </r>
  <r>
    <s v="C0237"/>
    <x v="215"/>
    <n v="2"/>
    <x v="1"/>
    <s v="Rampur"/>
    <n v="17.5"/>
    <n v="136.5"/>
    <s v="Normal"/>
    <n v="1"/>
    <n v="5"/>
    <n v="4"/>
    <s v="No"/>
    <s v="Needs attention"/>
    <x v="215"/>
    <x v="0"/>
  </r>
  <r>
    <s v="C0238"/>
    <x v="216"/>
    <n v="8"/>
    <x v="1"/>
    <s v="Bhagalpur"/>
    <n v="24.1"/>
    <n v="113.7"/>
    <s v="Underweight"/>
    <n v="9"/>
    <n v="5"/>
    <n v="3"/>
    <m/>
    <s v="Needs attention"/>
    <x v="216"/>
    <x v="3"/>
  </r>
  <r>
    <s v="C0239"/>
    <x v="217"/>
    <n v="3"/>
    <x v="0"/>
    <s v="Darbhanga"/>
    <n v="17.8"/>
    <n v="139.69999999999999"/>
    <s v="Severely Underweight"/>
    <n v="0"/>
    <n v="2"/>
    <n v="9"/>
    <s v="No"/>
    <s v="Needs attention"/>
    <x v="217"/>
    <x v="0"/>
  </r>
  <r>
    <s v="C0240"/>
    <x v="218"/>
    <n v="6"/>
    <x v="0"/>
    <s v="Bhagalpur"/>
    <n v="16.899999999999999"/>
    <n v="99.2"/>
    <s v="Underweight"/>
    <n v="1"/>
    <n v="10"/>
    <n v="10"/>
    <m/>
    <s v="Follow-up required"/>
    <x v="218"/>
    <x v="0"/>
  </r>
  <r>
    <s v="C0241"/>
    <x v="219"/>
    <n v="2"/>
    <x v="1"/>
    <s v="Sitamarhi"/>
    <n v="25.7"/>
    <n v="123.2"/>
    <s v="Normal"/>
    <n v="7"/>
    <n v="6"/>
    <n v="2"/>
    <s v="No"/>
    <m/>
    <x v="219"/>
    <x v="0"/>
  </r>
  <r>
    <s v="C0242"/>
    <x v="220"/>
    <n v="8"/>
    <x v="0"/>
    <s v="Bhagalpur"/>
    <n v="19"/>
    <n v="128"/>
    <s v="Normal"/>
    <n v="0"/>
    <n v="5"/>
    <n v="4"/>
    <s v="Yes"/>
    <m/>
    <x v="220"/>
    <x v="0"/>
  </r>
  <r>
    <s v="C0243"/>
    <x v="221"/>
    <n v="2"/>
    <x v="0"/>
    <s v="Sitamarhi"/>
    <n v="21.9"/>
    <n v="116.8"/>
    <s v="Normal"/>
    <n v="0"/>
    <n v="6"/>
    <n v="10"/>
    <s v="Yes"/>
    <m/>
    <x v="221"/>
    <x v="0"/>
  </r>
  <r>
    <s v="C0244"/>
    <x v="222"/>
    <n v="4"/>
    <x v="1"/>
    <s v="Darbhanga"/>
    <n v="24.4"/>
    <n v="123.8"/>
    <s v="Normal"/>
    <n v="4"/>
    <n v="4"/>
    <n v="3"/>
    <s v="Yes"/>
    <m/>
    <x v="222"/>
    <x v="0"/>
  </r>
  <r>
    <s v="C0245"/>
    <x v="223"/>
    <n v="1"/>
    <x v="1"/>
    <s v="Rampur"/>
    <n v="18.600000000000001"/>
    <n v="97.7"/>
    <s v="Underweight"/>
    <n v="9"/>
    <n v="7"/>
    <n v="3"/>
    <s v="Yes"/>
    <m/>
    <x v="223"/>
    <x v="3"/>
  </r>
  <r>
    <s v="C0246"/>
    <x v="224"/>
    <n v="8"/>
    <x v="0"/>
    <s v="Sitamarhi"/>
    <n v="25.7"/>
    <n v="108.3"/>
    <s v="Underweight"/>
    <n v="4"/>
    <n v="1"/>
    <n v="10"/>
    <m/>
    <m/>
    <x v="224"/>
    <x v="3"/>
  </r>
  <r>
    <s v="C0247"/>
    <x v="225"/>
    <n v="8"/>
    <x v="0"/>
    <s v="Sitamarhi"/>
    <n v="18.8"/>
    <n v="95.8"/>
    <s v="Underweight"/>
    <n v="9"/>
    <n v="0"/>
    <n v="2"/>
    <m/>
    <m/>
    <x v="225"/>
    <x v="3"/>
  </r>
  <r>
    <s v="C0248"/>
    <x v="226"/>
    <n v="10"/>
    <x v="0"/>
    <s v="Darbhanga"/>
    <n v="11.2"/>
    <n v="103.2"/>
    <s v="Normal"/>
    <n v="8"/>
    <n v="10"/>
    <n v="7"/>
    <m/>
    <s v="Needs attention"/>
    <x v="226"/>
    <x v="0"/>
  </r>
  <r>
    <s v="C0249"/>
    <x v="227"/>
    <n v="1"/>
    <x v="0"/>
    <s v="Rampur"/>
    <n v="29"/>
    <n v="106.9"/>
    <s v="Severely Underweight"/>
    <n v="2"/>
    <n v="3"/>
    <n v="3"/>
    <s v="Yes"/>
    <m/>
    <x v="227"/>
    <x v="1"/>
  </r>
  <r>
    <s v="C0250"/>
    <x v="228"/>
    <n v="3"/>
    <x v="1"/>
    <s v="Sitamarhi"/>
    <n v="28.2"/>
    <n v="134.9"/>
    <s v="Normal"/>
    <n v="6"/>
    <n v="8"/>
    <n v="6"/>
    <m/>
    <s v="Follow-up required"/>
    <x v="228"/>
    <x v="0"/>
  </r>
  <r>
    <s v="C0251"/>
    <x v="229"/>
    <n v="1"/>
    <x v="1"/>
    <s v="Rampur"/>
    <n v="18.3"/>
    <n v="88.9"/>
    <s v="Normal"/>
    <n v="1"/>
    <n v="1"/>
    <n v="9"/>
    <s v="Yes"/>
    <s v="Follow-up required"/>
    <x v="229"/>
    <x v="3"/>
  </r>
  <r>
    <s v="C0253"/>
    <x v="230"/>
    <n v="4"/>
    <x v="0"/>
    <s v="Madhubani"/>
    <n v="28.4"/>
    <n v="133.80000000000001"/>
    <s v="Normal"/>
    <n v="4"/>
    <n v="4"/>
    <n v="4"/>
    <s v="No"/>
    <m/>
    <x v="230"/>
    <x v="0"/>
  </r>
  <r>
    <s v="C0254"/>
    <x v="231"/>
    <n v="8"/>
    <x v="1"/>
    <s v="Sitamarhi"/>
    <n v="24.6"/>
    <n v="116.3"/>
    <s v="Normal"/>
    <n v="7"/>
    <n v="3"/>
    <n v="6"/>
    <m/>
    <m/>
    <x v="231"/>
    <x v="0"/>
  </r>
  <r>
    <s v="C0255"/>
    <x v="232"/>
    <n v="9"/>
    <x v="0"/>
    <s v="Rampur"/>
    <n v="16.2"/>
    <n v="110.4"/>
    <s v="Normal"/>
    <n v="8"/>
    <n v="9"/>
    <n v="0"/>
    <s v="Yes"/>
    <s v="Needs attention"/>
    <x v="232"/>
    <x v="0"/>
  </r>
  <r>
    <s v="C0256"/>
    <x v="233"/>
    <n v="1"/>
    <x v="1"/>
    <s v="Rampur"/>
    <n v="28.4"/>
    <n v="122.3"/>
    <s v="Normal"/>
    <n v="7"/>
    <n v="8"/>
    <n v="6"/>
    <m/>
    <m/>
    <x v="233"/>
    <x v="3"/>
  </r>
  <r>
    <s v="C0258"/>
    <x v="234"/>
    <n v="4"/>
    <x v="0"/>
    <s v="Bhagalpur"/>
    <n v="23.6"/>
    <n v="96.1"/>
    <m/>
    <n v="0"/>
    <n v="10"/>
    <n v="0"/>
    <s v="No"/>
    <s v="Needs attention"/>
    <x v="234"/>
    <x v="1"/>
  </r>
  <r>
    <s v="C0260"/>
    <x v="235"/>
    <n v="6"/>
    <x v="1"/>
    <s v="Sitamarhi"/>
    <n v="23.7"/>
    <n v="108.9"/>
    <s v="Normal"/>
    <n v="4"/>
    <n v="10"/>
    <n v="5"/>
    <s v="No"/>
    <s v="Follow-up required"/>
    <x v="235"/>
    <x v="3"/>
  </r>
  <r>
    <s v="C0261"/>
    <x v="236"/>
    <n v="4"/>
    <x v="0"/>
    <s v="Darbhanga"/>
    <n v="25.3"/>
    <n v="134"/>
    <s v="Underweight"/>
    <n v="9"/>
    <n v="6"/>
    <n v="10"/>
    <s v="No"/>
    <s v="Needs attention"/>
    <x v="236"/>
    <x v="0"/>
  </r>
  <r>
    <s v="C0262"/>
    <x v="237"/>
    <n v="5"/>
    <x v="1"/>
    <s v="Madhubani"/>
    <n v="17.8"/>
    <n v="82.1"/>
    <s v="Underweight"/>
    <n v="9"/>
    <n v="3"/>
    <n v="5"/>
    <m/>
    <s v="Needs attention"/>
    <x v="237"/>
    <x v="1"/>
  </r>
  <r>
    <s v="C0263"/>
    <x v="238"/>
    <n v="6"/>
    <x v="1"/>
    <s v="Bhagalpur"/>
    <n v="26.8"/>
    <n v="132.6"/>
    <s v="Normal"/>
    <n v="1"/>
    <n v="7"/>
    <n v="2"/>
    <m/>
    <s v="Follow-up required"/>
    <x v="238"/>
    <x v="0"/>
  </r>
  <r>
    <s v="C0264"/>
    <x v="239"/>
    <n v="6"/>
    <x v="0"/>
    <s v="Bhagalpur"/>
    <n v="17.100000000000001"/>
    <n v="124.7"/>
    <s v="Normal"/>
    <n v="5"/>
    <n v="5"/>
    <n v="4"/>
    <m/>
    <s v="Follow-up required"/>
    <x v="239"/>
    <x v="0"/>
  </r>
  <r>
    <s v="C0265"/>
    <x v="240"/>
    <n v="10"/>
    <x v="0"/>
    <s v="Madhubani"/>
    <n v="27.8"/>
    <n v="110"/>
    <s v="Underweight"/>
    <n v="6"/>
    <n v="8"/>
    <n v="4"/>
    <s v="No"/>
    <m/>
    <x v="240"/>
    <x v="3"/>
  </r>
  <r>
    <s v="C0266"/>
    <x v="241"/>
    <n v="6"/>
    <x v="1"/>
    <s v="Darbhanga"/>
    <n v="27.9"/>
    <n v="139.19999999999999"/>
    <s v="Normal"/>
    <n v="2"/>
    <n v="1"/>
    <n v="7"/>
    <s v="No"/>
    <s v="Needs attention"/>
    <x v="241"/>
    <x v="0"/>
  </r>
  <r>
    <s v="C0267"/>
    <x v="242"/>
    <n v="4"/>
    <x v="0"/>
    <s v="Darbhanga"/>
    <n v="25.3"/>
    <n v="109.4"/>
    <s v="Underweight"/>
    <n v="1"/>
    <n v="2"/>
    <n v="9"/>
    <s v="No"/>
    <m/>
    <x v="242"/>
    <x v="3"/>
  </r>
  <r>
    <s v="C0268"/>
    <x v="243"/>
    <n v="1"/>
    <x v="0"/>
    <s v="Sitamarhi"/>
    <n v="29"/>
    <n v="133.5"/>
    <s v="Underweight"/>
    <n v="8"/>
    <n v="3"/>
    <n v="0"/>
    <m/>
    <m/>
    <x v="243"/>
    <x v="0"/>
  </r>
  <r>
    <s v="C0269"/>
    <x v="244"/>
    <n v="6"/>
    <x v="1"/>
    <s v="Bhagalpur"/>
    <n v="12.1"/>
    <n v="110.2"/>
    <s v="Normal"/>
    <n v="1"/>
    <n v="0"/>
    <n v="4"/>
    <s v="No"/>
    <m/>
    <x v="244"/>
    <x v="0"/>
  </r>
  <r>
    <s v="C0272"/>
    <x v="245"/>
    <n v="7"/>
    <x v="1"/>
    <s v="Madhubani"/>
    <n v="12.5"/>
    <n v="95.2"/>
    <s v="Underweight"/>
    <n v="3"/>
    <n v="10"/>
    <n v="10"/>
    <s v="Yes"/>
    <s v="Follow-up required"/>
    <x v="245"/>
    <x v="0"/>
  </r>
  <r>
    <s v="C0273"/>
    <x v="246"/>
    <n v="10"/>
    <x v="0"/>
    <s v="Madhubani"/>
    <n v="26.6"/>
    <n v="86.3"/>
    <s v="Underweight"/>
    <n v="1"/>
    <n v="4"/>
    <n v="1"/>
    <s v="Yes"/>
    <m/>
    <x v="246"/>
    <x v="2"/>
  </r>
  <r>
    <s v="C0275"/>
    <x v="247"/>
    <n v="10"/>
    <x v="1"/>
    <s v="Bhagalpur"/>
    <n v="29"/>
    <n v="126.8"/>
    <s v="Normal"/>
    <n v="1"/>
    <n v="4"/>
    <n v="10"/>
    <s v="Yes"/>
    <m/>
    <x v="247"/>
    <x v="0"/>
  </r>
  <r>
    <s v="C0276"/>
    <x v="248"/>
    <n v="2"/>
    <x v="0"/>
    <s v="Rampur"/>
    <n v="27"/>
    <n v="101.6"/>
    <s v="Underweight"/>
    <n v="6"/>
    <n v="1"/>
    <n v="1"/>
    <s v="Yes"/>
    <m/>
    <x v="248"/>
    <x v="1"/>
  </r>
  <r>
    <s v="C0277"/>
    <x v="249"/>
    <n v="6"/>
    <x v="1"/>
    <s v="Darbhanga"/>
    <n v="15.4"/>
    <n v="124"/>
    <s v="Normal"/>
    <n v="5"/>
    <n v="2"/>
    <n v="1"/>
    <s v="No"/>
    <m/>
    <x v="249"/>
    <x v="0"/>
  </r>
  <r>
    <s v="C0278"/>
    <x v="250"/>
    <n v="8"/>
    <x v="1"/>
    <s v="Bhagalpur"/>
    <n v="12.3"/>
    <n v="121.8"/>
    <s v="Normal"/>
    <n v="2"/>
    <n v="1"/>
    <n v="6"/>
    <m/>
    <m/>
    <x v="250"/>
    <x v="0"/>
  </r>
  <r>
    <s v="C0279"/>
    <x v="251"/>
    <n v="7"/>
    <x v="1"/>
    <s v="Darbhanga"/>
    <n v="10.6"/>
    <n v="121.1"/>
    <s v="Underweight"/>
    <n v="2"/>
    <n v="7"/>
    <n v="7"/>
    <s v="Yes"/>
    <m/>
    <x v="251"/>
    <x v="0"/>
  </r>
  <r>
    <s v="C0280"/>
    <x v="252"/>
    <n v="1"/>
    <x v="0"/>
    <s v="Sitamarhi"/>
    <n v="20.399999999999999"/>
    <n v="121.3"/>
    <s v="Underweight"/>
    <n v="6"/>
    <n v="10"/>
    <n v="3"/>
    <s v="No"/>
    <s v="Follow-up required"/>
    <x v="252"/>
    <x v="0"/>
  </r>
  <r>
    <s v="C0281"/>
    <x v="253"/>
    <n v="9"/>
    <x v="0"/>
    <s v="Rampur"/>
    <n v="22.9"/>
    <n v="89.4"/>
    <s v="Underweight"/>
    <n v="7"/>
    <n v="2"/>
    <n v="1"/>
    <s v="No"/>
    <s v="Follow-up required"/>
    <x v="253"/>
    <x v="1"/>
  </r>
  <r>
    <s v="C0282"/>
    <x v="254"/>
    <n v="4"/>
    <x v="1"/>
    <s v="Madhubani"/>
    <n v="26.3"/>
    <n v="84.7"/>
    <s v="Normal"/>
    <n v="9"/>
    <n v="7"/>
    <n v="1"/>
    <s v="No"/>
    <m/>
    <x v="254"/>
    <x v="2"/>
  </r>
  <r>
    <s v="C0283"/>
    <x v="255"/>
    <n v="1"/>
    <x v="0"/>
    <s v="Madhubani"/>
    <n v="18.2"/>
    <n v="113.4"/>
    <s v="Normal"/>
    <n v="1"/>
    <n v="9"/>
    <n v="9"/>
    <m/>
    <s v="Follow-up required"/>
    <x v="255"/>
    <x v="0"/>
  </r>
  <r>
    <s v="C0284"/>
    <x v="256"/>
    <n v="8"/>
    <x v="1"/>
    <s v="Sitamarhi"/>
    <n v="26.5"/>
    <n v="129"/>
    <s v="Underweight"/>
    <n v="5"/>
    <n v="8"/>
    <n v="9"/>
    <m/>
    <m/>
    <x v="256"/>
    <x v="0"/>
  </r>
  <r>
    <s v="C0286"/>
    <x v="257"/>
    <n v="7"/>
    <x v="0"/>
    <s v="Sitamarhi"/>
    <n v="22.2"/>
    <n v="91.3"/>
    <s v="Severely Underweight"/>
    <n v="6"/>
    <n v="3"/>
    <n v="7"/>
    <s v="Yes"/>
    <s v="Follow-up required"/>
    <x v="257"/>
    <x v="1"/>
  </r>
  <r>
    <s v="C0287"/>
    <x v="258"/>
    <n v="10"/>
    <x v="0"/>
    <s v="Madhubani"/>
    <n v="19.100000000000001"/>
    <n v="115.4"/>
    <s v="Normal"/>
    <n v="7"/>
    <n v="0"/>
    <n v="8"/>
    <m/>
    <m/>
    <x v="258"/>
    <x v="0"/>
  </r>
  <r>
    <s v="C0288"/>
    <x v="259"/>
    <n v="9"/>
    <x v="0"/>
    <s v="Darbhanga"/>
    <n v="13.5"/>
    <n v="128.9"/>
    <s v="Normal"/>
    <n v="10"/>
    <n v="9"/>
    <n v="9"/>
    <s v="No"/>
    <m/>
    <x v="259"/>
    <x v="0"/>
  </r>
  <r>
    <s v="C0289"/>
    <x v="260"/>
    <n v="4"/>
    <x v="1"/>
    <s v="Madhubani"/>
    <n v="29.3"/>
    <n v="138.19999999999999"/>
    <s v="Normal"/>
    <n v="2"/>
    <n v="2"/>
    <n v="6"/>
    <m/>
    <s v="Follow-up required"/>
    <x v="260"/>
    <x v="0"/>
  </r>
  <r>
    <s v="C0290"/>
    <x v="261"/>
    <n v="9"/>
    <x v="0"/>
    <s v="Bhagalpur"/>
    <n v="14.2"/>
    <n v="122.9"/>
    <s v="Underweight"/>
    <n v="10"/>
    <n v="2"/>
    <n v="10"/>
    <s v="Yes"/>
    <s v="Follow-up required"/>
    <x v="261"/>
    <x v="0"/>
  </r>
  <r>
    <s v="C0291"/>
    <x v="262"/>
    <n v="10"/>
    <x v="1"/>
    <s v="Darbhanga"/>
    <n v="15.7"/>
    <n v="130.80000000000001"/>
    <s v="Underweight"/>
    <n v="8"/>
    <n v="1"/>
    <n v="0"/>
    <s v="No"/>
    <s v="Needs attention"/>
    <x v="262"/>
    <x v="0"/>
  </r>
  <r>
    <s v="C0292"/>
    <x v="263"/>
    <n v="3"/>
    <x v="1"/>
    <s v="Sitamarhi"/>
    <n v="12.9"/>
    <n v="83.7"/>
    <s v="Underweight"/>
    <n v="3"/>
    <n v="8"/>
    <n v="0"/>
    <s v="No"/>
    <m/>
    <x v="263"/>
    <x v="0"/>
  </r>
  <r>
    <s v="C0293"/>
    <x v="264"/>
    <n v="4"/>
    <x v="1"/>
    <s v="Bhagalpur"/>
    <n v="20.2"/>
    <n v="127.8"/>
    <s v="Underweight"/>
    <n v="10"/>
    <n v="0"/>
    <n v="6"/>
    <s v="No"/>
    <m/>
    <x v="264"/>
    <x v="0"/>
  </r>
  <r>
    <s v="C0294"/>
    <x v="265"/>
    <n v="9"/>
    <x v="0"/>
    <s v="Rampur"/>
    <n v="24.9"/>
    <n v="92.2"/>
    <s v="Underweight"/>
    <n v="7"/>
    <n v="3"/>
    <n v="10"/>
    <m/>
    <s v="Follow-up required"/>
    <x v="265"/>
    <x v="1"/>
  </r>
  <r>
    <s v="C0295"/>
    <x v="266"/>
    <n v="4"/>
    <x v="1"/>
    <s v="Madhubani"/>
    <n v="13.5"/>
    <n v="121"/>
    <s v="Normal"/>
    <n v="2"/>
    <n v="8"/>
    <n v="1"/>
    <s v="No"/>
    <m/>
    <x v="266"/>
    <x v="0"/>
  </r>
  <r>
    <s v="C0296"/>
    <x v="267"/>
    <n v="10"/>
    <x v="1"/>
    <s v="Rampur"/>
    <n v="16.600000000000001"/>
    <n v="122.6"/>
    <s v="Normal"/>
    <n v="2"/>
    <n v="5"/>
    <n v="9"/>
    <s v="Yes"/>
    <s v="Follow-up required"/>
    <x v="267"/>
    <x v="0"/>
  </r>
  <r>
    <s v="C0297"/>
    <x v="268"/>
    <n v="6"/>
    <x v="0"/>
    <s v="Bhagalpur"/>
    <n v="20.399999999999999"/>
    <n v="127.2"/>
    <s v="Normal"/>
    <n v="8"/>
    <n v="8"/>
    <n v="6"/>
    <s v="Yes"/>
    <s v="Follow-up required"/>
    <x v="268"/>
    <x v="0"/>
  </r>
  <r>
    <s v="C0298"/>
    <x v="269"/>
    <n v="6"/>
    <x v="1"/>
    <s v="Bhagalpur"/>
    <n v="29"/>
    <n v="117.1"/>
    <s v="Normal"/>
    <n v="8"/>
    <n v="10"/>
    <n v="0"/>
    <s v="Yes"/>
    <s v="Follow-up required"/>
    <x v="269"/>
    <x v="3"/>
  </r>
  <r>
    <s v="C0300"/>
    <x v="270"/>
    <n v="9"/>
    <x v="1"/>
    <s v="Madhubani"/>
    <n v="10.9"/>
    <n v="133.9"/>
    <s v="Normal"/>
    <n v="8"/>
    <n v="1"/>
    <n v="1"/>
    <s v="Yes"/>
    <m/>
    <x v="27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64"/>
  </r>
  <r>
    <x v="1"/>
    <n v="14"/>
  </r>
  <r>
    <x v="2"/>
    <n v="27"/>
  </r>
  <r>
    <x v="3"/>
    <n v="16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n v="64"/>
  </r>
  <r>
    <x v="1"/>
    <x v="1"/>
    <x v="1"/>
    <n v="14"/>
  </r>
  <r>
    <x v="2"/>
    <x v="2"/>
    <x v="2"/>
    <n v="27"/>
  </r>
  <r>
    <x v="3"/>
    <x v="3"/>
    <x v="3"/>
    <n v="16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1.349174933383008"/>
  </r>
  <r>
    <x v="1"/>
    <n v="36.762622219017224"/>
  </r>
  <r>
    <x v="2"/>
    <n v="27.275231615729574"/>
  </r>
  <r>
    <x v="3"/>
    <n v="12.74658817454559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5.5"/>
  </r>
  <r>
    <x v="1"/>
    <n v="7.3571428571428568"/>
  </r>
  <r>
    <x v="2"/>
    <n v="5.666666666666667"/>
  </r>
  <r>
    <x v="3"/>
    <n v="5.42168674698795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178324-8F8A-4CAF-9759-3CFA137A42AB}"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22:B26"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2">
        <item x="40"/>
        <item x="127"/>
        <item x="68"/>
        <item x="270"/>
        <item x="145"/>
        <item x="48"/>
        <item x="73"/>
        <item x="109"/>
        <item x="95"/>
        <item x="251"/>
        <item x="22"/>
        <item x="84"/>
        <item x="181"/>
        <item x="36"/>
        <item x="96"/>
        <item x="146"/>
        <item x="152"/>
        <item x="132"/>
        <item x="24"/>
        <item x="37"/>
        <item x="259"/>
        <item x="59"/>
        <item x="250"/>
        <item x="165"/>
        <item x="111"/>
        <item x="176"/>
        <item x="166"/>
        <item x="17"/>
        <item x="66"/>
        <item x="217"/>
        <item x="156"/>
        <item x="187"/>
        <item x="262"/>
        <item x="266"/>
        <item x="15"/>
        <item x="215"/>
        <item x="261"/>
        <item x="134"/>
        <item x="75"/>
        <item x="167"/>
        <item x="189"/>
        <item x="45"/>
        <item x="5"/>
        <item x="244"/>
        <item x="249"/>
        <item x="164"/>
        <item x="174"/>
        <item x="115"/>
        <item x="197"/>
        <item x="149"/>
        <item x="144"/>
        <item x="131"/>
        <item x="226"/>
        <item x="20"/>
        <item x="116"/>
        <item x="136"/>
        <item x="239"/>
        <item x="53"/>
        <item x="267"/>
        <item x="207"/>
        <item x="161"/>
        <item x="220"/>
        <item x="85"/>
        <item x="201"/>
        <item x="135"/>
        <item x="13"/>
        <item x="74"/>
        <item x="214"/>
        <item x="158"/>
        <item x="101"/>
        <item x="204"/>
        <item x="264"/>
        <item x="10"/>
        <item x="2"/>
        <item x="171"/>
        <item x="268"/>
        <item x="173"/>
        <item x="198"/>
        <item x="103"/>
        <item x="11"/>
        <item x="47"/>
        <item x="86"/>
        <item x="25"/>
        <item x="212"/>
        <item x="80"/>
        <item x="52"/>
        <item x="154"/>
        <item x="232"/>
        <item x="69"/>
        <item x="50"/>
        <item x="105"/>
        <item x="70"/>
        <item x="209"/>
        <item x="245"/>
        <item x="90"/>
        <item x="252"/>
        <item x="208"/>
        <item x="108"/>
        <item x="236"/>
        <item x="142"/>
        <item x="255"/>
        <item x="121"/>
        <item x="65"/>
        <item x="258"/>
        <item x="30"/>
        <item x="241"/>
        <item x="32"/>
        <item x="190"/>
        <item x="31"/>
        <item x="44"/>
        <item x="28"/>
        <item x="88"/>
        <item x="163"/>
        <item x="89"/>
        <item x="60"/>
        <item x="133"/>
        <item x="238"/>
        <item x="162"/>
        <item x="260"/>
        <item x="168"/>
        <item x="92"/>
        <item x="228"/>
        <item x="14"/>
        <item x="12"/>
        <item x="119"/>
        <item x="230"/>
        <item x="222"/>
        <item x="256"/>
        <item x="183"/>
        <item x="98"/>
        <item x="221"/>
        <item x="0"/>
        <item x="8"/>
        <item x="243"/>
        <item x="78"/>
        <item x="196"/>
        <item x="21"/>
        <item x="3"/>
        <item x="54"/>
        <item x="213"/>
        <item x="19"/>
        <item x="102"/>
        <item x="151"/>
        <item x="202"/>
        <item x="4"/>
        <item x="219"/>
        <item x="76"/>
        <item x="1"/>
        <item x="49"/>
        <item x="218"/>
        <item x="200"/>
        <item x="180"/>
        <item x="87"/>
        <item x="130"/>
        <item x="140"/>
        <item x="110"/>
        <item x="63"/>
        <item x="247"/>
        <item x="117"/>
        <item x="34"/>
        <item x="184"/>
        <item x="126"/>
        <item x="231"/>
        <item x="82"/>
        <item x="263"/>
        <item x="51"/>
        <item x="62"/>
        <item x="93"/>
        <item x="216"/>
        <item x="182"/>
        <item x="26"/>
        <item x="118"/>
        <item x="143"/>
        <item x="233"/>
        <item x="205"/>
        <item x="39"/>
        <item x="223"/>
        <item x="83"/>
        <item x="128"/>
        <item x="42"/>
        <item x="55"/>
        <item x="235"/>
        <item x="139"/>
        <item x="107"/>
        <item x="41"/>
        <item x="113"/>
        <item x="56"/>
        <item x="148"/>
        <item x="175"/>
        <item x="33"/>
        <item x="225"/>
        <item x="91"/>
        <item x="72"/>
        <item x="43"/>
        <item x="124"/>
        <item x="242"/>
        <item x="269"/>
        <item x="125"/>
        <item x="97"/>
        <item x="177"/>
        <item x="178"/>
        <item x="79"/>
        <item x="71"/>
        <item x="120"/>
        <item x="77"/>
        <item x="29"/>
        <item x="18"/>
        <item x="224"/>
        <item x="16"/>
        <item x="153"/>
        <item x="112"/>
        <item x="199"/>
        <item x="195"/>
        <item x="170"/>
        <item x="23"/>
        <item x="147"/>
        <item x="157"/>
        <item x="240"/>
        <item x="229"/>
        <item x="185"/>
        <item x="211"/>
        <item x="155"/>
        <item x="104"/>
        <item x="57"/>
        <item x="122"/>
        <item x="179"/>
        <item x="137"/>
        <item x="100"/>
        <item x="210"/>
        <item x="81"/>
        <item x="9"/>
        <item x="169"/>
        <item x="172"/>
        <item x="227"/>
        <item x="234"/>
        <item x="141"/>
        <item x="186"/>
        <item x="248"/>
        <item x="237"/>
        <item x="193"/>
        <item x="129"/>
        <item x="257"/>
        <item x="99"/>
        <item x="123"/>
        <item x="94"/>
        <item x="6"/>
        <item x="58"/>
        <item x="150"/>
        <item x="191"/>
        <item x="192"/>
        <item x="253"/>
        <item x="106"/>
        <item x="64"/>
        <item x="46"/>
        <item x="159"/>
        <item x="265"/>
        <item x="27"/>
        <item x="35"/>
        <item x="38"/>
        <item x="160"/>
        <item x="188"/>
        <item x="246"/>
        <item x="61"/>
        <item x="254"/>
        <item x="194"/>
        <item x="206"/>
        <item x="114"/>
        <item x="138"/>
        <item x="67"/>
        <item x="7"/>
        <item x="203"/>
        <item t="default"/>
      </items>
    </pivotField>
    <pivotField axis="axisRow" showAll="0">
      <items count="5">
        <item x="3"/>
        <item x="2"/>
        <item x="1"/>
        <item x="0"/>
        <item t="default"/>
      </items>
    </pivotField>
  </pivotFields>
  <rowFields count="1">
    <field x="14"/>
  </rowFields>
  <rowItems count="4">
    <i>
      <x/>
    </i>
    <i>
      <x v="1"/>
    </i>
    <i>
      <x v="2"/>
    </i>
    <i>
      <x v="3"/>
    </i>
  </rowItems>
  <colItems count="1">
    <i/>
  </colItems>
  <dataFields count="1">
    <dataField name="Average of BMI" fld="13" subtotal="average" baseField="14" baseItem="0"/>
  </dataFields>
  <formats count="6">
    <format dxfId="5">
      <pivotArea type="all" dataOnly="0" outline="0" fieldPosition="0"/>
    </format>
    <format dxfId="4">
      <pivotArea outline="0" collapsedLevelsAreSubtotals="1" fieldPosition="0"/>
    </format>
    <format dxfId="3">
      <pivotArea field="14" type="button" dataOnly="0" labelOnly="1" outline="0" axis="axisRow" fieldPosition="0"/>
    </format>
    <format dxfId="2">
      <pivotArea dataOnly="0" labelOnly="1" fieldPosition="0">
        <references count="1">
          <reference field="14" count="0"/>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36F3E8-CC81-4EC9-A25E-BF336F0A881A}"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2:D17" firstHeaderRow="1" firstDataRow="2" firstDataCol="1"/>
  <pivotFields count="15">
    <pivotField showAll="0"/>
    <pivotField dataField="1"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3"/>
        <item x="2"/>
        <item x="1"/>
        <item x="0"/>
        <item t="default"/>
      </items>
    </pivotField>
  </pivotFields>
  <rowFields count="1">
    <field x="14"/>
  </rowFields>
  <rowItems count="4">
    <i>
      <x/>
    </i>
    <i>
      <x v="1"/>
    </i>
    <i>
      <x v="2"/>
    </i>
    <i>
      <x v="3"/>
    </i>
  </rowItems>
  <colFields count="1">
    <field x="3"/>
  </colFields>
  <colItems count="3">
    <i>
      <x/>
    </i>
    <i>
      <x v="1"/>
    </i>
    <i t="grand">
      <x/>
    </i>
  </colItems>
  <dataFields count="1">
    <dataField name="Count of Name" fld="1" subtotal="count" baseField="0" baseItem="0"/>
  </dataFields>
  <formats count="1">
    <format dxfId="6">
      <pivotArea type="all" dataOnly="0" outline="0" fieldPosition="0"/>
    </format>
  </format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7C787C-3B93-4CA9-9C5F-6F8BF05B76B7}"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B7" firstHeaderRow="1" firstDataRow="1" firstDataCol="1"/>
  <pivotFields count="15">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2"/>
        <item x="1"/>
        <item x="0"/>
        <item t="default"/>
      </items>
    </pivotField>
  </pivotFields>
  <rowFields count="1">
    <field x="14"/>
  </rowFields>
  <rowItems count="4">
    <i>
      <x/>
    </i>
    <i>
      <x v="1"/>
    </i>
    <i>
      <x v="2"/>
    </i>
    <i>
      <x v="3"/>
    </i>
  </rowItems>
  <colItems count="1">
    <i/>
  </colItems>
  <dataFields count="1">
    <dataField name="Count" fld="1" subtotal="count" baseField="14" baseItem="0"/>
  </dataFields>
  <formats count="12">
    <format dxfId="18">
      <pivotArea type="all" dataOnly="0" outline="0" fieldPosition="0"/>
    </format>
    <format dxfId="17">
      <pivotArea outline="0" collapsedLevelsAreSubtotals="1" fieldPosition="0"/>
    </format>
    <format dxfId="16">
      <pivotArea field="14" type="button" dataOnly="0" labelOnly="1" outline="0" axis="axisRow" fieldPosition="0"/>
    </format>
    <format dxfId="15">
      <pivotArea dataOnly="0" labelOnly="1" fieldPosition="0">
        <references count="1">
          <reference field="14" count="0"/>
        </references>
      </pivotArea>
    </format>
    <format dxfId="14">
      <pivotArea dataOnly="0" labelOnly="1" grandRow="1" outline="0"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14" type="button" dataOnly="0" labelOnly="1" outline="0" axis="axisRow" fieldPosition="0"/>
    </format>
    <format dxfId="9">
      <pivotArea dataOnly="0" labelOnly="1" fieldPosition="0">
        <references count="1">
          <reference field="14" count="0"/>
        </references>
      </pivotArea>
    </format>
    <format dxfId="8">
      <pivotArea dataOnly="0" labelOnly="1" grandRow="1" outline="0" fieldPosition="0"/>
    </format>
    <format dxfId="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0078F3-9989-4946-9E8E-87DF37FA820A}"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1:B35" firstHeaderRow="1" firstDataRow="1" firstDataCol="1"/>
  <pivotFields count="15">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2"/>
        <item x="1"/>
        <item x="0"/>
        <item t="default"/>
      </items>
    </pivotField>
  </pivotFields>
  <rowFields count="1">
    <field x="14"/>
  </rowFields>
  <rowItems count="4">
    <i>
      <x/>
    </i>
    <i>
      <x v="1"/>
    </i>
    <i>
      <x v="2"/>
    </i>
    <i>
      <x v="3"/>
    </i>
  </rowItems>
  <colItems count="1">
    <i/>
  </colItems>
  <dataFields count="1">
    <dataField name="Average of Age" fld="2" subtotal="average" baseField="14" baseItem="0"/>
  </dataFields>
  <formats count="6">
    <format dxfId="24">
      <pivotArea type="all" dataOnly="0" outline="0" fieldPosition="0"/>
    </format>
    <format dxfId="23">
      <pivotArea outline="0" collapsedLevelsAreSubtotals="1" fieldPosition="0"/>
    </format>
    <format dxfId="22">
      <pivotArea field="14" type="button" dataOnly="0" labelOnly="1" outline="0" axis="axisRow" fieldPosition="0"/>
    </format>
    <format dxfId="21">
      <pivotArea dataOnly="0" labelOnly="1" fieldPosition="0">
        <references count="1">
          <reference field="14" count="0"/>
        </references>
      </pivotArea>
    </format>
    <format dxfId="20">
      <pivotArea dataOnly="0" labelOnly="1" grandRow="1" outline="0" fieldPosition="0"/>
    </format>
    <format dxfId="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1D0CA5-DE83-43F8-BEA7-B4F26F336F0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5:D30" firstHeaderRow="1" firstDataRow="1" firstDataCol="1"/>
  <pivotFields count="2">
    <pivotField name="BMI category"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Count of individuals"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7A7169-E24A-459B-942E-821D9142B03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13:E18" firstHeaderRow="0" firstDataRow="1" firstDataCol="1"/>
  <pivotFields count="4">
    <pivotField name="BMI Category" axis="axisRow" showAll="0">
      <items count="5">
        <item x="0"/>
        <item x="1"/>
        <item x="2"/>
        <item x="3"/>
        <item t="default"/>
      </items>
    </pivotField>
    <pivotField dataField="1" showAll="0">
      <items count="5">
        <item x="1"/>
        <item x="2"/>
        <item x="0"/>
        <item x="3"/>
        <item t="default"/>
      </items>
    </pivotField>
    <pivotField dataField="1" showAll="0">
      <items count="5">
        <item x="1"/>
        <item x="2"/>
        <item x="0"/>
        <item x="3"/>
        <item t="default"/>
      </items>
    </pivotField>
    <pivotField showAll="0"/>
  </pivotFields>
  <rowFields count="1">
    <field x="0"/>
  </rowFields>
  <rowItems count="5">
    <i>
      <x/>
    </i>
    <i>
      <x v="1"/>
    </i>
    <i>
      <x v="2"/>
    </i>
    <i>
      <x v="3"/>
    </i>
    <i t="grand">
      <x/>
    </i>
  </rowItems>
  <colFields count="1">
    <field x="-2"/>
  </colFields>
  <colItems count="2">
    <i>
      <x/>
    </i>
    <i i="1">
      <x v="1"/>
    </i>
  </colItems>
  <dataFields count="2">
    <dataField name="Sum of Female" fld="1" baseField="0" baseItem="0"/>
    <dataField name="Sum of Male" fld="2" baseField="0" baseItem="0"/>
  </dataFields>
  <chartFormats count="4">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1">
          <reference field="4294967294" count="1" selected="0">
            <x v="1"/>
          </reference>
        </references>
      </pivotArea>
    </chartFormat>
    <chartFormat chart="6" format="22"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7E07BC-8866-49EB-8097-01F24FD94F9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S9" firstHeaderRow="1" firstDataRow="4" firstDataCol="1"/>
  <pivotFields count="4">
    <pivotField name="BMI Category" axis="axisRow" showAll="0">
      <items count="5">
        <item x="0"/>
        <item x="1"/>
        <item x="2"/>
        <item x="3"/>
        <item t="default"/>
      </items>
    </pivotField>
    <pivotField axis="axisCol" dataField="1" showAll="0">
      <items count="5">
        <item x="1"/>
        <item x="2"/>
        <item x="0"/>
        <item x="3"/>
        <item t="default"/>
      </items>
    </pivotField>
    <pivotField axis="axisCol" dataField="1" showAll="0">
      <items count="5">
        <item x="1"/>
        <item x="2"/>
        <item x="0"/>
        <item x="3"/>
        <item t="default"/>
      </items>
    </pivotField>
    <pivotField showAll="0"/>
  </pivotFields>
  <rowFields count="1">
    <field x="0"/>
  </rowFields>
  <rowItems count="5">
    <i>
      <x/>
    </i>
    <i>
      <x v="1"/>
    </i>
    <i>
      <x v="2"/>
    </i>
    <i>
      <x v="3"/>
    </i>
    <i t="grand">
      <x/>
    </i>
  </rowItems>
  <colFields count="3">
    <field x="1"/>
    <field x="2"/>
    <field x="-2"/>
  </colFields>
  <colItems count="18">
    <i>
      <x/>
      <x/>
      <x/>
    </i>
    <i r="2" i="1">
      <x v="1"/>
    </i>
    <i t="default">
      <x/>
    </i>
    <i t="default" i="1">
      <x/>
    </i>
    <i>
      <x v="1"/>
      <x v="1"/>
      <x/>
    </i>
    <i r="2" i="1">
      <x v="1"/>
    </i>
    <i t="default">
      <x v="1"/>
    </i>
    <i t="default" i="1">
      <x v="1"/>
    </i>
    <i>
      <x v="2"/>
      <x v="2"/>
      <x/>
    </i>
    <i r="2" i="1">
      <x v="1"/>
    </i>
    <i t="default">
      <x v="2"/>
    </i>
    <i t="default" i="1">
      <x v="2"/>
    </i>
    <i>
      <x v="3"/>
      <x v="3"/>
      <x/>
    </i>
    <i r="2" i="1">
      <x v="1"/>
    </i>
    <i t="default">
      <x v="3"/>
    </i>
    <i t="default" i="1">
      <x v="3"/>
    </i>
    <i t="grand">
      <x/>
    </i>
    <i t="grand" i="1">
      <x/>
    </i>
  </colItems>
  <dataFields count="2">
    <dataField name="Number of individuals" fld="1" baseField="0" baseItem="0"/>
    <dataField name="." fld="2" baseField="0" baseItem="0"/>
  </dataFields>
  <chartFormats count="12">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8"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9" series="1">
      <pivotArea type="data" outline="0" fieldPosition="0">
        <references count="3">
          <reference field="4294967294" count="1" selected="0">
            <x v="1"/>
          </reference>
          <reference field="1" count="1" selected="0">
            <x v="2"/>
          </reference>
          <reference field="2" count="1" selected="0">
            <x v="2"/>
          </reference>
        </references>
      </pivotArea>
    </chartFormat>
    <chartFormat chart="0" format="10" series="1">
      <pivotArea type="data" outline="0" fieldPosition="0">
        <references count="3">
          <reference field="4294967294" count="1" selected="0">
            <x v="0"/>
          </reference>
          <reference field="1" count="1" selected="0">
            <x v="3"/>
          </reference>
          <reference field="2" count="1" selected="0">
            <x v="3"/>
          </reference>
        </references>
      </pivotArea>
    </chartFormat>
    <chartFormat chart="0" format="11" series="1">
      <pivotArea type="data" outline="0" fieldPosition="0">
        <references count="3">
          <reference field="4294967294" count="1" selected="0">
            <x v="1"/>
          </reference>
          <reference field="1" count="1" selected="0">
            <x v="3"/>
          </reference>
          <reference field="2" count="1" selected="0">
            <x v="3"/>
          </reference>
        </references>
      </pivotArea>
    </chartFormat>
    <chartFormat chart="0" format="12"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3" series="1">
      <pivotArea type="data" outline="0" fieldPosition="0">
        <references count="3">
          <reference field="4294967294" count="1" selected="0">
            <x v="1"/>
          </reference>
          <reference field="1" count="1" selected="0">
            <x v="0"/>
          </reference>
          <reference field="2" count="1" selected="0">
            <x v="0"/>
          </reference>
        </references>
      </pivotArea>
    </chartFormat>
    <chartFormat chart="0" format="14"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15" series="1">
      <pivotArea type="data" outline="0" fieldPosition="0">
        <references count="3">
          <reference field="4294967294" count="1" selected="0">
            <x v="1"/>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24E429-04F7-405D-953D-730AC3C8953F}"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0:J15" firstHeaderRow="1" firstDataRow="1" firstDataCol="1"/>
  <pivotFields count="2">
    <pivotField name="BMI Category"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Sum of Average of Age" fld="1"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A58CF8-5819-4FD5-B67A-AC9244779EAE}"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25:I30" firstHeaderRow="1" firstDataRow="1" firstDataCol="1"/>
  <pivotFields count="2">
    <pivotField name="BMI Category"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Sum of Average of BMI" fld="1"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ategory" xr10:uid="{9936F96F-8B5D-42C7-81FE-5D1293103988}" sourceName="BMI Category">
  <pivotTables>
    <pivotTable tabId="8" name="PivotTable1"/>
    <pivotTable tabId="8" name="PivotTable2"/>
    <pivotTable tabId="8" name="PivotTable3"/>
    <pivotTable tabId="8" name="PivotTable4"/>
  </pivotTables>
  <data>
    <tabular pivotCacheId="1809058542">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C02A69-CFE5-4720-98DB-7E65D3049BFD}" sourceName="Gender">
  <pivotTables>
    <pivotTable tabId="8" name="PivotTable2"/>
  </pivotTables>
  <data>
    <tabular pivotCacheId="18090585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MI Category 1" xr10:uid="{91AB78B0-21D3-478D-A321-2C50D1447310}" cache="Slicer_BMI_Category" caption="BMI Category" style="SlicerStyleOther2" rowHeight="396000"/>
  <slicer name="Gender 1" xr10:uid="{FA6F3790-5B2D-4401-9372-D0BB1AF4E662}" cache="Slicer_Gender" caption="Gender" style="SlicerStyleOther2"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10361-6C07-4A14-B8B0-DC27491DDE3A}">
  <dimension ref="A1:M301"/>
  <sheetViews>
    <sheetView workbookViewId="0">
      <selection activeCell="I28" sqref="I28"/>
    </sheetView>
  </sheetViews>
  <sheetFormatPr defaultRowHeight="14.4"/>
  <sheetData>
    <row r="1" spans="1:13">
      <c r="A1" s="19" t="s">
        <v>0</v>
      </c>
      <c r="B1" s="19" t="s">
        <v>1</v>
      </c>
      <c r="C1" s="19" t="s">
        <v>2</v>
      </c>
      <c r="D1" s="19" t="s">
        <v>3</v>
      </c>
      <c r="E1" s="19" t="s">
        <v>4</v>
      </c>
      <c r="F1" s="19" t="s">
        <v>5</v>
      </c>
      <c r="G1" s="19" t="s">
        <v>6</v>
      </c>
      <c r="H1" s="19" t="s">
        <v>7</v>
      </c>
      <c r="I1" s="19" t="s">
        <v>8</v>
      </c>
      <c r="J1" s="19" t="s">
        <v>9</v>
      </c>
      <c r="K1" s="19" t="s">
        <v>10</v>
      </c>
      <c r="L1" s="19" t="s">
        <v>11</v>
      </c>
      <c r="M1" s="19" t="s">
        <v>12</v>
      </c>
    </row>
    <row r="2" spans="1:13">
      <c r="A2" s="18" t="s">
        <v>13</v>
      </c>
      <c r="B2" s="18" t="s">
        <v>14</v>
      </c>
      <c r="C2" s="18">
        <v>2</v>
      </c>
      <c r="D2" s="18" t="s">
        <v>15</v>
      </c>
      <c r="E2" s="18" t="s">
        <v>16</v>
      </c>
      <c r="F2" s="18"/>
      <c r="G2" s="18">
        <v>88.4</v>
      </c>
      <c r="H2" s="18" t="s">
        <v>17</v>
      </c>
      <c r="I2" s="18">
        <v>8</v>
      </c>
      <c r="J2" s="18">
        <v>1</v>
      </c>
      <c r="K2" s="18">
        <v>9</v>
      </c>
      <c r="L2" s="18" t="s">
        <v>18</v>
      </c>
      <c r="M2" s="18"/>
    </row>
    <row r="3" spans="1:13">
      <c r="A3" s="18" t="s">
        <v>19</v>
      </c>
      <c r="B3" s="18" t="s">
        <v>20</v>
      </c>
      <c r="C3" s="18">
        <v>1</v>
      </c>
      <c r="D3" s="18" t="s">
        <v>15</v>
      </c>
      <c r="E3" s="18" t="s">
        <v>21</v>
      </c>
      <c r="F3" s="18">
        <v>18.399999999999999</v>
      </c>
      <c r="G3" s="18">
        <v>107</v>
      </c>
      <c r="H3" s="18" t="s">
        <v>17</v>
      </c>
      <c r="I3" s="18">
        <v>0</v>
      </c>
      <c r="J3" s="18">
        <v>2</v>
      </c>
      <c r="K3" s="18">
        <v>6</v>
      </c>
      <c r="L3" s="18" t="s">
        <v>18</v>
      </c>
      <c r="M3" s="18" t="s">
        <v>22</v>
      </c>
    </row>
    <row r="4" spans="1:13">
      <c r="A4" s="18" t="s">
        <v>23</v>
      </c>
      <c r="B4" s="18" t="s">
        <v>24</v>
      </c>
      <c r="C4" s="18">
        <v>2</v>
      </c>
      <c r="D4" s="18" t="s">
        <v>25</v>
      </c>
      <c r="E4" s="18" t="s">
        <v>26</v>
      </c>
      <c r="F4" s="18">
        <v>17.2</v>
      </c>
      <c r="G4" s="18">
        <v>100.6</v>
      </c>
      <c r="H4" s="18" t="s">
        <v>17</v>
      </c>
      <c r="I4" s="18">
        <v>0</v>
      </c>
      <c r="J4" s="18">
        <v>7</v>
      </c>
      <c r="K4" s="18">
        <v>8</v>
      </c>
      <c r="L4" s="18" t="s">
        <v>27</v>
      </c>
      <c r="M4" s="18"/>
    </row>
    <row r="5" spans="1:13">
      <c r="A5" s="18" t="s">
        <v>28</v>
      </c>
      <c r="B5" s="18" t="s">
        <v>29</v>
      </c>
      <c r="C5" s="18">
        <v>6</v>
      </c>
      <c r="D5" s="18" t="s">
        <v>15</v>
      </c>
      <c r="E5" s="18" t="s">
        <v>26</v>
      </c>
      <c r="F5" s="18">
        <v>10.9</v>
      </c>
      <c r="G5" s="18">
        <v>93.7</v>
      </c>
      <c r="H5" s="18" t="s">
        <v>17</v>
      </c>
      <c r="I5" s="18">
        <v>1</v>
      </c>
      <c r="J5" s="18">
        <v>3</v>
      </c>
      <c r="K5" s="18">
        <v>1</v>
      </c>
      <c r="L5" s="18" t="s">
        <v>18</v>
      </c>
      <c r="M5" s="18" t="s">
        <v>22</v>
      </c>
    </row>
    <row r="6" spans="1:13">
      <c r="A6" s="18" t="s">
        <v>30</v>
      </c>
      <c r="B6" s="18" t="s">
        <v>31</v>
      </c>
      <c r="C6" s="18">
        <v>6</v>
      </c>
      <c r="D6" s="18" t="s">
        <v>15</v>
      </c>
      <c r="E6" s="18" t="s">
        <v>16</v>
      </c>
      <c r="F6" s="18">
        <v>24</v>
      </c>
      <c r="G6" s="18">
        <v>121</v>
      </c>
      <c r="H6" s="18" t="s">
        <v>17</v>
      </c>
      <c r="I6" s="18">
        <v>10</v>
      </c>
      <c r="J6" s="18">
        <v>2</v>
      </c>
      <c r="K6" s="18">
        <v>8</v>
      </c>
      <c r="L6" s="18"/>
      <c r="M6" s="18" t="s">
        <v>32</v>
      </c>
    </row>
    <row r="7" spans="1:13">
      <c r="A7" s="18" t="s">
        <v>33</v>
      </c>
      <c r="B7" s="18" t="s">
        <v>34</v>
      </c>
      <c r="C7" s="18">
        <v>9</v>
      </c>
      <c r="D7" s="18" t="s">
        <v>15</v>
      </c>
      <c r="E7" s="18" t="s">
        <v>16</v>
      </c>
      <c r="F7" s="18">
        <v>26.9</v>
      </c>
      <c r="G7" s="18">
        <v>126.6</v>
      </c>
      <c r="H7" s="18" t="s">
        <v>17</v>
      </c>
      <c r="I7" s="18">
        <v>0</v>
      </c>
      <c r="J7" s="18">
        <v>5</v>
      </c>
      <c r="K7" s="18">
        <v>6</v>
      </c>
      <c r="L7" s="18" t="s">
        <v>18</v>
      </c>
      <c r="M7" s="18"/>
    </row>
    <row r="8" spans="1:13">
      <c r="A8" s="18" t="s">
        <v>35</v>
      </c>
      <c r="B8" s="18" t="s">
        <v>36</v>
      </c>
      <c r="C8" s="18">
        <v>6</v>
      </c>
      <c r="D8" s="18" t="s">
        <v>15</v>
      </c>
      <c r="E8" s="18" t="s">
        <v>37</v>
      </c>
      <c r="F8" s="18">
        <v>17.899999999999999</v>
      </c>
      <c r="G8" s="18">
        <v>134.9</v>
      </c>
      <c r="H8" s="18" t="s">
        <v>17</v>
      </c>
      <c r="I8" s="18">
        <v>4</v>
      </c>
      <c r="J8" s="18">
        <v>2</v>
      </c>
      <c r="K8" s="18">
        <v>3</v>
      </c>
      <c r="L8" s="18"/>
      <c r="M8" s="18" t="s">
        <v>22</v>
      </c>
    </row>
    <row r="9" spans="1:13">
      <c r="A9" s="18" t="s">
        <v>38</v>
      </c>
      <c r="B9" s="18" t="s">
        <v>39</v>
      </c>
      <c r="C9" s="18">
        <v>6</v>
      </c>
      <c r="D9" s="18" t="s">
        <v>15</v>
      </c>
      <c r="E9" s="18" t="s">
        <v>40</v>
      </c>
      <c r="F9" s="18">
        <v>20.2</v>
      </c>
      <c r="G9" s="18">
        <v>85.5</v>
      </c>
      <c r="H9" s="18" t="s">
        <v>17</v>
      </c>
      <c r="I9" s="18">
        <v>1</v>
      </c>
      <c r="J9" s="18">
        <v>2</v>
      </c>
      <c r="K9" s="18">
        <v>10</v>
      </c>
      <c r="L9" s="18" t="s">
        <v>27</v>
      </c>
      <c r="M9" s="18"/>
    </row>
    <row r="10" spans="1:13">
      <c r="A10" s="18" t="s">
        <v>41</v>
      </c>
      <c r="B10" s="18" t="s">
        <v>42</v>
      </c>
      <c r="C10" s="18">
        <v>8</v>
      </c>
      <c r="D10" s="18" t="s">
        <v>25</v>
      </c>
      <c r="E10" s="18" t="s">
        <v>21</v>
      </c>
      <c r="F10" s="18">
        <v>27.2</v>
      </c>
      <c r="G10" s="18">
        <v>80.7</v>
      </c>
      <c r="H10" s="18" t="s">
        <v>43</v>
      </c>
      <c r="I10" s="18">
        <v>10</v>
      </c>
      <c r="J10" s="18">
        <v>8</v>
      </c>
      <c r="K10" s="18">
        <v>4</v>
      </c>
      <c r="L10" s="18"/>
      <c r="M10" s="18" t="s">
        <v>22</v>
      </c>
    </row>
    <row r="11" spans="1:13">
      <c r="A11" s="18" t="s">
        <v>44</v>
      </c>
      <c r="B11" s="18" t="s">
        <v>45</v>
      </c>
      <c r="C11" s="18">
        <v>5</v>
      </c>
      <c r="D11" s="18" t="s">
        <v>15</v>
      </c>
      <c r="E11" s="18" t="s">
        <v>21</v>
      </c>
      <c r="F11" s="18">
        <v>28.3</v>
      </c>
      <c r="G11" s="18">
        <v>132.19999999999999</v>
      </c>
      <c r="H11" s="18" t="s">
        <v>17</v>
      </c>
      <c r="I11" s="18">
        <v>10</v>
      </c>
      <c r="J11" s="18">
        <v>8</v>
      </c>
      <c r="K11" s="18">
        <v>9</v>
      </c>
      <c r="L11" s="18" t="s">
        <v>27</v>
      </c>
      <c r="M11" s="18" t="s">
        <v>32</v>
      </c>
    </row>
    <row r="12" spans="1:13">
      <c r="A12" s="18" t="s">
        <v>46</v>
      </c>
      <c r="B12" s="18" t="s">
        <v>47</v>
      </c>
      <c r="C12" s="18">
        <v>9</v>
      </c>
      <c r="D12" s="18" t="s">
        <v>15</v>
      </c>
      <c r="E12" s="18" t="s">
        <v>21</v>
      </c>
      <c r="F12" s="18">
        <v>16.5</v>
      </c>
      <c r="G12" s="18">
        <v>81.2</v>
      </c>
      <c r="H12" s="18" t="s">
        <v>48</v>
      </c>
      <c r="I12" s="18">
        <v>4</v>
      </c>
      <c r="J12" s="18">
        <v>3</v>
      </c>
      <c r="K12" s="18">
        <v>0</v>
      </c>
      <c r="L12" s="18" t="s">
        <v>27</v>
      </c>
      <c r="M12" s="18"/>
    </row>
    <row r="13" spans="1:13">
      <c r="A13" s="18" t="s">
        <v>49</v>
      </c>
      <c r="B13" s="18" t="s">
        <v>50</v>
      </c>
      <c r="C13" s="18">
        <v>9</v>
      </c>
      <c r="D13" s="18" t="s">
        <v>15</v>
      </c>
      <c r="E13" s="18" t="s">
        <v>40</v>
      </c>
      <c r="F13" s="18">
        <v>23.2</v>
      </c>
      <c r="G13" s="18">
        <v>136.80000000000001</v>
      </c>
      <c r="H13" s="18" t="s">
        <v>17</v>
      </c>
      <c r="I13" s="18">
        <v>8</v>
      </c>
      <c r="J13" s="18">
        <v>9</v>
      </c>
      <c r="K13" s="18">
        <v>6</v>
      </c>
      <c r="L13" s="18" t="s">
        <v>27</v>
      </c>
      <c r="M13" s="18" t="s">
        <v>32</v>
      </c>
    </row>
    <row r="14" spans="1:13">
      <c r="A14" s="18" t="s">
        <v>51</v>
      </c>
      <c r="B14" s="18" t="s">
        <v>52</v>
      </c>
      <c r="C14" s="18">
        <v>6</v>
      </c>
      <c r="D14" s="18" t="s">
        <v>25</v>
      </c>
      <c r="E14" s="18" t="s">
        <v>21</v>
      </c>
      <c r="F14" s="18"/>
      <c r="G14" s="18">
        <v>94.9</v>
      </c>
      <c r="H14" s="18" t="s">
        <v>17</v>
      </c>
      <c r="I14" s="18">
        <v>0</v>
      </c>
      <c r="J14" s="18">
        <v>9</v>
      </c>
      <c r="K14" s="18">
        <v>8</v>
      </c>
      <c r="L14" s="18" t="s">
        <v>27</v>
      </c>
      <c r="M14" s="18" t="s">
        <v>32</v>
      </c>
    </row>
    <row r="15" spans="1:13">
      <c r="A15" s="18" t="s">
        <v>53</v>
      </c>
      <c r="B15" s="18" t="s">
        <v>54</v>
      </c>
      <c r="C15" s="18">
        <v>2</v>
      </c>
      <c r="D15" s="18" t="s">
        <v>15</v>
      </c>
      <c r="E15" s="18" t="s">
        <v>16</v>
      </c>
      <c r="F15" s="18">
        <v>11.4</v>
      </c>
      <c r="G15" s="18">
        <v>94.3</v>
      </c>
      <c r="H15" s="18" t="s">
        <v>43</v>
      </c>
      <c r="I15" s="18">
        <v>3</v>
      </c>
      <c r="J15" s="18">
        <v>8</v>
      </c>
      <c r="K15" s="18">
        <v>2</v>
      </c>
      <c r="L15" s="18"/>
      <c r="M15" s="18"/>
    </row>
    <row r="16" spans="1:13">
      <c r="A16" s="18" t="s">
        <v>55</v>
      </c>
      <c r="B16" s="18" t="s">
        <v>56</v>
      </c>
      <c r="C16" s="18">
        <v>2</v>
      </c>
      <c r="D16" s="18" t="s">
        <v>15</v>
      </c>
      <c r="E16" s="18" t="s">
        <v>37</v>
      </c>
      <c r="F16" s="18">
        <v>17.100000000000001</v>
      </c>
      <c r="G16" s="18">
        <v>104.7</v>
      </c>
      <c r="H16" s="18" t="s">
        <v>43</v>
      </c>
      <c r="I16" s="18">
        <v>0</v>
      </c>
      <c r="J16" s="18">
        <v>10</v>
      </c>
      <c r="K16" s="18">
        <v>10</v>
      </c>
      <c r="L16" s="18"/>
      <c r="M16" s="18"/>
    </row>
    <row r="17" spans="1:13">
      <c r="A17" s="18" t="s">
        <v>57</v>
      </c>
      <c r="B17" s="18" t="s">
        <v>58</v>
      </c>
      <c r="C17" s="18">
        <v>2</v>
      </c>
      <c r="D17" s="18" t="s">
        <v>15</v>
      </c>
      <c r="E17" s="18" t="s">
        <v>40</v>
      </c>
      <c r="F17" s="18">
        <v>13.8</v>
      </c>
      <c r="G17" s="18">
        <v>106.9</v>
      </c>
      <c r="H17" s="18" t="s">
        <v>17</v>
      </c>
      <c r="I17" s="18">
        <v>4</v>
      </c>
      <c r="J17" s="18">
        <v>7</v>
      </c>
      <c r="K17" s="18">
        <v>3</v>
      </c>
      <c r="L17" s="18" t="s">
        <v>27</v>
      </c>
      <c r="M17" s="18"/>
    </row>
    <row r="18" spans="1:13">
      <c r="A18" s="18" t="s">
        <v>59</v>
      </c>
      <c r="B18" s="18" t="s">
        <v>60</v>
      </c>
      <c r="C18" s="18">
        <v>9</v>
      </c>
      <c r="D18" s="18" t="s">
        <v>15</v>
      </c>
      <c r="E18" s="18" t="s">
        <v>26</v>
      </c>
      <c r="F18" s="18">
        <v>28.5</v>
      </c>
      <c r="G18" s="18"/>
      <c r="H18" s="18" t="s">
        <v>17</v>
      </c>
      <c r="I18" s="18">
        <v>7</v>
      </c>
      <c r="J18" s="18">
        <v>7</v>
      </c>
      <c r="K18" s="18">
        <v>3</v>
      </c>
      <c r="L18" s="18" t="s">
        <v>18</v>
      </c>
      <c r="M18" s="18"/>
    </row>
    <row r="19" spans="1:13">
      <c r="A19" s="18" t="s">
        <v>61</v>
      </c>
      <c r="B19" s="18" t="s">
        <v>62</v>
      </c>
      <c r="C19" s="18">
        <v>8</v>
      </c>
      <c r="D19" s="18" t="s">
        <v>25</v>
      </c>
      <c r="E19" s="18" t="s">
        <v>37</v>
      </c>
      <c r="F19" s="18">
        <v>23.9</v>
      </c>
      <c r="G19" s="18">
        <v>123.8</v>
      </c>
      <c r="H19" s="18" t="s">
        <v>43</v>
      </c>
      <c r="I19" s="18">
        <v>10</v>
      </c>
      <c r="J19" s="18">
        <v>7</v>
      </c>
      <c r="K19" s="18">
        <v>2</v>
      </c>
      <c r="L19" s="18" t="s">
        <v>27</v>
      </c>
      <c r="M19" s="18" t="s">
        <v>22</v>
      </c>
    </row>
    <row r="20" spans="1:13">
      <c r="A20" s="18" t="s">
        <v>63</v>
      </c>
      <c r="B20" s="18" t="s">
        <v>64</v>
      </c>
      <c r="C20" s="18">
        <v>1</v>
      </c>
      <c r="D20" s="18" t="s">
        <v>25</v>
      </c>
      <c r="E20" s="18" t="s">
        <v>26</v>
      </c>
      <c r="F20" s="18">
        <v>11</v>
      </c>
      <c r="G20" s="18">
        <v>108.6</v>
      </c>
      <c r="H20" s="18" t="s">
        <v>48</v>
      </c>
      <c r="I20" s="18">
        <v>8</v>
      </c>
      <c r="J20" s="18">
        <v>2</v>
      </c>
      <c r="K20" s="18">
        <v>0</v>
      </c>
      <c r="L20" s="18"/>
      <c r="M20" s="18"/>
    </row>
    <row r="21" spans="1:13">
      <c r="A21" s="18" t="s">
        <v>65</v>
      </c>
      <c r="B21" s="18" t="s">
        <v>66</v>
      </c>
      <c r="C21" s="18">
        <v>4</v>
      </c>
      <c r="D21" s="18" t="s">
        <v>25</v>
      </c>
      <c r="E21" s="18" t="s">
        <v>26</v>
      </c>
      <c r="F21" s="18">
        <v>28.8</v>
      </c>
      <c r="G21" s="18">
        <v>114.2</v>
      </c>
      <c r="H21" s="18" t="s">
        <v>17</v>
      </c>
      <c r="I21" s="18">
        <v>0</v>
      </c>
      <c r="J21" s="18">
        <v>9</v>
      </c>
      <c r="K21" s="18">
        <v>1</v>
      </c>
      <c r="L21" s="18" t="s">
        <v>18</v>
      </c>
      <c r="M21" s="18" t="s">
        <v>22</v>
      </c>
    </row>
    <row r="22" spans="1:13">
      <c r="A22" s="18" t="s">
        <v>67</v>
      </c>
      <c r="B22" s="18" t="s">
        <v>68</v>
      </c>
      <c r="C22" s="18">
        <v>4</v>
      </c>
      <c r="D22" s="18" t="s">
        <v>25</v>
      </c>
      <c r="E22" s="18" t="s">
        <v>37</v>
      </c>
      <c r="F22" s="18">
        <v>12.6</v>
      </c>
      <c r="G22" s="18">
        <v>118.7</v>
      </c>
      <c r="H22" s="18" t="s">
        <v>17</v>
      </c>
      <c r="I22" s="18">
        <v>1</v>
      </c>
      <c r="J22" s="18">
        <v>0</v>
      </c>
      <c r="K22" s="18">
        <v>7</v>
      </c>
      <c r="L22" s="18"/>
      <c r="M22" s="18"/>
    </row>
    <row r="23" spans="1:13">
      <c r="A23" s="18" t="s">
        <v>69</v>
      </c>
      <c r="B23" s="18" t="s">
        <v>70</v>
      </c>
      <c r="C23" s="18">
        <v>6</v>
      </c>
      <c r="D23" s="18" t="s">
        <v>15</v>
      </c>
      <c r="E23" s="18" t="s">
        <v>40</v>
      </c>
      <c r="F23" s="18">
        <v>17.399999999999999</v>
      </c>
      <c r="G23" s="18">
        <v>89.5</v>
      </c>
      <c r="H23" s="18" t="s">
        <v>43</v>
      </c>
      <c r="I23" s="18">
        <v>4</v>
      </c>
      <c r="J23" s="18">
        <v>9</v>
      </c>
      <c r="K23" s="18">
        <v>10</v>
      </c>
      <c r="L23" s="18"/>
      <c r="M23" s="18"/>
    </row>
    <row r="24" spans="1:13">
      <c r="A24" s="18" t="s">
        <v>71</v>
      </c>
      <c r="B24" s="18" t="s">
        <v>72</v>
      </c>
      <c r="C24" s="18">
        <v>2</v>
      </c>
      <c r="D24" s="18" t="s">
        <v>15</v>
      </c>
      <c r="E24" s="18" t="s">
        <v>16</v>
      </c>
      <c r="F24" s="18">
        <v>12.3</v>
      </c>
      <c r="G24" s="18">
        <v>86.4</v>
      </c>
      <c r="H24" s="18" t="s">
        <v>17</v>
      </c>
      <c r="I24" s="18">
        <v>4</v>
      </c>
      <c r="J24" s="18">
        <v>4</v>
      </c>
      <c r="K24" s="18">
        <v>9</v>
      </c>
      <c r="L24" s="18" t="s">
        <v>27</v>
      </c>
      <c r="M24" s="18" t="s">
        <v>22</v>
      </c>
    </row>
    <row r="25" spans="1:13">
      <c r="A25" s="18" t="s">
        <v>73</v>
      </c>
      <c r="B25" s="18" t="s">
        <v>74</v>
      </c>
      <c r="C25" s="18">
        <v>8</v>
      </c>
      <c r="D25" s="18" t="s">
        <v>25</v>
      </c>
      <c r="E25" s="18" t="s">
        <v>26</v>
      </c>
      <c r="F25" s="18">
        <v>11.8</v>
      </c>
      <c r="G25" s="18">
        <v>105.4</v>
      </c>
      <c r="H25" s="18" t="s">
        <v>17</v>
      </c>
      <c r="I25" s="18">
        <v>0</v>
      </c>
      <c r="J25" s="18">
        <v>5</v>
      </c>
      <c r="K25" s="18">
        <v>2</v>
      </c>
      <c r="L25" s="18"/>
      <c r="M25" s="18" t="s">
        <v>22</v>
      </c>
    </row>
    <row r="26" spans="1:13">
      <c r="A26" s="18" t="s">
        <v>75</v>
      </c>
      <c r="B26" s="18" t="s">
        <v>76</v>
      </c>
      <c r="C26" s="18">
        <v>9</v>
      </c>
      <c r="D26" s="18" t="s">
        <v>15</v>
      </c>
      <c r="E26" s="18" t="s">
        <v>26</v>
      </c>
      <c r="F26" s="18">
        <v>11.5</v>
      </c>
      <c r="G26" s="18"/>
      <c r="H26" s="18" t="s">
        <v>48</v>
      </c>
      <c r="I26" s="18">
        <v>8</v>
      </c>
      <c r="J26" s="18">
        <v>0</v>
      </c>
      <c r="K26" s="18">
        <v>5</v>
      </c>
      <c r="L26" s="18"/>
      <c r="M26" s="18" t="s">
        <v>32</v>
      </c>
    </row>
    <row r="27" spans="1:13">
      <c r="A27" s="18" t="s">
        <v>77</v>
      </c>
      <c r="B27" s="18" t="s">
        <v>78</v>
      </c>
      <c r="C27" s="18">
        <v>1</v>
      </c>
      <c r="D27" s="18" t="s">
        <v>25</v>
      </c>
      <c r="E27" s="18" t="s">
        <v>40</v>
      </c>
      <c r="F27" s="18">
        <v>23.6</v>
      </c>
      <c r="G27" s="18">
        <v>120</v>
      </c>
      <c r="H27" s="18" t="s">
        <v>17</v>
      </c>
      <c r="I27" s="18">
        <v>8</v>
      </c>
      <c r="J27" s="18">
        <v>6</v>
      </c>
      <c r="K27" s="18">
        <v>9</v>
      </c>
      <c r="L27" s="18"/>
      <c r="M27" s="18" t="s">
        <v>32</v>
      </c>
    </row>
    <row r="28" spans="1:13">
      <c r="A28" s="18" t="s">
        <v>79</v>
      </c>
      <c r="B28" s="18" t="s">
        <v>80</v>
      </c>
      <c r="C28" s="18">
        <v>3</v>
      </c>
      <c r="D28" s="18" t="s">
        <v>25</v>
      </c>
      <c r="E28" s="18" t="s">
        <v>26</v>
      </c>
      <c r="F28" s="18">
        <v>13.6</v>
      </c>
      <c r="G28" s="18">
        <v>135.5</v>
      </c>
      <c r="H28" s="18" t="s">
        <v>43</v>
      </c>
      <c r="I28" s="18">
        <v>6</v>
      </c>
      <c r="J28" s="18">
        <v>10</v>
      </c>
      <c r="K28" s="18">
        <v>3</v>
      </c>
      <c r="L28" s="18" t="s">
        <v>18</v>
      </c>
      <c r="M28" s="18" t="s">
        <v>32</v>
      </c>
    </row>
    <row r="29" spans="1:13">
      <c r="A29" s="18" t="s">
        <v>81</v>
      </c>
      <c r="B29" s="18" t="s">
        <v>82</v>
      </c>
      <c r="C29" s="18">
        <v>8</v>
      </c>
      <c r="D29" s="18" t="s">
        <v>15</v>
      </c>
      <c r="E29" s="18" t="s">
        <v>40</v>
      </c>
      <c r="F29" s="18">
        <v>26.3</v>
      </c>
      <c r="G29" s="18">
        <v>107.6</v>
      </c>
      <c r="H29" s="18" t="s">
        <v>17</v>
      </c>
      <c r="I29" s="18">
        <v>3</v>
      </c>
      <c r="J29" s="18">
        <v>3</v>
      </c>
      <c r="K29" s="18">
        <v>0</v>
      </c>
      <c r="L29" s="18"/>
      <c r="M29" s="18" t="s">
        <v>32</v>
      </c>
    </row>
    <row r="30" spans="1:13">
      <c r="A30" s="18" t="s">
        <v>83</v>
      </c>
      <c r="B30" s="18" t="s">
        <v>84</v>
      </c>
      <c r="C30" s="18">
        <v>5</v>
      </c>
      <c r="D30" s="18" t="s">
        <v>25</v>
      </c>
      <c r="E30" s="18" t="s">
        <v>21</v>
      </c>
      <c r="F30" s="18"/>
      <c r="G30" s="18">
        <v>138.9</v>
      </c>
      <c r="H30" s="18" t="s">
        <v>17</v>
      </c>
      <c r="I30" s="18">
        <v>0</v>
      </c>
      <c r="J30" s="18">
        <v>1</v>
      </c>
      <c r="K30" s="18">
        <v>4</v>
      </c>
      <c r="L30" s="18" t="s">
        <v>27</v>
      </c>
      <c r="M30" s="18" t="s">
        <v>22</v>
      </c>
    </row>
    <row r="31" spans="1:13">
      <c r="A31" s="18" t="s">
        <v>85</v>
      </c>
      <c r="B31" s="18" t="s">
        <v>86</v>
      </c>
      <c r="C31" s="18">
        <v>6</v>
      </c>
      <c r="D31" s="18" t="s">
        <v>25</v>
      </c>
      <c r="E31" s="18" t="s">
        <v>21</v>
      </c>
      <c r="F31" s="18"/>
      <c r="G31" s="18">
        <v>86.9</v>
      </c>
      <c r="H31" s="18" t="s">
        <v>43</v>
      </c>
      <c r="I31" s="18">
        <v>3</v>
      </c>
      <c r="J31" s="18">
        <v>4</v>
      </c>
      <c r="K31" s="18">
        <v>0</v>
      </c>
      <c r="L31" s="18"/>
      <c r="M31" s="18"/>
    </row>
    <row r="32" spans="1:13">
      <c r="A32" s="18" t="s">
        <v>87</v>
      </c>
      <c r="B32" s="18" t="s">
        <v>88</v>
      </c>
      <c r="C32" s="18">
        <v>4</v>
      </c>
      <c r="D32" s="18" t="s">
        <v>25</v>
      </c>
      <c r="E32" s="18" t="s">
        <v>37</v>
      </c>
      <c r="F32" s="18">
        <v>11.4</v>
      </c>
      <c r="G32" s="18">
        <v>119.9</v>
      </c>
      <c r="H32" s="18" t="s">
        <v>17</v>
      </c>
      <c r="I32" s="18">
        <v>5</v>
      </c>
      <c r="J32" s="18">
        <v>10</v>
      </c>
      <c r="K32" s="18">
        <v>1</v>
      </c>
      <c r="L32" s="18"/>
      <c r="M32" s="18" t="s">
        <v>22</v>
      </c>
    </row>
    <row r="33" spans="1:13">
      <c r="A33" s="18" t="s">
        <v>89</v>
      </c>
      <c r="B33" s="18" t="s">
        <v>90</v>
      </c>
      <c r="C33" s="18">
        <v>5</v>
      </c>
      <c r="D33" s="18" t="s">
        <v>15</v>
      </c>
      <c r="E33" s="18" t="s">
        <v>40</v>
      </c>
      <c r="F33" s="18">
        <v>18.399999999999999</v>
      </c>
      <c r="G33" s="18"/>
      <c r="H33" s="18" t="s">
        <v>43</v>
      </c>
      <c r="I33" s="18">
        <v>2</v>
      </c>
      <c r="J33" s="18">
        <v>9</v>
      </c>
      <c r="K33" s="18">
        <v>9</v>
      </c>
      <c r="L33" s="18" t="s">
        <v>18</v>
      </c>
      <c r="M33" s="18"/>
    </row>
    <row r="34" spans="1:13">
      <c r="A34" s="18" t="s">
        <v>91</v>
      </c>
      <c r="B34" s="18" t="s">
        <v>92</v>
      </c>
      <c r="C34" s="18">
        <v>7</v>
      </c>
      <c r="D34" s="18" t="s">
        <v>25</v>
      </c>
      <c r="E34" s="18" t="s">
        <v>37</v>
      </c>
      <c r="F34" s="18">
        <v>18.8</v>
      </c>
      <c r="G34" s="18">
        <v>120.5</v>
      </c>
      <c r="H34" s="18" t="s">
        <v>17</v>
      </c>
      <c r="I34" s="18">
        <v>2</v>
      </c>
      <c r="J34" s="18">
        <v>10</v>
      </c>
      <c r="K34" s="18">
        <v>1</v>
      </c>
      <c r="L34" s="18" t="s">
        <v>18</v>
      </c>
      <c r="M34" s="18" t="s">
        <v>22</v>
      </c>
    </row>
    <row r="35" spans="1:13">
      <c r="A35" s="18" t="s">
        <v>93</v>
      </c>
      <c r="B35" s="18" t="s">
        <v>94</v>
      </c>
      <c r="C35" s="18">
        <v>5</v>
      </c>
      <c r="D35" s="18" t="s">
        <v>15</v>
      </c>
      <c r="E35" s="18" t="s">
        <v>40</v>
      </c>
      <c r="F35" s="18">
        <v>12.9</v>
      </c>
      <c r="G35" s="18">
        <v>82.8</v>
      </c>
      <c r="H35" s="18" t="s">
        <v>48</v>
      </c>
      <c r="I35" s="18">
        <v>9</v>
      </c>
      <c r="J35" s="18">
        <v>1</v>
      </c>
      <c r="K35" s="18">
        <v>7</v>
      </c>
      <c r="L35" s="18" t="s">
        <v>18</v>
      </c>
      <c r="M35" s="18" t="s">
        <v>32</v>
      </c>
    </row>
    <row r="36" spans="1:13">
      <c r="A36" s="18" t="s">
        <v>95</v>
      </c>
      <c r="B36" s="18" t="s">
        <v>96</v>
      </c>
      <c r="C36" s="18">
        <v>3</v>
      </c>
      <c r="D36" s="18" t="s">
        <v>15</v>
      </c>
      <c r="E36" s="18" t="s">
        <v>26</v>
      </c>
      <c r="F36" s="18">
        <v>25.6</v>
      </c>
      <c r="G36" s="18">
        <v>93.1</v>
      </c>
      <c r="H36" s="18" t="s">
        <v>43</v>
      </c>
      <c r="I36" s="18">
        <v>8</v>
      </c>
      <c r="J36" s="18">
        <v>7</v>
      </c>
      <c r="K36" s="18">
        <v>0</v>
      </c>
      <c r="L36" s="18"/>
      <c r="M36" s="18" t="s">
        <v>32</v>
      </c>
    </row>
    <row r="37" spans="1:13">
      <c r="A37" s="18" t="s">
        <v>97</v>
      </c>
      <c r="B37" s="18" t="s">
        <v>98</v>
      </c>
      <c r="C37" s="18">
        <v>8</v>
      </c>
      <c r="D37" s="18" t="s">
        <v>25</v>
      </c>
      <c r="E37" s="18" t="s">
        <v>37</v>
      </c>
      <c r="F37" s="18">
        <v>22.3</v>
      </c>
      <c r="G37" s="18">
        <v>123.2</v>
      </c>
      <c r="H37" s="18" t="s">
        <v>17</v>
      </c>
      <c r="I37" s="18">
        <v>8</v>
      </c>
      <c r="J37" s="18">
        <v>7</v>
      </c>
      <c r="K37" s="18">
        <v>2</v>
      </c>
      <c r="L37" s="18"/>
      <c r="M37" s="18"/>
    </row>
    <row r="38" spans="1:13">
      <c r="A38" s="18" t="s">
        <v>99</v>
      </c>
      <c r="B38" s="18" t="s">
        <v>100</v>
      </c>
      <c r="C38" s="18">
        <v>5</v>
      </c>
      <c r="D38" s="18" t="s">
        <v>25</v>
      </c>
      <c r="E38" s="18" t="s">
        <v>40</v>
      </c>
      <c r="F38" s="18">
        <v>15.5</v>
      </c>
      <c r="G38" s="18">
        <v>84.6</v>
      </c>
      <c r="H38" s="18" t="s">
        <v>17</v>
      </c>
      <c r="I38" s="18">
        <v>4</v>
      </c>
      <c r="J38" s="18">
        <v>5</v>
      </c>
      <c r="K38" s="18">
        <v>5</v>
      </c>
      <c r="L38" s="18"/>
      <c r="M38" s="18"/>
    </row>
    <row r="39" spans="1:13">
      <c r="A39" s="18" t="s">
        <v>101</v>
      </c>
      <c r="B39" s="18" t="s">
        <v>102</v>
      </c>
      <c r="C39" s="18">
        <v>4</v>
      </c>
      <c r="D39" s="18" t="s">
        <v>15</v>
      </c>
      <c r="E39" s="18" t="s">
        <v>37</v>
      </c>
      <c r="F39" s="18">
        <v>18.2</v>
      </c>
      <c r="G39" s="18">
        <v>112.6</v>
      </c>
      <c r="H39" s="18" t="s">
        <v>17</v>
      </c>
      <c r="I39" s="18">
        <v>3</v>
      </c>
      <c r="J39" s="18">
        <v>6</v>
      </c>
      <c r="K39" s="18">
        <v>6</v>
      </c>
      <c r="L39" s="18"/>
      <c r="M39" s="18"/>
    </row>
    <row r="40" spans="1:13">
      <c r="A40" s="18" t="s">
        <v>103</v>
      </c>
      <c r="B40" s="18" t="s">
        <v>104</v>
      </c>
      <c r="C40" s="18">
        <v>1</v>
      </c>
      <c r="D40" s="18" t="s">
        <v>25</v>
      </c>
      <c r="E40" s="18" t="s">
        <v>16</v>
      </c>
      <c r="F40" s="18">
        <v>25.1</v>
      </c>
      <c r="G40" s="18">
        <v>131.19999999999999</v>
      </c>
      <c r="H40" s="18" t="s">
        <v>48</v>
      </c>
      <c r="I40" s="18">
        <v>6</v>
      </c>
      <c r="J40" s="18">
        <v>8</v>
      </c>
      <c r="K40" s="18">
        <v>8</v>
      </c>
      <c r="L40" s="18"/>
      <c r="M40" s="18" t="s">
        <v>32</v>
      </c>
    </row>
    <row r="41" spans="1:13">
      <c r="A41" s="18" t="s">
        <v>105</v>
      </c>
      <c r="B41" s="18" t="s">
        <v>106</v>
      </c>
      <c r="C41" s="18">
        <v>7</v>
      </c>
      <c r="D41" s="18" t="s">
        <v>25</v>
      </c>
      <c r="E41" s="18" t="s">
        <v>37</v>
      </c>
      <c r="F41" s="18">
        <v>24.5</v>
      </c>
      <c r="G41" s="18">
        <v>130.4</v>
      </c>
      <c r="H41" s="18" t="s">
        <v>48</v>
      </c>
      <c r="I41" s="18">
        <v>9</v>
      </c>
      <c r="J41" s="18">
        <v>8</v>
      </c>
      <c r="K41" s="18">
        <v>0</v>
      </c>
      <c r="L41" s="18" t="s">
        <v>18</v>
      </c>
      <c r="M41" s="18"/>
    </row>
    <row r="42" spans="1:13">
      <c r="A42" s="18" t="s">
        <v>107</v>
      </c>
      <c r="B42" s="18" t="s">
        <v>108</v>
      </c>
      <c r="C42" s="18">
        <v>3</v>
      </c>
      <c r="D42" s="18" t="s">
        <v>15</v>
      </c>
      <c r="E42" s="18" t="s">
        <v>16</v>
      </c>
      <c r="F42" s="18">
        <v>17.600000000000001</v>
      </c>
      <c r="G42" s="18">
        <v>92.7</v>
      </c>
      <c r="H42" s="18" t="s">
        <v>17</v>
      </c>
      <c r="I42" s="18">
        <v>6</v>
      </c>
      <c r="J42" s="18">
        <v>4</v>
      </c>
      <c r="K42" s="18">
        <v>6</v>
      </c>
      <c r="L42" s="18" t="s">
        <v>18</v>
      </c>
      <c r="M42" s="18"/>
    </row>
    <row r="43" spans="1:13">
      <c r="A43" s="18" t="s">
        <v>109</v>
      </c>
      <c r="B43" s="18" t="s">
        <v>110</v>
      </c>
      <c r="C43" s="18">
        <v>6</v>
      </c>
      <c r="D43" s="18" t="s">
        <v>15</v>
      </c>
      <c r="E43" s="18" t="s">
        <v>26</v>
      </c>
      <c r="F43" s="18">
        <v>25.6</v>
      </c>
      <c r="G43" s="18">
        <v>119.1</v>
      </c>
      <c r="H43" s="18" t="s">
        <v>43</v>
      </c>
      <c r="I43" s="18">
        <v>3</v>
      </c>
      <c r="J43" s="18">
        <v>3</v>
      </c>
      <c r="K43" s="18">
        <v>0</v>
      </c>
      <c r="L43" s="18"/>
      <c r="M43" s="18" t="s">
        <v>32</v>
      </c>
    </row>
    <row r="44" spans="1:13">
      <c r="A44" s="18" t="s">
        <v>111</v>
      </c>
      <c r="B44" s="18" t="s">
        <v>112</v>
      </c>
      <c r="C44" s="18">
        <v>4</v>
      </c>
      <c r="D44" s="18" t="s">
        <v>25</v>
      </c>
      <c r="E44" s="18" t="s">
        <v>16</v>
      </c>
      <c r="F44" s="18">
        <v>25.3</v>
      </c>
      <c r="G44" s="18">
        <v>90.1</v>
      </c>
      <c r="H44" s="18" t="s">
        <v>43</v>
      </c>
      <c r="I44" s="18">
        <v>1</v>
      </c>
      <c r="J44" s="18">
        <v>2</v>
      </c>
      <c r="K44" s="18">
        <v>4</v>
      </c>
      <c r="L44" s="18" t="s">
        <v>27</v>
      </c>
      <c r="M44" s="18"/>
    </row>
    <row r="45" spans="1:13">
      <c r="A45" s="18" t="s">
        <v>113</v>
      </c>
      <c r="B45" s="18" t="s">
        <v>114</v>
      </c>
      <c r="C45" s="18">
        <v>7</v>
      </c>
      <c r="D45" s="18" t="s">
        <v>25</v>
      </c>
      <c r="E45" s="18" t="s">
        <v>40</v>
      </c>
      <c r="F45" s="18">
        <v>11.5</v>
      </c>
      <c r="G45" s="18">
        <v>121.4</v>
      </c>
      <c r="H45" s="18"/>
      <c r="I45" s="18">
        <v>1</v>
      </c>
      <c r="J45" s="18">
        <v>4</v>
      </c>
      <c r="K45" s="18">
        <v>10</v>
      </c>
      <c r="L45" s="18"/>
      <c r="M45" s="18"/>
    </row>
    <row r="46" spans="1:13">
      <c r="A46" s="18" t="s">
        <v>115</v>
      </c>
      <c r="B46" s="18" t="s">
        <v>116</v>
      </c>
      <c r="C46" s="18">
        <v>9</v>
      </c>
      <c r="D46" s="18" t="s">
        <v>25</v>
      </c>
      <c r="E46" s="18" t="s">
        <v>16</v>
      </c>
      <c r="F46" s="18">
        <v>11.4</v>
      </c>
      <c r="G46" s="18">
        <v>118.9</v>
      </c>
      <c r="H46" s="18" t="s">
        <v>17</v>
      </c>
      <c r="I46" s="18">
        <v>6</v>
      </c>
      <c r="J46" s="18">
        <v>7</v>
      </c>
      <c r="K46" s="18">
        <v>1</v>
      </c>
      <c r="L46" s="18" t="s">
        <v>18</v>
      </c>
      <c r="M46" s="18" t="s">
        <v>22</v>
      </c>
    </row>
    <row r="47" spans="1:13">
      <c r="A47" s="18" t="s">
        <v>117</v>
      </c>
      <c r="B47" s="18" t="s">
        <v>118</v>
      </c>
      <c r="C47" s="18">
        <v>7</v>
      </c>
      <c r="D47" s="18" t="s">
        <v>15</v>
      </c>
      <c r="E47" s="18" t="s">
        <v>21</v>
      </c>
      <c r="F47" s="18">
        <v>29.3</v>
      </c>
      <c r="G47" s="18">
        <v>96.2</v>
      </c>
      <c r="H47" s="18" t="s">
        <v>43</v>
      </c>
      <c r="I47" s="18">
        <v>8</v>
      </c>
      <c r="J47" s="18">
        <v>7</v>
      </c>
      <c r="K47" s="18">
        <v>7</v>
      </c>
      <c r="L47" s="18" t="s">
        <v>18</v>
      </c>
      <c r="M47" s="18" t="s">
        <v>22</v>
      </c>
    </row>
    <row r="48" spans="1:13">
      <c r="A48" s="18" t="s">
        <v>119</v>
      </c>
      <c r="B48" s="18" t="s">
        <v>120</v>
      </c>
      <c r="C48" s="18">
        <v>5</v>
      </c>
      <c r="D48" s="18" t="s">
        <v>25</v>
      </c>
      <c r="E48" s="18" t="s">
        <v>40</v>
      </c>
      <c r="F48" s="18">
        <v>25</v>
      </c>
      <c r="G48" s="18">
        <v>114.2</v>
      </c>
      <c r="H48" s="18" t="s">
        <v>43</v>
      </c>
      <c r="I48" s="18">
        <v>5</v>
      </c>
      <c r="J48" s="18">
        <v>0</v>
      </c>
      <c r="K48" s="18">
        <v>7</v>
      </c>
      <c r="L48" s="18" t="s">
        <v>18</v>
      </c>
      <c r="M48" s="18" t="s">
        <v>32</v>
      </c>
    </row>
    <row r="49" spans="1:13">
      <c r="A49" s="18" t="s">
        <v>121</v>
      </c>
      <c r="B49" s="18" t="s">
        <v>122</v>
      </c>
      <c r="C49" s="18">
        <v>5</v>
      </c>
      <c r="D49" s="18" t="s">
        <v>25</v>
      </c>
      <c r="E49" s="18" t="s">
        <v>21</v>
      </c>
      <c r="F49" s="18">
        <v>10.199999999999999</v>
      </c>
      <c r="G49" s="18">
        <v>136.9</v>
      </c>
      <c r="H49" s="18" t="s">
        <v>17</v>
      </c>
      <c r="I49" s="18">
        <v>6</v>
      </c>
      <c r="J49" s="18">
        <v>7</v>
      </c>
      <c r="K49" s="18">
        <v>8</v>
      </c>
      <c r="L49" s="18" t="s">
        <v>27</v>
      </c>
      <c r="M49" s="18"/>
    </row>
    <row r="50" spans="1:13">
      <c r="A50" s="18" t="s">
        <v>123</v>
      </c>
      <c r="B50" s="18" t="s">
        <v>124</v>
      </c>
      <c r="C50" s="18">
        <v>2</v>
      </c>
      <c r="D50" s="18" t="s">
        <v>25</v>
      </c>
      <c r="E50" s="18" t="s">
        <v>40</v>
      </c>
      <c r="F50" s="18">
        <v>18.100000000000001</v>
      </c>
      <c r="G50" s="18">
        <v>94.6</v>
      </c>
      <c r="H50" s="18" t="s">
        <v>43</v>
      </c>
      <c r="I50" s="18">
        <v>5</v>
      </c>
      <c r="J50" s="18">
        <v>7</v>
      </c>
      <c r="K50" s="18">
        <v>8</v>
      </c>
      <c r="L50" s="18"/>
      <c r="M50" s="18" t="s">
        <v>22</v>
      </c>
    </row>
    <row r="51" spans="1:13">
      <c r="A51" s="18" t="s">
        <v>125</v>
      </c>
      <c r="B51" s="18" t="s">
        <v>126</v>
      </c>
      <c r="C51" s="18">
        <v>8</v>
      </c>
      <c r="D51" s="18" t="s">
        <v>25</v>
      </c>
      <c r="E51" s="18" t="s">
        <v>16</v>
      </c>
      <c r="F51" s="18">
        <v>15</v>
      </c>
      <c r="G51" s="18">
        <v>87.2</v>
      </c>
      <c r="H51" s="18" t="s">
        <v>17</v>
      </c>
      <c r="I51" s="18">
        <v>1</v>
      </c>
      <c r="J51" s="18">
        <v>8</v>
      </c>
      <c r="K51" s="18">
        <v>2</v>
      </c>
      <c r="L51" s="18" t="s">
        <v>27</v>
      </c>
      <c r="M51" s="18" t="s">
        <v>32</v>
      </c>
    </row>
    <row r="52" spans="1:13">
      <c r="A52" s="18" t="s">
        <v>127</v>
      </c>
      <c r="B52" s="18" t="s">
        <v>128</v>
      </c>
      <c r="C52" s="18">
        <v>9</v>
      </c>
      <c r="D52" s="18" t="s">
        <v>25</v>
      </c>
      <c r="E52" s="18" t="s">
        <v>26</v>
      </c>
      <c r="F52" s="18"/>
      <c r="G52" s="18">
        <v>97.8</v>
      </c>
      <c r="H52" s="18" t="s">
        <v>17</v>
      </c>
      <c r="I52" s="18">
        <v>4</v>
      </c>
      <c r="J52" s="18">
        <v>0</v>
      </c>
      <c r="K52" s="18">
        <v>8</v>
      </c>
      <c r="L52" s="18" t="s">
        <v>27</v>
      </c>
      <c r="M52" s="18" t="s">
        <v>22</v>
      </c>
    </row>
    <row r="53" spans="1:13">
      <c r="A53" s="18" t="s">
        <v>129</v>
      </c>
      <c r="B53" s="18" t="s">
        <v>130</v>
      </c>
      <c r="C53" s="18">
        <v>3</v>
      </c>
      <c r="D53" s="18" t="s">
        <v>25</v>
      </c>
      <c r="E53" s="18" t="s">
        <v>26</v>
      </c>
      <c r="F53" s="18">
        <v>27.5</v>
      </c>
      <c r="G53" s="18">
        <v>114.4</v>
      </c>
      <c r="H53" s="18" t="s">
        <v>17</v>
      </c>
      <c r="I53" s="18">
        <v>7</v>
      </c>
      <c r="J53" s="18">
        <v>5</v>
      </c>
      <c r="K53" s="18">
        <v>2</v>
      </c>
      <c r="L53" s="18" t="s">
        <v>27</v>
      </c>
      <c r="M53" s="18" t="s">
        <v>22</v>
      </c>
    </row>
    <row r="54" spans="1:13">
      <c r="A54" s="18" t="s">
        <v>131</v>
      </c>
      <c r="B54" s="18" t="s">
        <v>132</v>
      </c>
      <c r="C54" s="18">
        <v>7</v>
      </c>
      <c r="D54" s="18" t="s">
        <v>25</v>
      </c>
      <c r="E54" s="18" t="s">
        <v>26</v>
      </c>
      <c r="F54" s="18">
        <v>21.5</v>
      </c>
      <c r="G54" s="18">
        <v>121.2</v>
      </c>
      <c r="H54" s="18" t="s">
        <v>17</v>
      </c>
      <c r="I54" s="18">
        <v>9</v>
      </c>
      <c r="J54" s="18">
        <v>4</v>
      </c>
      <c r="K54" s="18">
        <v>1</v>
      </c>
      <c r="L54" s="18" t="s">
        <v>27</v>
      </c>
      <c r="M54" s="18"/>
    </row>
    <row r="55" spans="1:13">
      <c r="A55" s="18" t="s">
        <v>133</v>
      </c>
      <c r="B55" s="18" t="s">
        <v>134</v>
      </c>
      <c r="C55" s="18">
        <v>10</v>
      </c>
      <c r="D55" s="18" t="s">
        <v>15</v>
      </c>
      <c r="E55" s="18" t="s">
        <v>21</v>
      </c>
      <c r="F55" s="18">
        <v>17.600000000000001</v>
      </c>
      <c r="G55" s="18">
        <v>134.5</v>
      </c>
      <c r="H55" s="18" t="s">
        <v>17</v>
      </c>
      <c r="I55" s="18">
        <v>9</v>
      </c>
      <c r="J55" s="18">
        <v>6</v>
      </c>
      <c r="K55" s="18">
        <v>4</v>
      </c>
      <c r="L55" s="18"/>
      <c r="M55" s="18"/>
    </row>
    <row r="56" spans="1:13">
      <c r="A56" s="18" t="s">
        <v>135</v>
      </c>
      <c r="B56" s="18" t="s">
        <v>136</v>
      </c>
      <c r="C56" s="18">
        <v>4</v>
      </c>
      <c r="D56" s="18" t="s">
        <v>15</v>
      </c>
      <c r="E56" s="18" t="s">
        <v>16</v>
      </c>
      <c r="F56" s="18">
        <v>23.2</v>
      </c>
      <c r="G56" s="18">
        <v>89.4</v>
      </c>
      <c r="H56" s="18"/>
      <c r="I56" s="18">
        <v>1</v>
      </c>
      <c r="J56" s="18">
        <v>2</v>
      </c>
      <c r="K56" s="18">
        <v>0</v>
      </c>
      <c r="L56" s="18" t="s">
        <v>18</v>
      </c>
      <c r="M56" s="18"/>
    </row>
    <row r="57" spans="1:13">
      <c r="A57" s="18" t="s">
        <v>137</v>
      </c>
      <c r="B57" s="18" t="s">
        <v>138</v>
      </c>
      <c r="C57" s="18">
        <v>5</v>
      </c>
      <c r="D57" s="18" t="s">
        <v>25</v>
      </c>
      <c r="E57" s="18" t="s">
        <v>37</v>
      </c>
      <c r="F57" s="18">
        <v>11.4</v>
      </c>
      <c r="G57" s="18">
        <v>94</v>
      </c>
      <c r="H57" s="18" t="s">
        <v>17</v>
      </c>
      <c r="I57" s="18">
        <v>10</v>
      </c>
      <c r="J57" s="18">
        <v>9</v>
      </c>
      <c r="K57" s="18">
        <v>10</v>
      </c>
      <c r="L57" s="18" t="s">
        <v>27</v>
      </c>
      <c r="M57" s="18"/>
    </row>
    <row r="58" spans="1:13">
      <c r="A58" s="18" t="s">
        <v>139</v>
      </c>
      <c r="B58" s="18" t="s">
        <v>140</v>
      </c>
      <c r="C58" s="18">
        <v>5</v>
      </c>
      <c r="D58" s="18" t="s">
        <v>15</v>
      </c>
      <c r="E58" s="18" t="s">
        <v>26</v>
      </c>
      <c r="F58" s="18">
        <v>11.2</v>
      </c>
      <c r="G58" s="18">
        <v>127.6</v>
      </c>
      <c r="H58" s="18" t="s">
        <v>17</v>
      </c>
      <c r="I58" s="18">
        <v>9</v>
      </c>
      <c r="J58" s="18">
        <v>4</v>
      </c>
      <c r="K58" s="18">
        <v>7</v>
      </c>
      <c r="L58" s="18" t="s">
        <v>27</v>
      </c>
      <c r="M58" s="18"/>
    </row>
    <row r="59" spans="1:13">
      <c r="A59" s="18" t="s">
        <v>141</v>
      </c>
      <c r="B59" s="18" t="s">
        <v>142</v>
      </c>
      <c r="C59" s="18">
        <v>9</v>
      </c>
      <c r="D59" s="18" t="s">
        <v>25</v>
      </c>
      <c r="E59" s="18" t="s">
        <v>37</v>
      </c>
      <c r="F59" s="18">
        <v>11.6</v>
      </c>
      <c r="G59" s="18">
        <v>82.4</v>
      </c>
      <c r="H59" s="18" t="s">
        <v>17</v>
      </c>
      <c r="I59" s="18">
        <v>5</v>
      </c>
      <c r="J59" s="18">
        <v>9</v>
      </c>
      <c r="K59" s="18">
        <v>4</v>
      </c>
      <c r="L59" s="18" t="s">
        <v>27</v>
      </c>
      <c r="M59" s="18"/>
    </row>
    <row r="60" spans="1:13">
      <c r="A60" s="18" t="s">
        <v>143</v>
      </c>
      <c r="B60" s="18" t="s">
        <v>144</v>
      </c>
      <c r="C60" s="18">
        <v>10</v>
      </c>
      <c r="D60" s="18" t="s">
        <v>15</v>
      </c>
      <c r="E60" s="18" t="s">
        <v>16</v>
      </c>
      <c r="F60" s="18">
        <v>21.5</v>
      </c>
      <c r="G60" s="18">
        <v>125.8</v>
      </c>
      <c r="H60" s="18" t="s">
        <v>17</v>
      </c>
      <c r="I60" s="18">
        <v>8</v>
      </c>
      <c r="J60" s="18">
        <v>10</v>
      </c>
      <c r="K60" s="18">
        <v>7</v>
      </c>
      <c r="L60" s="18" t="s">
        <v>18</v>
      </c>
      <c r="M60" s="18" t="s">
        <v>32</v>
      </c>
    </row>
    <row r="61" spans="1:13">
      <c r="A61" s="18" t="s">
        <v>145</v>
      </c>
      <c r="B61" s="18" t="s">
        <v>146</v>
      </c>
      <c r="C61" s="18">
        <v>2</v>
      </c>
      <c r="D61" s="18" t="s">
        <v>25</v>
      </c>
      <c r="E61" s="18" t="s">
        <v>16</v>
      </c>
      <c r="F61" s="18">
        <v>18.2</v>
      </c>
      <c r="G61" s="18">
        <v>99.3</v>
      </c>
      <c r="H61" s="18" t="s">
        <v>17</v>
      </c>
      <c r="I61" s="18">
        <v>2</v>
      </c>
      <c r="J61" s="18">
        <v>5</v>
      </c>
      <c r="K61" s="18">
        <v>6</v>
      </c>
      <c r="L61" s="18"/>
      <c r="M61" s="18"/>
    </row>
    <row r="62" spans="1:13">
      <c r="A62" s="18" t="s">
        <v>147</v>
      </c>
      <c r="B62" s="18" t="s">
        <v>148</v>
      </c>
      <c r="C62" s="18">
        <v>9</v>
      </c>
      <c r="D62" s="18" t="s">
        <v>15</v>
      </c>
      <c r="E62" s="18" t="s">
        <v>37</v>
      </c>
      <c r="F62" s="18">
        <v>11.8</v>
      </c>
      <c r="G62" s="18">
        <v>95.1</v>
      </c>
      <c r="H62" s="18" t="s">
        <v>17</v>
      </c>
      <c r="I62" s="18">
        <v>6</v>
      </c>
      <c r="J62" s="18">
        <v>8</v>
      </c>
      <c r="K62" s="18">
        <v>0</v>
      </c>
      <c r="L62" s="18"/>
      <c r="M62" s="18"/>
    </row>
    <row r="63" spans="1:13">
      <c r="A63" s="18" t="s">
        <v>149</v>
      </c>
      <c r="B63" s="18" t="s">
        <v>150</v>
      </c>
      <c r="C63" s="18">
        <v>8</v>
      </c>
      <c r="D63" s="18" t="s">
        <v>25</v>
      </c>
      <c r="E63" s="18" t="s">
        <v>26</v>
      </c>
      <c r="F63" s="18">
        <v>14.1</v>
      </c>
      <c r="G63" s="18">
        <v>113</v>
      </c>
      <c r="H63" s="18"/>
      <c r="I63" s="18">
        <v>7</v>
      </c>
      <c r="J63" s="18">
        <v>7</v>
      </c>
      <c r="K63" s="18">
        <v>1</v>
      </c>
      <c r="L63" s="18" t="s">
        <v>27</v>
      </c>
      <c r="M63" s="18" t="s">
        <v>32</v>
      </c>
    </row>
    <row r="64" spans="1:13">
      <c r="A64" s="18" t="s">
        <v>151</v>
      </c>
      <c r="B64" s="18" t="s">
        <v>152</v>
      </c>
      <c r="C64" s="18">
        <v>7</v>
      </c>
      <c r="D64" s="18" t="s">
        <v>15</v>
      </c>
      <c r="E64" s="18" t="s">
        <v>40</v>
      </c>
      <c r="F64" s="18">
        <v>29.8</v>
      </c>
      <c r="G64" s="18">
        <v>134.80000000000001</v>
      </c>
      <c r="H64" s="18" t="s">
        <v>17</v>
      </c>
      <c r="I64" s="18">
        <v>1</v>
      </c>
      <c r="J64" s="18">
        <v>10</v>
      </c>
      <c r="K64" s="18">
        <v>2</v>
      </c>
      <c r="L64" s="18" t="s">
        <v>18</v>
      </c>
      <c r="M64" s="18" t="s">
        <v>22</v>
      </c>
    </row>
    <row r="65" spans="1:13">
      <c r="A65" s="18" t="s">
        <v>153</v>
      </c>
      <c r="B65" s="18" t="s">
        <v>154</v>
      </c>
      <c r="C65" s="18">
        <v>8</v>
      </c>
      <c r="D65" s="18" t="s">
        <v>15</v>
      </c>
      <c r="E65" s="18" t="s">
        <v>37</v>
      </c>
      <c r="F65" s="18">
        <v>21</v>
      </c>
      <c r="G65" s="18">
        <v>103</v>
      </c>
      <c r="H65" s="18" t="s">
        <v>48</v>
      </c>
      <c r="I65" s="18">
        <v>8</v>
      </c>
      <c r="J65" s="18">
        <v>2</v>
      </c>
      <c r="K65" s="18">
        <v>1</v>
      </c>
      <c r="L65" s="18" t="s">
        <v>18</v>
      </c>
      <c r="M65" s="18"/>
    </row>
    <row r="66" spans="1:13">
      <c r="A66" s="18" t="s">
        <v>155</v>
      </c>
      <c r="B66" s="18" t="s">
        <v>156</v>
      </c>
      <c r="C66" s="18">
        <v>1</v>
      </c>
      <c r="D66" s="18" t="s">
        <v>25</v>
      </c>
      <c r="E66" s="18" t="s">
        <v>16</v>
      </c>
      <c r="F66" s="18">
        <v>26.7</v>
      </c>
      <c r="G66" s="18">
        <v>114.8</v>
      </c>
      <c r="H66" s="18" t="s">
        <v>43</v>
      </c>
      <c r="I66" s="18">
        <v>2</v>
      </c>
      <c r="J66" s="18">
        <v>7</v>
      </c>
      <c r="K66" s="18">
        <v>8</v>
      </c>
      <c r="L66" s="18" t="s">
        <v>18</v>
      </c>
      <c r="M66" s="18" t="s">
        <v>22</v>
      </c>
    </row>
    <row r="67" spans="1:13">
      <c r="A67" s="18" t="s">
        <v>157</v>
      </c>
      <c r="B67" s="18" t="s">
        <v>158</v>
      </c>
      <c r="C67" s="18">
        <v>6</v>
      </c>
      <c r="D67" s="18" t="s">
        <v>15</v>
      </c>
      <c r="E67" s="18" t="s">
        <v>40</v>
      </c>
      <c r="F67" s="18">
        <v>21.4</v>
      </c>
      <c r="G67" s="18">
        <v>94</v>
      </c>
      <c r="H67" s="18" t="s">
        <v>43</v>
      </c>
      <c r="I67" s="18">
        <v>0</v>
      </c>
      <c r="J67" s="18">
        <v>5</v>
      </c>
      <c r="K67" s="18">
        <v>7</v>
      </c>
      <c r="L67" s="18"/>
      <c r="M67" s="18"/>
    </row>
    <row r="68" spans="1:13">
      <c r="A68" s="18" t="s">
        <v>159</v>
      </c>
      <c r="B68" s="18" t="s">
        <v>160</v>
      </c>
      <c r="C68" s="18">
        <v>3</v>
      </c>
      <c r="D68" s="18" t="s">
        <v>25</v>
      </c>
      <c r="E68" s="18" t="s">
        <v>26</v>
      </c>
      <c r="F68" s="18"/>
      <c r="G68" s="18">
        <v>137.9</v>
      </c>
      <c r="H68" s="18" t="s">
        <v>17</v>
      </c>
      <c r="I68" s="18">
        <v>1</v>
      </c>
      <c r="J68" s="18">
        <v>7</v>
      </c>
      <c r="K68" s="18">
        <v>1</v>
      </c>
      <c r="L68" s="18"/>
      <c r="M68" s="18"/>
    </row>
    <row r="69" spans="1:13">
      <c r="A69" s="18" t="s">
        <v>161</v>
      </c>
      <c r="B69" s="18" t="s">
        <v>162</v>
      </c>
      <c r="C69" s="18">
        <v>3</v>
      </c>
      <c r="D69" s="18" t="s">
        <v>15</v>
      </c>
      <c r="E69" s="18" t="s">
        <v>37</v>
      </c>
      <c r="F69" s="18">
        <v>25.6</v>
      </c>
      <c r="G69" s="18">
        <v>95.9</v>
      </c>
      <c r="H69" s="18" t="s">
        <v>43</v>
      </c>
      <c r="I69" s="18">
        <v>6</v>
      </c>
      <c r="J69" s="18">
        <v>10</v>
      </c>
      <c r="K69" s="18">
        <v>1</v>
      </c>
      <c r="L69" s="18" t="s">
        <v>18</v>
      </c>
      <c r="M69" s="18"/>
    </row>
    <row r="70" spans="1:13">
      <c r="A70" s="18" t="s">
        <v>163</v>
      </c>
      <c r="B70" s="18" t="s">
        <v>164</v>
      </c>
      <c r="C70" s="18">
        <v>8</v>
      </c>
      <c r="D70" s="18" t="s">
        <v>15</v>
      </c>
      <c r="E70" s="18" t="s">
        <v>21</v>
      </c>
      <c r="F70" s="18">
        <v>11.4</v>
      </c>
      <c r="G70" s="18">
        <v>117.9</v>
      </c>
      <c r="H70" s="18" t="s">
        <v>48</v>
      </c>
      <c r="I70" s="18">
        <v>3</v>
      </c>
      <c r="J70" s="18">
        <v>1</v>
      </c>
      <c r="K70" s="18">
        <v>6</v>
      </c>
      <c r="L70" s="18" t="s">
        <v>27</v>
      </c>
      <c r="M70" s="18"/>
    </row>
    <row r="71" spans="1:13">
      <c r="A71" s="18" t="s">
        <v>165</v>
      </c>
      <c r="B71" s="18" t="s">
        <v>166</v>
      </c>
      <c r="C71" s="18">
        <v>1</v>
      </c>
      <c r="D71" s="18" t="s">
        <v>25</v>
      </c>
      <c r="E71" s="18" t="s">
        <v>26</v>
      </c>
      <c r="F71" s="18">
        <v>15.9</v>
      </c>
      <c r="G71" s="18">
        <v>102.5</v>
      </c>
      <c r="H71" s="18" t="s">
        <v>17</v>
      </c>
      <c r="I71" s="18">
        <v>8</v>
      </c>
      <c r="J71" s="18">
        <v>6</v>
      </c>
      <c r="K71" s="18">
        <v>9</v>
      </c>
      <c r="L71" s="18"/>
      <c r="M71" s="18" t="s">
        <v>32</v>
      </c>
    </row>
    <row r="72" spans="1:13">
      <c r="A72" s="18" t="s">
        <v>167</v>
      </c>
      <c r="B72" s="18" t="s">
        <v>168</v>
      </c>
      <c r="C72" s="18">
        <v>10</v>
      </c>
      <c r="D72" s="18" t="s">
        <v>15</v>
      </c>
      <c r="E72" s="18" t="s">
        <v>37</v>
      </c>
      <c r="F72" s="18">
        <v>28.3</v>
      </c>
      <c r="G72" s="18">
        <v>88.6</v>
      </c>
      <c r="H72" s="18" t="s">
        <v>17</v>
      </c>
      <c r="I72" s="18">
        <v>4</v>
      </c>
      <c r="J72" s="18">
        <v>7</v>
      </c>
      <c r="K72" s="18">
        <v>4</v>
      </c>
      <c r="L72" s="18"/>
      <c r="M72" s="18"/>
    </row>
    <row r="73" spans="1:13">
      <c r="A73" s="18" t="s">
        <v>169</v>
      </c>
      <c r="B73" s="18" t="s">
        <v>170</v>
      </c>
      <c r="C73" s="18">
        <v>9</v>
      </c>
      <c r="D73" s="18" t="s">
        <v>15</v>
      </c>
      <c r="E73" s="18" t="s">
        <v>26</v>
      </c>
      <c r="F73" s="18">
        <v>18.8</v>
      </c>
      <c r="G73" s="18">
        <v>100.7</v>
      </c>
      <c r="H73" s="18" t="s">
        <v>17</v>
      </c>
      <c r="I73" s="18">
        <v>10</v>
      </c>
      <c r="J73" s="18">
        <v>6</v>
      </c>
      <c r="K73" s="18">
        <v>4</v>
      </c>
      <c r="L73" s="18" t="s">
        <v>18</v>
      </c>
      <c r="M73" s="18" t="s">
        <v>22</v>
      </c>
    </row>
    <row r="74" spans="1:13">
      <c r="A74" s="18" t="s">
        <v>171</v>
      </c>
      <c r="B74" s="18" t="s">
        <v>172</v>
      </c>
      <c r="C74" s="18">
        <v>4</v>
      </c>
      <c r="D74" s="18" t="s">
        <v>25</v>
      </c>
      <c r="E74" s="18" t="s">
        <v>21</v>
      </c>
      <c r="F74" s="18">
        <v>17.2</v>
      </c>
      <c r="G74" s="18">
        <v>97.8</v>
      </c>
      <c r="H74" s="18" t="s">
        <v>43</v>
      </c>
      <c r="I74" s="18">
        <v>0</v>
      </c>
      <c r="J74" s="18">
        <v>10</v>
      </c>
      <c r="K74" s="18">
        <v>6</v>
      </c>
      <c r="L74" s="18" t="s">
        <v>18</v>
      </c>
      <c r="M74" s="18"/>
    </row>
    <row r="75" spans="1:13">
      <c r="A75" s="18" t="s">
        <v>173</v>
      </c>
      <c r="B75" s="18" t="s">
        <v>174</v>
      </c>
      <c r="C75" s="18">
        <v>1</v>
      </c>
      <c r="D75" s="18" t="s">
        <v>25</v>
      </c>
      <c r="E75" s="18" t="s">
        <v>16</v>
      </c>
      <c r="F75" s="18">
        <v>25.5</v>
      </c>
      <c r="G75" s="18">
        <v>93.8</v>
      </c>
      <c r="H75" s="18" t="s">
        <v>43</v>
      </c>
      <c r="I75" s="18">
        <v>3</v>
      </c>
      <c r="J75" s="18">
        <v>10</v>
      </c>
      <c r="K75" s="18">
        <v>3</v>
      </c>
      <c r="L75" s="18"/>
      <c r="M75" s="18" t="s">
        <v>22</v>
      </c>
    </row>
    <row r="76" spans="1:13">
      <c r="A76" s="18" t="s">
        <v>175</v>
      </c>
      <c r="B76" s="18" t="s">
        <v>176</v>
      </c>
      <c r="C76" s="18">
        <v>3</v>
      </c>
      <c r="D76" s="18" t="s">
        <v>15</v>
      </c>
      <c r="E76" s="18" t="s">
        <v>26</v>
      </c>
      <c r="F76" s="18">
        <v>16.2</v>
      </c>
      <c r="G76" s="18">
        <v>106.4</v>
      </c>
      <c r="H76" s="18" t="s">
        <v>17</v>
      </c>
      <c r="I76" s="18">
        <v>2</v>
      </c>
      <c r="J76" s="18">
        <v>1</v>
      </c>
      <c r="K76" s="18">
        <v>4</v>
      </c>
      <c r="L76" s="18" t="s">
        <v>18</v>
      </c>
      <c r="M76" s="18"/>
    </row>
    <row r="77" spans="1:13">
      <c r="A77" s="18" t="s">
        <v>177</v>
      </c>
      <c r="B77" s="18" t="s">
        <v>178</v>
      </c>
      <c r="C77" s="18">
        <v>6</v>
      </c>
      <c r="D77" s="18" t="s">
        <v>25</v>
      </c>
      <c r="E77" s="18" t="s">
        <v>40</v>
      </c>
      <c r="F77" s="18">
        <v>15.1</v>
      </c>
      <c r="G77" s="18">
        <v>129.5</v>
      </c>
      <c r="H77" s="18" t="s">
        <v>17</v>
      </c>
      <c r="I77" s="18">
        <v>4</v>
      </c>
      <c r="J77" s="18">
        <v>5</v>
      </c>
      <c r="K77" s="18">
        <v>1</v>
      </c>
      <c r="L77" s="18" t="s">
        <v>18</v>
      </c>
      <c r="M77" s="18"/>
    </row>
    <row r="78" spans="1:13">
      <c r="A78" s="18" t="s">
        <v>179</v>
      </c>
      <c r="B78" s="18" t="s">
        <v>180</v>
      </c>
      <c r="C78" s="18">
        <v>7</v>
      </c>
      <c r="D78" s="18" t="s">
        <v>25</v>
      </c>
      <c r="E78" s="18" t="s">
        <v>26</v>
      </c>
      <c r="F78" s="18">
        <v>25.8</v>
      </c>
      <c r="G78" s="18">
        <v>80.8</v>
      </c>
      <c r="H78" s="18" t="s">
        <v>17</v>
      </c>
      <c r="I78" s="18">
        <v>7</v>
      </c>
      <c r="J78" s="18">
        <v>5</v>
      </c>
      <c r="K78" s="18">
        <v>10</v>
      </c>
      <c r="L78" s="18"/>
      <c r="M78" s="18" t="s">
        <v>22</v>
      </c>
    </row>
    <row r="79" spans="1:13">
      <c r="A79" s="18" t="s">
        <v>181</v>
      </c>
      <c r="B79" s="18" t="s">
        <v>182</v>
      </c>
      <c r="C79" s="18">
        <v>2</v>
      </c>
      <c r="D79" s="18" t="s">
        <v>15</v>
      </c>
      <c r="E79" s="18" t="s">
        <v>37</v>
      </c>
      <c r="F79" s="18">
        <v>10.5</v>
      </c>
      <c r="G79" s="18">
        <v>133.1</v>
      </c>
      <c r="H79" s="18" t="s">
        <v>17</v>
      </c>
      <c r="I79" s="18">
        <v>9</v>
      </c>
      <c r="J79" s="18">
        <v>3</v>
      </c>
      <c r="K79" s="18">
        <v>10</v>
      </c>
      <c r="L79" s="18" t="s">
        <v>27</v>
      </c>
      <c r="M79" s="18"/>
    </row>
    <row r="80" spans="1:13">
      <c r="A80" s="18" t="s">
        <v>183</v>
      </c>
      <c r="B80" s="18" t="s">
        <v>184</v>
      </c>
      <c r="C80" s="18">
        <v>3</v>
      </c>
      <c r="D80" s="18" t="s">
        <v>15</v>
      </c>
      <c r="E80" s="18" t="s">
        <v>26</v>
      </c>
      <c r="F80" s="18">
        <v>16.100000000000001</v>
      </c>
      <c r="G80" s="18">
        <v>109.6</v>
      </c>
      <c r="H80" s="18" t="s">
        <v>17</v>
      </c>
      <c r="I80" s="18">
        <v>8</v>
      </c>
      <c r="J80" s="18">
        <v>2</v>
      </c>
      <c r="K80" s="18">
        <v>6</v>
      </c>
      <c r="L80" s="18" t="s">
        <v>18</v>
      </c>
      <c r="M80" s="18" t="s">
        <v>22</v>
      </c>
    </row>
    <row r="81" spans="1:13">
      <c r="A81" s="18" t="s">
        <v>185</v>
      </c>
      <c r="B81" s="18" t="s">
        <v>186</v>
      </c>
      <c r="C81" s="18">
        <v>7</v>
      </c>
      <c r="D81" s="18" t="s">
        <v>15</v>
      </c>
      <c r="E81" s="18" t="s">
        <v>37</v>
      </c>
      <c r="F81" s="18">
        <v>23.1</v>
      </c>
      <c r="G81" s="18">
        <v>130</v>
      </c>
      <c r="H81" s="18" t="s">
        <v>43</v>
      </c>
      <c r="I81" s="18">
        <v>4</v>
      </c>
      <c r="J81" s="18">
        <v>0</v>
      </c>
      <c r="K81" s="18">
        <v>5</v>
      </c>
      <c r="L81" s="18" t="s">
        <v>27</v>
      </c>
      <c r="M81" s="18"/>
    </row>
    <row r="82" spans="1:13">
      <c r="A82" s="18" t="s">
        <v>187</v>
      </c>
      <c r="B82" s="18" t="s">
        <v>188</v>
      </c>
      <c r="C82" s="18">
        <v>6</v>
      </c>
      <c r="D82" s="18" t="s">
        <v>25</v>
      </c>
      <c r="E82" s="18" t="s">
        <v>26</v>
      </c>
      <c r="F82" s="18">
        <v>18</v>
      </c>
      <c r="G82" s="18">
        <v>91.4</v>
      </c>
      <c r="H82" s="18" t="s">
        <v>17</v>
      </c>
      <c r="I82" s="18">
        <v>7</v>
      </c>
      <c r="J82" s="18">
        <v>1</v>
      </c>
      <c r="K82" s="18">
        <v>10</v>
      </c>
      <c r="L82" s="18" t="s">
        <v>27</v>
      </c>
      <c r="M82" s="18"/>
    </row>
    <row r="83" spans="1:13">
      <c r="A83" s="18" t="s">
        <v>189</v>
      </c>
      <c r="B83" s="18" t="s">
        <v>190</v>
      </c>
      <c r="C83" s="18">
        <v>10</v>
      </c>
      <c r="D83" s="18" t="s">
        <v>15</v>
      </c>
      <c r="E83" s="18" t="s">
        <v>26</v>
      </c>
      <c r="F83" s="18">
        <v>26.6</v>
      </c>
      <c r="G83" s="18">
        <v>113.3</v>
      </c>
      <c r="H83" s="18" t="s">
        <v>17</v>
      </c>
      <c r="I83" s="18">
        <v>3</v>
      </c>
      <c r="J83" s="18">
        <v>5</v>
      </c>
      <c r="K83" s="18">
        <v>2</v>
      </c>
      <c r="L83" s="18"/>
      <c r="M83" s="18"/>
    </row>
    <row r="84" spans="1:13">
      <c r="A84" s="18" t="s">
        <v>191</v>
      </c>
      <c r="B84" s="18" t="s">
        <v>192</v>
      </c>
      <c r="C84" s="18">
        <v>9</v>
      </c>
      <c r="D84" s="18" t="s">
        <v>25</v>
      </c>
      <c r="E84" s="18" t="s">
        <v>40</v>
      </c>
      <c r="F84" s="18">
        <v>12.2</v>
      </c>
      <c r="G84" s="18">
        <v>132</v>
      </c>
      <c r="H84" s="18" t="s">
        <v>17</v>
      </c>
      <c r="I84" s="18">
        <v>5</v>
      </c>
      <c r="J84" s="18">
        <v>3</v>
      </c>
      <c r="K84" s="18">
        <v>9</v>
      </c>
      <c r="L84" s="18" t="s">
        <v>18</v>
      </c>
      <c r="M84" s="18"/>
    </row>
    <row r="85" spans="1:13">
      <c r="A85" s="18" t="s">
        <v>193</v>
      </c>
      <c r="B85" s="18" t="s">
        <v>194</v>
      </c>
      <c r="C85" s="18">
        <v>9</v>
      </c>
      <c r="D85" s="18" t="s">
        <v>15</v>
      </c>
      <c r="E85" s="18" t="s">
        <v>26</v>
      </c>
      <c r="F85" s="18">
        <v>19.5</v>
      </c>
      <c r="G85" s="18">
        <v>126.7</v>
      </c>
      <c r="H85" s="18" t="s">
        <v>17</v>
      </c>
      <c r="I85" s="18">
        <v>1</v>
      </c>
      <c r="J85" s="18">
        <v>7</v>
      </c>
      <c r="K85" s="18">
        <v>8</v>
      </c>
      <c r="L85" s="18" t="s">
        <v>27</v>
      </c>
      <c r="M85" s="18"/>
    </row>
    <row r="86" spans="1:13">
      <c r="A86" s="18" t="s">
        <v>195</v>
      </c>
      <c r="B86" s="18" t="s">
        <v>196</v>
      </c>
      <c r="C86" s="18">
        <v>5</v>
      </c>
      <c r="D86" s="18" t="s">
        <v>25</v>
      </c>
      <c r="E86" s="18" t="s">
        <v>26</v>
      </c>
      <c r="F86" s="18">
        <v>11.2</v>
      </c>
      <c r="G86" s="18">
        <v>108.7</v>
      </c>
      <c r="H86" s="18" t="s">
        <v>17</v>
      </c>
      <c r="I86" s="18">
        <v>10</v>
      </c>
      <c r="J86" s="18">
        <v>1</v>
      </c>
      <c r="K86" s="18">
        <v>7</v>
      </c>
      <c r="L86" s="18"/>
      <c r="M86" s="18"/>
    </row>
    <row r="87" spans="1:13">
      <c r="A87" s="18" t="s">
        <v>197</v>
      </c>
      <c r="B87" s="18" t="s">
        <v>198</v>
      </c>
      <c r="C87" s="18">
        <v>2</v>
      </c>
      <c r="D87" s="18" t="s">
        <v>15</v>
      </c>
      <c r="E87" s="18" t="s">
        <v>16</v>
      </c>
      <c r="F87" s="18">
        <v>22.5</v>
      </c>
      <c r="G87" s="18">
        <v>115.1</v>
      </c>
      <c r="H87" s="18" t="s">
        <v>43</v>
      </c>
      <c r="I87" s="18">
        <v>6</v>
      </c>
      <c r="J87" s="18">
        <v>9</v>
      </c>
      <c r="K87" s="18">
        <v>8</v>
      </c>
      <c r="L87" s="18" t="s">
        <v>18</v>
      </c>
      <c r="M87" s="18"/>
    </row>
    <row r="88" spans="1:13">
      <c r="A88" s="18" t="s">
        <v>199</v>
      </c>
      <c r="B88" s="18" t="s">
        <v>200</v>
      </c>
      <c r="C88" s="18">
        <v>2</v>
      </c>
      <c r="D88" s="18" t="s">
        <v>15</v>
      </c>
      <c r="E88" s="18" t="s">
        <v>37</v>
      </c>
      <c r="F88" s="18">
        <v>19</v>
      </c>
      <c r="G88" s="18">
        <v>93.7</v>
      </c>
      <c r="H88" s="18" t="s">
        <v>17</v>
      </c>
      <c r="I88" s="18">
        <v>7</v>
      </c>
      <c r="J88" s="18">
        <v>6</v>
      </c>
      <c r="K88" s="18">
        <v>6</v>
      </c>
      <c r="L88" s="18"/>
      <c r="M88" s="18"/>
    </row>
    <row r="89" spans="1:13">
      <c r="A89" s="18" t="s">
        <v>201</v>
      </c>
      <c r="B89" s="18" t="s">
        <v>202</v>
      </c>
      <c r="C89" s="18">
        <v>3</v>
      </c>
      <c r="D89" s="18" t="s">
        <v>25</v>
      </c>
      <c r="E89" s="18" t="s">
        <v>26</v>
      </c>
      <c r="F89" s="18">
        <v>11.8</v>
      </c>
      <c r="G89" s="18">
        <v>85.1</v>
      </c>
      <c r="H89" s="18" t="s">
        <v>17</v>
      </c>
      <c r="I89" s="18">
        <v>5</v>
      </c>
      <c r="J89" s="18">
        <v>2</v>
      </c>
      <c r="K89" s="18">
        <v>8</v>
      </c>
      <c r="L89" s="18" t="s">
        <v>27</v>
      </c>
      <c r="M89" s="18" t="s">
        <v>22</v>
      </c>
    </row>
    <row r="90" spans="1:13">
      <c r="A90" s="18" t="s">
        <v>203</v>
      </c>
      <c r="B90" s="18" t="s">
        <v>204</v>
      </c>
      <c r="C90" s="18">
        <v>7</v>
      </c>
      <c r="D90" s="18" t="s">
        <v>15</v>
      </c>
      <c r="E90" s="18" t="s">
        <v>16</v>
      </c>
      <c r="F90" s="18">
        <v>22</v>
      </c>
      <c r="G90" s="18">
        <v>101.1</v>
      </c>
      <c r="H90" s="18" t="s">
        <v>17</v>
      </c>
      <c r="I90" s="18">
        <v>3</v>
      </c>
      <c r="J90" s="18">
        <v>2</v>
      </c>
      <c r="K90" s="18">
        <v>10</v>
      </c>
      <c r="L90" s="18" t="s">
        <v>18</v>
      </c>
      <c r="M90" s="18" t="s">
        <v>32</v>
      </c>
    </row>
    <row r="91" spans="1:13">
      <c r="A91" s="18" t="s">
        <v>205</v>
      </c>
      <c r="B91" s="18" t="s">
        <v>206</v>
      </c>
      <c r="C91" s="18">
        <v>2</v>
      </c>
      <c r="D91" s="18" t="s">
        <v>25</v>
      </c>
      <c r="E91" s="18" t="s">
        <v>21</v>
      </c>
      <c r="F91" s="18">
        <v>14.5</v>
      </c>
      <c r="G91" s="18">
        <v>105.7</v>
      </c>
      <c r="H91" s="18" t="s">
        <v>17</v>
      </c>
      <c r="I91" s="18">
        <v>9</v>
      </c>
      <c r="J91" s="18">
        <v>9</v>
      </c>
      <c r="K91" s="18">
        <v>10</v>
      </c>
      <c r="L91" s="18"/>
      <c r="M91" s="18"/>
    </row>
    <row r="92" spans="1:13">
      <c r="A92" s="18" t="s">
        <v>207</v>
      </c>
      <c r="B92" s="18" t="s">
        <v>208</v>
      </c>
      <c r="C92" s="18">
        <v>1</v>
      </c>
      <c r="D92" s="18" t="s">
        <v>15</v>
      </c>
      <c r="E92" s="18" t="s">
        <v>16</v>
      </c>
      <c r="F92" s="18">
        <v>24.1</v>
      </c>
      <c r="G92" s="18">
        <v>98.5</v>
      </c>
      <c r="H92" s="18" t="s">
        <v>17</v>
      </c>
      <c r="I92" s="18">
        <v>0</v>
      </c>
      <c r="J92" s="18">
        <v>2</v>
      </c>
      <c r="K92" s="18">
        <v>2</v>
      </c>
      <c r="L92" s="18"/>
      <c r="M92" s="18"/>
    </row>
    <row r="93" spans="1:13">
      <c r="A93" s="18" t="s">
        <v>209</v>
      </c>
      <c r="B93" s="18" t="s">
        <v>210</v>
      </c>
      <c r="C93" s="18">
        <v>2</v>
      </c>
      <c r="D93" s="18" t="s">
        <v>15</v>
      </c>
      <c r="E93" s="18" t="s">
        <v>37</v>
      </c>
      <c r="F93" s="18">
        <v>18.399999999999999</v>
      </c>
      <c r="G93" s="18">
        <v>100.5</v>
      </c>
      <c r="H93" s="18"/>
      <c r="I93" s="18">
        <v>5</v>
      </c>
      <c r="J93" s="18">
        <v>9</v>
      </c>
      <c r="K93" s="18">
        <v>9</v>
      </c>
      <c r="L93" s="18" t="s">
        <v>27</v>
      </c>
      <c r="M93" s="18"/>
    </row>
    <row r="94" spans="1:13">
      <c r="A94" s="18" t="s">
        <v>211</v>
      </c>
      <c r="B94" s="18" t="s">
        <v>212</v>
      </c>
      <c r="C94" s="18">
        <v>2</v>
      </c>
      <c r="D94" s="18" t="s">
        <v>25</v>
      </c>
      <c r="E94" s="18" t="s">
        <v>37</v>
      </c>
      <c r="F94" s="18">
        <v>23.2</v>
      </c>
      <c r="G94" s="18">
        <v>109.1</v>
      </c>
      <c r="H94" s="18" t="s">
        <v>17</v>
      </c>
      <c r="I94" s="18">
        <v>4</v>
      </c>
      <c r="J94" s="18">
        <v>3</v>
      </c>
      <c r="K94" s="18">
        <v>8</v>
      </c>
      <c r="L94" s="18" t="s">
        <v>27</v>
      </c>
      <c r="M94" s="18" t="s">
        <v>22</v>
      </c>
    </row>
    <row r="95" spans="1:13">
      <c r="A95" s="18" t="s">
        <v>213</v>
      </c>
      <c r="B95" s="18" t="s">
        <v>214</v>
      </c>
      <c r="C95" s="18">
        <v>8</v>
      </c>
      <c r="D95" s="18" t="s">
        <v>25</v>
      </c>
      <c r="E95" s="18" t="s">
        <v>26</v>
      </c>
      <c r="F95" s="18">
        <v>14.4</v>
      </c>
      <c r="G95" s="18">
        <v>139.1</v>
      </c>
      <c r="H95" s="18" t="s">
        <v>17</v>
      </c>
      <c r="I95" s="18">
        <v>3</v>
      </c>
      <c r="J95" s="18">
        <v>4</v>
      </c>
      <c r="K95" s="18">
        <v>3</v>
      </c>
      <c r="L95" s="18" t="s">
        <v>27</v>
      </c>
      <c r="M95" s="18" t="s">
        <v>22</v>
      </c>
    </row>
    <row r="96" spans="1:13">
      <c r="A96" s="18" t="s">
        <v>215</v>
      </c>
      <c r="B96" s="18" t="s">
        <v>216</v>
      </c>
      <c r="C96" s="18">
        <v>7</v>
      </c>
      <c r="D96" s="18" t="s">
        <v>15</v>
      </c>
      <c r="E96" s="18" t="s">
        <v>40</v>
      </c>
      <c r="F96" s="18">
        <v>17.600000000000001</v>
      </c>
      <c r="G96" s="18">
        <v>122.2</v>
      </c>
      <c r="H96" s="18" t="s">
        <v>17</v>
      </c>
      <c r="I96" s="18">
        <v>10</v>
      </c>
      <c r="J96" s="18">
        <v>5</v>
      </c>
      <c r="K96" s="18">
        <v>1</v>
      </c>
      <c r="L96" s="18" t="s">
        <v>18</v>
      </c>
      <c r="M96" s="18"/>
    </row>
    <row r="97" spans="1:13">
      <c r="A97" s="18" t="s">
        <v>217</v>
      </c>
      <c r="B97" s="18" t="s">
        <v>218</v>
      </c>
      <c r="C97" s="18">
        <v>6</v>
      </c>
      <c r="D97" s="18" t="s">
        <v>25</v>
      </c>
      <c r="E97" s="18" t="s">
        <v>21</v>
      </c>
      <c r="F97" s="18">
        <v>18.100000000000001</v>
      </c>
      <c r="G97" s="18">
        <v>118.4</v>
      </c>
      <c r="H97" s="18" t="s">
        <v>17</v>
      </c>
      <c r="I97" s="18">
        <v>6</v>
      </c>
      <c r="J97" s="18">
        <v>0</v>
      </c>
      <c r="K97" s="18">
        <v>5</v>
      </c>
      <c r="L97" s="18" t="s">
        <v>27</v>
      </c>
      <c r="M97" s="18"/>
    </row>
    <row r="98" spans="1:13">
      <c r="A98" s="18" t="s">
        <v>219</v>
      </c>
      <c r="B98" s="18" t="s">
        <v>220</v>
      </c>
      <c r="C98" s="18">
        <v>2</v>
      </c>
      <c r="D98" s="18" t="s">
        <v>15</v>
      </c>
      <c r="E98" s="18" t="s">
        <v>37</v>
      </c>
      <c r="F98" s="18">
        <v>21.8</v>
      </c>
      <c r="G98" s="18">
        <v>111.4</v>
      </c>
      <c r="H98" s="18" t="s">
        <v>17</v>
      </c>
      <c r="I98" s="18">
        <v>4</v>
      </c>
      <c r="J98" s="18">
        <v>5</v>
      </c>
      <c r="K98" s="18">
        <v>3</v>
      </c>
      <c r="L98" s="18" t="s">
        <v>18</v>
      </c>
      <c r="M98" s="18" t="s">
        <v>32</v>
      </c>
    </row>
    <row r="99" spans="1:13">
      <c r="A99" s="18" t="s">
        <v>221</v>
      </c>
      <c r="B99" s="18" t="s">
        <v>222</v>
      </c>
      <c r="C99" s="18">
        <v>4</v>
      </c>
      <c r="D99" s="18" t="s">
        <v>25</v>
      </c>
      <c r="E99" s="18" t="s">
        <v>16</v>
      </c>
      <c r="F99" s="18">
        <v>24.5</v>
      </c>
      <c r="G99" s="18">
        <v>129.1</v>
      </c>
      <c r="H99" s="18" t="s">
        <v>43</v>
      </c>
      <c r="I99" s="18">
        <v>3</v>
      </c>
      <c r="J99" s="18">
        <v>1</v>
      </c>
      <c r="K99" s="18">
        <v>2</v>
      </c>
      <c r="L99" s="18" t="s">
        <v>18</v>
      </c>
      <c r="M99" s="18" t="s">
        <v>32</v>
      </c>
    </row>
    <row r="100" spans="1:13">
      <c r="A100" s="18" t="s">
        <v>223</v>
      </c>
      <c r="B100" s="18" t="s">
        <v>224</v>
      </c>
      <c r="C100" s="18">
        <v>2</v>
      </c>
      <c r="D100" s="18" t="s">
        <v>15</v>
      </c>
      <c r="E100" s="18" t="s">
        <v>37</v>
      </c>
      <c r="F100" s="18">
        <v>19.3</v>
      </c>
      <c r="G100" s="18">
        <v>113.8</v>
      </c>
      <c r="H100" s="18" t="s">
        <v>17</v>
      </c>
      <c r="I100" s="18">
        <v>10</v>
      </c>
      <c r="J100" s="18">
        <v>9</v>
      </c>
      <c r="K100" s="18">
        <v>10</v>
      </c>
      <c r="L100" s="18"/>
      <c r="M100" s="18" t="s">
        <v>22</v>
      </c>
    </row>
    <row r="101" spans="1:13">
      <c r="A101" s="18" t="s">
        <v>225</v>
      </c>
      <c r="B101" s="18" t="s">
        <v>226</v>
      </c>
      <c r="C101" s="18">
        <v>2</v>
      </c>
      <c r="D101" s="18" t="s">
        <v>25</v>
      </c>
      <c r="E101" s="18" t="s">
        <v>37</v>
      </c>
      <c r="F101" s="18">
        <v>22.6</v>
      </c>
      <c r="G101" s="18">
        <v>127.8</v>
      </c>
      <c r="H101" s="18" t="s">
        <v>17</v>
      </c>
      <c r="I101" s="18">
        <v>5</v>
      </c>
      <c r="J101" s="18">
        <v>8</v>
      </c>
      <c r="K101" s="18">
        <v>1</v>
      </c>
      <c r="L101" s="18" t="s">
        <v>18</v>
      </c>
      <c r="M101" s="18"/>
    </row>
    <row r="102" spans="1:13">
      <c r="A102" s="18" t="s">
        <v>227</v>
      </c>
      <c r="B102" s="18" t="s">
        <v>228</v>
      </c>
      <c r="C102" s="18">
        <v>2</v>
      </c>
      <c r="D102" s="18" t="s">
        <v>15</v>
      </c>
      <c r="E102" s="18" t="s">
        <v>21</v>
      </c>
      <c r="F102" s="18">
        <v>21.9</v>
      </c>
      <c r="G102" s="18">
        <v>103.1</v>
      </c>
      <c r="H102" s="18" t="s">
        <v>17</v>
      </c>
      <c r="I102" s="18">
        <v>0</v>
      </c>
      <c r="J102" s="18">
        <v>7</v>
      </c>
      <c r="K102" s="18">
        <v>9</v>
      </c>
      <c r="L102" s="18"/>
      <c r="M102" s="18" t="s">
        <v>32</v>
      </c>
    </row>
    <row r="103" spans="1:13">
      <c r="A103" s="18" t="s">
        <v>229</v>
      </c>
      <c r="B103" s="18" t="s">
        <v>230</v>
      </c>
      <c r="C103" s="18">
        <v>1</v>
      </c>
      <c r="D103" s="18" t="s">
        <v>25</v>
      </c>
      <c r="E103" s="18" t="s">
        <v>26</v>
      </c>
      <c r="F103" s="18">
        <v>26.2</v>
      </c>
      <c r="G103" s="18">
        <v>130.19999999999999</v>
      </c>
      <c r="H103" s="18" t="s">
        <v>48</v>
      </c>
      <c r="I103" s="18">
        <v>1</v>
      </c>
      <c r="J103" s="18">
        <v>8</v>
      </c>
      <c r="K103" s="18">
        <v>10</v>
      </c>
      <c r="L103" s="18" t="s">
        <v>27</v>
      </c>
      <c r="M103" s="18"/>
    </row>
    <row r="104" spans="1:13">
      <c r="A104" s="18" t="s">
        <v>231</v>
      </c>
      <c r="B104" s="18" t="s">
        <v>232</v>
      </c>
      <c r="C104" s="18">
        <v>9</v>
      </c>
      <c r="D104" s="18" t="s">
        <v>15</v>
      </c>
      <c r="E104" s="18" t="s">
        <v>16</v>
      </c>
      <c r="F104" s="18">
        <v>17.5</v>
      </c>
      <c r="G104" s="18">
        <v>97</v>
      </c>
      <c r="H104" s="18" t="s">
        <v>17</v>
      </c>
      <c r="I104" s="18">
        <v>5</v>
      </c>
      <c r="J104" s="18">
        <v>10</v>
      </c>
      <c r="K104" s="18">
        <v>9</v>
      </c>
      <c r="L104" s="18" t="s">
        <v>27</v>
      </c>
      <c r="M104" s="18" t="s">
        <v>22</v>
      </c>
    </row>
    <row r="105" spans="1:13">
      <c r="A105" s="18" t="s">
        <v>233</v>
      </c>
      <c r="B105" s="18" t="s">
        <v>234</v>
      </c>
      <c r="C105" s="18">
        <v>5</v>
      </c>
      <c r="D105" s="18" t="s">
        <v>25</v>
      </c>
      <c r="E105" s="18" t="s">
        <v>21</v>
      </c>
      <c r="F105" s="18">
        <v>27.5</v>
      </c>
      <c r="G105" s="18">
        <v>100</v>
      </c>
      <c r="H105" s="18" t="s">
        <v>17</v>
      </c>
      <c r="I105" s="18">
        <v>2</v>
      </c>
      <c r="J105" s="18">
        <v>5</v>
      </c>
      <c r="K105" s="18">
        <v>4</v>
      </c>
      <c r="L105" s="18"/>
      <c r="M105" s="18"/>
    </row>
    <row r="106" spans="1:13">
      <c r="A106" s="18" t="s">
        <v>235</v>
      </c>
      <c r="B106" s="18" t="s">
        <v>236</v>
      </c>
      <c r="C106" s="18">
        <v>9</v>
      </c>
      <c r="D106" s="18" t="s">
        <v>25</v>
      </c>
      <c r="E106" s="18" t="s">
        <v>16</v>
      </c>
      <c r="F106" s="18">
        <v>26.3</v>
      </c>
      <c r="G106" s="18"/>
      <c r="H106" s="18" t="s">
        <v>43</v>
      </c>
      <c r="I106" s="18">
        <v>10</v>
      </c>
      <c r="J106" s="18">
        <v>8</v>
      </c>
      <c r="K106" s="18">
        <v>1</v>
      </c>
      <c r="L106" s="18"/>
      <c r="M106" s="18"/>
    </row>
    <row r="107" spans="1:13">
      <c r="A107" s="18" t="s">
        <v>237</v>
      </c>
      <c r="B107" s="18" t="s">
        <v>238</v>
      </c>
      <c r="C107" s="18">
        <v>4</v>
      </c>
      <c r="D107" s="18" t="s">
        <v>25</v>
      </c>
      <c r="E107" s="18" t="s">
        <v>37</v>
      </c>
      <c r="F107" s="18">
        <v>13.8</v>
      </c>
      <c r="G107" s="18">
        <v>140</v>
      </c>
      <c r="H107" s="18" t="s">
        <v>17</v>
      </c>
      <c r="I107" s="18">
        <v>4</v>
      </c>
      <c r="J107" s="18">
        <v>1</v>
      </c>
      <c r="K107" s="18">
        <v>8</v>
      </c>
      <c r="L107" s="18"/>
      <c r="M107" s="18"/>
    </row>
    <row r="108" spans="1:13">
      <c r="A108" s="18" t="s">
        <v>239</v>
      </c>
      <c r="B108" s="18" t="s">
        <v>240</v>
      </c>
      <c r="C108" s="18">
        <v>10</v>
      </c>
      <c r="D108" s="18" t="s">
        <v>25</v>
      </c>
      <c r="E108" s="18" t="s">
        <v>40</v>
      </c>
      <c r="F108" s="18">
        <v>13.2</v>
      </c>
      <c r="G108" s="18">
        <v>129.9</v>
      </c>
      <c r="H108" s="18" t="s">
        <v>43</v>
      </c>
      <c r="I108" s="18">
        <v>2</v>
      </c>
      <c r="J108" s="18">
        <v>7</v>
      </c>
      <c r="K108" s="18">
        <v>0</v>
      </c>
      <c r="L108" s="18" t="s">
        <v>18</v>
      </c>
      <c r="M108" s="18" t="s">
        <v>22</v>
      </c>
    </row>
    <row r="109" spans="1:13">
      <c r="A109" s="18" t="s">
        <v>241</v>
      </c>
      <c r="B109" s="18" t="s">
        <v>242</v>
      </c>
      <c r="C109" s="18">
        <v>5</v>
      </c>
      <c r="D109" s="18" t="s">
        <v>25</v>
      </c>
      <c r="E109" s="18" t="s">
        <v>40</v>
      </c>
      <c r="F109" s="18">
        <v>20.7</v>
      </c>
      <c r="G109" s="18">
        <v>98.6</v>
      </c>
      <c r="H109" s="18" t="s">
        <v>43</v>
      </c>
      <c r="I109" s="18">
        <v>7</v>
      </c>
      <c r="J109" s="18">
        <v>3</v>
      </c>
      <c r="K109" s="18">
        <v>5</v>
      </c>
      <c r="L109" s="18"/>
      <c r="M109" s="18"/>
    </row>
    <row r="110" spans="1:13">
      <c r="A110" s="18" t="s">
        <v>243</v>
      </c>
      <c r="B110" s="18" t="s">
        <v>244</v>
      </c>
      <c r="C110" s="18">
        <v>9</v>
      </c>
      <c r="D110" s="18" t="s">
        <v>25</v>
      </c>
      <c r="E110" s="18" t="s">
        <v>40</v>
      </c>
      <c r="F110" s="18">
        <v>26.3</v>
      </c>
      <c r="G110" s="18">
        <v>128.1</v>
      </c>
      <c r="H110" s="18" t="s">
        <v>17</v>
      </c>
      <c r="I110" s="18">
        <v>4</v>
      </c>
      <c r="J110" s="18">
        <v>0</v>
      </c>
      <c r="K110" s="18">
        <v>10</v>
      </c>
      <c r="L110" s="18" t="s">
        <v>18</v>
      </c>
      <c r="M110" s="18" t="s">
        <v>22</v>
      </c>
    </row>
    <row r="111" spans="1:13">
      <c r="A111" s="18" t="s">
        <v>245</v>
      </c>
      <c r="B111" s="18" t="s">
        <v>246</v>
      </c>
      <c r="C111" s="18">
        <v>2</v>
      </c>
      <c r="D111" s="18" t="s">
        <v>25</v>
      </c>
      <c r="E111" s="18" t="s">
        <v>26</v>
      </c>
      <c r="F111" s="18">
        <v>25.3</v>
      </c>
      <c r="G111" s="18">
        <v>96.4</v>
      </c>
      <c r="H111" s="18" t="s">
        <v>48</v>
      </c>
      <c r="I111" s="18">
        <v>2</v>
      </c>
      <c r="J111" s="18">
        <v>6</v>
      </c>
      <c r="K111" s="18">
        <v>1</v>
      </c>
      <c r="L111" s="18" t="s">
        <v>27</v>
      </c>
      <c r="M111" s="18"/>
    </row>
    <row r="112" spans="1:13">
      <c r="A112" s="18" t="s">
        <v>247</v>
      </c>
      <c r="B112" s="18" t="s">
        <v>248</v>
      </c>
      <c r="C112" s="18">
        <v>7</v>
      </c>
      <c r="D112" s="18" t="s">
        <v>25</v>
      </c>
      <c r="E112" s="18" t="s">
        <v>40</v>
      </c>
      <c r="F112" s="18">
        <v>17.7</v>
      </c>
      <c r="G112" s="18">
        <v>84.9</v>
      </c>
      <c r="H112" s="18" t="s">
        <v>17</v>
      </c>
      <c r="I112" s="18">
        <v>5</v>
      </c>
      <c r="J112" s="18">
        <v>1</v>
      </c>
      <c r="K112" s="18">
        <v>10</v>
      </c>
      <c r="L112" s="18" t="s">
        <v>18</v>
      </c>
      <c r="M112" s="18" t="s">
        <v>32</v>
      </c>
    </row>
    <row r="113" spans="1:13">
      <c r="A113" s="18" t="s">
        <v>249</v>
      </c>
      <c r="B113" s="18" t="s">
        <v>250</v>
      </c>
      <c r="C113" s="18">
        <v>3</v>
      </c>
      <c r="D113" s="18" t="s">
        <v>25</v>
      </c>
      <c r="E113" s="18" t="s">
        <v>37</v>
      </c>
      <c r="F113" s="18">
        <v>22.3</v>
      </c>
      <c r="G113" s="18">
        <v>134.4</v>
      </c>
      <c r="H113" s="18" t="s">
        <v>17</v>
      </c>
      <c r="I113" s="18">
        <v>3</v>
      </c>
      <c r="J113" s="18">
        <v>2</v>
      </c>
      <c r="K113" s="18">
        <v>8</v>
      </c>
      <c r="L113" s="18"/>
      <c r="M113" s="18"/>
    </row>
    <row r="114" spans="1:13">
      <c r="A114" s="18" t="s">
        <v>251</v>
      </c>
      <c r="B114" s="18" t="s">
        <v>252</v>
      </c>
      <c r="C114" s="18">
        <v>1</v>
      </c>
      <c r="D114" s="18" t="s">
        <v>15</v>
      </c>
      <c r="E114" s="18" t="s">
        <v>37</v>
      </c>
      <c r="F114" s="18">
        <v>22.8</v>
      </c>
      <c r="G114" s="18">
        <v>117.4</v>
      </c>
      <c r="H114" s="18"/>
      <c r="I114" s="18">
        <v>7</v>
      </c>
      <c r="J114" s="18">
        <v>9</v>
      </c>
      <c r="K114" s="18">
        <v>8</v>
      </c>
      <c r="L114" s="18" t="s">
        <v>27</v>
      </c>
      <c r="M114" s="18" t="s">
        <v>32</v>
      </c>
    </row>
    <row r="115" spans="1:13">
      <c r="A115" s="18" t="s">
        <v>253</v>
      </c>
      <c r="B115" s="18" t="s">
        <v>254</v>
      </c>
      <c r="C115" s="18">
        <v>6</v>
      </c>
      <c r="D115" s="18" t="s">
        <v>15</v>
      </c>
      <c r="E115" s="18" t="s">
        <v>21</v>
      </c>
      <c r="F115" s="18">
        <v>18.3</v>
      </c>
      <c r="G115" s="18">
        <v>119.9</v>
      </c>
      <c r="H115" s="18" t="s">
        <v>17</v>
      </c>
      <c r="I115" s="18">
        <v>5</v>
      </c>
      <c r="J115" s="18">
        <v>1</v>
      </c>
      <c r="K115" s="18">
        <v>8</v>
      </c>
      <c r="L115" s="18"/>
      <c r="M115" s="18"/>
    </row>
    <row r="116" spans="1:13">
      <c r="A116" s="18" t="s">
        <v>255</v>
      </c>
      <c r="B116" s="18" t="s">
        <v>256</v>
      </c>
      <c r="C116" s="18">
        <v>6</v>
      </c>
      <c r="D116" s="18" t="s">
        <v>25</v>
      </c>
      <c r="E116" s="18" t="s">
        <v>26</v>
      </c>
      <c r="F116" s="18">
        <v>17.100000000000001</v>
      </c>
      <c r="G116" s="18">
        <v>84.1</v>
      </c>
      <c r="H116" s="18" t="s">
        <v>17</v>
      </c>
      <c r="I116" s="18">
        <v>10</v>
      </c>
      <c r="J116" s="18">
        <v>10</v>
      </c>
      <c r="K116" s="18">
        <v>1</v>
      </c>
      <c r="L116" s="18"/>
      <c r="M116" s="18" t="s">
        <v>22</v>
      </c>
    </row>
    <row r="117" spans="1:13">
      <c r="A117" s="18" t="s">
        <v>257</v>
      </c>
      <c r="B117" s="18" t="s">
        <v>258</v>
      </c>
      <c r="C117" s="18">
        <v>3</v>
      </c>
      <c r="D117" s="18" t="s">
        <v>25</v>
      </c>
      <c r="E117" s="18" t="s">
        <v>37</v>
      </c>
      <c r="F117" s="18">
        <v>22.6</v>
      </c>
      <c r="G117" s="18">
        <v>128.69999999999999</v>
      </c>
      <c r="H117" s="18" t="s">
        <v>17</v>
      </c>
      <c r="I117" s="18">
        <v>7</v>
      </c>
      <c r="J117" s="18">
        <v>0</v>
      </c>
      <c r="K117" s="18">
        <v>4</v>
      </c>
      <c r="L117" s="18" t="s">
        <v>27</v>
      </c>
      <c r="M117" s="18"/>
    </row>
    <row r="118" spans="1:13">
      <c r="A118" s="18" t="s">
        <v>259</v>
      </c>
      <c r="B118" s="18" t="s">
        <v>260</v>
      </c>
      <c r="C118" s="18">
        <v>5</v>
      </c>
      <c r="D118" s="18" t="s">
        <v>25</v>
      </c>
      <c r="E118" s="18" t="s">
        <v>21</v>
      </c>
      <c r="F118" s="18">
        <v>19.5</v>
      </c>
      <c r="G118" s="18">
        <v>82.2</v>
      </c>
      <c r="H118" s="18" t="s">
        <v>43</v>
      </c>
      <c r="I118" s="18">
        <v>4</v>
      </c>
      <c r="J118" s="18">
        <v>5</v>
      </c>
      <c r="K118" s="18">
        <v>0</v>
      </c>
      <c r="L118" s="18"/>
      <c r="M118" s="18" t="s">
        <v>22</v>
      </c>
    </row>
    <row r="119" spans="1:13">
      <c r="A119" s="18" t="s">
        <v>261</v>
      </c>
      <c r="B119" s="18" t="s">
        <v>262</v>
      </c>
      <c r="C119" s="18">
        <v>7</v>
      </c>
      <c r="D119" s="18" t="s">
        <v>25</v>
      </c>
      <c r="E119" s="18" t="s">
        <v>37</v>
      </c>
      <c r="F119" s="18">
        <v>16.8</v>
      </c>
      <c r="G119" s="18">
        <v>91.2</v>
      </c>
      <c r="H119" s="18" t="s">
        <v>43</v>
      </c>
      <c r="I119" s="18">
        <v>5</v>
      </c>
      <c r="J119" s="18">
        <v>8</v>
      </c>
      <c r="K119" s="18">
        <v>4</v>
      </c>
      <c r="L119" s="18" t="s">
        <v>27</v>
      </c>
      <c r="M119" s="18"/>
    </row>
    <row r="120" spans="1:13">
      <c r="A120" s="18" t="s">
        <v>263</v>
      </c>
      <c r="B120" s="18" t="s">
        <v>264</v>
      </c>
      <c r="C120" s="18">
        <v>9</v>
      </c>
      <c r="D120" s="18" t="s">
        <v>25</v>
      </c>
      <c r="E120" s="18" t="s">
        <v>16</v>
      </c>
      <c r="F120" s="18">
        <v>12.1</v>
      </c>
      <c r="G120" s="18"/>
      <c r="H120" s="18" t="s">
        <v>17</v>
      </c>
      <c r="I120" s="18">
        <v>7</v>
      </c>
      <c r="J120" s="18">
        <v>9</v>
      </c>
      <c r="K120" s="18">
        <v>6</v>
      </c>
      <c r="L120" s="18" t="s">
        <v>27</v>
      </c>
      <c r="M120" s="18"/>
    </row>
    <row r="121" spans="1:13">
      <c r="A121" s="18" t="s">
        <v>265</v>
      </c>
      <c r="B121" s="18" t="s">
        <v>266</v>
      </c>
      <c r="C121" s="18">
        <v>6</v>
      </c>
      <c r="D121" s="18" t="s">
        <v>25</v>
      </c>
      <c r="E121" s="18" t="s">
        <v>16</v>
      </c>
      <c r="F121" s="18">
        <v>22.8</v>
      </c>
      <c r="G121" s="18">
        <v>127.5</v>
      </c>
      <c r="H121" s="18" t="s">
        <v>17</v>
      </c>
      <c r="I121" s="18">
        <v>10</v>
      </c>
      <c r="J121" s="18">
        <v>10</v>
      </c>
      <c r="K121" s="18">
        <v>6</v>
      </c>
      <c r="L121" s="18" t="s">
        <v>18</v>
      </c>
      <c r="M121" s="18" t="s">
        <v>32</v>
      </c>
    </row>
    <row r="122" spans="1:13">
      <c r="A122" s="18" t="s">
        <v>267</v>
      </c>
      <c r="B122" s="18" t="s">
        <v>268</v>
      </c>
      <c r="C122" s="18">
        <v>8</v>
      </c>
      <c r="D122" s="18" t="s">
        <v>15</v>
      </c>
      <c r="E122" s="18" t="s">
        <v>40</v>
      </c>
      <c r="F122" s="18">
        <v>11.3</v>
      </c>
      <c r="G122" s="18">
        <v>126.7</v>
      </c>
      <c r="H122" s="18" t="s">
        <v>17</v>
      </c>
      <c r="I122" s="18">
        <v>6</v>
      </c>
      <c r="J122" s="18">
        <v>9</v>
      </c>
      <c r="K122" s="18">
        <v>0</v>
      </c>
      <c r="L122" s="18"/>
      <c r="M122" s="18" t="s">
        <v>32</v>
      </c>
    </row>
    <row r="123" spans="1:13">
      <c r="A123" s="18" t="s">
        <v>269</v>
      </c>
      <c r="B123" s="18" t="s">
        <v>270</v>
      </c>
      <c r="C123" s="18">
        <v>2</v>
      </c>
      <c r="D123" s="18" t="s">
        <v>15</v>
      </c>
      <c r="E123" s="18" t="s">
        <v>21</v>
      </c>
      <c r="F123" s="18">
        <v>17.3</v>
      </c>
      <c r="G123" s="18">
        <v>98.9</v>
      </c>
      <c r="H123" s="18" t="s">
        <v>17</v>
      </c>
      <c r="I123" s="18">
        <v>1</v>
      </c>
      <c r="J123" s="18">
        <v>0</v>
      </c>
      <c r="K123" s="18">
        <v>2</v>
      </c>
      <c r="L123" s="18" t="s">
        <v>18</v>
      </c>
      <c r="M123" s="18"/>
    </row>
    <row r="124" spans="1:13">
      <c r="A124" s="18" t="s">
        <v>271</v>
      </c>
      <c r="B124" s="18" t="s">
        <v>272</v>
      </c>
      <c r="C124" s="18">
        <v>8</v>
      </c>
      <c r="D124" s="18" t="s">
        <v>15</v>
      </c>
      <c r="E124" s="18" t="s">
        <v>21</v>
      </c>
      <c r="F124" s="18">
        <v>15.7</v>
      </c>
      <c r="G124" s="18">
        <v>135</v>
      </c>
      <c r="H124" s="18" t="s">
        <v>17</v>
      </c>
      <c r="I124" s="18">
        <v>1</v>
      </c>
      <c r="J124" s="18">
        <v>2</v>
      </c>
      <c r="K124" s="18">
        <v>1</v>
      </c>
      <c r="L124" s="18" t="s">
        <v>18</v>
      </c>
      <c r="M124" s="18" t="s">
        <v>32</v>
      </c>
    </row>
    <row r="125" spans="1:13">
      <c r="A125" s="18" t="s">
        <v>273</v>
      </c>
      <c r="B125" s="18" t="s">
        <v>274</v>
      </c>
      <c r="C125" s="18">
        <v>6</v>
      </c>
      <c r="D125" s="18" t="s">
        <v>25</v>
      </c>
      <c r="E125" s="18" t="s">
        <v>26</v>
      </c>
      <c r="F125" s="18">
        <v>21</v>
      </c>
      <c r="G125" s="18">
        <v>97.4</v>
      </c>
      <c r="H125" s="18" t="s">
        <v>17</v>
      </c>
      <c r="I125" s="18">
        <v>2</v>
      </c>
      <c r="J125" s="18">
        <v>10</v>
      </c>
      <c r="K125" s="18">
        <v>2</v>
      </c>
      <c r="L125" s="18" t="s">
        <v>18</v>
      </c>
      <c r="M125" s="18" t="s">
        <v>32</v>
      </c>
    </row>
    <row r="126" spans="1:13">
      <c r="A126" s="18" t="s">
        <v>275</v>
      </c>
      <c r="B126" s="18" t="s">
        <v>276</v>
      </c>
      <c r="C126" s="18">
        <v>8</v>
      </c>
      <c r="D126" s="18" t="s">
        <v>15</v>
      </c>
      <c r="E126" s="18" t="s">
        <v>16</v>
      </c>
      <c r="F126" s="18">
        <v>21.1</v>
      </c>
      <c r="G126" s="18">
        <v>102.1</v>
      </c>
      <c r="H126" s="18" t="s">
        <v>43</v>
      </c>
      <c r="I126" s="18">
        <v>8</v>
      </c>
      <c r="J126" s="18">
        <v>2</v>
      </c>
      <c r="K126" s="18">
        <v>9</v>
      </c>
      <c r="L126" s="18" t="s">
        <v>27</v>
      </c>
      <c r="M126" s="18"/>
    </row>
    <row r="127" spans="1:13">
      <c r="A127" s="18" t="s">
        <v>277</v>
      </c>
      <c r="B127" s="18" t="s">
        <v>278</v>
      </c>
      <c r="C127" s="18">
        <v>9</v>
      </c>
      <c r="D127" s="18" t="s">
        <v>25</v>
      </c>
      <c r="E127" s="18" t="s">
        <v>37</v>
      </c>
      <c r="F127" s="18">
        <v>26.5</v>
      </c>
      <c r="G127" s="18">
        <v>84.4</v>
      </c>
      <c r="H127" s="18" t="s">
        <v>48</v>
      </c>
      <c r="I127" s="18">
        <v>10</v>
      </c>
      <c r="J127" s="18">
        <v>1</v>
      </c>
      <c r="K127" s="18">
        <v>7</v>
      </c>
      <c r="L127" s="18" t="s">
        <v>18</v>
      </c>
      <c r="M127" s="18" t="s">
        <v>22</v>
      </c>
    </row>
    <row r="128" spans="1:13">
      <c r="A128" s="18" t="s">
        <v>279</v>
      </c>
      <c r="B128" s="18" t="s">
        <v>280</v>
      </c>
      <c r="C128" s="18">
        <v>10</v>
      </c>
      <c r="D128" s="18" t="s">
        <v>15</v>
      </c>
      <c r="E128" s="18" t="s">
        <v>40</v>
      </c>
      <c r="F128" s="18">
        <v>18.7</v>
      </c>
      <c r="G128" s="18">
        <v>134.6</v>
      </c>
      <c r="H128" s="18" t="s">
        <v>17</v>
      </c>
      <c r="I128" s="18">
        <v>1</v>
      </c>
      <c r="J128" s="18">
        <v>8</v>
      </c>
      <c r="K128" s="18">
        <v>2</v>
      </c>
      <c r="L128" s="18" t="s">
        <v>18</v>
      </c>
      <c r="M128" s="18" t="s">
        <v>32</v>
      </c>
    </row>
    <row r="129" spans="1:13">
      <c r="A129" s="18" t="s">
        <v>281</v>
      </c>
      <c r="B129" s="18" t="s">
        <v>282</v>
      </c>
      <c r="C129" s="18">
        <v>9</v>
      </c>
      <c r="D129" s="18" t="s">
        <v>25</v>
      </c>
      <c r="E129" s="18" t="s">
        <v>26</v>
      </c>
      <c r="F129" s="18">
        <v>15</v>
      </c>
      <c r="G129" s="18">
        <v>118.1</v>
      </c>
      <c r="H129" s="18" t="s">
        <v>17</v>
      </c>
      <c r="I129" s="18">
        <v>2</v>
      </c>
      <c r="J129" s="18">
        <v>10</v>
      </c>
      <c r="K129" s="18">
        <v>4</v>
      </c>
      <c r="L129" s="18"/>
      <c r="M129" s="18"/>
    </row>
    <row r="130" spans="1:13">
      <c r="A130" s="18" t="s">
        <v>283</v>
      </c>
      <c r="B130" s="18" t="s">
        <v>284</v>
      </c>
      <c r="C130" s="18">
        <v>3</v>
      </c>
      <c r="D130" s="18" t="s">
        <v>15</v>
      </c>
      <c r="E130" s="18" t="s">
        <v>21</v>
      </c>
      <c r="F130" s="18">
        <v>24.4</v>
      </c>
      <c r="G130" s="18">
        <v>116.3</v>
      </c>
      <c r="H130" s="18" t="s">
        <v>43</v>
      </c>
      <c r="I130" s="18">
        <v>9</v>
      </c>
      <c r="J130" s="18">
        <v>0</v>
      </c>
      <c r="K130" s="18">
        <v>0</v>
      </c>
      <c r="L130" s="18" t="s">
        <v>27</v>
      </c>
      <c r="M130" s="18"/>
    </row>
    <row r="131" spans="1:13">
      <c r="A131" s="18" t="s">
        <v>285</v>
      </c>
      <c r="B131" s="18" t="s">
        <v>286</v>
      </c>
      <c r="C131" s="18">
        <v>4</v>
      </c>
      <c r="D131" s="18" t="s">
        <v>25</v>
      </c>
      <c r="E131" s="18" t="s">
        <v>21</v>
      </c>
      <c r="F131" s="18">
        <v>22.8</v>
      </c>
      <c r="G131" s="18">
        <v>109.9</v>
      </c>
      <c r="H131" s="18" t="s">
        <v>43</v>
      </c>
      <c r="I131" s="18">
        <v>4</v>
      </c>
      <c r="J131" s="18">
        <v>10</v>
      </c>
      <c r="K131" s="18">
        <v>4</v>
      </c>
      <c r="L131" s="18" t="s">
        <v>18</v>
      </c>
      <c r="M131" s="18" t="s">
        <v>32</v>
      </c>
    </row>
    <row r="132" spans="1:13">
      <c r="A132" s="18" t="s">
        <v>287</v>
      </c>
      <c r="B132" s="18" t="s">
        <v>288</v>
      </c>
      <c r="C132" s="18">
        <v>2</v>
      </c>
      <c r="D132" s="18" t="s">
        <v>15</v>
      </c>
      <c r="E132" s="18" t="s">
        <v>40</v>
      </c>
      <c r="F132" s="18">
        <v>18.8</v>
      </c>
      <c r="G132" s="18">
        <v>109.1</v>
      </c>
      <c r="H132" s="18" t="s">
        <v>17</v>
      </c>
      <c r="I132" s="18">
        <v>9</v>
      </c>
      <c r="J132" s="18">
        <v>2</v>
      </c>
      <c r="K132" s="18">
        <v>5</v>
      </c>
      <c r="L132" s="18"/>
      <c r="M132" s="18" t="s">
        <v>22</v>
      </c>
    </row>
    <row r="133" spans="1:13">
      <c r="A133" s="18" t="s">
        <v>289</v>
      </c>
      <c r="B133" s="18" t="s">
        <v>290</v>
      </c>
      <c r="C133" s="18">
        <v>3</v>
      </c>
      <c r="D133" s="18" t="s">
        <v>25</v>
      </c>
      <c r="E133" s="18" t="s">
        <v>21</v>
      </c>
      <c r="F133" s="18">
        <v>21.2</v>
      </c>
      <c r="G133" s="18">
        <v>99.1</v>
      </c>
      <c r="H133" s="18" t="s">
        <v>17</v>
      </c>
      <c r="I133" s="18">
        <v>4</v>
      </c>
      <c r="J133" s="18">
        <v>7</v>
      </c>
      <c r="K133" s="18">
        <v>3</v>
      </c>
      <c r="L133" s="18" t="s">
        <v>27</v>
      </c>
      <c r="M133" s="18"/>
    </row>
    <row r="134" spans="1:13">
      <c r="A134" s="18" t="s">
        <v>291</v>
      </c>
      <c r="B134" s="18" t="s">
        <v>292</v>
      </c>
      <c r="C134" s="18">
        <v>7</v>
      </c>
      <c r="D134" s="18" t="s">
        <v>15</v>
      </c>
      <c r="E134" s="18" t="s">
        <v>40</v>
      </c>
      <c r="F134" s="18">
        <v>26.3</v>
      </c>
      <c r="G134" s="18">
        <v>136</v>
      </c>
      <c r="H134" s="18"/>
      <c r="I134" s="18">
        <v>3</v>
      </c>
      <c r="J134" s="18">
        <v>2</v>
      </c>
      <c r="K134" s="18">
        <v>7</v>
      </c>
      <c r="L134" s="18"/>
      <c r="M134" s="18"/>
    </row>
    <row r="135" spans="1:13">
      <c r="A135" s="18" t="s">
        <v>293</v>
      </c>
      <c r="B135" s="18" t="s">
        <v>294</v>
      </c>
      <c r="C135" s="18">
        <v>7</v>
      </c>
      <c r="D135" s="18" t="s">
        <v>25</v>
      </c>
      <c r="E135" s="18" t="s">
        <v>40</v>
      </c>
      <c r="F135" s="18">
        <v>14.3</v>
      </c>
      <c r="G135" s="18"/>
      <c r="H135" s="18" t="s">
        <v>17</v>
      </c>
      <c r="I135" s="18">
        <v>7</v>
      </c>
      <c r="J135" s="18">
        <v>9</v>
      </c>
      <c r="K135" s="18">
        <v>10</v>
      </c>
      <c r="L135" s="18"/>
      <c r="M135" s="18"/>
    </row>
    <row r="136" spans="1:13">
      <c r="A136" s="18" t="s">
        <v>295</v>
      </c>
      <c r="B136" s="18" t="s">
        <v>296</v>
      </c>
      <c r="C136" s="18">
        <v>3</v>
      </c>
      <c r="D136" s="18" t="s">
        <v>25</v>
      </c>
      <c r="E136" s="18" t="s">
        <v>16</v>
      </c>
      <c r="F136" s="18">
        <v>25.3</v>
      </c>
      <c r="G136" s="18">
        <v>102</v>
      </c>
      <c r="H136" s="18" t="s">
        <v>17</v>
      </c>
      <c r="I136" s="18">
        <v>9</v>
      </c>
      <c r="J136" s="18">
        <v>8</v>
      </c>
      <c r="K136" s="18">
        <v>3</v>
      </c>
      <c r="L136" s="18" t="s">
        <v>18</v>
      </c>
      <c r="M136" s="18" t="s">
        <v>22</v>
      </c>
    </row>
    <row r="137" spans="1:13">
      <c r="A137" s="18" t="s">
        <v>297</v>
      </c>
      <c r="B137" s="18" t="s">
        <v>298</v>
      </c>
      <c r="C137" s="18">
        <v>5</v>
      </c>
      <c r="D137" s="18" t="s">
        <v>15</v>
      </c>
      <c r="E137" s="18" t="s">
        <v>40</v>
      </c>
      <c r="F137" s="18">
        <v>29.5</v>
      </c>
      <c r="G137" s="18">
        <v>103.6</v>
      </c>
      <c r="H137" s="18"/>
      <c r="I137" s="18">
        <v>5</v>
      </c>
      <c r="J137" s="18">
        <v>8</v>
      </c>
      <c r="K137" s="18">
        <v>5</v>
      </c>
      <c r="L137" s="18" t="s">
        <v>27</v>
      </c>
      <c r="M137" s="18" t="s">
        <v>32</v>
      </c>
    </row>
    <row r="138" spans="1:13">
      <c r="A138" s="18" t="s">
        <v>299</v>
      </c>
      <c r="B138" s="18" t="s">
        <v>300</v>
      </c>
      <c r="C138" s="18">
        <v>1</v>
      </c>
      <c r="D138" s="18" t="s">
        <v>15</v>
      </c>
      <c r="E138" s="18" t="s">
        <v>16</v>
      </c>
      <c r="F138" s="18">
        <v>26.1</v>
      </c>
      <c r="G138" s="18">
        <v>111.2</v>
      </c>
      <c r="H138" s="18" t="s">
        <v>17</v>
      </c>
      <c r="I138" s="18">
        <v>8</v>
      </c>
      <c r="J138" s="18">
        <v>2</v>
      </c>
      <c r="K138" s="18">
        <v>5</v>
      </c>
      <c r="L138" s="18"/>
      <c r="M138" s="18" t="s">
        <v>22</v>
      </c>
    </row>
    <row r="139" spans="1:13">
      <c r="A139" s="18" t="s">
        <v>301</v>
      </c>
      <c r="B139" s="18" t="s">
        <v>302</v>
      </c>
      <c r="C139" s="18">
        <v>5</v>
      </c>
      <c r="D139" s="18" t="s">
        <v>25</v>
      </c>
      <c r="E139" s="18" t="s">
        <v>21</v>
      </c>
      <c r="F139" s="18">
        <v>26.6</v>
      </c>
      <c r="G139" s="18">
        <v>111.9</v>
      </c>
      <c r="H139" s="18" t="s">
        <v>43</v>
      </c>
      <c r="I139" s="18">
        <v>4</v>
      </c>
      <c r="J139" s="18">
        <v>7</v>
      </c>
      <c r="K139" s="18">
        <v>0</v>
      </c>
      <c r="L139" s="18" t="s">
        <v>18</v>
      </c>
      <c r="M139" s="18" t="s">
        <v>22</v>
      </c>
    </row>
    <row r="140" spans="1:13">
      <c r="A140" s="18" t="s">
        <v>303</v>
      </c>
      <c r="B140" s="18" t="s">
        <v>304</v>
      </c>
      <c r="C140" s="18">
        <v>1</v>
      </c>
      <c r="D140" s="18" t="s">
        <v>25</v>
      </c>
      <c r="E140" s="18" t="s">
        <v>16</v>
      </c>
      <c r="F140" s="18">
        <v>29.3</v>
      </c>
      <c r="G140" s="18">
        <v>127</v>
      </c>
      <c r="H140" s="18" t="s">
        <v>43</v>
      </c>
      <c r="I140" s="18">
        <v>9</v>
      </c>
      <c r="J140" s="18">
        <v>3</v>
      </c>
      <c r="K140" s="18">
        <v>0</v>
      </c>
      <c r="L140" s="18"/>
      <c r="M140" s="18"/>
    </row>
    <row r="141" spans="1:13">
      <c r="A141" s="18" t="s">
        <v>305</v>
      </c>
      <c r="B141" s="18" t="s">
        <v>306</v>
      </c>
      <c r="C141" s="18">
        <v>7</v>
      </c>
      <c r="D141" s="18" t="s">
        <v>15</v>
      </c>
      <c r="E141" s="18" t="s">
        <v>40</v>
      </c>
      <c r="F141" s="18">
        <v>10.6</v>
      </c>
      <c r="G141" s="18">
        <v>136.9</v>
      </c>
      <c r="H141" s="18" t="s">
        <v>17</v>
      </c>
      <c r="I141" s="18">
        <v>0</v>
      </c>
      <c r="J141" s="18">
        <v>7</v>
      </c>
      <c r="K141" s="18">
        <v>5</v>
      </c>
      <c r="L141" s="18" t="s">
        <v>18</v>
      </c>
      <c r="M141" s="18" t="s">
        <v>32</v>
      </c>
    </row>
    <row r="142" spans="1:13">
      <c r="A142" s="18" t="s">
        <v>307</v>
      </c>
      <c r="B142" s="18" t="s">
        <v>308</v>
      </c>
      <c r="C142" s="18">
        <v>10</v>
      </c>
      <c r="D142" s="18" t="s">
        <v>25</v>
      </c>
      <c r="E142" s="18" t="s">
        <v>26</v>
      </c>
      <c r="F142" s="18">
        <v>24.1</v>
      </c>
      <c r="G142" s="18">
        <v>111.1</v>
      </c>
      <c r="H142" s="18" t="s">
        <v>17</v>
      </c>
      <c r="I142" s="18">
        <v>10</v>
      </c>
      <c r="J142" s="18">
        <v>7</v>
      </c>
      <c r="K142" s="18">
        <v>8</v>
      </c>
      <c r="L142" s="18" t="s">
        <v>18</v>
      </c>
      <c r="M142" s="18" t="s">
        <v>22</v>
      </c>
    </row>
    <row r="143" spans="1:13">
      <c r="A143" s="18" t="s">
        <v>309</v>
      </c>
      <c r="B143" s="18" t="s">
        <v>310</v>
      </c>
      <c r="C143" s="18">
        <v>9</v>
      </c>
      <c r="D143" s="18" t="s">
        <v>25</v>
      </c>
      <c r="E143" s="18" t="s">
        <v>16</v>
      </c>
      <c r="F143" s="18">
        <v>22.2</v>
      </c>
      <c r="G143" s="18">
        <v>91.5</v>
      </c>
      <c r="H143" s="18" t="s">
        <v>17</v>
      </c>
      <c r="I143" s="18">
        <v>8</v>
      </c>
      <c r="J143" s="18">
        <v>4</v>
      </c>
      <c r="K143" s="18">
        <v>3</v>
      </c>
      <c r="L143" s="18" t="s">
        <v>18</v>
      </c>
      <c r="M143" s="18" t="s">
        <v>22</v>
      </c>
    </row>
    <row r="144" spans="1:13">
      <c r="A144" s="18" t="s">
        <v>311</v>
      </c>
      <c r="B144" s="18" t="s">
        <v>312</v>
      </c>
      <c r="C144" s="18">
        <v>8</v>
      </c>
      <c r="D144" s="18" t="s">
        <v>25</v>
      </c>
      <c r="E144" s="18" t="s">
        <v>21</v>
      </c>
      <c r="F144" s="18">
        <v>28.7</v>
      </c>
      <c r="G144" s="18">
        <v>127.7</v>
      </c>
      <c r="H144" s="18" t="s">
        <v>17</v>
      </c>
      <c r="I144" s="18">
        <v>1</v>
      </c>
      <c r="J144" s="18">
        <v>9</v>
      </c>
      <c r="K144" s="18">
        <v>10</v>
      </c>
      <c r="L144" s="18"/>
      <c r="M144" s="18"/>
    </row>
    <row r="145" spans="1:13">
      <c r="A145" s="18" t="s">
        <v>313</v>
      </c>
      <c r="B145" s="18" t="s">
        <v>314</v>
      </c>
      <c r="C145" s="18">
        <v>3</v>
      </c>
      <c r="D145" s="18" t="s">
        <v>25</v>
      </c>
      <c r="E145" s="18" t="s">
        <v>26</v>
      </c>
      <c r="F145" s="18">
        <v>15.8</v>
      </c>
      <c r="G145" s="18">
        <v>122.8</v>
      </c>
      <c r="H145" s="18" t="s">
        <v>17</v>
      </c>
      <c r="I145" s="18">
        <v>7</v>
      </c>
      <c r="J145" s="18">
        <v>10</v>
      </c>
      <c r="K145" s="18">
        <v>4</v>
      </c>
      <c r="L145" s="18"/>
      <c r="M145" s="18"/>
    </row>
    <row r="146" spans="1:13">
      <c r="A146" s="18" t="s">
        <v>315</v>
      </c>
      <c r="B146" s="18" t="s">
        <v>316</v>
      </c>
      <c r="C146" s="18">
        <v>9</v>
      </c>
      <c r="D146" s="18" t="s">
        <v>25</v>
      </c>
      <c r="E146" s="18" t="s">
        <v>40</v>
      </c>
      <c r="F146" s="18">
        <v>12.2</v>
      </c>
      <c r="G146" s="18">
        <v>124.5</v>
      </c>
      <c r="H146" s="18" t="s">
        <v>17</v>
      </c>
      <c r="I146" s="18">
        <v>0</v>
      </c>
      <c r="J146" s="18">
        <v>10</v>
      </c>
      <c r="K146" s="18">
        <v>8</v>
      </c>
      <c r="L146" s="18" t="s">
        <v>27</v>
      </c>
      <c r="M146" s="18" t="s">
        <v>32</v>
      </c>
    </row>
    <row r="147" spans="1:13">
      <c r="A147" s="18" t="s">
        <v>317</v>
      </c>
      <c r="B147" s="18" t="s">
        <v>318</v>
      </c>
      <c r="C147" s="18">
        <v>2</v>
      </c>
      <c r="D147" s="18" t="s">
        <v>15</v>
      </c>
      <c r="E147" s="18" t="s">
        <v>26</v>
      </c>
      <c r="F147" s="18">
        <v>29.3</v>
      </c>
      <c r="G147" s="18">
        <v>138.69999999999999</v>
      </c>
      <c r="H147" s="18" t="s">
        <v>17</v>
      </c>
      <c r="I147" s="18">
        <v>10</v>
      </c>
      <c r="J147" s="18">
        <v>7</v>
      </c>
      <c r="K147" s="18">
        <v>7</v>
      </c>
      <c r="L147" s="18"/>
      <c r="M147" s="18" t="s">
        <v>32</v>
      </c>
    </row>
    <row r="148" spans="1:13">
      <c r="A148" s="18" t="s">
        <v>319</v>
      </c>
      <c r="B148" s="18" t="s">
        <v>320</v>
      </c>
      <c r="C148" s="18">
        <v>1</v>
      </c>
      <c r="D148" s="18" t="s">
        <v>15</v>
      </c>
      <c r="E148" s="18" t="s">
        <v>21</v>
      </c>
      <c r="F148" s="18">
        <v>14.6</v>
      </c>
      <c r="G148" s="18">
        <v>124.3</v>
      </c>
      <c r="H148" s="18" t="s">
        <v>43</v>
      </c>
      <c r="I148" s="18">
        <v>0</v>
      </c>
      <c r="J148" s="18">
        <v>2</v>
      </c>
      <c r="K148" s="18">
        <v>6</v>
      </c>
      <c r="L148" s="18" t="s">
        <v>27</v>
      </c>
      <c r="M148" s="18"/>
    </row>
    <row r="149" spans="1:13">
      <c r="A149" s="18" t="s">
        <v>321</v>
      </c>
      <c r="B149" s="18" t="s">
        <v>322</v>
      </c>
      <c r="C149" s="18">
        <v>5</v>
      </c>
      <c r="D149" s="18" t="s">
        <v>15</v>
      </c>
      <c r="E149" s="18" t="s">
        <v>26</v>
      </c>
      <c r="F149" s="18">
        <v>16</v>
      </c>
      <c r="G149" s="18">
        <v>116.2</v>
      </c>
      <c r="H149" s="18" t="s">
        <v>48</v>
      </c>
      <c r="I149" s="18">
        <v>5</v>
      </c>
      <c r="J149" s="18">
        <v>4</v>
      </c>
      <c r="K149" s="18">
        <v>7</v>
      </c>
      <c r="L149" s="18"/>
      <c r="M149" s="18"/>
    </row>
    <row r="150" spans="1:13">
      <c r="A150" s="18" t="s">
        <v>323</v>
      </c>
      <c r="B150" s="18" t="s">
        <v>324</v>
      </c>
      <c r="C150" s="18">
        <v>5</v>
      </c>
      <c r="D150" s="18" t="s">
        <v>15</v>
      </c>
      <c r="E150" s="18" t="s">
        <v>26</v>
      </c>
      <c r="F150" s="18">
        <v>16.600000000000001</v>
      </c>
      <c r="G150" s="18">
        <v>123.9</v>
      </c>
      <c r="H150" s="18" t="s">
        <v>43</v>
      </c>
      <c r="I150" s="18">
        <v>2</v>
      </c>
      <c r="J150" s="18">
        <v>0</v>
      </c>
      <c r="K150" s="18">
        <v>5</v>
      </c>
      <c r="L150" s="18" t="s">
        <v>18</v>
      </c>
      <c r="M150" s="18" t="s">
        <v>32</v>
      </c>
    </row>
    <row r="151" spans="1:13">
      <c r="A151" s="18" t="s">
        <v>325</v>
      </c>
      <c r="B151" s="18" t="s">
        <v>326</v>
      </c>
      <c r="C151" s="18">
        <v>7</v>
      </c>
      <c r="D151" s="18" t="s">
        <v>25</v>
      </c>
      <c r="E151" s="18" t="s">
        <v>26</v>
      </c>
      <c r="F151" s="18">
        <v>18</v>
      </c>
      <c r="G151" s="18">
        <v>85.7</v>
      </c>
      <c r="H151" s="18" t="s">
        <v>48</v>
      </c>
      <c r="I151" s="18">
        <v>7</v>
      </c>
      <c r="J151" s="18">
        <v>5</v>
      </c>
      <c r="K151" s="18">
        <v>3</v>
      </c>
      <c r="L151" s="18" t="s">
        <v>27</v>
      </c>
      <c r="M151" s="18" t="s">
        <v>22</v>
      </c>
    </row>
    <row r="152" spans="1:13">
      <c r="A152" s="18" t="s">
        <v>327</v>
      </c>
      <c r="B152" s="18" t="s">
        <v>328</v>
      </c>
      <c r="C152" s="18">
        <v>6</v>
      </c>
      <c r="D152" s="18" t="s">
        <v>25</v>
      </c>
      <c r="E152" s="18" t="s">
        <v>21</v>
      </c>
      <c r="F152" s="18">
        <v>24.5</v>
      </c>
      <c r="G152" s="18">
        <v>80.7</v>
      </c>
      <c r="H152" s="18" t="s">
        <v>43</v>
      </c>
      <c r="I152" s="18">
        <v>3</v>
      </c>
      <c r="J152" s="18">
        <v>0</v>
      </c>
      <c r="K152" s="18">
        <v>10</v>
      </c>
      <c r="L152" s="18" t="s">
        <v>27</v>
      </c>
      <c r="M152" s="18"/>
    </row>
    <row r="153" spans="1:13">
      <c r="A153" s="18" t="s">
        <v>329</v>
      </c>
      <c r="B153" s="18" t="s">
        <v>330</v>
      </c>
      <c r="C153" s="18">
        <v>5</v>
      </c>
      <c r="D153" s="18" t="s">
        <v>15</v>
      </c>
      <c r="E153" s="18" t="s">
        <v>16</v>
      </c>
      <c r="F153" s="18">
        <v>17.399999999999999</v>
      </c>
      <c r="G153" s="18">
        <v>93.3</v>
      </c>
      <c r="H153" s="18" t="s">
        <v>48</v>
      </c>
      <c r="I153" s="18">
        <v>7</v>
      </c>
      <c r="J153" s="18">
        <v>2</v>
      </c>
      <c r="K153" s="18">
        <v>7</v>
      </c>
      <c r="L153" s="18"/>
      <c r="M153" s="18" t="s">
        <v>22</v>
      </c>
    </row>
    <row r="154" spans="1:13">
      <c r="A154" s="18" t="s">
        <v>331</v>
      </c>
      <c r="B154" s="18" t="s">
        <v>332</v>
      </c>
      <c r="C154" s="18">
        <v>9</v>
      </c>
      <c r="D154" s="18" t="s">
        <v>15</v>
      </c>
      <c r="E154" s="18" t="s">
        <v>40</v>
      </c>
      <c r="F154" s="18">
        <v>23.6</v>
      </c>
      <c r="G154" s="18">
        <v>115.7</v>
      </c>
      <c r="H154" s="18" t="s">
        <v>43</v>
      </c>
      <c r="I154" s="18">
        <v>8</v>
      </c>
      <c r="J154" s="18">
        <v>7</v>
      </c>
      <c r="K154" s="18">
        <v>8</v>
      </c>
      <c r="L154" s="18"/>
      <c r="M154" s="18" t="s">
        <v>22</v>
      </c>
    </row>
    <row r="155" spans="1:13">
      <c r="A155" s="18" t="s">
        <v>333</v>
      </c>
      <c r="B155" s="18" t="s">
        <v>334</v>
      </c>
      <c r="C155" s="18">
        <v>9</v>
      </c>
      <c r="D155" s="18" t="s">
        <v>15</v>
      </c>
      <c r="E155" s="18" t="s">
        <v>21</v>
      </c>
      <c r="F155" s="18">
        <v>20.7</v>
      </c>
      <c r="G155" s="18">
        <v>89.9</v>
      </c>
      <c r="H155" s="18" t="s">
        <v>43</v>
      </c>
      <c r="I155" s="18">
        <v>7</v>
      </c>
      <c r="J155" s="18">
        <v>1</v>
      </c>
      <c r="K155" s="18">
        <v>10</v>
      </c>
      <c r="L155" s="18" t="s">
        <v>27</v>
      </c>
      <c r="M155" s="18"/>
    </row>
    <row r="156" spans="1:13">
      <c r="A156" s="18" t="s">
        <v>335</v>
      </c>
      <c r="B156" s="18" t="s">
        <v>336</v>
      </c>
      <c r="C156" s="18">
        <v>8</v>
      </c>
      <c r="D156" s="18" t="s">
        <v>15</v>
      </c>
      <c r="E156" s="18" t="s">
        <v>21</v>
      </c>
      <c r="F156" s="18">
        <v>18.3</v>
      </c>
      <c r="G156" s="18">
        <v>113.8</v>
      </c>
      <c r="H156" s="18" t="s">
        <v>17</v>
      </c>
      <c r="I156" s="18">
        <v>10</v>
      </c>
      <c r="J156" s="18">
        <v>4</v>
      </c>
      <c r="K156" s="18">
        <v>0</v>
      </c>
      <c r="L156" s="18" t="s">
        <v>18</v>
      </c>
      <c r="M156" s="18" t="s">
        <v>22</v>
      </c>
    </row>
    <row r="157" spans="1:13">
      <c r="A157" s="18" t="s">
        <v>337</v>
      </c>
      <c r="B157" s="18" t="s">
        <v>338</v>
      </c>
      <c r="C157" s="18">
        <v>1</v>
      </c>
      <c r="D157" s="18" t="s">
        <v>25</v>
      </c>
      <c r="E157" s="18" t="s">
        <v>16</v>
      </c>
      <c r="F157" s="18">
        <v>24</v>
      </c>
      <c r="G157" s="18">
        <v>112.5</v>
      </c>
      <c r="H157" s="18" t="s">
        <v>17</v>
      </c>
      <c r="I157" s="18">
        <v>1</v>
      </c>
      <c r="J157" s="18">
        <v>7</v>
      </c>
      <c r="K157" s="18">
        <v>0</v>
      </c>
      <c r="L157" s="18" t="s">
        <v>18</v>
      </c>
      <c r="M157" s="18"/>
    </row>
    <row r="158" spans="1:13">
      <c r="A158" s="18" t="s">
        <v>339</v>
      </c>
      <c r="B158" s="18" t="s">
        <v>340</v>
      </c>
      <c r="C158" s="18">
        <v>7</v>
      </c>
      <c r="D158" s="18" t="s">
        <v>25</v>
      </c>
      <c r="E158" s="18" t="s">
        <v>37</v>
      </c>
      <c r="F158" s="18">
        <v>19</v>
      </c>
      <c r="G158" s="18">
        <v>135</v>
      </c>
      <c r="H158" s="18" t="s">
        <v>17</v>
      </c>
      <c r="I158" s="18">
        <v>1</v>
      </c>
      <c r="J158" s="18">
        <v>10</v>
      </c>
      <c r="K158" s="18">
        <v>10</v>
      </c>
      <c r="L158" s="18"/>
      <c r="M158" s="18" t="s">
        <v>32</v>
      </c>
    </row>
    <row r="159" spans="1:13">
      <c r="A159" s="18" t="s">
        <v>341</v>
      </c>
      <c r="B159" s="18" t="s">
        <v>342</v>
      </c>
      <c r="C159" s="18">
        <v>9</v>
      </c>
      <c r="D159" s="18" t="s">
        <v>25</v>
      </c>
      <c r="E159" s="18" t="s">
        <v>21</v>
      </c>
      <c r="F159" s="18">
        <v>12.5</v>
      </c>
      <c r="G159" s="18">
        <v>138.69999999999999</v>
      </c>
      <c r="H159" s="18" t="s">
        <v>43</v>
      </c>
      <c r="I159" s="18">
        <v>0</v>
      </c>
      <c r="J159" s="18">
        <v>4</v>
      </c>
      <c r="K159" s="18">
        <v>7</v>
      </c>
      <c r="L159" s="18"/>
      <c r="M159" s="18"/>
    </row>
    <row r="160" spans="1:13">
      <c r="A160" s="18" t="s">
        <v>343</v>
      </c>
      <c r="B160" s="18" t="s">
        <v>344</v>
      </c>
      <c r="C160" s="18">
        <v>6</v>
      </c>
      <c r="D160" s="18" t="s">
        <v>15</v>
      </c>
      <c r="E160" s="18" t="s">
        <v>16</v>
      </c>
      <c r="F160" s="18">
        <v>13.8</v>
      </c>
      <c r="G160" s="18">
        <v>132.5</v>
      </c>
      <c r="H160" s="18" t="s">
        <v>43</v>
      </c>
      <c r="I160" s="18">
        <v>0</v>
      </c>
      <c r="J160" s="18">
        <v>10</v>
      </c>
      <c r="K160" s="18">
        <v>6</v>
      </c>
      <c r="L160" s="18"/>
      <c r="M160" s="18"/>
    </row>
    <row r="161" spans="1:13">
      <c r="A161" s="18" t="s">
        <v>345</v>
      </c>
      <c r="B161" s="18" t="s">
        <v>346</v>
      </c>
      <c r="C161" s="18">
        <v>8</v>
      </c>
      <c r="D161" s="18" t="s">
        <v>15</v>
      </c>
      <c r="E161" s="18" t="s">
        <v>40</v>
      </c>
      <c r="F161" s="18">
        <v>24.8</v>
      </c>
      <c r="G161" s="18">
        <v>104.1</v>
      </c>
      <c r="H161" s="18" t="s">
        <v>17</v>
      </c>
      <c r="I161" s="18">
        <v>3</v>
      </c>
      <c r="J161" s="18">
        <v>0</v>
      </c>
      <c r="K161" s="18">
        <v>2</v>
      </c>
      <c r="L161" s="18"/>
      <c r="M161" s="18" t="s">
        <v>22</v>
      </c>
    </row>
    <row r="162" spans="1:13">
      <c r="A162" s="18" t="s">
        <v>347</v>
      </c>
      <c r="B162" s="18" t="s">
        <v>348</v>
      </c>
      <c r="C162" s="18">
        <v>10</v>
      </c>
      <c r="D162" s="18" t="s">
        <v>25</v>
      </c>
      <c r="E162" s="18" t="s">
        <v>40</v>
      </c>
      <c r="F162" s="18">
        <v>16</v>
      </c>
      <c r="G162" s="18">
        <v>88.6</v>
      </c>
      <c r="H162" s="18" t="s">
        <v>43</v>
      </c>
      <c r="I162" s="18">
        <v>3</v>
      </c>
      <c r="J162" s="18">
        <v>6</v>
      </c>
      <c r="K162" s="18">
        <v>4</v>
      </c>
      <c r="L162" s="18" t="s">
        <v>18</v>
      </c>
      <c r="M162" s="18"/>
    </row>
    <row r="163" spans="1:13">
      <c r="A163" s="18" t="s">
        <v>349</v>
      </c>
      <c r="B163" s="18" t="s">
        <v>350</v>
      </c>
      <c r="C163" s="18">
        <v>3</v>
      </c>
      <c r="D163" s="18" t="s">
        <v>25</v>
      </c>
      <c r="E163" s="18" t="s">
        <v>21</v>
      </c>
      <c r="F163" s="18">
        <v>19.899999999999999</v>
      </c>
      <c r="G163" s="18">
        <v>138.30000000000001</v>
      </c>
      <c r="H163" s="18" t="s">
        <v>48</v>
      </c>
      <c r="I163" s="18">
        <v>10</v>
      </c>
      <c r="J163" s="18">
        <v>6</v>
      </c>
      <c r="K163" s="18">
        <v>8</v>
      </c>
      <c r="L163" s="18" t="s">
        <v>18</v>
      </c>
      <c r="M163" s="18"/>
    </row>
    <row r="164" spans="1:13">
      <c r="A164" s="18" t="s">
        <v>351</v>
      </c>
      <c r="B164" s="18" t="s">
        <v>352</v>
      </c>
      <c r="C164" s="18">
        <v>9</v>
      </c>
      <c r="D164" s="18" t="s">
        <v>25</v>
      </c>
      <c r="E164" s="18" t="s">
        <v>40</v>
      </c>
      <c r="F164" s="18">
        <v>27</v>
      </c>
      <c r="G164" s="18">
        <v>98</v>
      </c>
      <c r="H164" s="18" t="s">
        <v>43</v>
      </c>
      <c r="I164" s="18">
        <v>7</v>
      </c>
      <c r="J164" s="18">
        <v>0</v>
      </c>
      <c r="K164" s="18">
        <v>8</v>
      </c>
      <c r="L164" s="18" t="s">
        <v>18</v>
      </c>
      <c r="M164" s="18"/>
    </row>
    <row r="165" spans="1:13">
      <c r="A165" s="18" t="s">
        <v>353</v>
      </c>
      <c r="B165" s="18" t="s">
        <v>354</v>
      </c>
      <c r="C165" s="18">
        <v>4</v>
      </c>
      <c r="D165" s="18" t="s">
        <v>25</v>
      </c>
      <c r="E165" s="18" t="s">
        <v>26</v>
      </c>
      <c r="F165" s="18">
        <v>28.4</v>
      </c>
      <c r="G165" s="18">
        <v>130.80000000000001</v>
      </c>
      <c r="H165" s="18" t="s">
        <v>17</v>
      </c>
      <c r="I165" s="18">
        <v>3</v>
      </c>
      <c r="J165" s="18">
        <v>0</v>
      </c>
      <c r="K165" s="18">
        <v>4</v>
      </c>
      <c r="L165" s="18" t="s">
        <v>18</v>
      </c>
      <c r="M165" s="18"/>
    </row>
    <row r="166" spans="1:13">
      <c r="A166" s="18" t="s">
        <v>355</v>
      </c>
      <c r="B166" s="18" t="s">
        <v>356</v>
      </c>
      <c r="C166" s="18">
        <v>9</v>
      </c>
      <c r="D166" s="18" t="s">
        <v>15</v>
      </c>
      <c r="E166" s="18" t="s">
        <v>37</v>
      </c>
      <c r="F166" s="18">
        <v>14.2</v>
      </c>
      <c r="G166" s="18">
        <v>134.4</v>
      </c>
      <c r="H166" s="18" t="s">
        <v>17</v>
      </c>
      <c r="I166" s="18">
        <v>0</v>
      </c>
      <c r="J166" s="18">
        <v>3</v>
      </c>
      <c r="K166" s="18">
        <v>3</v>
      </c>
      <c r="L166" s="18"/>
      <c r="M166" s="18"/>
    </row>
    <row r="167" spans="1:13">
      <c r="A167" s="18" t="s">
        <v>357</v>
      </c>
      <c r="B167" s="18" t="s">
        <v>358</v>
      </c>
      <c r="C167" s="18">
        <v>10</v>
      </c>
      <c r="D167" s="18" t="s">
        <v>15</v>
      </c>
      <c r="E167" s="18" t="s">
        <v>37</v>
      </c>
      <c r="F167" s="18">
        <v>28.3</v>
      </c>
      <c r="G167" s="18">
        <v>113.1</v>
      </c>
      <c r="H167" s="18" t="s">
        <v>43</v>
      </c>
      <c r="I167" s="18">
        <v>6</v>
      </c>
      <c r="J167" s="18">
        <v>7</v>
      </c>
      <c r="K167" s="18">
        <v>8</v>
      </c>
      <c r="L167" s="18"/>
      <c r="M167" s="18" t="s">
        <v>22</v>
      </c>
    </row>
    <row r="168" spans="1:13">
      <c r="A168" s="18" t="s">
        <v>359</v>
      </c>
      <c r="B168" s="18" t="s">
        <v>360</v>
      </c>
      <c r="C168" s="18">
        <v>8</v>
      </c>
      <c r="D168" s="18" t="s">
        <v>15</v>
      </c>
      <c r="E168" s="18" t="s">
        <v>37</v>
      </c>
      <c r="F168" s="18">
        <v>25.2</v>
      </c>
      <c r="G168" s="18"/>
      <c r="H168" s="18" t="s">
        <v>17</v>
      </c>
      <c r="I168" s="18">
        <v>5</v>
      </c>
      <c r="J168" s="18">
        <v>6</v>
      </c>
      <c r="K168" s="18">
        <v>0</v>
      </c>
      <c r="L168" s="18"/>
      <c r="M168" s="18" t="s">
        <v>32</v>
      </c>
    </row>
    <row r="169" spans="1:13">
      <c r="A169" s="18" t="s">
        <v>361</v>
      </c>
      <c r="B169" s="18" t="s">
        <v>362</v>
      </c>
      <c r="C169" s="18">
        <v>10</v>
      </c>
      <c r="D169" s="18" t="s">
        <v>25</v>
      </c>
      <c r="E169" s="18" t="s">
        <v>16</v>
      </c>
      <c r="F169" s="18">
        <v>13</v>
      </c>
      <c r="G169" s="18">
        <v>99.8</v>
      </c>
      <c r="H169" s="18" t="s">
        <v>17</v>
      </c>
      <c r="I169" s="18">
        <v>3</v>
      </c>
      <c r="J169" s="18">
        <v>7</v>
      </c>
      <c r="K169" s="18">
        <v>8</v>
      </c>
      <c r="L169" s="18"/>
      <c r="M169" s="18" t="s">
        <v>22</v>
      </c>
    </row>
    <row r="170" spans="1:13">
      <c r="A170" s="18" t="s">
        <v>363</v>
      </c>
      <c r="B170" s="18" t="s">
        <v>364</v>
      </c>
      <c r="C170" s="18">
        <v>8</v>
      </c>
      <c r="D170" s="18" t="s">
        <v>25</v>
      </c>
      <c r="E170" s="18" t="s">
        <v>40</v>
      </c>
      <c r="F170" s="18">
        <v>24.7</v>
      </c>
      <c r="G170" s="18">
        <v>101.1</v>
      </c>
      <c r="H170" s="18" t="s">
        <v>17</v>
      </c>
      <c r="I170" s="18">
        <v>8</v>
      </c>
      <c r="J170" s="18">
        <v>7</v>
      </c>
      <c r="K170" s="18">
        <v>2</v>
      </c>
      <c r="L170" s="18"/>
      <c r="M170" s="18"/>
    </row>
    <row r="171" spans="1:13">
      <c r="A171" s="18" t="s">
        <v>365</v>
      </c>
      <c r="B171" s="18" t="s">
        <v>366</v>
      </c>
      <c r="C171" s="18">
        <v>1</v>
      </c>
      <c r="D171" s="18" t="s">
        <v>15</v>
      </c>
      <c r="E171" s="18" t="s">
        <v>37</v>
      </c>
      <c r="F171" s="18">
        <v>12.7</v>
      </c>
      <c r="G171" s="18">
        <v>117.8</v>
      </c>
      <c r="H171" s="18" t="s">
        <v>17</v>
      </c>
      <c r="I171" s="18">
        <v>2</v>
      </c>
      <c r="J171" s="18">
        <v>0</v>
      </c>
      <c r="K171" s="18">
        <v>3</v>
      </c>
      <c r="L171" s="18"/>
      <c r="M171" s="18"/>
    </row>
    <row r="172" spans="1:13">
      <c r="A172" s="18" t="s">
        <v>367</v>
      </c>
      <c r="B172" s="18" t="s">
        <v>368</v>
      </c>
      <c r="C172" s="18">
        <v>10</v>
      </c>
      <c r="D172" s="18" t="s">
        <v>25</v>
      </c>
      <c r="E172" s="18" t="s">
        <v>37</v>
      </c>
      <c r="F172" s="18"/>
      <c r="G172" s="18">
        <v>111.9</v>
      </c>
      <c r="H172" s="18" t="s">
        <v>17</v>
      </c>
      <c r="I172" s="18">
        <v>0</v>
      </c>
      <c r="J172" s="18">
        <v>8</v>
      </c>
      <c r="K172" s="18">
        <v>4</v>
      </c>
      <c r="L172" s="18"/>
      <c r="M172" s="18" t="s">
        <v>22</v>
      </c>
    </row>
    <row r="173" spans="1:13">
      <c r="A173" s="18" t="s">
        <v>369</v>
      </c>
      <c r="B173" s="18" t="s">
        <v>370</v>
      </c>
      <c r="C173" s="18">
        <v>3</v>
      </c>
      <c r="D173" s="18" t="s">
        <v>15</v>
      </c>
      <c r="E173" s="18" t="s">
        <v>26</v>
      </c>
      <c r="F173" s="18">
        <v>20.5</v>
      </c>
      <c r="G173" s="18">
        <v>94.5</v>
      </c>
      <c r="H173" s="18" t="s">
        <v>43</v>
      </c>
      <c r="I173" s="18">
        <v>4</v>
      </c>
      <c r="J173" s="18">
        <v>5</v>
      </c>
      <c r="K173" s="18">
        <v>4</v>
      </c>
      <c r="L173" s="18" t="s">
        <v>18</v>
      </c>
      <c r="M173" s="18"/>
    </row>
    <row r="174" spans="1:13">
      <c r="A174" s="18" t="s">
        <v>371</v>
      </c>
      <c r="B174" s="18" t="s">
        <v>372</v>
      </c>
      <c r="C174" s="18">
        <v>4</v>
      </c>
      <c r="D174" s="18" t="s">
        <v>25</v>
      </c>
      <c r="E174" s="18" t="s">
        <v>26</v>
      </c>
      <c r="F174" s="18">
        <v>23.1</v>
      </c>
      <c r="G174" s="18"/>
      <c r="H174" s="18" t="s">
        <v>43</v>
      </c>
      <c r="I174" s="18">
        <v>1</v>
      </c>
      <c r="J174" s="18">
        <v>6</v>
      </c>
      <c r="K174" s="18">
        <v>6</v>
      </c>
      <c r="L174" s="18" t="s">
        <v>18</v>
      </c>
      <c r="M174" s="18"/>
    </row>
    <row r="175" spans="1:13">
      <c r="A175" s="18" t="s">
        <v>373</v>
      </c>
      <c r="B175" s="18" t="s">
        <v>374</v>
      </c>
      <c r="C175" s="18">
        <v>8</v>
      </c>
      <c r="D175" s="18" t="s">
        <v>25</v>
      </c>
      <c r="E175" s="18" t="s">
        <v>16</v>
      </c>
      <c r="F175" s="18">
        <v>21.3</v>
      </c>
      <c r="G175" s="18">
        <v>131.5</v>
      </c>
      <c r="H175" s="18" t="s">
        <v>17</v>
      </c>
      <c r="I175" s="18">
        <v>8</v>
      </c>
      <c r="J175" s="18">
        <v>0</v>
      </c>
      <c r="K175" s="18">
        <v>3</v>
      </c>
      <c r="L175" s="18" t="s">
        <v>27</v>
      </c>
      <c r="M175" s="18"/>
    </row>
    <row r="176" spans="1:13">
      <c r="A176" s="18" t="s">
        <v>375</v>
      </c>
      <c r="B176" s="18" t="s">
        <v>376</v>
      </c>
      <c r="C176" s="18">
        <v>5</v>
      </c>
      <c r="D176" s="18" t="s">
        <v>15</v>
      </c>
      <c r="E176" s="18" t="s">
        <v>40</v>
      </c>
      <c r="F176" s="18">
        <v>28.6</v>
      </c>
      <c r="G176" s="18">
        <v>98.9</v>
      </c>
      <c r="H176" s="18" t="s">
        <v>48</v>
      </c>
      <c r="I176" s="18">
        <v>9</v>
      </c>
      <c r="J176" s="18">
        <v>2</v>
      </c>
      <c r="K176" s="18">
        <v>6</v>
      </c>
      <c r="L176" s="18" t="s">
        <v>27</v>
      </c>
      <c r="M176" s="18" t="s">
        <v>22</v>
      </c>
    </row>
    <row r="177" spans="1:13">
      <c r="A177" s="18" t="s">
        <v>377</v>
      </c>
      <c r="B177" s="18" t="s">
        <v>378</v>
      </c>
      <c r="C177" s="18">
        <v>7</v>
      </c>
      <c r="D177" s="18" t="s">
        <v>25</v>
      </c>
      <c r="E177" s="18" t="s">
        <v>37</v>
      </c>
      <c r="F177" s="18">
        <v>25.1</v>
      </c>
      <c r="G177" s="18">
        <v>88.4</v>
      </c>
      <c r="H177" s="18" t="s">
        <v>48</v>
      </c>
      <c r="I177" s="18">
        <v>1</v>
      </c>
      <c r="J177" s="18">
        <v>8</v>
      </c>
      <c r="K177" s="18">
        <v>5</v>
      </c>
      <c r="L177" s="18" t="s">
        <v>27</v>
      </c>
      <c r="M177" s="18"/>
    </row>
    <row r="178" spans="1:13">
      <c r="A178" s="18" t="s">
        <v>379</v>
      </c>
      <c r="B178" s="18" t="s">
        <v>380</v>
      </c>
      <c r="C178" s="18">
        <v>10</v>
      </c>
      <c r="D178" s="18" t="s">
        <v>25</v>
      </c>
      <c r="E178" s="18" t="s">
        <v>16</v>
      </c>
      <c r="F178" s="18">
        <v>10.6</v>
      </c>
      <c r="G178" s="18">
        <v>96.4</v>
      </c>
      <c r="H178" s="18" t="s">
        <v>48</v>
      </c>
      <c r="I178" s="18">
        <v>7</v>
      </c>
      <c r="J178" s="18">
        <v>3</v>
      </c>
      <c r="K178" s="18">
        <v>5</v>
      </c>
      <c r="L178" s="18"/>
      <c r="M178" s="18"/>
    </row>
    <row r="179" spans="1:13">
      <c r="A179" s="18" t="s">
        <v>381</v>
      </c>
      <c r="B179" s="18" t="s">
        <v>382</v>
      </c>
      <c r="C179" s="18">
        <v>2</v>
      </c>
      <c r="D179" s="18" t="s">
        <v>25</v>
      </c>
      <c r="E179" s="18" t="s">
        <v>40</v>
      </c>
      <c r="F179" s="18">
        <v>24.3</v>
      </c>
      <c r="G179" s="18"/>
      <c r="H179" s="18" t="s">
        <v>17</v>
      </c>
      <c r="I179" s="18">
        <v>10</v>
      </c>
      <c r="J179" s="18">
        <v>2</v>
      </c>
      <c r="K179" s="18">
        <v>6</v>
      </c>
      <c r="L179" s="18" t="s">
        <v>18</v>
      </c>
      <c r="M179" s="18" t="s">
        <v>22</v>
      </c>
    </row>
    <row r="180" spans="1:13">
      <c r="A180" s="18" t="s">
        <v>383</v>
      </c>
      <c r="B180" s="18" t="s">
        <v>384</v>
      </c>
      <c r="C180" s="18">
        <v>6</v>
      </c>
      <c r="D180" s="18" t="s">
        <v>25</v>
      </c>
      <c r="E180" s="18" t="s">
        <v>26</v>
      </c>
      <c r="F180" s="18">
        <v>12.7</v>
      </c>
      <c r="G180" s="18">
        <v>91.2</v>
      </c>
      <c r="H180" s="18" t="s">
        <v>17</v>
      </c>
      <c r="I180" s="18">
        <v>8</v>
      </c>
      <c r="J180" s="18">
        <v>8</v>
      </c>
      <c r="K180" s="18">
        <v>6</v>
      </c>
      <c r="L180" s="18" t="s">
        <v>27</v>
      </c>
      <c r="M180" s="18"/>
    </row>
    <row r="181" spans="1:13">
      <c r="A181" s="18" t="s">
        <v>385</v>
      </c>
      <c r="B181" s="18" t="s">
        <v>386</v>
      </c>
      <c r="C181" s="18">
        <v>6</v>
      </c>
      <c r="D181" s="18" t="s">
        <v>25</v>
      </c>
      <c r="E181" s="18" t="s">
        <v>26</v>
      </c>
      <c r="F181" s="18">
        <v>15.8</v>
      </c>
      <c r="G181" s="18">
        <v>103.3</v>
      </c>
      <c r="H181" s="18" t="s">
        <v>17</v>
      </c>
      <c r="I181" s="18">
        <v>8</v>
      </c>
      <c r="J181" s="18">
        <v>3</v>
      </c>
      <c r="K181" s="18">
        <v>9</v>
      </c>
      <c r="L181" s="18"/>
      <c r="M181" s="18" t="s">
        <v>32</v>
      </c>
    </row>
    <row r="182" spans="1:13">
      <c r="A182" s="18" t="s">
        <v>387</v>
      </c>
      <c r="B182" s="18" t="s">
        <v>388</v>
      </c>
      <c r="C182" s="18">
        <v>5</v>
      </c>
      <c r="D182" s="18" t="s">
        <v>25</v>
      </c>
      <c r="E182" s="18" t="s">
        <v>40</v>
      </c>
      <c r="F182" s="18">
        <v>11.3</v>
      </c>
      <c r="G182" s="18">
        <v>106.1</v>
      </c>
      <c r="H182" s="18" t="s">
        <v>17</v>
      </c>
      <c r="I182" s="18">
        <v>7</v>
      </c>
      <c r="J182" s="18">
        <v>1</v>
      </c>
      <c r="K182" s="18">
        <v>5</v>
      </c>
      <c r="L182" s="18" t="s">
        <v>18</v>
      </c>
      <c r="M182" s="18" t="s">
        <v>32</v>
      </c>
    </row>
    <row r="183" spans="1:13">
      <c r="A183" s="18" t="s">
        <v>389</v>
      </c>
      <c r="B183" s="18" t="s">
        <v>390</v>
      </c>
      <c r="C183" s="18">
        <v>8</v>
      </c>
      <c r="D183" s="18" t="s">
        <v>15</v>
      </c>
      <c r="E183" s="18" t="s">
        <v>40</v>
      </c>
      <c r="F183" s="18">
        <v>16.100000000000001</v>
      </c>
      <c r="G183" s="18">
        <v>136.9</v>
      </c>
      <c r="H183" s="18" t="s">
        <v>17</v>
      </c>
      <c r="I183" s="18">
        <v>9</v>
      </c>
      <c r="J183" s="18">
        <v>6</v>
      </c>
      <c r="K183" s="18">
        <v>5</v>
      </c>
      <c r="L183" s="18" t="s">
        <v>18</v>
      </c>
      <c r="M183" s="18" t="s">
        <v>22</v>
      </c>
    </row>
    <row r="184" spans="1:13">
      <c r="A184" s="18" t="s">
        <v>391</v>
      </c>
      <c r="B184" s="18" t="s">
        <v>392</v>
      </c>
      <c r="C184" s="18">
        <v>10</v>
      </c>
      <c r="D184" s="18" t="s">
        <v>15</v>
      </c>
      <c r="E184" s="18" t="s">
        <v>16</v>
      </c>
      <c r="F184" s="18">
        <v>16.399999999999999</v>
      </c>
      <c r="G184" s="18">
        <v>136.80000000000001</v>
      </c>
      <c r="H184" s="18" t="s">
        <v>17</v>
      </c>
      <c r="I184" s="18">
        <v>5</v>
      </c>
      <c r="J184" s="18">
        <v>2</v>
      </c>
      <c r="K184" s="18">
        <v>6</v>
      </c>
      <c r="L184" s="18" t="s">
        <v>18</v>
      </c>
      <c r="M184" s="18" t="s">
        <v>22</v>
      </c>
    </row>
    <row r="185" spans="1:13">
      <c r="A185" s="18" t="s">
        <v>393</v>
      </c>
      <c r="B185" s="18" t="s">
        <v>394</v>
      </c>
      <c r="C185" s="18">
        <v>4</v>
      </c>
      <c r="D185" s="18" t="s">
        <v>25</v>
      </c>
      <c r="E185" s="18" t="s">
        <v>37</v>
      </c>
      <c r="F185" s="18">
        <v>15.6</v>
      </c>
      <c r="G185" s="18">
        <v>127.2</v>
      </c>
      <c r="H185" s="18" t="s">
        <v>17</v>
      </c>
      <c r="I185" s="18">
        <v>9</v>
      </c>
      <c r="J185" s="18">
        <v>3</v>
      </c>
      <c r="K185" s="18">
        <v>9</v>
      </c>
      <c r="L185" s="18"/>
      <c r="M185" s="18" t="s">
        <v>32</v>
      </c>
    </row>
    <row r="186" spans="1:13">
      <c r="A186" s="18" t="s">
        <v>395</v>
      </c>
      <c r="B186" s="18" t="s">
        <v>396</v>
      </c>
      <c r="C186" s="18">
        <v>8</v>
      </c>
      <c r="D186" s="18" t="s">
        <v>15</v>
      </c>
      <c r="E186" s="18" t="s">
        <v>37</v>
      </c>
      <c r="F186" s="18">
        <v>26</v>
      </c>
      <c r="G186" s="18">
        <v>129.9</v>
      </c>
      <c r="H186" s="18" t="s">
        <v>17</v>
      </c>
      <c r="I186" s="18">
        <v>6</v>
      </c>
      <c r="J186" s="18">
        <v>10</v>
      </c>
      <c r="K186" s="18">
        <v>7</v>
      </c>
      <c r="L186" s="18" t="s">
        <v>27</v>
      </c>
      <c r="M186" s="18" t="s">
        <v>22</v>
      </c>
    </row>
    <row r="187" spans="1:13">
      <c r="A187" s="18" t="s">
        <v>397</v>
      </c>
      <c r="B187" s="18" t="s">
        <v>398</v>
      </c>
      <c r="C187" s="18">
        <v>7</v>
      </c>
      <c r="D187" s="18" t="s">
        <v>15</v>
      </c>
      <c r="E187" s="18" t="s">
        <v>37</v>
      </c>
      <c r="F187" s="18">
        <v>29.8</v>
      </c>
      <c r="G187" s="18">
        <v>108.8</v>
      </c>
      <c r="H187" s="18" t="s">
        <v>17</v>
      </c>
      <c r="I187" s="18">
        <v>8</v>
      </c>
      <c r="J187" s="18">
        <v>6</v>
      </c>
      <c r="K187" s="18">
        <v>8</v>
      </c>
      <c r="L187" s="18" t="s">
        <v>27</v>
      </c>
      <c r="M187" s="18" t="s">
        <v>22</v>
      </c>
    </row>
    <row r="188" spans="1:13">
      <c r="A188" s="18" t="s">
        <v>399</v>
      </c>
      <c r="B188" s="18" t="s">
        <v>400</v>
      </c>
      <c r="C188" s="18">
        <v>2</v>
      </c>
      <c r="D188" s="18" t="s">
        <v>15</v>
      </c>
      <c r="E188" s="18" t="s">
        <v>40</v>
      </c>
      <c r="F188" s="18">
        <v>23.2</v>
      </c>
      <c r="G188" s="18">
        <v>101.3</v>
      </c>
      <c r="H188" s="18" t="s">
        <v>43</v>
      </c>
      <c r="I188" s="18">
        <v>0</v>
      </c>
      <c r="J188" s="18">
        <v>9</v>
      </c>
      <c r="K188" s="18">
        <v>10</v>
      </c>
      <c r="L188" s="18"/>
      <c r="M188" s="18"/>
    </row>
    <row r="189" spans="1:13">
      <c r="A189" s="18" t="s">
        <v>401</v>
      </c>
      <c r="B189" s="18" t="s">
        <v>402</v>
      </c>
      <c r="C189" s="18">
        <v>2</v>
      </c>
      <c r="D189" s="18" t="s">
        <v>15</v>
      </c>
      <c r="E189" s="18" t="s">
        <v>26</v>
      </c>
      <c r="F189" s="18">
        <v>15.2</v>
      </c>
      <c r="G189" s="18">
        <v>110.6</v>
      </c>
      <c r="H189" s="18" t="s">
        <v>17</v>
      </c>
      <c r="I189" s="18">
        <v>9</v>
      </c>
      <c r="J189" s="18">
        <v>9</v>
      </c>
      <c r="K189" s="18">
        <v>3</v>
      </c>
      <c r="L189" s="18" t="s">
        <v>18</v>
      </c>
      <c r="M189" s="18" t="s">
        <v>22</v>
      </c>
    </row>
    <row r="190" spans="1:13">
      <c r="A190" s="18" t="s">
        <v>403</v>
      </c>
      <c r="B190" s="18" t="s">
        <v>404</v>
      </c>
      <c r="C190" s="18">
        <v>9</v>
      </c>
      <c r="D190" s="18" t="s">
        <v>15</v>
      </c>
      <c r="E190" s="18" t="s">
        <v>16</v>
      </c>
      <c r="F190" s="18">
        <v>30</v>
      </c>
      <c r="G190" s="18">
        <v>109</v>
      </c>
      <c r="H190" s="18" t="s">
        <v>17</v>
      </c>
      <c r="I190" s="18">
        <v>1</v>
      </c>
      <c r="J190" s="18">
        <v>1</v>
      </c>
      <c r="K190" s="18">
        <v>2</v>
      </c>
      <c r="L190" s="18" t="s">
        <v>18</v>
      </c>
      <c r="M190" s="18" t="s">
        <v>22</v>
      </c>
    </row>
    <row r="191" spans="1:13">
      <c r="A191" s="18" t="s">
        <v>405</v>
      </c>
      <c r="B191" s="18" t="s">
        <v>406</v>
      </c>
      <c r="C191" s="18">
        <v>6</v>
      </c>
      <c r="D191" s="18" t="s">
        <v>25</v>
      </c>
      <c r="E191" s="18" t="s">
        <v>26</v>
      </c>
      <c r="F191" s="18">
        <v>18.8</v>
      </c>
      <c r="G191" s="18">
        <v>121.8</v>
      </c>
      <c r="H191" s="18" t="s">
        <v>17</v>
      </c>
      <c r="I191" s="18">
        <v>4</v>
      </c>
      <c r="J191" s="18">
        <v>0</v>
      </c>
      <c r="K191" s="18">
        <v>1</v>
      </c>
      <c r="L191" s="18" t="s">
        <v>27</v>
      </c>
      <c r="M191" s="18" t="s">
        <v>22</v>
      </c>
    </row>
    <row r="192" spans="1:13">
      <c r="A192" s="18" t="s">
        <v>407</v>
      </c>
      <c r="B192" s="18" t="s">
        <v>408</v>
      </c>
      <c r="C192" s="18">
        <v>4</v>
      </c>
      <c r="D192" s="18" t="s">
        <v>15</v>
      </c>
      <c r="E192" s="18" t="s">
        <v>21</v>
      </c>
      <c r="F192" s="18">
        <v>13.2</v>
      </c>
      <c r="G192" s="18">
        <v>113.6</v>
      </c>
      <c r="H192" s="18"/>
      <c r="I192" s="18">
        <v>3</v>
      </c>
      <c r="J192" s="18">
        <v>6</v>
      </c>
      <c r="K192" s="18">
        <v>10</v>
      </c>
      <c r="L192" s="18" t="s">
        <v>27</v>
      </c>
      <c r="M192" s="18" t="s">
        <v>32</v>
      </c>
    </row>
    <row r="193" spans="1:13">
      <c r="A193" s="18" t="s">
        <v>409</v>
      </c>
      <c r="B193" s="18" t="s">
        <v>410</v>
      </c>
      <c r="C193" s="18">
        <v>10</v>
      </c>
      <c r="D193" s="18" t="s">
        <v>15</v>
      </c>
      <c r="E193" s="18" t="s">
        <v>37</v>
      </c>
      <c r="F193" s="18">
        <v>21.8</v>
      </c>
      <c r="G193" s="18">
        <v>103.3</v>
      </c>
      <c r="H193" s="18" t="s">
        <v>43</v>
      </c>
      <c r="I193" s="18">
        <v>3</v>
      </c>
      <c r="J193" s="18">
        <v>4</v>
      </c>
      <c r="K193" s="18">
        <v>1</v>
      </c>
      <c r="L193" s="18"/>
      <c r="M193" s="18"/>
    </row>
    <row r="194" spans="1:13">
      <c r="A194" s="18" t="s">
        <v>411</v>
      </c>
      <c r="B194" s="18" t="s">
        <v>412</v>
      </c>
      <c r="C194" s="18">
        <v>4</v>
      </c>
      <c r="D194" s="18" t="s">
        <v>25</v>
      </c>
      <c r="E194" s="18" t="s">
        <v>26</v>
      </c>
      <c r="F194" s="18">
        <v>15.2</v>
      </c>
      <c r="G194" s="18">
        <v>131.80000000000001</v>
      </c>
      <c r="H194" s="18" t="s">
        <v>17</v>
      </c>
      <c r="I194" s="18">
        <v>10</v>
      </c>
      <c r="J194" s="18">
        <v>5</v>
      </c>
      <c r="K194" s="18">
        <v>9</v>
      </c>
      <c r="L194" s="18" t="s">
        <v>18</v>
      </c>
      <c r="M194" s="18"/>
    </row>
    <row r="195" spans="1:13">
      <c r="A195" s="18" t="s">
        <v>413</v>
      </c>
      <c r="B195" s="18" t="s">
        <v>414</v>
      </c>
      <c r="C195" s="18">
        <v>10</v>
      </c>
      <c r="D195" s="18" t="s">
        <v>15</v>
      </c>
      <c r="E195" s="18" t="s">
        <v>16</v>
      </c>
      <c r="F195" s="18">
        <v>28.4</v>
      </c>
      <c r="G195" s="18">
        <v>115.4</v>
      </c>
      <c r="H195" s="18" t="s">
        <v>43</v>
      </c>
      <c r="I195" s="18">
        <v>5</v>
      </c>
      <c r="J195" s="18">
        <v>1</v>
      </c>
      <c r="K195" s="18">
        <v>3</v>
      </c>
      <c r="L195" s="18" t="s">
        <v>18</v>
      </c>
      <c r="M195" s="18"/>
    </row>
    <row r="196" spans="1:13">
      <c r="A196" s="18" t="s">
        <v>415</v>
      </c>
      <c r="B196" s="18" t="s">
        <v>416</v>
      </c>
      <c r="C196" s="18">
        <v>7</v>
      </c>
      <c r="D196" s="18" t="s">
        <v>15</v>
      </c>
      <c r="E196" s="18" t="s">
        <v>21</v>
      </c>
      <c r="F196" s="18">
        <v>17.7</v>
      </c>
      <c r="G196" s="18">
        <v>91.1</v>
      </c>
      <c r="H196" s="18" t="s">
        <v>43</v>
      </c>
      <c r="I196" s="18">
        <v>10</v>
      </c>
      <c r="J196" s="18">
        <v>2</v>
      </c>
      <c r="K196" s="18">
        <v>8</v>
      </c>
      <c r="L196" s="18" t="s">
        <v>27</v>
      </c>
      <c r="M196" s="18"/>
    </row>
    <row r="197" spans="1:13">
      <c r="A197" s="18" t="s">
        <v>417</v>
      </c>
      <c r="B197" s="18" t="s">
        <v>418</v>
      </c>
      <c r="C197" s="18">
        <v>10</v>
      </c>
      <c r="D197" s="18" t="s">
        <v>15</v>
      </c>
      <c r="E197" s="18" t="s">
        <v>16</v>
      </c>
      <c r="F197" s="18">
        <v>29</v>
      </c>
      <c r="G197" s="18">
        <v>109.1</v>
      </c>
      <c r="H197" s="18" t="s">
        <v>17</v>
      </c>
      <c r="I197" s="18">
        <v>6</v>
      </c>
      <c r="J197" s="18">
        <v>8</v>
      </c>
      <c r="K197" s="18">
        <v>8</v>
      </c>
      <c r="L197" s="18"/>
      <c r="M197" s="18"/>
    </row>
    <row r="198" spans="1:13">
      <c r="A198" s="18" t="s">
        <v>419</v>
      </c>
      <c r="B198" s="18" t="s">
        <v>420</v>
      </c>
      <c r="C198" s="18">
        <v>8</v>
      </c>
      <c r="D198" s="18" t="s">
        <v>25</v>
      </c>
      <c r="E198" s="18" t="s">
        <v>40</v>
      </c>
      <c r="F198" s="18">
        <v>11.7</v>
      </c>
      <c r="G198" s="18">
        <v>81.900000000000006</v>
      </c>
      <c r="H198" s="18" t="s">
        <v>43</v>
      </c>
      <c r="I198" s="18">
        <v>4</v>
      </c>
      <c r="J198" s="18">
        <v>0</v>
      </c>
      <c r="K198" s="18">
        <v>4</v>
      </c>
      <c r="L198" s="18" t="s">
        <v>27</v>
      </c>
      <c r="M198" s="18" t="s">
        <v>22</v>
      </c>
    </row>
    <row r="199" spans="1:13">
      <c r="A199" s="18" t="s">
        <v>421</v>
      </c>
      <c r="B199" s="18" t="s">
        <v>422</v>
      </c>
      <c r="C199" s="18">
        <v>8</v>
      </c>
      <c r="D199" s="18" t="s">
        <v>15</v>
      </c>
      <c r="E199" s="18" t="s">
        <v>21</v>
      </c>
      <c r="F199" s="18">
        <v>12.3</v>
      </c>
      <c r="G199" s="18">
        <v>126.5</v>
      </c>
      <c r="H199" s="18" t="s">
        <v>43</v>
      </c>
      <c r="I199" s="18">
        <v>5</v>
      </c>
      <c r="J199" s="18">
        <v>8</v>
      </c>
      <c r="K199" s="18">
        <v>0</v>
      </c>
      <c r="L199" s="18"/>
      <c r="M199" s="18"/>
    </row>
    <row r="200" spans="1:13">
      <c r="A200" s="18" t="s">
        <v>423</v>
      </c>
      <c r="B200" s="18" t="s">
        <v>424</v>
      </c>
      <c r="C200" s="18">
        <v>4</v>
      </c>
      <c r="D200" s="18" t="s">
        <v>25</v>
      </c>
      <c r="E200" s="18" t="s">
        <v>26</v>
      </c>
      <c r="F200" s="18">
        <v>19</v>
      </c>
      <c r="G200" s="18">
        <v>100.9</v>
      </c>
      <c r="H200" s="18" t="s">
        <v>43</v>
      </c>
      <c r="I200" s="18">
        <v>7</v>
      </c>
      <c r="J200" s="18">
        <v>1</v>
      </c>
      <c r="K200" s="18">
        <v>3</v>
      </c>
      <c r="L200" s="18" t="s">
        <v>27</v>
      </c>
      <c r="M200" s="18" t="s">
        <v>22</v>
      </c>
    </row>
    <row r="201" spans="1:13">
      <c r="A201" s="18" t="s">
        <v>425</v>
      </c>
      <c r="B201" s="18" t="s">
        <v>426</v>
      </c>
      <c r="C201" s="18">
        <v>10</v>
      </c>
      <c r="D201" s="18" t="s">
        <v>15</v>
      </c>
      <c r="E201" s="18" t="s">
        <v>40</v>
      </c>
      <c r="F201" s="18">
        <v>26.3</v>
      </c>
      <c r="G201" s="18">
        <v>128.30000000000001</v>
      </c>
      <c r="H201" s="18" t="s">
        <v>17</v>
      </c>
      <c r="I201" s="18">
        <v>8</v>
      </c>
      <c r="J201" s="18">
        <v>4</v>
      </c>
      <c r="K201" s="18">
        <v>9</v>
      </c>
      <c r="L201" s="18"/>
      <c r="M201" s="18" t="s">
        <v>32</v>
      </c>
    </row>
    <row r="202" spans="1:13">
      <c r="A202" s="18" t="s">
        <v>427</v>
      </c>
      <c r="B202" s="18" t="s">
        <v>428</v>
      </c>
      <c r="C202" s="18">
        <v>5</v>
      </c>
      <c r="D202" s="18" t="s">
        <v>15</v>
      </c>
      <c r="E202" s="18" t="s">
        <v>40</v>
      </c>
      <c r="F202" s="18">
        <v>29.3</v>
      </c>
      <c r="G202" s="18">
        <v>127.1</v>
      </c>
      <c r="H202" s="18" t="s">
        <v>48</v>
      </c>
      <c r="I202" s="18">
        <v>4</v>
      </c>
      <c r="J202" s="18">
        <v>10</v>
      </c>
      <c r="K202" s="18">
        <v>2</v>
      </c>
      <c r="L202" s="18"/>
      <c r="M202" s="18" t="s">
        <v>32</v>
      </c>
    </row>
    <row r="203" spans="1:13">
      <c r="A203" s="18" t="s">
        <v>429</v>
      </c>
      <c r="B203" s="18" t="s">
        <v>430</v>
      </c>
      <c r="C203" s="18">
        <v>7</v>
      </c>
      <c r="D203" s="18" t="s">
        <v>25</v>
      </c>
      <c r="E203" s="18" t="s">
        <v>40</v>
      </c>
      <c r="F203" s="18">
        <v>21.5</v>
      </c>
      <c r="G203" s="18">
        <v>96.1</v>
      </c>
      <c r="H203" s="18" t="s">
        <v>17</v>
      </c>
      <c r="I203" s="18">
        <v>7</v>
      </c>
      <c r="J203" s="18">
        <v>1</v>
      </c>
      <c r="K203" s="18">
        <v>10</v>
      </c>
      <c r="L203" s="18" t="s">
        <v>27</v>
      </c>
      <c r="M203" s="18"/>
    </row>
    <row r="204" spans="1:13">
      <c r="A204" s="18" t="s">
        <v>431</v>
      </c>
      <c r="B204" s="18" t="s">
        <v>432</v>
      </c>
      <c r="C204" s="18">
        <v>6</v>
      </c>
      <c r="D204" s="18" t="s">
        <v>25</v>
      </c>
      <c r="E204" s="18" t="s">
        <v>37</v>
      </c>
      <c r="F204" s="18">
        <v>16.5</v>
      </c>
      <c r="G204" s="18">
        <v>80.099999999999994</v>
      </c>
      <c r="H204" s="18" t="s">
        <v>43</v>
      </c>
      <c r="I204" s="18">
        <v>1</v>
      </c>
      <c r="J204" s="18">
        <v>7</v>
      </c>
      <c r="K204" s="18">
        <v>10</v>
      </c>
      <c r="L204" s="18"/>
      <c r="M204" s="18" t="s">
        <v>22</v>
      </c>
    </row>
    <row r="205" spans="1:13">
      <c r="A205" s="18" t="s">
        <v>433</v>
      </c>
      <c r="B205" s="18" t="s">
        <v>434</v>
      </c>
      <c r="C205" s="18">
        <v>7</v>
      </c>
      <c r="D205" s="18" t="s">
        <v>15</v>
      </c>
      <c r="E205" s="18" t="s">
        <v>37</v>
      </c>
      <c r="F205" s="18">
        <v>15.4</v>
      </c>
      <c r="G205" s="18">
        <v>129.69999999999999</v>
      </c>
      <c r="H205" s="18"/>
      <c r="I205" s="18">
        <v>9</v>
      </c>
      <c r="J205" s="18">
        <v>2</v>
      </c>
      <c r="K205" s="18">
        <v>9</v>
      </c>
      <c r="L205" s="18" t="s">
        <v>18</v>
      </c>
      <c r="M205" s="18" t="s">
        <v>22</v>
      </c>
    </row>
    <row r="206" spans="1:13">
      <c r="A206" s="18" t="s">
        <v>435</v>
      </c>
      <c r="B206" s="18" t="s">
        <v>436</v>
      </c>
      <c r="C206" s="18">
        <v>8</v>
      </c>
      <c r="D206" s="18" t="s">
        <v>15</v>
      </c>
      <c r="E206" s="18" t="s">
        <v>26</v>
      </c>
      <c r="F206" s="18">
        <v>28.6</v>
      </c>
      <c r="G206" s="18">
        <v>89.5</v>
      </c>
      <c r="H206" s="18" t="s">
        <v>17</v>
      </c>
      <c r="I206" s="18">
        <v>6</v>
      </c>
      <c r="J206" s="18">
        <v>3</v>
      </c>
      <c r="K206" s="18">
        <v>2</v>
      </c>
      <c r="L206" s="18"/>
      <c r="M206" s="18" t="s">
        <v>22</v>
      </c>
    </row>
    <row r="207" spans="1:13">
      <c r="A207" s="18" t="s">
        <v>437</v>
      </c>
      <c r="B207" s="18" t="s">
        <v>438</v>
      </c>
      <c r="C207" s="18">
        <v>6</v>
      </c>
      <c r="D207" s="18" t="s">
        <v>25</v>
      </c>
      <c r="E207" s="18" t="s">
        <v>26</v>
      </c>
      <c r="F207" s="18">
        <v>17.399999999999999</v>
      </c>
      <c r="G207" s="18">
        <v>134.19999999999999</v>
      </c>
      <c r="H207" s="18" t="s">
        <v>17</v>
      </c>
      <c r="I207" s="18">
        <v>6</v>
      </c>
      <c r="J207" s="18">
        <v>10</v>
      </c>
      <c r="K207" s="18">
        <v>4</v>
      </c>
      <c r="L207" s="18"/>
      <c r="M207" s="18" t="s">
        <v>32</v>
      </c>
    </row>
    <row r="208" spans="1:13">
      <c r="A208" s="18" t="s">
        <v>439</v>
      </c>
      <c r="B208" s="18" t="s">
        <v>440</v>
      </c>
      <c r="C208" s="18">
        <v>4</v>
      </c>
      <c r="D208" s="18" t="s">
        <v>25</v>
      </c>
      <c r="E208" s="18" t="s">
        <v>26</v>
      </c>
      <c r="F208" s="18">
        <v>12.7</v>
      </c>
      <c r="G208" s="18">
        <v>93.6</v>
      </c>
      <c r="H208" s="18" t="s">
        <v>43</v>
      </c>
      <c r="I208" s="18">
        <v>0</v>
      </c>
      <c r="J208" s="18">
        <v>0</v>
      </c>
      <c r="K208" s="18">
        <v>5</v>
      </c>
      <c r="L208" s="18" t="s">
        <v>27</v>
      </c>
      <c r="M208" s="18"/>
    </row>
    <row r="209" spans="1:13">
      <c r="A209" s="18" t="s">
        <v>441</v>
      </c>
      <c r="B209" s="18" t="s">
        <v>442</v>
      </c>
      <c r="C209" s="18">
        <v>2</v>
      </c>
      <c r="D209" s="18" t="s">
        <v>15</v>
      </c>
      <c r="E209" s="18" t="s">
        <v>26</v>
      </c>
      <c r="F209" s="18">
        <v>16.3</v>
      </c>
      <c r="G209" s="18"/>
      <c r="H209" s="18" t="s">
        <v>17</v>
      </c>
      <c r="I209" s="18">
        <v>2</v>
      </c>
      <c r="J209" s="18">
        <v>10</v>
      </c>
      <c r="K209" s="18">
        <v>10</v>
      </c>
      <c r="L209" s="18" t="s">
        <v>27</v>
      </c>
      <c r="M209" s="18"/>
    </row>
    <row r="210" spans="1:13">
      <c r="A210" s="18" t="s">
        <v>443</v>
      </c>
      <c r="B210" s="18" t="s">
        <v>444</v>
      </c>
      <c r="C210" s="18">
        <v>8</v>
      </c>
      <c r="D210" s="18" t="s">
        <v>25</v>
      </c>
      <c r="E210" s="18" t="s">
        <v>40</v>
      </c>
      <c r="F210" s="18">
        <v>22.6</v>
      </c>
      <c r="G210" s="18">
        <v>89.1</v>
      </c>
      <c r="H210" s="18" t="s">
        <v>17</v>
      </c>
      <c r="I210" s="18">
        <v>10</v>
      </c>
      <c r="J210" s="18">
        <v>7</v>
      </c>
      <c r="K210" s="18">
        <v>3</v>
      </c>
      <c r="L210" s="18" t="s">
        <v>27</v>
      </c>
      <c r="M210" s="18"/>
    </row>
    <row r="211" spans="1:13">
      <c r="A211" s="18" t="s">
        <v>445</v>
      </c>
      <c r="B211" s="18" t="s">
        <v>446</v>
      </c>
      <c r="C211" s="18">
        <v>6</v>
      </c>
      <c r="D211" s="18" t="s">
        <v>25</v>
      </c>
      <c r="E211" s="18" t="s">
        <v>16</v>
      </c>
      <c r="F211" s="18">
        <v>25.8</v>
      </c>
      <c r="G211" s="18">
        <v>94.9</v>
      </c>
      <c r="H211" s="18" t="s">
        <v>43</v>
      </c>
      <c r="I211" s="18">
        <v>3</v>
      </c>
      <c r="J211" s="18">
        <v>8</v>
      </c>
      <c r="K211" s="18">
        <v>9</v>
      </c>
      <c r="L211" s="18"/>
      <c r="M211" s="18" t="s">
        <v>22</v>
      </c>
    </row>
    <row r="212" spans="1:13">
      <c r="A212" s="18" t="s">
        <v>447</v>
      </c>
      <c r="B212" s="18" t="s">
        <v>448</v>
      </c>
      <c r="C212" s="18">
        <v>5</v>
      </c>
      <c r="D212" s="18" t="s">
        <v>15</v>
      </c>
      <c r="E212" s="18" t="s">
        <v>21</v>
      </c>
      <c r="F212" s="18">
        <v>22.1</v>
      </c>
      <c r="G212" s="18">
        <v>91.3</v>
      </c>
      <c r="H212" s="18" t="s">
        <v>17</v>
      </c>
      <c r="I212" s="18">
        <v>10</v>
      </c>
      <c r="J212" s="18">
        <v>0</v>
      </c>
      <c r="K212" s="18">
        <v>3</v>
      </c>
      <c r="L212" s="18" t="s">
        <v>18</v>
      </c>
      <c r="M212" s="18"/>
    </row>
    <row r="213" spans="1:13">
      <c r="A213" s="18" t="s">
        <v>449</v>
      </c>
      <c r="B213" s="18" t="s">
        <v>450</v>
      </c>
      <c r="C213" s="18">
        <v>9</v>
      </c>
      <c r="D213" s="18" t="s">
        <v>15</v>
      </c>
      <c r="E213" s="18" t="s">
        <v>16</v>
      </c>
      <c r="F213" s="18">
        <v>28.7</v>
      </c>
      <c r="G213" s="18">
        <v>87.9</v>
      </c>
      <c r="H213" s="18" t="s">
        <v>43</v>
      </c>
      <c r="I213" s="18">
        <v>9</v>
      </c>
      <c r="J213" s="18">
        <v>6</v>
      </c>
      <c r="K213" s="18">
        <v>5</v>
      </c>
      <c r="L213" s="18"/>
      <c r="M213" s="18" t="s">
        <v>32</v>
      </c>
    </row>
    <row r="214" spans="1:13">
      <c r="A214" s="18" t="s">
        <v>451</v>
      </c>
      <c r="B214" s="18" t="s">
        <v>452</v>
      </c>
      <c r="C214" s="18">
        <v>1</v>
      </c>
      <c r="D214" s="18" t="s">
        <v>15</v>
      </c>
      <c r="E214" s="18" t="s">
        <v>26</v>
      </c>
      <c r="F214" s="18">
        <v>15.2</v>
      </c>
      <c r="G214" s="18">
        <v>82.4</v>
      </c>
      <c r="H214" s="18" t="s">
        <v>17</v>
      </c>
      <c r="I214" s="18">
        <v>6</v>
      </c>
      <c r="J214" s="18">
        <v>8</v>
      </c>
      <c r="K214" s="18">
        <v>4</v>
      </c>
      <c r="L214" s="18"/>
      <c r="M214" s="18"/>
    </row>
    <row r="215" spans="1:13">
      <c r="A215" s="18" t="s">
        <v>453</v>
      </c>
      <c r="B215" s="18" t="s">
        <v>454</v>
      </c>
      <c r="C215" s="18">
        <v>9</v>
      </c>
      <c r="D215" s="18" t="s">
        <v>15</v>
      </c>
      <c r="E215" s="18" t="s">
        <v>16</v>
      </c>
      <c r="F215" s="18">
        <v>11.7</v>
      </c>
      <c r="G215" s="18">
        <v>84.7</v>
      </c>
      <c r="H215" s="18" t="s">
        <v>48</v>
      </c>
      <c r="I215" s="18">
        <v>2</v>
      </c>
      <c r="J215" s="18">
        <v>8</v>
      </c>
      <c r="K215" s="18">
        <v>5</v>
      </c>
      <c r="L215" s="18" t="s">
        <v>18</v>
      </c>
      <c r="M215" s="18"/>
    </row>
    <row r="216" spans="1:13">
      <c r="A216" s="18" t="s">
        <v>455</v>
      </c>
      <c r="B216" s="18" t="s">
        <v>456</v>
      </c>
      <c r="C216" s="18">
        <v>4</v>
      </c>
      <c r="D216" s="18" t="s">
        <v>15</v>
      </c>
      <c r="E216" s="18" t="s">
        <v>40</v>
      </c>
      <c r="F216" s="18">
        <v>11.7</v>
      </c>
      <c r="G216" s="18">
        <v>106.1</v>
      </c>
      <c r="H216" s="18" t="s">
        <v>17</v>
      </c>
      <c r="I216" s="18">
        <v>9</v>
      </c>
      <c r="J216" s="18">
        <v>0</v>
      </c>
      <c r="K216" s="18">
        <v>4</v>
      </c>
      <c r="L216" s="18"/>
      <c r="M216" s="18" t="s">
        <v>32</v>
      </c>
    </row>
    <row r="217" spans="1:13">
      <c r="A217" s="18" t="s">
        <v>457</v>
      </c>
      <c r="B217" s="18" t="s">
        <v>458</v>
      </c>
      <c r="C217" s="18">
        <v>3</v>
      </c>
      <c r="D217" s="18" t="s">
        <v>25</v>
      </c>
      <c r="E217" s="18" t="s">
        <v>16</v>
      </c>
      <c r="F217" s="18">
        <v>20.5</v>
      </c>
      <c r="G217" s="18">
        <v>127</v>
      </c>
      <c r="H217" s="18" t="s">
        <v>43</v>
      </c>
      <c r="I217" s="18">
        <v>2</v>
      </c>
      <c r="J217" s="18">
        <v>5</v>
      </c>
      <c r="K217" s="18">
        <v>2</v>
      </c>
      <c r="L217" s="18"/>
      <c r="M217" s="18" t="s">
        <v>22</v>
      </c>
    </row>
    <row r="218" spans="1:13">
      <c r="A218" s="18" t="s">
        <v>459</v>
      </c>
      <c r="B218" s="18" t="s">
        <v>460</v>
      </c>
      <c r="C218" s="18">
        <v>6</v>
      </c>
      <c r="D218" s="18" t="s">
        <v>25</v>
      </c>
      <c r="E218" s="18" t="s">
        <v>16</v>
      </c>
      <c r="F218" s="18">
        <v>20.5</v>
      </c>
      <c r="G218" s="18">
        <v>95.8</v>
      </c>
      <c r="H218" s="18" t="s">
        <v>48</v>
      </c>
      <c r="I218" s="18">
        <v>10</v>
      </c>
      <c r="J218" s="18">
        <v>1</v>
      </c>
      <c r="K218" s="18">
        <v>7</v>
      </c>
      <c r="L218" s="18" t="s">
        <v>18</v>
      </c>
      <c r="M218" s="18" t="s">
        <v>22</v>
      </c>
    </row>
    <row r="219" spans="1:13">
      <c r="A219" s="18" t="s">
        <v>461</v>
      </c>
      <c r="B219" s="18" t="s">
        <v>462</v>
      </c>
      <c r="C219" s="18">
        <v>3</v>
      </c>
      <c r="D219" s="18" t="s">
        <v>25</v>
      </c>
      <c r="E219" s="18" t="s">
        <v>26</v>
      </c>
      <c r="F219" s="18"/>
      <c r="G219" s="18">
        <v>120.4</v>
      </c>
      <c r="H219" s="18" t="s">
        <v>17</v>
      </c>
      <c r="I219" s="18">
        <v>8</v>
      </c>
      <c r="J219" s="18">
        <v>0</v>
      </c>
      <c r="K219" s="18">
        <v>0</v>
      </c>
      <c r="L219" s="18" t="s">
        <v>27</v>
      </c>
      <c r="M219" s="18" t="s">
        <v>32</v>
      </c>
    </row>
    <row r="220" spans="1:13">
      <c r="A220" s="18" t="s">
        <v>463</v>
      </c>
      <c r="B220" s="18" t="s">
        <v>464</v>
      </c>
      <c r="C220" s="18">
        <v>3</v>
      </c>
      <c r="D220" s="18" t="s">
        <v>15</v>
      </c>
      <c r="E220" s="18" t="s">
        <v>21</v>
      </c>
      <c r="F220" s="18">
        <v>26.1</v>
      </c>
      <c r="G220" s="18">
        <v>122.8</v>
      </c>
      <c r="H220" s="18" t="s">
        <v>43</v>
      </c>
      <c r="I220" s="18">
        <v>3</v>
      </c>
      <c r="J220" s="18">
        <v>5</v>
      </c>
      <c r="K220" s="18">
        <v>3</v>
      </c>
      <c r="L220" s="18" t="s">
        <v>18</v>
      </c>
      <c r="M220" s="18" t="s">
        <v>22</v>
      </c>
    </row>
    <row r="221" spans="1:13">
      <c r="A221" s="18" t="s">
        <v>465</v>
      </c>
      <c r="B221" s="18" t="s">
        <v>466</v>
      </c>
      <c r="C221" s="18">
        <v>9</v>
      </c>
      <c r="D221" s="18" t="s">
        <v>15</v>
      </c>
      <c r="E221" s="18" t="s">
        <v>40</v>
      </c>
      <c r="F221" s="18">
        <v>14.5</v>
      </c>
      <c r="G221" s="18">
        <v>110.9</v>
      </c>
      <c r="H221" s="18"/>
      <c r="I221" s="18">
        <v>6</v>
      </c>
      <c r="J221" s="18">
        <v>1</v>
      </c>
      <c r="K221" s="18">
        <v>7</v>
      </c>
      <c r="L221" s="18" t="s">
        <v>18</v>
      </c>
      <c r="M221" s="18" t="s">
        <v>22</v>
      </c>
    </row>
    <row r="222" spans="1:13">
      <c r="A222" s="18" t="s">
        <v>467</v>
      </c>
      <c r="B222" s="18" t="s">
        <v>468</v>
      </c>
      <c r="C222" s="18">
        <v>4</v>
      </c>
      <c r="D222" s="18" t="s">
        <v>25</v>
      </c>
      <c r="E222" s="18" t="s">
        <v>21</v>
      </c>
      <c r="F222" s="18">
        <v>25.7</v>
      </c>
      <c r="G222" s="18">
        <v>124.4</v>
      </c>
      <c r="H222" s="18"/>
      <c r="I222" s="18">
        <v>5</v>
      </c>
      <c r="J222" s="18">
        <v>9</v>
      </c>
      <c r="K222" s="18">
        <v>7</v>
      </c>
      <c r="L222" s="18" t="s">
        <v>27</v>
      </c>
      <c r="M222" s="18" t="s">
        <v>32</v>
      </c>
    </row>
    <row r="223" spans="1:13">
      <c r="A223" s="18" t="s">
        <v>469</v>
      </c>
      <c r="B223" s="18" t="s">
        <v>470</v>
      </c>
      <c r="C223" s="18">
        <v>9</v>
      </c>
      <c r="D223" s="18" t="s">
        <v>25</v>
      </c>
      <c r="E223" s="18" t="s">
        <v>26</v>
      </c>
      <c r="F223" s="18">
        <v>29</v>
      </c>
      <c r="G223" s="18">
        <v>80.099999999999994</v>
      </c>
      <c r="H223" s="18" t="s">
        <v>43</v>
      </c>
      <c r="I223" s="18">
        <v>4</v>
      </c>
      <c r="J223" s="18">
        <v>1</v>
      </c>
      <c r="K223" s="18">
        <v>3</v>
      </c>
      <c r="L223" s="18"/>
      <c r="M223" s="18" t="s">
        <v>32</v>
      </c>
    </row>
    <row r="224" spans="1:13">
      <c r="A224" s="18" t="s">
        <v>471</v>
      </c>
      <c r="B224" s="18" t="s">
        <v>472</v>
      </c>
      <c r="C224" s="18">
        <v>3</v>
      </c>
      <c r="D224" s="18" t="s">
        <v>25</v>
      </c>
      <c r="E224" s="18" t="s">
        <v>26</v>
      </c>
      <c r="F224" s="18">
        <v>10.9</v>
      </c>
      <c r="G224" s="18">
        <v>93.9</v>
      </c>
      <c r="H224" s="18" t="s">
        <v>43</v>
      </c>
      <c r="I224" s="18">
        <v>6</v>
      </c>
      <c r="J224" s="18">
        <v>5</v>
      </c>
      <c r="K224" s="18">
        <v>7</v>
      </c>
      <c r="L224" s="18"/>
      <c r="M224" s="18"/>
    </row>
    <row r="225" spans="1:13">
      <c r="A225" s="18" t="s">
        <v>473</v>
      </c>
      <c r="B225" s="18" t="s">
        <v>474</v>
      </c>
      <c r="C225" s="18">
        <v>7</v>
      </c>
      <c r="D225" s="18" t="s">
        <v>15</v>
      </c>
      <c r="E225" s="18" t="s">
        <v>21</v>
      </c>
      <c r="F225" s="18">
        <v>21.4</v>
      </c>
      <c r="G225" s="18">
        <v>106.1</v>
      </c>
      <c r="H225" s="18" t="s">
        <v>48</v>
      </c>
      <c r="I225" s="18">
        <v>3</v>
      </c>
      <c r="J225" s="18">
        <v>4</v>
      </c>
      <c r="K225" s="18">
        <v>4</v>
      </c>
      <c r="L225" s="18" t="s">
        <v>18</v>
      </c>
      <c r="M225" s="18"/>
    </row>
    <row r="226" spans="1:13">
      <c r="A226" s="18" t="s">
        <v>475</v>
      </c>
      <c r="B226" s="18" t="s">
        <v>476</v>
      </c>
      <c r="C226" s="18">
        <v>5</v>
      </c>
      <c r="D226" s="18" t="s">
        <v>15</v>
      </c>
      <c r="E226" s="18" t="s">
        <v>26</v>
      </c>
      <c r="F226" s="18">
        <v>28.9</v>
      </c>
      <c r="G226" s="18">
        <v>88.2</v>
      </c>
      <c r="H226" s="18" t="s">
        <v>43</v>
      </c>
      <c r="I226" s="18">
        <v>1</v>
      </c>
      <c r="J226" s="18">
        <v>2</v>
      </c>
      <c r="K226" s="18">
        <v>1</v>
      </c>
      <c r="L226" s="18" t="s">
        <v>27</v>
      </c>
      <c r="M226" s="18"/>
    </row>
    <row r="227" spans="1:13">
      <c r="A227" s="18" t="s">
        <v>477</v>
      </c>
      <c r="B227" s="18" t="s">
        <v>478</v>
      </c>
      <c r="C227" s="18">
        <v>4</v>
      </c>
      <c r="D227" s="18" t="s">
        <v>25</v>
      </c>
      <c r="E227" s="18" t="s">
        <v>16</v>
      </c>
      <c r="F227" s="18">
        <v>19.3</v>
      </c>
      <c r="G227" s="18">
        <v>131.1</v>
      </c>
      <c r="H227" s="18" t="s">
        <v>17</v>
      </c>
      <c r="I227" s="18">
        <v>10</v>
      </c>
      <c r="J227" s="18">
        <v>4</v>
      </c>
      <c r="K227" s="18">
        <v>9</v>
      </c>
      <c r="L227" s="18" t="s">
        <v>27</v>
      </c>
      <c r="M227" s="18" t="s">
        <v>32</v>
      </c>
    </row>
    <row r="228" spans="1:13">
      <c r="A228" s="18" t="s">
        <v>479</v>
      </c>
      <c r="B228" s="18" t="s">
        <v>480</v>
      </c>
      <c r="C228" s="18">
        <v>4</v>
      </c>
      <c r="D228" s="18" t="s">
        <v>25</v>
      </c>
      <c r="E228" s="18" t="s">
        <v>37</v>
      </c>
      <c r="F228" s="18">
        <v>20.3</v>
      </c>
      <c r="G228" s="18">
        <v>120.6</v>
      </c>
      <c r="H228" s="18" t="s">
        <v>17</v>
      </c>
      <c r="I228" s="18">
        <v>2</v>
      </c>
      <c r="J228" s="18">
        <v>0</v>
      </c>
      <c r="K228" s="18">
        <v>6</v>
      </c>
      <c r="L228" s="18" t="s">
        <v>18</v>
      </c>
      <c r="M228" s="18" t="s">
        <v>32</v>
      </c>
    </row>
    <row r="229" spans="1:13">
      <c r="A229" s="18" t="s">
        <v>481</v>
      </c>
      <c r="B229" s="18" t="s">
        <v>482</v>
      </c>
      <c r="C229" s="18">
        <v>2</v>
      </c>
      <c r="D229" s="18" t="s">
        <v>15</v>
      </c>
      <c r="E229" s="18" t="s">
        <v>26</v>
      </c>
      <c r="F229" s="18">
        <v>26.6</v>
      </c>
      <c r="G229" s="18">
        <v>139</v>
      </c>
      <c r="H229" s="18" t="s">
        <v>17</v>
      </c>
      <c r="I229" s="18">
        <v>6</v>
      </c>
      <c r="J229" s="18">
        <v>5</v>
      </c>
      <c r="K229" s="18">
        <v>10</v>
      </c>
      <c r="L229" s="18"/>
      <c r="M229" s="18"/>
    </row>
    <row r="230" spans="1:13">
      <c r="A230" s="18" t="s">
        <v>483</v>
      </c>
      <c r="B230" s="18" t="s">
        <v>484</v>
      </c>
      <c r="C230" s="18">
        <v>1</v>
      </c>
      <c r="D230" s="18" t="s">
        <v>15</v>
      </c>
      <c r="E230" s="18" t="s">
        <v>40</v>
      </c>
      <c r="F230" s="18">
        <v>28</v>
      </c>
      <c r="G230" s="18">
        <v>106.6</v>
      </c>
      <c r="H230" s="18" t="s">
        <v>17</v>
      </c>
      <c r="I230" s="18">
        <v>5</v>
      </c>
      <c r="J230" s="18">
        <v>1</v>
      </c>
      <c r="K230" s="18">
        <v>0</v>
      </c>
      <c r="L230" s="18" t="s">
        <v>18</v>
      </c>
      <c r="M230" s="18"/>
    </row>
    <row r="231" spans="1:13">
      <c r="A231" s="18" t="s">
        <v>485</v>
      </c>
      <c r="B231" s="18" t="s">
        <v>486</v>
      </c>
      <c r="C231" s="18">
        <v>7</v>
      </c>
      <c r="D231" s="18" t="s">
        <v>25</v>
      </c>
      <c r="E231" s="18" t="s">
        <v>26</v>
      </c>
      <c r="F231" s="18"/>
      <c r="G231" s="18">
        <v>105.6</v>
      </c>
      <c r="H231" s="18" t="s">
        <v>17</v>
      </c>
      <c r="I231" s="18">
        <v>2</v>
      </c>
      <c r="J231" s="18">
        <v>4</v>
      </c>
      <c r="K231" s="18">
        <v>4</v>
      </c>
      <c r="L231" s="18" t="s">
        <v>18</v>
      </c>
      <c r="M231" s="18" t="s">
        <v>32</v>
      </c>
    </row>
    <row r="232" spans="1:13">
      <c r="A232" s="18" t="s">
        <v>487</v>
      </c>
      <c r="B232" s="18" t="s">
        <v>488</v>
      </c>
      <c r="C232" s="18">
        <v>5</v>
      </c>
      <c r="D232" s="18" t="s">
        <v>25</v>
      </c>
      <c r="E232" s="18" t="s">
        <v>37</v>
      </c>
      <c r="F232" s="18">
        <v>27.7</v>
      </c>
      <c r="G232" s="18">
        <v>108.7</v>
      </c>
      <c r="H232" s="18" t="s">
        <v>17</v>
      </c>
      <c r="I232" s="18">
        <v>6</v>
      </c>
      <c r="J232" s="18">
        <v>2</v>
      </c>
      <c r="K232" s="18">
        <v>6</v>
      </c>
      <c r="L232" s="18" t="s">
        <v>27</v>
      </c>
      <c r="M232" s="18" t="s">
        <v>32</v>
      </c>
    </row>
    <row r="233" spans="1:13">
      <c r="A233" s="18" t="s">
        <v>489</v>
      </c>
      <c r="B233" s="18" t="s">
        <v>490</v>
      </c>
      <c r="C233" s="18">
        <v>7</v>
      </c>
      <c r="D233" s="18" t="s">
        <v>25</v>
      </c>
      <c r="E233" s="18" t="s">
        <v>37</v>
      </c>
      <c r="F233" s="18"/>
      <c r="G233" s="18">
        <v>109.1</v>
      </c>
      <c r="H233" s="18"/>
      <c r="I233" s="18">
        <v>8</v>
      </c>
      <c r="J233" s="18">
        <v>5</v>
      </c>
      <c r="K233" s="18">
        <v>6</v>
      </c>
      <c r="L233" s="18" t="s">
        <v>18</v>
      </c>
      <c r="M233" s="18" t="s">
        <v>32</v>
      </c>
    </row>
    <row r="234" spans="1:13">
      <c r="A234" s="18" t="s">
        <v>491</v>
      </c>
      <c r="B234" s="18" t="s">
        <v>492</v>
      </c>
      <c r="C234" s="18">
        <v>5</v>
      </c>
      <c r="D234" s="18" t="s">
        <v>15</v>
      </c>
      <c r="E234" s="18" t="s">
        <v>37</v>
      </c>
      <c r="F234" s="18">
        <v>20.6</v>
      </c>
      <c r="G234" s="18">
        <v>126</v>
      </c>
      <c r="H234" s="18" t="s">
        <v>48</v>
      </c>
      <c r="I234" s="18">
        <v>2</v>
      </c>
      <c r="J234" s="18">
        <v>1</v>
      </c>
      <c r="K234" s="18">
        <v>3</v>
      </c>
      <c r="L234" s="18"/>
      <c r="M234" s="18" t="s">
        <v>32</v>
      </c>
    </row>
    <row r="235" spans="1:13">
      <c r="A235" s="18" t="s">
        <v>493</v>
      </c>
      <c r="B235" s="18" t="s">
        <v>494</v>
      </c>
      <c r="C235" s="18">
        <v>1</v>
      </c>
      <c r="D235" s="18" t="s">
        <v>15</v>
      </c>
      <c r="E235" s="18" t="s">
        <v>21</v>
      </c>
      <c r="F235" s="18">
        <v>26.9</v>
      </c>
      <c r="G235" s="18">
        <v>127.8</v>
      </c>
      <c r="H235" s="18" t="s">
        <v>17</v>
      </c>
      <c r="I235" s="18">
        <v>2</v>
      </c>
      <c r="J235" s="18">
        <v>2</v>
      </c>
      <c r="K235" s="18">
        <v>3</v>
      </c>
      <c r="L235" s="18"/>
      <c r="M235" s="18" t="s">
        <v>22</v>
      </c>
    </row>
    <row r="236" spans="1:13">
      <c r="A236" s="18" t="s">
        <v>495</v>
      </c>
      <c r="B236" s="18" t="s">
        <v>496</v>
      </c>
      <c r="C236" s="18">
        <v>1</v>
      </c>
      <c r="D236" s="18" t="s">
        <v>25</v>
      </c>
      <c r="E236" s="18" t="s">
        <v>21</v>
      </c>
      <c r="F236" s="18"/>
      <c r="G236" s="18">
        <v>113.8</v>
      </c>
      <c r="H236" s="18" t="s">
        <v>17</v>
      </c>
      <c r="I236" s="18">
        <v>7</v>
      </c>
      <c r="J236" s="18">
        <v>8</v>
      </c>
      <c r="K236" s="18">
        <v>4</v>
      </c>
      <c r="L236" s="18" t="s">
        <v>27</v>
      </c>
      <c r="M236" s="18"/>
    </row>
    <row r="237" spans="1:13">
      <c r="A237" s="18" t="s">
        <v>497</v>
      </c>
      <c r="B237" s="18" t="s">
        <v>498</v>
      </c>
      <c r="C237" s="18">
        <v>1</v>
      </c>
      <c r="D237" s="18" t="s">
        <v>25</v>
      </c>
      <c r="E237" s="18" t="s">
        <v>26</v>
      </c>
      <c r="F237" s="18">
        <v>16.600000000000001</v>
      </c>
      <c r="G237" s="18">
        <v>116.8</v>
      </c>
      <c r="H237" s="18" t="s">
        <v>43</v>
      </c>
      <c r="I237" s="18">
        <v>5</v>
      </c>
      <c r="J237" s="18">
        <v>2</v>
      </c>
      <c r="K237" s="18">
        <v>5</v>
      </c>
      <c r="L237" s="18" t="s">
        <v>27</v>
      </c>
      <c r="M237" s="18"/>
    </row>
    <row r="238" spans="1:13">
      <c r="A238" s="18" t="s">
        <v>499</v>
      </c>
      <c r="B238" s="18" t="s">
        <v>500</v>
      </c>
      <c r="C238" s="18">
        <v>2</v>
      </c>
      <c r="D238" s="18" t="s">
        <v>25</v>
      </c>
      <c r="E238" s="18" t="s">
        <v>26</v>
      </c>
      <c r="F238" s="18">
        <v>17.5</v>
      </c>
      <c r="G238" s="18">
        <v>136.5</v>
      </c>
      <c r="H238" s="18" t="s">
        <v>17</v>
      </c>
      <c r="I238" s="18">
        <v>1</v>
      </c>
      <c r="J238" s="18">
        <v>5</v>
      </c>
      <c r="K238" s="18">
        <v>4</v>
      </c>
      <c r="L238" s="18" t="s">
        <v>18</v>
      </c>
      <c r="M238" s="18" t="s">
        <v>32</v>
      </c>
    </row>
    <row r="239" spans="1:13">
      <c r="A239" s="18" t="s">
        <v>501</v>
      </c>
      <c r="B239" s="18" t="s">
        <v>502</v>
      </c>
      <c r="C239" s="18">
        <v>8</v>
      </c>
      <c r="D239" s="18" t="s">
        <v>25</v>
      </c>
      <c r="E239" s="18" t="s">
        <v>40</v>
      </c>
      <c r="F239" s="18">
        <v>24.1</v>
      </c>
      <c r="G239" s="18">
        <v>113.7</v>
      </c>
      <c r="H239" s="18" t="s">
        <v>43</v>
      </c>
      <c r="I239" s="18">
        <v>9</v>
      </c>
      <c r="J239" s="18">
        <v>5</v>
      </c>
      <c r="K239" s="18">
        <v>3</v>
      </c>
      <c r="L239" s="18"/>
      <c r="M239" s="18" t="s">
        <v>32</v>
      </c>
    </row>
    <row r="240" spans="1:13">
      <c r="A240" s="18" t="s">
        <v>503</v>
      </c>
      <c r="B240" s="18" t="s">
        <v>504</v>
      </c>
      <c r="C240" s="18">
        <v>3</v>
      </c>
      <c r="D240" s="18" t="s">
        <v>15</v>
      </c>
      <c r="E240" s="18" t="s">
        <v>21</v>
      </c>
      <c r="F240" s="18">
        <v>17.8</v>
      </c>
      <c r="G240" s="18">
        <v>139.69999999999999</v>
      </c>
      <c r="H240" s="18" t="s">
        <v>48</v>
      </c>
      <c r="I240" s="18">
        <v>0</v>
      </c>
      <c r="J240" s="18">
        <v>2</v>
      </c>
      <c r="K240" s="18">
        <v>9</v>
      </c>
      <c r="L240" s="18" t="s">
        <v>18</v>
      </c>
      <c r="M240" s="18" t="s">
        <v>32</v>
      </c>
    </row>
    <row r="241" spans="1:13">
      <c r="A241" s="18" t="s">
        <v>505</v>
      </c>
      <c r="B241" s="18" t="s">
        <v>506</v>
      </c>
      <c r="C241" s="18">
        <v>6</v>
      </c>
      <c r="D241" s="18" t="s">
        <v>15</v>
      </c>
      <c r="E241" s="18" t="s">
        <v>40</v>
      </c>
      <c r="F241" s="18">
        <v>16.899999999999999</v>
      </c>
      <c r="G241" s="18">
        <v>99.2</v>
      </c>
      <c r="H241" s="18" t="s">
        <v>43</v>
      </c>
      <c r="I241" s="18">
        <v>1</v>
      </c>
      <c r="J241" s="18">
        <v>10</v>
      </c>
      <c r="K241" s="18">
        <v>10</v>
      </c>
      <c r="L241" s="18"/>
      <c r="M241" s="18" t="s">
        <v>22</v>
      </c>
    </row>
    <row r="242" spans="1:13">
      <c r="A242" s="18" t="s">
        <v>507</v>
      </c>
      <c r="B242" s="18" t="s">
        <v>508</v>
      </c>
      <c r="C242" s="18">
        <v>2</v>
      </c>
      <c r="D242" s="18" t="s">
        <v>25</v>
      </c>
      <c r="E242" s="18" t="s">
        <v>16</v>
      </c>
      <c r="F242" s="18">
        <v>25.7</v>
      </c>
      <c r="G242" s="18">
        <v>123.2</v>
      </c>
      <c r="H242" s="18" t="s">
        <v>17</v>
      </c>
      <c r="I242" s="18">
        <v>7</v>
      </c>
      <c r="J242" s="18">
        <v>6</v>
      </c>
      <c r="K242" s="18">
        <v>2</v>
      </c>
      <c r="L242" s="18" t="s">
        <v>18</v>
      </c>
      <c r="M242" s="18"/>
    </row>
    <row r="243" spans="1:13">
      <c r="A243" s="18" t="s">
        <v>509</v>
      </c>
      <c r="B243" s="18" t="s">
        <v>510</v>
      </c>
      <c r="C243" s="18">
        <v>8</v>
      </c>
      <c r="D243" s="18" t="s">
        <v>15</v>
      </c>
      <c r="E243" s="18" t="s">
        <v>40</v>
      </c>
      <c r="F243" s="18">
        <v>19</v>
      </c>
      <c r="G243" s="18">
        <v>128</v>
      </c>
      <c r="H243" s="18" t="s">
        <v>17</v>
      </c>
      <c r="I243" s="18">
        <v>0</v>
      </c>
      <c r="J243" s="18">
        <v>5</v>
      </c>
      <c r="K243" s="18">
        <v>4</v>
      </c>
      <c r="L243" s="18" t="s">
        <v>27</v>
      </c>
      <c r="M243" s="18"/>
    </row>
    <row r="244" spans="1:13">
      <c r="A244" s="18" t="s">
        <v>511</v>
      </c>
      <c r="B244" s="18" t="s">
        <v>512</v>
      </c>
      <c r="C244" s="18">
        <v>2</v>
      </c>
      <c r="D244" s="18" t="s">
        <v>15</v>
      </c>
      <c r="E244" s="18" t="s">
        <v>16</v>
      </c>
      <c r="F244" s="18">
        <v>21.9</v>
      </c>
      <c r="G244" s="18">
        <v>116.8</v>
      </c>
      <c r="H244" s="18" t="s">
        <v>17</v>
      </c>
      <c r="I244" s="18">
        <v>0</v>
      </c>
      <c r="J244" s="18">
        <v>6</v>
      </c>
      <c r="K244" s="18">
        <v>10</v>
      </c>
      <c r="L244" s="18" t="s">
        <v>27</v>
      </c>
      <c r="M244" s="18"/>
    </row>
    <row r="245" spans="1:13">
      <c r="A245" s="18" t="s">
        <v>513</v>
      </c>
      <c r="B245" s="18" t="s">
        <v>514</v>
      </c>
      <c r="C245" s="18">
        <v>4</v>
      </c>
      <c r="D245" s="18" t="s">
        <v>25</v>
      </c>
      <c r="E245" s="18" t="s">
        <v>21</v>
      </c>
      <c r="F245" s="18">
        <v>24.4</v>
      </c>
      <c r="G245" s="18">
        <v>123.8</v>
      </c>
      <c r="H245" s="18" t="s">
        <v>17</v>
      </c>
      <c r="I245" s="18">
        <v>4</v>
      </c>
      <c r="J245" s="18">
        <v>4</v>
      </c>
      <c r="K245" s="18">
        <v>3</v>
      </c>
      <c r="L245" s="18" t="s">
        <v>27</v>
      </c>
      <c r="M245" s="18"/>
    </row>
    <row r="246" spans="1:13">
      <c r="A246" s="18" t="s">
        <v>515</v>
      </c>
      <c r="B246" s="18" t="s">
        <v>516</v>
      </c>
      <c r="C246" s="18">
        <v>1</v>
      </c>
      <c r="D246" s="18" t="s">
        <v>25</v>
      </c>
      <c r="E246" s="18" t="s">
        <v>26</v>
      </c>
      <c r="F246" s="18">
        <v>18.600000000000001</v>
      </c>
      <c r="G246" s="18">
        <v>97.7</v>
      </c>
      <c r="H246" s="18" t="s">
        <v>43</v>
      </c>
      <c r="I246" s="18">
        <v>9</v>
      </c>
      <c r="J246" s="18">
        <v>7</v>
      </c>
      <c r="K246" s="18">
        <v>3</v>
      </c>
      <c r="L246" s="18" t="s">
        <v>27</v>
      </c>
      <c r="M246" s="18"/>
    </row>
    <row r="247" spans="1:13">
      <c r="A247" s="18" t="s">
        <v>517</v>
      </c>
      <c r="B247" s="18" t="s">
        <v>518</v>
      </c>
      <c r="C247" s="18">
        <v>8</v>
      </c>
      <c r="D247" s="18" t="s">
        <v>15</v>
      </c>
      <c r="E247" s="18" t="s">
        <v>16</v>
      </c>
      <c r="F247" s="18">
        <v>25.7</v>
      </c>
      <c r="G247" s="18">
        <v>108.3</v>
      </c>
      <c r="H247" s="18" t="s">
        <v>43</v>
      </c>
      <c r="I247" s="18">
        <v>4</v>
      </c>
      <c r="J247" s="18">
        <v>1</v>
      </c>
      <c r="K247" s="18">
        <v>10</v>
      </c>
      <c r="L247" s="18"/>
      <c r="M247" s="18"/>
    </row>
    <row r="248" spans="1:13">
      <c r="A248" s="18" t="s">
        <v>519</v>
      </c>
      <c r="B248" s="18" t="s">
        <v>520</v>
      </c>
      <c r="C248" s="18">
        <v>8</v>
      </c>
      <c r="D248" s="18" t="s">
        <v>15</v>
      </c>
      <c r="E248" s="18" t="s">
        <v>16</v>
      </c>
      <c r="F248" s="18">
        <v>18.8</v>
      </c>
      <c r="G248" s="18">
        <v>95.8</v>
      </c>
      <c r="H248" s="18" t="s">
        <v>43</v>
      </c>
      <c r="I248" s="18">
        <v>9</v>
      </c>
      <c r="J248" s="18">
        <v>0</v>
      </c>
      <c r="K248" s="18">
        <v>2</v>
      </c>
      <c r="L248" s="18"/>
      <c r="M248" s="18"/>
    </row>
    <row r="249" spans="1:13">
      <c r="A249" s="18" t="s">
        <v>521</v>
      </c>
      <c r="B249" s="18" t="s">
        <v>522</v>
      </c>
      <c r="C249" s="18">
        <v>10</v>
      </c>
      <c r="D249" s="18" t="s">
        <v>15</v>
      </c>
      <c r="E249" s="18" t="s">
        <v>21</v>
      </c>
      <c r="F249" s="18">
        <v>11.2</v>
      </c>
      <c r="G249" s="18">
        <v>103.2</v>
      </c>
      <c r="H249" s="18" t="s">
        <v>17</v>
      </c>
      <c r="I249" s="18">
        <v>8</v>
      </c>
      <c r="J249" s="18">
        <v>10</v>
      </c>
      <c r="K249" s="18">
        <v>7</v>
      </c>
      <c r="L249" s="18"/>
      <c r="M249" s="18" t="s">
        <v>32</v>
      </c>
    </row>
    <row r="250" spans="1:13">
      <c r="A250" s="18" t="s">
        <v>523</v>
      </c>
      <c r="B250" s="18" t="s">
        <v>524</v>
      </c>
      <c r="C250" s="18">
        <v>1</v>
      </c>
      <c r="D250" s="18" t="s">
        <v>15</v>
      </c>
      <c r="E250" s="18" t="s">
        <v>26</v>
      </c>
      <c r="F250" s="18">
        <v>29</v>
      </c>
      <c r="G250" s="18">
        <v>106.9</v>
      </c>
      <c r="H250" s="18" t="s">
        <v>48</v>
      </c>
      <c r="I250" s="18">
        <v>2</v>
      </c>
      <c r="J250" s="18">
        <v>3</v>
      </c>
      <c r="K250" s="18">
        <v>3</v>
      </c>
      <c r="L250" s="18" t="s">
        <v>27</v>
      </c>
      <c r="M250" s="18"/>
    </row>
    <row r="251" spans="1:13">
      <c r="A251" s="18" t="s">
        <v>525</v>
      </c>
      <c r="B251" s="18" t="s">
        <v>526</v>
      </c>
      <c r="C251" s="18">
        <v>3</v>
      </c>
      <c r="D251" s="18" t="s">
        <v>25</v>
      </c>
      <c r="E251" s="18" t="s">
        <v>16</v>
      </c>
      <c r="F251" s="18">
        <v>28.2</v>
      </c>
      <c r="G251" s="18">
        <v>134.9</v>
      </c>
      <c r="H251" s="18" t="s">
        <v>17</v>
      </c>
      <c r="I251" s="18">
        <v>6</v>
      </c>
      <c r="J251" s="18">
        <v>8</v>
      </c>
      <c r="K251" s="18">
        <v>6</v>
      </c>
      <c r="L251" s="18"/>
      <c r="M251" s="18" t="s">
        <v>22</v>
      </c>
    </row>
    <row r="252" spans="1:13">
      <c r="A252" s="18" t="s">
        <v>527</v>
      </c>
      <c r="B252" s="18" t="s">
        <v>528</v>
      </c>
      <c r="C252" s="18">
        <v>1</v>
      </c>
      <c r="D252" s="18" t="s">
        <v>25</v>
      </c>
      <c r="E252" s="18" t="s">
        <v>26</v>
      </c>
      <c r="F252" s="18">
        <v>18.3</v>
      </c>
      <c r="G252" s="18">
        <v>88.9</v>
      </c>
      <c r="H252" s="18" t="s">
        <v>17</v>
      </c>
      <c r="I252" s="18">
        <v>1</v>
      </c>
      <c r="J252" s="18">
        <v>1</v>
      </c>
      <c r="K252" s="18">
        <v>9</v>
      </c>
      <c r="L252" s="18" t="s">
        <v>27</v>
      </c>
      <c r="M252" s="18" t="s">
        <v>22</v>
      </c>
    </row>
    <row r="253" spans="1:13">
      <c r="A253" s="18" t="s">
        <v>529</v>
      </c>
      <c r="B253" s="18" t="s">
        <v>530</v>
      </c>
      <c r="C253" s="18">
        <v>5</v>
      </c>
      <c r="D253" s="18" t="s">
        <v>25</v>
      </c>
      <c r="E253" s="18" t="s">
        <v>37</v>
      </c>
      <c r="F253" s="18"/>
      <c r="G253" s="18">
        <v>108.4</v>
      </c>
      <c r="H253" s="18" t="s">
        <v>17</v>
      </c>
      <c r="I253" s="18">
        <v>6</v>
      </c>
      <c r="J253" s="18">
        <v>2</v>
      </c>
      <c r="K253" s="18">
        <v>9</v>
      </c>
      <c r="L253" s="18"/>
      <c r="M253" s="18"/>
    </row>
    <row r="254" spans="1:13">
      <c r="A254" s="18" t="s">
        <v>531</v>
      </c>
      <c r="B254" s="18" t="s">
        <v>532</v>
      </c>
      <c r="C254" s="18">
        <v>4</v>
      </c>
      <c r="D254" s="18" t="s">
        <v>15</v>
      </c>
      <c r="E254" s="18" t="s">
        <v>37</v>
      </c>
      <c r="F254" s="18">
        <v>28.4</v>
      </c>
      <c r="G254" s="18">
        <v>133.80000000000001</v>
      </c>
      <c r="H254" s="18" t="s">
        <v>17</v>
      </c>
      <c r="I254" s="18">
        <v>4</v>
      </c>
      <c r="J254" s="18">
        <v>4</v>
      </c>
      <c r="K254" s="18">
        <v>4</v>
      </c>
      <c r="L254" s="18" t="s">
        <v>18</v>
      </c>
      <c r="M254" s="18"/>
    </row>
    <row r="255" spans="1:13">
      <c r="A255" s="18" t="s">
        <v>533</v>
      </c>
      <c r="B255" s="18" t="s">
        <v>534</v>
      </c>
      <c r="C255" s="18">
        <v>8</v>
      </c>
      <c r="D255" s="18" t="s">
        <v>25</v>
      </c>
      <c r="E255" s="18" t="s">
        <v>16</v>
      </c>
      <c r="F255" s="18">
        <v>24.6</v>
      </c>
      <c r="G255" s="18">
        <v>116.3</v>
      </c>
      <c r="H255" s="18" t="s">
        <v>17</v>
      </c>
      <c r="I255" s="18">
        <v>7</v>
      </c>
      <c r="J255" s="18">
        <v>3</v>
      </c>
      <c r="K255" s="18">
        <v>6</v>
      </c>
      <c r="L255" s="18"/>
      <c r="M255" s="18"/>
    </row>
    <row r="256" spans="1:13">
      <c r="A256" s="18" t="s">
        <v>535</v>
      </c>
      <c r="B256" s="18" t="s">
        <v>536</v>
      </c>
      <c r="C256" s="18">
        <v>9</v>
      </c>
      <c r="D256" s="18" t="s">
        <v>15</v>
      </c>
      <c r="E256" s="18" t="s">
        <v>26</v>
      </c>
      <c r="F256" s="18">
        <v>16.2</v>
      </c>
      <c r="G256" s="18">
        <v>110.4</v>
      </c>
      <c r="H256" s="18" t="s">
        <v>17</v>
      </c>
      <c r="I256" s="18">
        <v>8</v>
      </c>
      <c r="J256" s="18">
        <v>9</v>
      </c>
      <c r="K256" s="18">
        <v>0</v>
      </c>
      <c r="L256" s="18" t="s">
        <v>27</v>
      </c>
      <c r="M256" s="18" t="s">
        <v>32</v>
      </c>
    </row>
    <row r="257" spans="1:13">
      <c r="A257" s="18" t="s">
        <v>537</v>
      </c>
      <c r="B257" s="18" t="s">
        <v>538</v>
      </c>
      <c r="C257" s="18">
        <v>1</v>
      </c>
      <c r="D257" s="18" t="s">
        <v>25</v>
      </c>
      <c r="E257" s="18" t="s">
        <v>26</v>
      </c>
      <c r="F257" s="18">
        <v>28.4</v>
      </c>
      <c r="G257" s="18">
        <v>122.3</v>
      </c>
      <c r="H257" s="18" t="s">
        <v>17</v>
      </c>
      <c r="I257" s="18">
        <v>7</v>
      </c>
      <c r="J257" s="18">
        <v>8</v>
      </c>
      <c r="K257" s="18">
        <v>6</v>
      </c>
      <c r="L257" s="18"/>
      <c r="M257" s="18"/>
    </row>
    <row r="258" spans="1:13">
      <c r="A258" s="18" t="s">
        <v>539</v>
      </c>
      <c r="B258" s="18" t="s">
        <v>540</v>
      </c>
      <c r="C258" s="18">
        <v>8</v>
      </c>
      <c r="D258" s="18" t="s">
        <v>15</v>
      </c>
      <c r="E258" s="18" t="s">
        <v>37</v>
      </c>
      <c r="F258" s="18"/>
      <c r="G258" s="18">
        <v>101</v>
      </c>
      <c r="H258" s="18" t="s">
        <v>17</v>
      </c>
      <c r="I258" s="18">
        <v>4</v>
      </c>
      <c r="J258" s="18">
        <v>1</v>
      </c>
      <c r="K258" s="18">
        <v>4</v>
      </c>
      <c r="L258" s="18" t="s">
        <v>27</v>
      </c>
      <c r="M258" s="18"/>
    </row>
    <row r="259" spans="1:13">
      <c r="A259" s="18" t="s">
        <v>541</v>
      </c>
      <c r="B259" s="18" t="s">
        <v>542</v>
      </c>
      <c r="C259" s="18">
        <v>4</v>
      </c>
      <c r="D259" s="18" t="s">
        <v>15</v>
      </c>
      <c r="E259" s="18" t="s">
        <v>40</v>
      </c>
      <c r="F259" s="18">
        <v>23.6</v>
      </c>
      <c r="G259" s="18">
        <v>96.1</v>
      </c>
      <c r="H259" s="18"/>
      <c r="I259" s="18">
        <v>0</v>
      </c>
      <c r="J259" s="18">
        <v>10</v>
      </c>
      <c r="K259" s="18">
        <v>0</v>
      </c>
      <c r="L259" s="18" t="s">
        <v>18</v>
      </c>
      <c r="M259" s="18" t="s">
        <v>32</v>
      </c>
    </row>
    <row r="260" spans="1:13">
      <c r="A260" s="18" t="s">
        <v>543</v>
      </c>
      <c r="B260" s="18" t="s">
        <v>544</v>
      </c>
      <c r="C260" s="18">
        <v>5</v>
      </c>
      <c r="D260" s="18" t="s">
        <v>25</v>
      </c>
      <c r="E260" s="18" t="s">
        <v>16</v>
      </c>
      <c r="F260" s="18">
        <v>18.5</v>
      </c>
      <c r="G260" s="18"/>
      <c r="H260" s="18" t="s">
        <v>17</v>
      </c>
      <c r="I260" s="18">
        <v>4</v>
      </c>
      <c r="J260" s="18">
        <v>3</v>
      </c>
      <c r="K260" s="18">
        <v>7</v>
      </c>
      <c r="L260" s="18" t="s">
        <v>18</v>
      </c>
      <c r="M260" s="18"/>
    </row>
    <row r="261" spans="1:13">
      <c r="A261" s="18" t="s">
        <v>545</v>
      </c>
      <c r="B261" s="18" t="s">
        <v>546</v>
      </c>
      <c r="C261" s="18">
        <v>6</v>
      </c>
      <c r="D261" s="18" t="s">
        <v>25</v>
      </c>
      <c r="E261" s="18" t="s">
        <v>16</v>
      </c>
      <c r="F261" s="18">
        <v>23.7</v>
      </c>
      <c r="G261" s="18">
        <v>108.9</v>
      </c>
      <c r="H261" s="18" t="s">
        <v>17</v>
      </c>
      <c r="I261" s="18">
        <v>4</v>
      </c>
      <c r="J261" s="18">
        <v>10</v>
      </c>
      <c r="K261" s="18">
        <v>5</v>
      </c>
      <c r="L261" s="18" t="s">
        <v>18</v>
      </c>
      <c r="M261" s="18" t="s">
        <v>22</v>
      </c>
    </row>
    <row r="262" spans="1:13">
      <c r="A262" s="18" t="s">
        <v>547</v>
      </c>
      <c r="B262" s="18" t="s">
        <v>548</v>
      </c>
      <c r="C262" s="18">
        <v>4</v>
      </c>
      <c r="D262" s="18" t="s">
        <v>15</v>
      </c>
      <c r="E262" s="18" t="s">
        <v>21</v>
      </c>
      <c r="F262" s="18">
        <v>25.3</v>
      </c>
      <c r="G262" s="18">
        <v>134</v>
      </c>
      <c r="H262" s="18" t="s">
        <v>43</v>
      </c>
      <c r="I262" s="18">
        <v>9</v>
      </c>
      <c r="J262" s="18">
        <v>6</v>
      </c>
      <c r="K262" s="18">
        <v>10</v>
      </c>
      <c r="L262" s="18" t="s">
        <v>18</v>
      </c>
      <c r="M262" s="18" t="s">
        <v>32</v>
      </c>
    </row>
    <row r="263" spans="1:13">
      <c r="A263" s="18" t="s">
        <v>549</v>
      </c>
      <c r="B263" s="18" t="s">
        <v>550</v>
      </c>
      <c r="C263" s="18">
        <v>5</v>
      </c>
      <c r="D263" s="18" t="s">
        <v>25</v>
      </c>
      <c r="E263" s="18" t="s">
        <v>37</v>
      </c>
      <c r="F263" s="18">
        <v>17.8</v>
      </c>
      <c r="G263" s="18">
        <v>82.1</v>
      </c>
      <c r="H263" s="18" t="s">
        <v>43</v>
      </c>
      <c r="I263" s="18">
        <v>9</v>
      </c>
      <c r="J263" s="18">
        <v>3</v>
      </c>
      <c r="K263" s="18">
        <v>5</v>
      </c>
      <c r="L263" s="18"/>
      <c r="M263" s="18" t="s">
        <v>32</v>
      </c>
    </row>
    <row r="264" spans="1:13">
      <c r="A264" s="18" t="s">
        <v>551</v>
      </c>
      <c r="B264" s="18" t="s">
        <v>552</v>
      </c>
      <c r="C264" s="18">
        <v>6</v>
      </c>
      <c r="D264" s="18" t="s">
        <v>25</v>
      </c>
      <c r="E264" s="18" t="s">
        <v>40</v>
      </c>
      <c r="F264" s="18">
        <v>26.8</v>
      </c>
      <c r="G264" s="18">
        <v>132.6</v>
      </c>
      <c r="H264" s="18" t="s">
        <v>17</v>
      </c>
      <c r="I264" s="18">
        <v>1</v>
      </c>
      <c r="J264" s="18">
        <v>7</v>
      </c>
      <c r="K264" s="18">
        <v>2</v>
      </c>
      <c r="L264" s="18"/>
      <c r="M264" s="18" t="s">
        <v>22</v>
      </c>
    </row>
    <row r="265" spans="1:13">
      <c r="A265" s="18" t="s">
        <v>553</v>
      </c>
      <c r="B265" s="18" t="s">
        <v>554</v>
      </c>
      <c r="C265" s="18">
        <v>6</v>
      </c>
      <c r="D265" s="18" t="s">
        <v>15</v>
      </c>
      <c r="E265" s="18" t="s">
        <v>40</v>
      </c>
      <c r="F265" s="18">
        <v>17.100000000000001</v>
      </c>
      <c r="G265" s="18">
        <v>124.7</v>
      </c>
      <c r="H265" s="18" t="s">
        <v>17</v>
      </c>
      <c r="I265" s="18">
        <v>5</v>
      </c>
      <c r="J265" s="18">
        <v>5</v>
      </c>
      <c r="K265" s="18">
        <v>4</v>
      </c>
      <c r="L265" s="18"/>
      <c r="M265" s="18" t="s">
        <v>22</v>
      </c>
    </row>
    <row r="266" spans="1:13">
      <c r="A266" s="18" t="s">
        <v>555</v>
      </c>
      <c r="B266" s="18" t="s">
        <v>556</v>
      </c>
      <c r="C266" s="18">
        <v>10</v>
      </c>
      <c r="D266" s="18" t="s">
        <v>15</v>
      </c>
      <c r="E266" s="18" t="s">
        <v>37</v>
      </c>
      <c r="F266" s="18">
        <v>27.8</v>
      </c>
      <c r="G266" s="18">
        <v>110</v>
      </c>
      <c r="H266" s="18" t="s">
        <v>43</v>
      </c>
      <c r="I266" s="18">
        <v>6</v>
      </c>
      <c r="J266" s="18">
        <v>8</v>
      </c>
      <c r="K266" s="18">
        <v>4</v>
      </c>
      <c r="L266" s="18" t="s">
        <v>18</v>
      </c>
      <c r="M266" s="18"/>
    </row>
    <row r="267" spans="1:13">
      <c r="A267" s="18" t="s">
        <v>557</v>
      </c>
      <c r="B267" s="18" t="s">
        <v>558</v>
      </c>
      <c r="C267" s="18">
        <v>6</v>
      </c>
      <c r="D267" s="18" t="s">
        <v>25</v>
      </c>
      <c r="E267" s="18" t="s">
        <v>21</v>
      </c>
      <c r="F267" s="18">
        <v>27.9</v>
      </c>
      <c r="G267" s="18">
        <v>139.19999999999999</v>
      </c>
      <c r="H267" s="18" t="s">
        <v>17</v>
      </c>
      <c r="I267" s="18">
        <v>2</v>
      </c>
      <c r="J267" s="18">
        <v>1</v>
      </c>
      <c r="K267" s="18">
        <v>7</v>
      </c>
      <c r="L267" s="18" t="s">
        <v>18</v>
      </c>
      <c r="M267" s="18" t="s">
        <v>32</v>
      </c>
    </row>
    <row r="268" spans="1:13">
      <c r="A268" s="18" t="s">
        <v>559</v>
      </c>
      <c r="B268" s="18" t="s">
        <v>560</v>
      </c>
      <c r="C268" s="18">
        <v>4</v>
      </c>
      <c r="D268" s="18" t="s">
        <v>15</v>
      </c>
      <c r="E268" s="18" t="s">
        <v>21</v>
      </c>
      <c r="F268" s="18">
        <v>25.3</v>
      </c>
      <c r="G268" s="18">
        <v>109.4</v>
      </c>
      <c r="H268" s="18" t="s">
        <v>43</v>
      </c>
      <c r="I268" s="18">
        <v>1</v>
      </c>
      <c r="J268" s="18">
        <v>2</v>
      </c>
      <c r="K268" s="18">
        <v>9</v>
      </c>
      <c r="L268" s="18" t="s">
        <v>18</v>
      </c>
      <c r="M268" s="18"/>
    </row>
    <row r="269" spans="1:13">
      <c r="A269" s="18" t="s">
        <v>561</v>
      </c>
      <c r="B269" s="18" t="s">
        <v>562</v>
      </c>
      <c r="C269" s="18">
        <v>1</v>
      </c>
      <c r="D269" s="18" t="s">
        <v>15</v>
      </c>
      <c r="E269" s="18" t="s">
        <v>16</v>
      </c>
      <c r="F269" s="18">
        <v>29</v>
      </c>
      <c r="G269" s="18">
        <v>133.5</v>
      </c>
      <c r="H269" s="18" t="s">
        <v>43</v>
      </c>
      <c r="I269" s="18">
        <v>8</v>
      </c>
      <c r="J269" s="18">
        <v>3</v>
      </c>
      <c r="K269" s="18">
        <v>0</v>
      </c>
      <c r="L269" s="18"/>
      <c r="M269" s="18"/>
    </row>
    <row r="270" spans="1:13">
      <c r="A270" s="18" t="s">
        <v>563</v>
      </c>
      <c r="B270" s="18" t="s">
        <v>564</v>
      </c>
      <c r="C270" s="18">
        <v>6</v>
      </c>
      <c r="D270" s="18" t="s">
        <v>25</v>
      </c>
      <c r="E270" s="18" t="s">
        <v>40</v>
      </c>
      <c r="F270" s="18">
        <v>12.1</v>
      </c>
      <c r="G270" s="18">
        <v>110.2</v>
      </c>
      <c r="H270" s="18" t="s">
        <v>17</v>
      </c>
      <c r="I270" s="18">
        <v>1</v>
      </c>
      <c r="J270" s="18">
        <v>0</v>
      </c>
      <c r="K270" s="18">
        <v>4</v>
      </c>
      <c r="L270" s="18" t="s">
        <v>18</v>
      </c>
      <c r="M270" s="18"/>
    </row>
    <row r="271" spans="1:13">
      <c r="A271" s="18" t="s">
        <v>565</v>
      </c>
      <c r="B271" s="18" t="s">
        <v>566</v>
      </c>
      <c r="C271" s="18">
        <v>3</v>
      </c>
      <c r="D271" s="18" t="s">
        <v>25</v>
      </c>
      <c r="E271" s="18" t="s">
        <v>37</v>
      </c>
      <c r="F271" s="18">
        <v>17.2</v>
      </c>
      <c r="G271" s="18"/>
      <c r="H271" s="18" t="s">
        <v>48</v>
      </c>
      <c r="I271" s="18">
        <v>6</v>
      </c>
      <c r="J271" s="18">
        <v>0</v>
      </c>
      <c r="K271" s="18">
        <v>3</v>
      </c>
      <c r="L271" s="18" t="s">
        <v>27</v>
      </c>
      <c r="M271" s="18" t="s">
        <v>32</v>
      </c>
    </row>
    <row r="272" spans="1:13">
      <c r="A272" s="18" t="s">
        <v>567</v>
      </c>
      <c r="B272" s="18" t="s">
        <v>568</v>
      </c>
      <c r="C272" s="18">
        <v>2</v>
      </c>
      <c r="D272" s="18" t="s">
        <v>25</v>
      </c>
      <c r="E272" s="18" t="s">
        <v>26</v>
      </c>
      <c r="F272" s="18">
        <v>17.5</v>
      </c>
      <c r="G272" s="18"/>
      <c r="H272" s="18" t="s">
        <v>43</v>
      </c>
      <c r="I272" s="18">
        <v>9</v>
      </c>
      <c r="J272" s="18">
        <v>0</v>
      </c>
      <c r="K272" s="18">
        <v>9</v>
      </c>
      <c r="L272" s="18" t="s">
        <v>27</v>
      </c>
      <c r="M272" s="18"/>
    </row>
    <row r="273" spans="1:13">
      <c r="A273" s="18" t="s">
        <v>569</v>
      </c>
      <c r="B273" s="18" t="s">
        <v>570</v>
      </c>
      <c r="C273" s="18">
        <v>7</v>
      </c>
      <c r="D273" s="18" t="s">
        <v>25</v>
      </c>
      <c r="E273" s="18" t="s">
        <v>37</v>
      </c>
      <c r="F273" s="18">
        <v>12.5</v>
      </c>
      <c r="G273" s="18">
        <v>95.2</v>
      </c>
      <c r="H273" s="18" t="s">
        <v>43</v>
      </c>
      <c r="I273" s="18">
        <v>3</v>
      </c>
      <c r="J273" s="18">
        <v>10</v>
      </c>
      <c r="K273" s="18">
        <v>10</v>
      </c>
      <c r="L273" s="18" t="s">
        <v>27</v>
      </c>
      <c r="M273" s="18" t="s">
        <v>22</v>
      </c>
    </row>
    <row r="274" spans="1:13">
      <c r="A274" s="18" t="s">
        <v>571</v>
      </c>
      <c r="B274" s="18" t="s">
        <v>572</v>
      </c>
      <c r="C274" s="18">
        <v>10</v>
      </c>
      <c r="D274" s="18" t="s">
        <v>15</v>
      </c>
      <c r="E274" s="18" t="s">
        <v>37</v>
      </c>
      <c r="F274" s="18">
        <v>26.6</v>
      </c>
      <c r="G274" s="18">
        <v>86.3</v>
      </c>
      <c r="H274" s="18" t="s">
        <v>43</v>
      </c>
      <c r="I274" s="18">
        <v>1</v>
      </c>
      <c r="J274" s="18">
        <v>4</v>
      </c>
      <c r="K274" s="18">
        <v>1</v>
      </c>
      <c r="L274" s="18" t="s">
        <v>27</v>
      </c>
      <c r="M274" s="18"/>
    </row>
    <row r="275" spans="1:13">
      <c r="A275" s="18" t="s">
        <v>573</v>
      </c>
      <c r="B275" s="18" t="s">
        <v>574</v>
      </c>
      <c r="C275" s="18">
        <v>9</v>
      </c>
      <c r="D275" s="18" t="s">
        <v>15</v>
      </c>
      <c r="E275" s="18" t="s">
        <v>16</v>
      </c>
      <c r="F275" s="18"/>
      <c r="G275" s="18">
        <v>97.7</v>
      </c>
      <c r="H275" s="18" t="s">
        <v>17</v>
      </c>
      <c r="I275" s="18">
        <v>7</v>
      </c>
      <c r="J275" s="18">
        <v>3</v>
      </c>
      <c r="K275" s="18">
        <v>7</v>
      </c>
      <c r="L275" s="18" t="s">
        <v>18</v>
      </c>
      <c r="M275" s="18" t="s">
        <v>32</v>
      </c>
    </row>
    <row r="276" spans="1:13">
      <c r="A276" s="18" t="s">
        <v>575</v>
      </c>
      <c r="B276" s="18" t="s">
        <v>576</v>
      </c>
      <c r="C276" s="18">
        <v>10</v>
      </c>
      <c r="D276" s="18" t="s">
        <v>25</v>
      </c>
      <c r="E276" s="18" t="s">
        <v>40</v>
      </c>
      <c r="F276" s="18">
        <v>29</v>
      </c>
      <c r="G276" s="18">
        <v>126.8</v>
      </c>
      <c r="H276" s="18" t="s">
        <v>17</v>
      </c>
      <c r="I276" s="18">
        <v>1</v>
      </c>
      <c r="J276" s="18">
        <v>4</v>
      </c>
      <c r="K276" s="18">
        <v>10</v>
      </c>
      <c r="L276" s="18" t="s">
        <v>27</v>
      </c>
      <c r="M276" s="18"/>
    </row>
    <row r="277" spans="1:13">
      <c r="A277" s="18" t="s">
        <v>577</v>
      </c>
      <c r="B277" s="18" t="s">
        <v>578</v>
      </c>
      <c r="C277" s="18">
        <v>2</v>
      </c>
      <c r="D277" s="18" t="s">
        <v>15</v>
      </c>
      <c r="E277" s="18" t="s">
        <v>26</v>
      </c>
      <c r="F277" s="18">
        <v>27</v>
      </c>
      <c r="G277" s="18">
        <v>101.6</v>
      </c>
      <c r="H277" s="18" t="s">
        <v>43</v>
      </c>
      <c r="I277" s="18">
        <v>6</v>
      </c>
      <c r="J277" s="18">
        <v>1</v>
      </c>
      <c r="K277" s="18">
        <v>1</v>
      </c>
      <c r="L277" s="18" t="s">
        <v>27</v>
      </c>
      <c r="M277" s="18"/>
    </row>
    <row r="278" spans="1:13">
      <c r="A278" s="18" t="s">
        <v>579</v>
      </c>
      <c r="B278" s="18" t="s">
        <v>580</v>
      </c>
      <c r="C278" s="18">
        <v>6</v>
      </c>
      <c r="D278" s="18" t="s">
        <v>25</v>
      </c>
      <c r="E278" s="18" t="s">
        <v>21</v>
      </c>
      <c r="F278" s="18">
        <v>15.4</v>
      </c>
      <c r="G278" s="18">
        <v>124</v>
      </c>
      <c r="H278" s="18" t="s">
        <v>17</v>
      </c>
      <c r="I278" s="18">
        <v>5</v>
      </c>
      <c r="J278" s="18">
        <v>2</v>
      </c>
      <c r="K278" s="18">
        <v>1</v>
      </c>
      <c r="L278" s="18" t="s">
        <v>18</v>
      </c>
      <c r="M278" s="18"/>
    </row>
    <row r="279" spans="1:13">
      <c r="A279" s="18" t="s">
        <v>581</v>
      </c>
      <c r="B279" s="18" t="s">
        <v>582</v>
      </c>
      <c r="C279" s="18">
        <v>8</v>
      </c>
      <c r="D279" s="18" t="s">
        <v>25</v>
      </c>
      <c r="E279" s="18" t="s">
        <v>40</v>
      </c>
      <c r="F279" s="18">
        <v>12.3</v>
      </c>
      <c r="G279" s="18">
        <v>121.8</v>
      </c>
      <c r="H279" s="18" t="s">
        <v>17</v>
      </c>
      <c r="I279" s="18">
        <v>2</v>
      </c>
      <c r="J279" s="18">
        <v>1</v>
      </c>
      <c r="K279" s="18">
        <v>6</v>
      </c>
      <c r="L279" s="18"/>
      <c r="M279" s="18"/>
    </row>
    <row r="280" spans="1:13">
      <c r="A280" s="18" t="s">
        <v>583</v>
      </c>
      <c r="B280" s="18" t="s">
        <v>584</v>
      </c>
      <c r="C280" s="18">
        <v>7</v>
      </c>
      <c r="D280" s="18" t="s">
        <v>25</v>
      </c>
      <c r="E280" s="18" t="s">
        <v>21</v>
      </c>
      <c r="F280" s="18">
        <v>10.6</v>
      </c>
      <c r="G280" s="18">
        <v>121.1</v>
      </c>
      <c r="H280" s="18" t="s">
        <v>43</v>
      </c>
      <c r="I280" s="18">
        <v>2</v>
      </c>
      <c r="J280" s="18">
        <v>7</v>
      </c>
      <c r="K280" s="18">
        <v>7</v>
      </c>
      <c r="L280" s="18" t="s">
        <v>27</v>
      </c>
      <c r="M280" s="18"/>
    </row>
    <row r="281" spans="1:13">
      <c r="A281" s="18" t="s">
        <v>585</v>
      </c>
      <c r="B281" s="18" t="s">
        <v>586</v>
      </c>
      <c r="C281" s="18">
        <v>1</v>
      </c>
      <c r="D281" s="18" t="s">
        <v>15</v>
      </c>
      <c r="E281" s="18" t="s">
        <v>16</v>
      </c>
      <c r="F281" s="18">
        <v>20.399999999999999</v>
      </c>
      <c r="G281" s="18">
        <v>121.3</v>
      </c>
      <c r="H281" s="18" t="s">
        <v>43</v>
      </c>
      <c r="I281" s="18">
        <v>6</v>
      </c>
      <c r="J281" s="18">
        <v>10</v>
      </c>
      <c r="K281" s="18">
        <v>3</v>
      </c>
      <c r="L281" s="18" t="s">
        <v>18</v>
      </c>
      <c r="M281" s="18" t="s">
        <v>22</v>
      </c>
    </row>
    <row r="282" spans="1:13">
      <c r="A282" s="18" t="s">
        <v>587</v>
      </c>
      <c r="B282" s="18" t="s">
        <v>588</v>
      </c>
      <c r="C282" s="18">
        <v>9</v>
      </c>
      <c r="D282" s="18" t="s">
        <v>15</v>
      </c>
      <c r="E282" s="18" t="s">
        <v>26</v>
      </c>
      <c r="F282" s="18">
        <v>22.9</v>
      </c>
      <c r="G282" s="18">
        <v>89.4</v>
      </c>
      <c r="H282" s="18" t="s">
        <v>43</v>
      </c>
      <c r="I282" s="18">
        <v>7</v>
      </c>
      <c r="J282" s="18">
        <v>2</v>
      </c>
      <c r="K282" s="18">
        <v>1</v>
      </c>
      <c r="L282" s="18" t="s">
        <v>18</v>
      </c>
      <c r="M282" s="18" t="s">
        <v>22</v>
      </c>
    </row>
    <row r="283" spans="1:13">
      <c r="A283" s="18" t="s">
        <v>589</v>
      </c>
      <c r="B283" s="18" t="s">
        <v>590</v>
      </c>
      <c r="C283" s="18">
        <v>4</v>
      </c>
      <c r="D283" s="18" t="s">
        <v>25</v>
      </c>
      <c r="E283" s="18" t="s">
        <v>37</v>
      </c>
      <c r="F283" s="18">
        <v>26.3</v>
      </c>
      <c r="G283" s="18">
        <v>84.7</v>
      </c>
      <c r="H283" s="18" t="s">
        <v>17</v>
      </c>
      <c r="I283" s="18">
        <v>9</v>
      </c>
      <c r="J283" s="18">
        <v>7</v>
      </c>
      <c r="K283" s="18">
        <v>1</v>
      </c>
      <c r="L283" s="18" t="s">
        <v>18</v>
      </c>
      <c r="M283" s="18"/>
    </row>
    <row r="284" spans="1:13">
      <c r="A284" s="18" t="s">
        <v>591</v>
      </c>
      <c r="B284" s="18" t="s">
        <v>592</v>
      </c>
      <c r="C284" s="18">
        <v>1</v>
      </c>
      <c r="D284" s="18" t="s">
        <v>15</v>
      </c>
      <c r="E284" s="18" t="s">
        <v>37</v>
      </c>
      <c r="F284" s="18">
        <v>18.2</v>
      </c>
      <c r="G284" s="18">
        <v>113.4</v>
      </c>
      <c r="H284" s="18" t="s">
        <v>17</v>
      </c>
      <c r="I284" s="18">
        <v>1</v>
      </c>
      <c r="J284" s="18">
        <v>9</v>
      </c>
      <c r="K284" s="18">
        <v>9</v>
      </c>
      <c r="L284" s="18"/>
      <c r="M284" s="18" t="s">
        <v>22</v>
      </c>
    </row>
    <row r="285" spans="1:13">
      <c r="A285" s="18" t="s">
        <v>593</v>
      </c>
      <c r="B285" s="18" t="s">
        <v>594</v>
      </c>
      <c r="C285" s="18">
        <v>8</v>
      </c>
      <c r="D285" s="18" t="s">
        <v>25</v>
      </c>
      <c r="E285" s="18" t="s">
        <v>16</v>
      </c>
      <c r="F285" s="18">
        <v>26.5</v>
      </c>
      <c r="G285" s="18">
        <v>129</v>
      </c>
      <c r="H285" s="18" t="s">
        <v>43</v>
      </c>
      <c r="I285" s="18">
        <v>5</v>
      </c>
      <c r="J285" s="18">
        <v>8</v>
      </c>
      <c r="K285" s="18">
        <v>9</v>
      </c>
      <c r="L285" s="18"/>
      <c r="M285" s="18"/>
    </row>
    <row r="286" spans="1:13">
      <c r="A286" s="18" t="s">
        <v>595</v>
      </c>
      <c r="B286" s="18" t="s">
        <v>596</v>
      </c>
      <c r="C286" s="18">
        <v>2</v>
      </c>
      <c r="D286" s="18" t="s">
        <v>15</v>
      </c>
      <c r="E286" s="18" t="s">
        <v>26</v>
      </c>
      <c r="F286" s="18"/>
      <c r="G286" s="18">
        <v>129.80000000000001</v>
      </c>
      <c r="H286" s="18" t="s">
        <v>48</v>
      </c>
      <c r="I286" s="18">
        <v>4</v>
      </c>
      <c r="J286" s="18">
        <v>8</v>
      </c>
      <c r="K286" s="18">
        <v>8</v>
      </c>
      <c r="L286" s="18" t="s">
        <v>18</v>
      </c>
      <c r="M286" s="18"/>
    </row>
    <row r="287" spans="1:13">
      <c r="A287" s="18" t="s">
        <v>597</v>
      </c>
      <c r="B287" s="18" t="s">
        <v>598</v>
      </c>
      <c r="C287" s="18">
        <v>7</v>
      </c>
      <c r="D287" s="18" t="s">
        <v>15</v>
      </c>
      <c r="E287" s="18" t="s">
        <v>16</v>
      </c>
      <c r="F287" s="18">
        <v>22.2</v>
      </c>
      <c r="G287" s="18">
        <v>91.3</v>
      </c>
      <c r="H287" s="18" t="s">
        <v>48</v>
      </c>
      <c r="I287" s="18">
        <v>6</v>
      </c>
      <c r="J287" s="18">
        <v>3</v>
      </c>
      <c r="K287" s="18">
        <v>7</v>
      </c>
      <c r="L287" s="18" t="s">
        <v>27</v>
      </c>
      <c r="M287" s="18" t="s">
        <v>22</v>
      </c>
    </row>
    <row r="288" spans="1:13">
      <c r="A288" s="18" t="s">
        <v>599</v>
      </c>
      <c r="B288" s="18" t="s">
        <v>600</v>
      </c>
      <c r="C288" s="18">
        <v>10</v>
      </c>
      <c r="D288" s="18" t="s">
        <v>15</v>
      </c>
      <c r="E288" s="18" t="s">
        <v>37</v>
      </c>
      <c r="F288" s="18">
        <v>19.100000000000001</v>
      </c>
      <c r="G288" s="18">
        <v>115.4</v>
      </c>
      <c r="H288" s="18" t="s">
        <v>17</v>
      </c>
      <c r="I288" s="18">
        <v>7</v>
      </c>
      <c r="J288" s="18">
        <v>0</v>
      </c>
      <c r="K288" s="18">
        <v>8</v>
      </c>
      <c r="L288" s="18"/>
      <c r="M288" s="18"/>
    </row>
    <row r="289" spans="1:13">
      <c r="A289" s="18" t="s">
        <v>601</v>
      </c>
      <c r="B289" s="18" t="s">
        <v>602</v>
      </c>
      <c r="C289" s="18">
        <v>9</v>
      </c>
      <c r="D289" s="18" t="s">
        <v>15</v>
      </c>
      <c r="E289" s="18" t="s">
        <v>21</v>
      </c>
      <c r="F289" s="18">
        <v>13.5</v>
      </c>
      <c r="G289" s="18">
        <v>128.9</v>
      </c>
      <c r="H289" s="18" t="s">
        <v>17</v>
      </c>
      <c r="I289" s="18">
        <v>10</v>
      </c>
      <c r="J289" s="18">
        <v>9</v>
      </c>
      <c r="K289" s="18">
        <v>9</v>
      </c>
      <c r="L289" s="18" t="s">
        <v>18</v>
      </c>
      <c r="M289" s="18"/>
    </row>
    <row r="290" spans="1:13">
      <c r="A290" s="18" t="s">
        <v>603</v>
      </c>
      <c r="B290" s="18" t="s">
        <v>604</v>
      </c>
      <c r="C290" s="18">
        <v>4</v>
      </c>
      <c r="D290" s="18" t="s">
        <v>25</v>
      </c>
      <c r="E290" s="18" t="s">
        <v>37</v>
      </c>
      <c r="F290" s="18">
        <v>29.3</v>
      </c>
      <c r="G290" s="18">
        <v>138.19999999999999</v>
      </c>
      <c r="H290" s="18" t="s">
        <v>17</v>
      </c>
      <c r="I290" s="18">
        <v>2</v>
      </c>
      <c r="J290" s="18">
        <v>2</v>
      </c>
      <c r="K290" s="18">
        <v>6</v>
      </c>
      <c r="L290" s="18"/>
      <c r="M290" s="18" t="s">
        <v>22</v>
      </c>
    </row>
    <row r="291" spans="1:13">
      <c r="A291" s="18" t="s">
        <v>605</v>
      </c>
      <c r="B291" s="18" t="s">
        <v>606</v>
      </c>
      <c r="C291" s="18">
        <v>9</v>
      </c>
      <c r="D291" s="18" t="s">
        <v>15</v>
      </c>
      <c r="E291" s="18" t="s">
        <v>40</v>
      </c>
      <c r="F291" s="18">
        <v>14.2</v>
      </c>
      <c r="G291" s="18">
        <v>122.9</v>
      </c>
      <c r="H291" s="18" t="s">
        <v>43</v>
      </c>
      <c r="I291" s="18">
        <v>10</v>
      </c>
      <c r="J291" s="18">
        <v>2</v>
      </c>
      <c r="K291" s="18">
        <v>10</v>
      </c>
      <c r="L291" s="18" t="s">
        <v>27</v>
      </c>
      <c r="M291" s="18" t="s">
        <v>22</v>
      </c>
    </row>
    <row r="292" spans="1:13">
      <c r="A292" s="18" t="s">
        <v>607</v>
      </c>
      <c r="B292" s="18" t="s">
        <v>608</v>
      </c>
      <c r="C292" s="18">
        <v>10</v>
      </c>
      <c r="D292" s="18" t="s">
        <v>25</v>
      </c>
      <c r="E292" s="18" t="s">
        <v>21</v>
      </c>
      <c r="F292" s="18">
        <v>15.7</v>
      </c>
      <c r="G292" s="18">
        <v>130.80000000000001</v>
      </c>
      <c r="H292" s="18" t="s">
        <v>43</v>
      </c>
      <c r="I292" s="18">
        <v>8</v>
      </c>
      <c r="J292" s="18">
        <v>1</v>
      </c>
      <c r="K292" s="18">
        <v>0</v>
      </c>
      <c r="L292" s="18" t="s">
        <v>18</v>
      </c>
      <c r="M292" s="18" t="s">
        <v>32</v>
      </c>
    </row>
    <row r="293" spans="1:13">
      <c r="A293" s="18" t="s">
        <v>609</v>
      </c>
      <c r="B293" s="18" t="s">
        <v>610</v>
      </c>
      <c r="C293" s="18">
        <v>3</v>
      </c>
      <c r="D293" s="18" t="s">
        <v>25</v>
      </c>
      <c r="E293" s="18" t="s">
        <v>16</v>
      </c>
      <c r="F293" s="18">
        <v>12.9</v>
      </c>
      <c r="G293" s="18">
        <v>83.7</v>
      </c>
      <c r="H293" s="18" t="s">
        <v>43</v>
      </c>
      <c r="I293" s="18">
        <v>3</v>
      </c>
      <c r="J293" s="18">
        <v>8</v>
      </c>
      <c r="K293" s="18">
        <v>0</v>
      </c>
      <c r="L293" s="18" t="s">
        <v>18</v>
      </c>
      <c r="M293" s="18"/>
    </row>
    <row r="294" spans="1:13">
      <c r="A294" s="18" t="s">
        <v>611</v>
      </c>
      <c r="B294" s="18" t="s">
        <v>612</v>
      </c>
      <c r="C294" s="18">
        <v>4</v>
      </c>
      <c r="D294" s="18" t="s">
        <v>25</v>
      </c>
      <c r="E294" s="18" t="s">
        <v>40</v>
      </c>
      <c r="F294" s="18">
        <v>20.2</v>
      </c>
      <c r="G294" s="18">
        <v>127.8</v>
      </c>
      <c r="H294" s="18" t="s">
        <v>43</v>
      </c>
      <c r="I294" s="18">
        <v>10</v>
      </c>
      <c r="J294" s="18">
        <v>0</v>
      </c>
      <c r="K294" s="18">
        <v>6</v>
      </c>
      <c r="L294" s="18" t="s">
        <v>18</v>
      </c>
      <c r="M294" s="18"/>
    </row>
    <row r="295" spans="1:13">
      <c r="A295" s="18" t="s">
        <v>613</v>
      </c>
      <c r="B295" s="18" t="s">
        <v>614</v>
      </c>
      <c r="C295" s="18">
        <v>9</v>
      </c>
      <c r="D295" s="18" t="s">
        <v>15</v>
      </c>
      <c r="E295" s="18" t="s">
        <v>26</v>
      </c>
      <c r="F295" s="18">
        <v>24.9</v>
      </c>
      <c r="G295" s="18">
        <v>92.2</v>
      </c>
      <c r="H295" s="18" t="s">
        <v>43</v>
      </c>
      <c r="I295" s="18">
        <v>7</v>
      </c>
      <c r="J295" s="18">
        <v>3</v>
      </c>
      <c r="K295" s="18">
        <v>10</v>
      </c>
      <c r="L295" s="18"/>
      <c r="M295" s="18" t="s">
        <v>22</v>
      </c>
    </row>
    <row r="296" spans="1:13">
      <c r="A296" s="18" t="s">
        <v>615</v>
      </c>
      <c r="B296" s="18" t="s">
        <v>616</v>
      </c>
      <c r="C296" s="18">
        <v>4</v>
      </c>
      <c r="D296" s="18" t="s">
        <v>25</v>
      </c>
      <c r="E296" s="18" t="s">
        <v>37</v>
      </c>
      <c r="F296" s="18">
        <v>13.5</v>
      </c>
      <c r="G296" s="18">
        <v>121</v>
      </c>
      <c r="H296" s="18" t="s">
        <v>17</v>
      </c>
      <c r="I296" s="18">
        <v>2</v>
      </c>
      <c r="J296" s="18">
        <v>8</v>
      </c>
      <c r="K296" s="18">
        <v>1</v>
      </c>
      <c r="L296" s="18" t="s">
        <v>18</v>
      </c>
      <c r="M296" s="18"/>
    </row>
    <row r="297" spans="1:13">
      <c r="A297" s="18" t="s">
        <v>617</v>
      </c>
      <c r="B297" s="18" t="s">
        <v>618</v>
      </c>
      <c r="C297" s="18">
        <v>10</v>
      </c>
      <c r="D297" s="18" t="s">
        <v>25</v>
      </c>
      <c r="E297" s="18" t="s">
        <v>26</v>
      </c>
      <c r="F297" s="18">
        <v>16.600000000000001</v>
      </c>
      <c r="G297" s="18">
        <v>122.6</v>
      </c>
      <c r="H297" s="18" t="s">
        <v>17</v>
      </c>
      <c r="I297" s="18">
        <v>2</v>
      </c>
      <c r="J297" s="18">
        <v>5</v>
      </c>
      <c r="K297" s="18">
        <v>9</v>
      </c>
      <c r="L297" s="18" t="s">
        <v>27</v>
      </c>
      <c r="M297" s="18" t="s">
        <v>22</v>
      </c>
    </row>
    <row r="298" spans="1:13">
      <c r="A298" s="18" t="s">
        <v>619</v>
      </c>
      <c r="B298" s="18" t="s">
        <v>620</v>
      </c>
      <c r="C298" s="18">
        <v>6</v>
      </c>
      <c r="D298" s="18" t="s">
        <v>15</v>
      </c>
      <c r="E298" s="18" t="s">
        <v>40</v>
      </c>
      <c r="F298" s="18">
        <v>20.399999999999999</v>
      </c>
      <c r="G298" s="18">
        <v>127.2</v>
      </c>
      <c r="H298" s="18" t="s">
        <v>17</v>
      </c>
      <c r="I298" s="18">
        <v>8</v>
      </c>
      <c r="J298" s="18">
        <v>8</v>
      </c>
      <c r="K298" s="18">
        <v>6</v>
      </c>
      <c r="L298" s="18" t="s">
        <v>27</v>
      </c>
      <c r="M298" s="18" t="s">
        <v>22</v>
      </c>
    </row>
    <row r="299" spans="1:13">
      <c r="A299" s="18" t="s">
        <v>621</v>
      </c>
      <c r="B299" s="18" t="s">
        <v>622</v>
      </c>
      <c r="C299" s="18">
        <v>6</v>
      </c>
      <c r="D299" s="18" t="s">
        <v>25</v>
      </c>
      <c r="E299" s="18" t="s">
        <v>40</v>
      </c>
      <c r="F299" s="18">
        <v>29</v>
      </c>
      <c r="G299" s="18">
        <v>117.1</v>
      </c>
      <c r="H299" s="18" t="s">
        <v>17</v>
      </c>
      <c r="I299" s="18">
        <v>8</v>
      </c>
      <c r="J299" s="18">
        <v>10</v>
      </c>
      <c r="K299" s="18">
        <v>0</v>
      </c>
      <c r="L299" s="18" t="s">
        <v>27</v>
      </c>
      <c r="M299" s="18" t="s">
        <v>22</v>
      </c>
    </row>
    <row r="300" spans="1:13">
      <c r="A300" s="18" t="s">
        <v>623</v>
      </c>
      <c r="B300" s="18" t="s">
        <v>624</v>
      </c>
      <c r="C300" s="18">
        <v>10</v>
      </c>
      <c r="D300" s="18" t="s">
        <v>15</v>
      </c>
      <c r="E300" s="18" t="s">
        <v>26</v>
      </c>
      <c r="F300" s="18"/>
      <c r="G300" s="18">
        <v>99.3</v>
      </c>
      <c r="H300" s="18" t="s">
        <v>48</v>
      </c>
      <c r="I300" s="18">
        <v>1</v>
      </c>
      <c r="J300" s="18">
        <v>6</v>
      </c>
      <c r="K300" s="18">
        <v>4</v>
      </c>
      <c r="L300" s="18"/>
      <c r="M300" s="18" t="s">
        <v>22</v>
      </c>
    </row>
    <row r="301" spans="1:13">
      <c r="A301" s="18" t="s">
        <v>625</v>
      </c>
      <c r="B301" s="18" t="s">
        <v>626</v>
      </c>
      <c r="C301" s="18">
        <v>9</v>
      </c>
      <c r="D301" s="18" t="s">
        <v>25</v>
      </c>
      <c r="E301" s="18" t="s">
        <v>37</v>
      </c>
      <c r="F301" s="18">
        <v>10.9</v>
      </c>
      <c r="G301" s="18">
        <v>133.9</v>
      </c>
      <c r="H301" s="18" t="s">
        <v>17</v>
      </c>
      <c r="I301" s="18">
        <v>8</v>
      </c>
      <c r="J301" s="18">
        <v>1</v>
      </c>
      <c r="K301" s="18">
        <v>1</v>
      </c>
      <c r="L301" s="18" t="s">
        <v>27</v>
      </c>
      <c r="M301"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E5DF-8937-4D60-81FE-D7E91AF5CC7F}">
  <dimension ref="A1:O272"/>
  <sheetViews>
    <sheetView topLeftCell="J241" workbookViewId="0">
      <selection activeCell="M26" sqref="M26"/>
    </sheetView>
  </sheetViews>
  <sheetFormatPr defaultRowHeight="14.4"/>
  <cols>
    <col min="1" max="1" width="7.44140625" bestFit="1" customWidth="1"/>
    <col min="2" max="2" width="9" bestFit="1" customWidth="1"/>
    <col min="3" max="3" width="4.21875" bestFit="1" customWidth="1"/>
    <col min="4" max="4" width="7.109375" bestFit="1" customWidth="1"/>
    <col min="5" max="5" width="10.109375" bestFit="1" customWidth="1"/>
    <col min="6" max="7" width="10.77734375" bestFit="1" customWidth="1"/>
    <col min="8" max="8" width="18.88671875" bestFit="1" customWidth="1"/>
    <col min="9" max="9" width="18" bestFit="1" customWidth="1"/>
    <col min="10" max="10" width="17.33203125" bestFit="1" customWidth="1"/>
    <col min="11" max="11" width="20" bestFit="1" customWidth="1"/>
    <col min="12" max="12" width="16.21875" bestFit="1" customWidth="1"/>
    <col min="13" max="13" width="16.44140625" bestFit="1" customWidth="1"/>
    <col min="14" max="14" width="12" bestFit="1" customWidth="1"/>
    <col min="15" max="15" width="12.44140625" bestFit="1"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6" t="s">
        <v>627</v>
      </c>
      <c r="O1" s="7" t="s">
        <v>628</v>
      </c>
    </row>
    <row r="2" spans="1:15">
      <c r="A2" s="2" t="s">
        <v>19</v>
      </c>
      <c r="B2" s="2" t="s">
        <v>20</v>
      </c>
      <c r="C2" s="2">
        <v>1</v>
      </c>
      <c r="D2" s="2" t="s">
        <v>15</v>
      </c>
      <c r="E2" s="2" t="s">
        <v>21</v>
      </c>
      <c r="F2" s="2">
        <v>18.399999999999999</v>
      </c>
      <c r="G2" s="2">
        <v>107</v>
      </c>
      <c r="H2" s="2" t="s">
        <v>17</v>
      </c>
      <c r="I2" s="2">
        <v>0</v>
      </c>
      <c r="J2" s="2">
        <v>2</v>
      </c>
      <c r="K2" s="2">
        <v>6</v>
      </c>
      <c r="L2" s="2" t="s">
        <v>18</v>
      </c>
      <c r="M2" s="2" t="s">
        <v>22</v>
      </c>
      <c r="N2" s="5">
        <f>F2/(0.01*G2)^2</f>
        <v>16.071272600227093</v>
      </c>
      <c r="O2" s="4" t="str">
        <f>IF(N2&lt;18.5,"Underweight",IF(N2&lt;=24.9,"Normal",IF( N2&lt;=29.9,"Overweight","Obese")))</f>
        <v>Underweight</v>
      </c>
    </row>
    <row r="3" spans="1:15">
      <c r="A3" s="2" t="s">
        <v>23</v>
      </c>
      <c r="B3" s="2" t="s">
        <v>24</v>
      </c>
      <c r="C3" s="2">
        <v>2</v>
      </c>
      <c r="D3" s="2" t="s">
        <v>25</v>
      </c>
      <c r="E3" s="2" t="s">
        <v>26</v>
      </c>
      <c r="F3" s="2">
        <v>17.2</v>
      </c>
      <c r="G3" s="2">
        <v>100.6</v>
      </c>
      <c r="H3" s="2" t="s">
        <v>17</v>
      </c>
      <c r="I3" s="2">
        <v>0</v>
      </c>
      <c r="J3" s="2">
        <v>7</v>
      </c>
      <c r="K3" s="2">
        <v>8</v>
      </c>
      <c r="L3" s="2" t="s">
        <v>27</v>
      </c>
      <c r="M3" s="2"/>
      <c r="N3" s="5">
        <f t="shared" ref="N3:N66" si="0">F3/(0.01*G3)^2</f>
        <v>16.995442849859096</v>
      </c>
      <c r="O3" s="4" t="str">
        <f t="shared" ref="O3:O66" si="1">IF(N3&lt;18.5,"Underweight",IF(N3&lt;=24.9,"Normal",IF( N3&lt;=29.9,"Overweight","Obese")))</f>
        <v>Underweight</v>
      </c>
    </row>
    <row r="4" spans="1:15">
      <c r="A4" s="2" t="s">
        <v>28</v>
      </c>
      <c r="B4" s="2" t="s">
        <v>29</v>
      </c>
      <c r="C4" s="2">
        <v>6</v>
      </c>
      <c r="D4" s="2" t="s">
        <v>15</v>
      </c>
      <c r="E4" s="2" t="s">
        <v>26</v>
      </c>
      <c r="F4" s="2">
        <v>10.9</v>
      </c>
      <c r="G4" s="2">
        <v>93.7</v>
      </c>
      <c r="H4" s="2" t="s">
        <v>17</v>
      </c>
      <c r="I4" s="2">
        <v>1</v>
      </c>
      <c r="J4" s="2">
        <v>3</v>
      </c>
      <c r="K4" s="2">
        <v>1</v>
      </c>
      <c r="L4" s="2" t="s">
        <v>18</v>
      </c>
      <c r="M4" s="2" t="s">
        <v>22</v>
      </c>
      <c r="N4" s="5">
        <f t="shared" si="0"/>
        <v>12.415016931121713</v>
      </c>
      <c r="O4" s="4" t="str">
        <f t="shared" si="1"/>
        <v>Underweight</v>
      </c>
    </row>
    <row r="5" spans="1:15">
      <c r="A5" s="2" t="s">
        <v>30</v>
      </c>
      <c r="B5" s="2" t="s">
        <v>31</v>
      </c>
      <c r="C5" s="2">
        <v>6</v>
      </c>
      <c r="D5" s="2" t="s">
        <v>15</v>
      </c>
      <c r="E5" s="2" t="s">
        <v>16</v>
      </c>
      <c r="F5" s="2">
        <v>24</v>
      </c>
      <c r="G5" s="2">
        <v>121</v>
      </c>
      <c r="H5" s="2" t="s">
        <v>17</v>
      </c>
      <c r="I5" s="2">
        <v>10</v>
      </c>
      <c r="J5" s="2">
        <v>2</v>
      </c>
      <c r="K5" s="2">
        <v>8</v>
      </c>
      <c r="L5" s="2"/>
      <c r="M5" s="2" t="s">
        <v>32</v>
      </c>
      <c r="N5" s="5">
        <f t="shared" si="0"/>
        <v>16.392322928761697</v>
      </c>
      <c r="O5" s="4" t="str">
        <f t="shared" si="1"/>
        <v>Underweight</v>
      </c>
    </row>
    <row r="6" spans="1:15">
      <c r="A6" s="2" t="s">
        <v>33</v>
      </c>
      <c r="B6" s="2" t="s">
        <v>34</v>
      </c>
      <c r="C6" s="2">
        <v>9</v>
      </c>
      <c r="D6" s="2" t="s">
        <v>15</v>
      </c>
      <c r="E6" s="2" t="s">
        <v>16</v>
      </c>
      <c r="F6" s="2">
        <v>26.9</v>
      </c>
      <c r="G6" s="2">
        <v>126.6</v>
      </c>
      <c r="H6" s="2" t="s">
        <v>17</v>
      </c>
      <c r="I6" s="2">
        <v>0</v>
      </c>
      <c r="J6" s="2">
        <v>5</v>
      </c>
      <c r="K6" s="2">
        <v>6</v>
      </c>
      <c r="L6" s="2" t="s">
        <v>18</v>
      </c>
      <c r="M6" s="2"/>
      <c r="N6" s="5">
        <f t="shared" si="0"/>
        <v>16.783590265767213</v>
      </c>
      <c r="O6" s="4" t="str">
        <f t="shared" si="1"/>
        <v>Underweight</v>
      </c>
    </row>
    <row r="7" spans="1:15">
      <c r="A7" s="2" t="s">
        <v>35</v>
      </c>
      <c r="B7" s="2" t="s">
        <v>36</v>
      </c>
      <c r="C7" s="2">
        <v>6</v>
      </c>
      <c r="D7" s="2" t="s">
        <v>15</v>
      </c>
      <c r="E7" s="2" t="s">
        <v>37</v>
      </c>
      <c r="F7" s="2">
        <v>17.899999999999999</v>
      </c>
      <c r="G7" s="2">
        <v>134.9</v>
      </c>
      <c r="H7" s="2" t="s">
        <v>17</v>
      </c>
      <c r="I7" s="2">
        <v>4</v>
      </c>
      <c r="J7" s="2">
        <v>2</v>
      </c>
      <c r="K7" s="2">
        <v>3</v>
      </c>
      <c r="L7" s="2"/>
      <c r="M7" s="2" t="s">
        <v>22</v>
      </c>
      <c r="N7" s="5">
        <f t="shared" si="0"/>
        <v>9.8362403361686237</v>
      </c>
      <c r="O7" s="4" t="str">
        <f t="shared" si="1"/>
        <v>Underweight</v>
      </c>
    </row>
    <row r="8" spans="1:15">
      <c r="A8" s="2" t="s">
        <v>38</v>
      </c>
      <c r="B8" s="2" t="s">
        <v>39</v>
      </c>
      <c r="C8" s="2">
        <v>6</v>
      </c>
      <c r="D8" s="2" t="s">
        <v>15</v>
      </c>
      <c r="E8" s="2" t="s">
        <v>40</v>
      </c>
      <c r="F8" s="2">
        <v>20.2</v>
      </c>
      <c r="G8" s="2">
        <v>85.5</v>
      </c>
      <c r="H8" s="2" t="s">
        <v>17</v>
      </c>
      <c r="I8" s="2">
        <v>1</v>
      </c>
      <c r="J8" s="2">
        <v>2</v>
      </c>
      <c r="K8" s="2">
        <v>10</v>
      </c>
      <c r="L8" s="2" t="s">
        <v>27</v>
      </c>
      <c r="M8" s="2"/>
      <c r="N8" s="5">
        <f t="shared" si="0"/>
        <v>27.632433911288945</v>
      </c>
      <c r="O8" s="4" t="str">
        <f t="shared" si="1"/>
        <v>Overweight</v>
      </c>
    </row>
    <row r="9" spans="1:15">
      <c r="A9" s="2" t="s">
        <v>41</v>
      </c>
      <c r="B9" s="2" t="s">
        <v>42</v>
      </c>
      <c r="C9" s="2">
        <v>8</v>
      </c>
      <c r="D9" s="2" t="s">
        <v>25</v>
      </c>
      <c r="E9" s="2" t="s">
        <v>21</v>
      </c>
      <c r="F9" s="2">
        <v>27.2</v>
      </c>
      <c r="G9" s="2">
        <v>80.7</v>
      </c>
      <c r="H9" s="2" t="s">
        <v>43</v>
      </c>
      <c r="I9" s="2">
        <v>10</v>
      </c>
      <c r="J9" s="2">
        <v>8</v>
      </c>
      <c r="K9" s="2">
        <v>4</v>
      </c>
      <c r="L9" s="2"/>
      <c r="M9" s="2" t="s">
        <v>22</v>
      </c>
      <c r="N9" s="5">
        <f t="shared" si="0"/>
        <v>41.765899064720244</v>
      </c>
      <c r="O9" s="4" t="str">
        <f t="shared" si="1"/>
        <v>Obese</v>
      </c>
    </row>
    <row r="10" spans="1:15">
      <c r="A10" s="2" t="s">
        <v>44</v>
      </c>
      <c r="B10" s="2" t="s">
        <v>45</v>
      </c>
      <c r="C10" s="2">
        <v>5</v>
      </c>
      <c r="D10" s="2" t="s">
        <v>15</v>
      </c>
      <c r="E10" s="2" t="s">
        <v>21</v>
      </c>
      <c r="F10" s="2">
        <v>28.3</v>
      </c>
      <c r="G10" s="2">
        <v>132.19999999999999</v>
      </c>
      <c r="H10" s="2" t="s">
        <v>17</v>
      </c>
      <c r="I10" s="2">
        <v>10</v>
      </c>
      <c r="J10" s="2">
        <v>8</v>
      </c>
      <c r="K10" s="2">
        <v>9</v>
      </c>
      <c r="L10" s="2" t="s">
        <v>27</v>
      </c>
      <c r="M10" s="2" t="s">
        <v>32</v>
      </c>
      <c r="N10" s="5">
        <f t="shared" si="0"/>
        <v>16.192858663236606</v>
      </c>
      <c r="O10" s="4" t="str">
        <f t="shared" si="1"/>
        <v>Underweight</v>
      </c>
    </row>
    <row r="11" spans="1:15">
      <c r="A11" s="2" t="s">
        <v>46</v>
      </c>
      <c r="B11" s="2" t="s">
        <v>47</v>
      </c>
      <c r="C11" s="2">
        <v>9</v>
      </c>
      <c r="D11" s="2" t="s">
        <v>15</v>
      </c>
      <c r="E11" s="2" t="s">
        <v>21</v>
      </c>
      <c r="F11" s="2">
        <v>16.5</v>
      </c>
      <c r="G11" s="2">
        <v>81.2</v>
      </c>
      <c r="H11" s="2" t="s">
        <v>48</v>
      </c>
      <c r="I11" s="2">
        <v>4</v>
      </c>
      <c r="J11" s="2">
        <v>3</v>
      </c>
      <c r="K11" s="2">
        <v>0</v>
      </c>
      <c r="L11" s="2" t="s">
        <v>27</v>
      </c>
      <c r="M11" s="2"/>
      <c r="N11" s="5">
        <f t="shared" si="0"/>
        <v>25.024873207309081</v>
      </c>
      <c r="O11" s="4" t="str">
        <f t="shared" si="1"/>
        <v>Overweight</v>
      </c>
    </row>
    <row r="12" spans="1:15">
      <c r="A12" s="2" t="s">
        <v>49</v>
      </c>
      <c r="B12" s="2" t="s">
        <v>50</v>
      </c>
      <c r="C12" s="2">
        <v>9</v>
      </c>
      <c r="D12" s="2" t="s">
        <v>15</v>
      </c>
      <c r="E12" s="2" t="s">
        <v>40</v>
      </c>
      <c r="F12" s="2">
        <v>23.2</v>
      </c>
      <c r="G12" s="2">
        <v>136.80000000000001</v>
      </c>
      <c r="H12" s="2" t="s">
        <v>17</v>
      </c>
      <c r="I12" s="2">
        <v>8</v>
      </c>
      <c r="J12" s="2">
        <v>9</v>
      </c>
      <c r="K12" s="2">
        <v>6</v>
      </c>
      <c r="L12" s="2" t="s">
        <v>27</v>
      </c>
      <c r="M12" s="2" t="s">
        <v>32</v>
      </c>
      <c r="N12" s="5">
        <f t="shared" si="0"/>
        <v>12.396976847577031</v>
      </c>
      <c r="O12" s="4" t="str">
        <f t="shared" si="1"/>
        <v>Underweight</v>
      </c>
    </row>
    <row r="13" spans="1:15">
      <c r="A13" s="2" t="s">
        <v>53</v>
      </c>
      <c r="B13" s="2" t="s">
        <v>54</v>
      </c>
      <c r="C13" s="2">
        <v>2</v>
      </c>
      <c r="D13" s="2" t="s">
        <v>15</v>
      </c>
      <c r="E13" s="2" t="s">
        <v>16</v>
      </c>
      <c r="F13" s="2">
        <v>11.4</v>
      </c>
      <c r="G13" s="2">
        <v>94.3</v>
      </c>
      <c r="H13" s="2" t="s">
        <v>43</v>
      </c>
      <c r="I13" s="2">
        <v>3</v>
      </c>
      <c r="J13" s="2">
        <v>8</v>
      </c>
      <c r="K13" s="2">
        <v>2</v>
      </c>
      <c r="L13" s="2"/>
      <c r="M13" s="2"/>
      <c r="N13" s="5">
        <f t="shared" si="0"/>
        <v>12.819806375941948</v>
      </c>
      <c r="O13" s="4" t="str">
        <f t="shared" si="1"/>
        <v>Underweight</v>
      </c>
    </row>
    <row r="14" spans="1:15">
      <c r="A14" s="2" t="s">
        <v>55</v>
      </c>
      <c r="B14" s="2" t="s">
        <v>56</v>
      </c>
      <c r="C14" s="2">
        <v>2</v>
      </c>
      <c r="D14" s="2" t="s">
        <v>15</v>
      </c>
      <c r="E14" s="2" t="s">
        <v>37</v>
      </c>
      <c r="F14" s="2">
        <v>17.100000000000001</v>
      </c>
      <c r="G14" s="2">
        <v>104.7</v>
      </c>
      <c r="H14" s="2" t="s">
        <v>43</v>
      </c>
      <c r="I14" s="2">
        <v>0</v>
      </c>
      <c r="J14" s="2">
        <v>10</v>
      </c>
      <c r="K14" s="2">
        <v>10</v>
      </c>
      <c r="L14" s="2"/>
      <c r="M14" s="2"/>
      <c r="N14" s="5">
        <f t="shared" si="0"/>
        <v>15.59921511317641</v>
      </c>
      <c r="O14" s="4" t="str">
        <f t="shared" si="1"/>
        <v>Underweight</v>
      </c>
    </row>
    <row r="15" spans="1:15">
      <c r="A15" s="2" t="s">
        <v>57</v>
      </c>
      <c r="B15" s="2" t="s">
        <v>58</v>
      </c>
      <c r="C15" s="2">
        <v>2</v>
      </c>
      <c r="D15" s="2" t="s">
        <v>15</v>
      </c>
      <c r="E15" s="2" t="s">
        <v>40</v>
      </c>
      <c r="F15" s="2">
        <v>13.8</v>
      </c>
      <c r="G15" s="2">
        <v>106.9</v>
      </c>
      <c r="H15" s="2" t="s">
        <v>17</v>
      </c>
      <c r="I15" s="2">
        <v>4</v>
      </c>
      <c r="J15" s="2">
        <v>7</v>
      </c>
      <c r="K15" s="2">
        <v>3</v>
      </c>
      <c r="L15" s="2" t="s">
        <v>27</v>
      </c>
      <c r="M15" s="2"/>
      <c r="N15" s="5">
        <f t="shared" si="0"/>
        <v>12.07601589483715</v>
      </c>
      <c r="O15" s="4" t="str">
        <f t="shared" si="1"/>
        <v>Underweight</v>
      </c>
    </row>
    <row r="16" spans="1:15">
      <c r="A16" s="2" t="s">
        <v>61</v>
      </c>
      <c r="B16" s="2" t="s">
        <v>62</v>
      </c>
      <c r="C16" s="2">
        <v>8</v>
      </c>
      <c r="D16" s="2" t="s">
        <v>25</v>
      </c>
      <c r="E16" s="2" t="s">
        <v>37</v>
      </c>
      <c r="F16" s="2">
        <v>23.9</v>
      </c>
      <c r="G16" s="2">
        <v>123.8</v>
      </c>
      <c r="H16" s="2" t="s">
        <v>43</v>
      </c>
      <c r="I16" s="2">
        <v>10</v>
      </c>
      <c r="J16" s="2">
        <v>7</v>
      </c>
      <c r="K16" s="2">
        <v>2</v>
      </c>
      <c r="L16" s="2" t="s">
        <v>27</v>
      </c>
      <c r="M16" s="2" t="s">
        <v>22</v>
      </c>
      <c r="N16" s="5">
        <f t="shared" si="0"/>
        <v>15.593967026915578</v>
      </c>
      <c r="O16" s="4" t="str">
        <f t="shared" si="1"/>
        <v>Underweight</v>
      </c>
    </row>
    <row r="17" spans="1:15">
      <c r="A17" s="2" t="s">
        <v>63</v>
      </c>
      <c r="B17" s="2" t="s">
        <v>64</v>
      </c>
      <c r="C17" s="2">
        <v>1</v>
      </c>
      <c r="D17" s="2" t="s">
        <v>25</v>
      </c>
      <c r="E17" s="2" t="s">
        <v>26</v>
      </c>
      <c r="F17" s="2">
        <v>11</v>
      </c>
      <c r="G17" s="2">
        <v>108.6</v>
      </c>
      <c r="H17" s="2" t="s">
        <v>48</v>
      </c>
      <c r="I17" s="2">
        <v>8</v>
      </c>
      <c r="J17" s="2">
        <v>2</v>
      </c>
      <c r="K17" s="2">
        <v>0</v>
      </c>
      <c r="L17" s="2"/>
      <c r="M17" s="2"/>
      <c r="N17" s="5">
        <f t="shared" si="0"/>
        <v>9.3268079593283328</v>
      </c>
      <c r="O17" s="4" t="str">
        <f t="shared" si="1"/>
        <v>Underweight</v>
      </c>
    </row>
    <row r="18" spans="1:15">
      <c r="A18" s="2" t="s">
        <v>65</v>
      </c>
      <c r="B18" s="2" t="s">
        <v>66</v>
      </c>
      <c r="C18" s="2">
        <v>4</v>
      </c>
      <c r="D18" s="2" t="s">
        <v>25</v>
      </c>
      <c r="E18" s="2" t="s">
        <v>26</v>
      </c>
      <c r="F18" s="2">
        <v>28.8</v>
      </c>
      <c r="G18" s="2">
        <v>114.2</v>
      </c>
      <c r="H18" s="2" t="s">
        <v>17</v>
      </c>
      <c r="I18" s="2">
        <v>0</v>
      </c>
      <c r="J18" s="2">
        <v>9</v>
      </c>
      <c r="K18" s="2">
        <v>1</v>
      </c>
      <c r="L18" s="2" t="s">
        <v>18</v>
      </c>
      <c r="M18" s="2" t="s">
        <v>22</v>
      </c>
      <c r="N18" s="5">
        <f t="shared" si="0"/>
        <v>22.083112246619287</v>
      </c>
      <c r="O18" s="4" t="str">
        <f t="shared" si="1"/>
        <v>Normal</v>
      </c>
    </row>
    <row r="19" spans="1:15">
      <c r="A19" s="2" t="s">
        <v>67</v>
      </c>
      <c r="B19" s="2" t="s">
        <v>68</v>
      </c>
      <c r="C19" s="2">
        <v>4</v>
      </c>
      <c r="D19" s="2" t="s">
        <v>25</v>
      </c>
      <c r="E19" s="2" t="s">
        <v>37</v>
      </c>
      <c r="F19" s="2">
        <v>12.6</v>
      </c>
      <c r="G19" s="2">
        <v>118.7</v>
      </c>
      <c r="H19" s="2" t="s">
        <v>17</v>
      </c>
      <c r="I19" s="2">
        <v>1</v>
      </c>
      <c r="J19" s="2">
        <v>0</v>
      </c>
      <c r="K19" s="2">
        <v>7</v>
      </c>
      <c r="L19" s="2"/>
      <c r="M19" s="2"/>
      <c r="N19" s="5">
        <f t="shared" si="0"/>
        <v>8.9427091724516288</v>
      </c>
      <c r="O19" s="4" t="str">
        <f t="shared" si="1"/>
        <v>Underweight</v>
      </c>
    </row>
    <row r="20" spans="1:15">
      <c r="A20" s="2" t="s">
        <v>69</v>
      </c>
      <c r="B20" s="2" t="s">
        <v>70</v>
      </c>
      <c r="C20" s="2">
        <v>6</v>
      </c>
      <c r="D20" s="2" t="s">
        <v>15</v>
      </c>
      <c r="E20" s="2" t="s">
        <v>40</v>
      </c>
      <c r="F20" s="2">
        <v>17.399999999999999</v>
      </c>
      <c r="G20" s="2">
        <v>89.5</v>
      </c>
      <c r="H20" s="2" t="s">
        <v>43</v>
      </c>
      <c r="I20" s="2">
        <v>4</v>
      </c>
      <c r="J20" s="2">
        <v>9</v>
      </c>
      <c r="K20" s="2">
        <v>10</v>
      </c>
      <c r="L20" s="2"/>
      <c r="M20" s="2"/>
      <c r="N20" s="5">
        <f t="shared" si="0"/>
        <v>21.722168471645702</v>
      </c>
      <c r="O20" s="4" t="str">
        <f t="shared" si="1"/>
        <v>Normal</v>
      </c>
    </row>
    <row r="21" spans="1:15">
      <c r="A21" s="2" t="s">
        <v>71</v>
      </c>
      <c r="B21" s="2" t="s">
        <v>72</v>
      </c>
      <c r="C21" s="2">
        <v>2</v>
      </c>
      <c r="D21" s="2" t="s">
        <v>15</v>
      </c>
      <c r="E21" s="2" t="s">
        <v>16</v>
      </c>
      <c r="F21" s="2">
        <v>12.3</v>
      </c>
      <c r="G21" s="2">
        <v>86.4</v>
      </c>
      <c r="H21" s="2" t="s">
        <v>17</v>
      </c>
      <c r="I21" s="2">
        <v>4</v>
      </c>
      <c r="J21" s="2">
        <v>4</v>
      </c>
      <c r="K21" s="2">
        <v>9</v>
      </c>
      <c r="L21" s="2" t="s">
        <v>27</v>
      </c>
      <c r="M21" s="2" t="s">
        <v>22</v>
      </c>
      <c r="N21" s="5">
        <f t="shared" si="0"/>
        <v>16.476980452674894</v>
      </c>
      <c r="O21" s="4" t="str">
        <f t="shared" si="1"/>
        <v>Underweight</v>
      </c>
    </row>
    <row r="22" spans="1:15">
      <c r="A22" s="2" t="s">
        <v>73</v>
      </c>
      <c r="B22" s="2" t="s">
        <v>74</v>
      </c>
      <c r="C22" s="2">
        <v>8</v>
      </c>
      <c r="D22" s="2" t="s">
        <v>25</v>
      </c>
      <c r="E22" s="2" t="s">
        <v>26</v>
      </c>
      <c r="F22" s="2">
        <v>11.8</v>
      </c>
      <c r="G22" s="2">
        <v>105.4</v>
      </c>
      <c r="H22" s="2" t="s">
        <v>17</v>
      </c>
      <c r="I22" s="2">
        <v>0</v>
      </c>
      <c r="J22" s="2">
        <v>5</v>
      </c>
      <c r="K22" s="2">
        <v>2</v>
      </c>
      <c r="L22" s="2"/>
      <c r="M22" s="2" t="s">
        <v>22</v>
      </c>
      <c r="N22" s="5">
        <f t="shared" si="0"/>
        <v>10.621865199529038</v>
      </c>
      <c r="O22" s="4" t="str">
        <f t="shared" si="1"/>
        <v>Underweight</v>
      </c>
    </row>
    <row r="23" spans="1:15">
      <c r="A23" s="2" t="s">
        <v>77</v>
      </c>
      <c r="B23" s="2" t="s">
        <v>78</v>
      </c>
      <c r="C23" s="2">
        <v>1</v>
      </c>
      <c r="D23" s="2" t="s">
        <v>25</v>
      </c>
      <c r="E23" s="2" t="s">
        <v>40</v>
      </c>
      <c r="F23" s="2">
        <v>23.6</v>
      </c>
      <c r="G23" s="2">
        <v>120</v>
      </c>
      <c r="H23" s="2" t="s">
        <v>17</v>
      </c>
      <c r="I23" s="2">
        <v>8</v>
      </c>
      <c r="J23" s="2">
        <v>6</v>
      </c>
      <c r="K23" s="2">
        <v>9</v>
      </c>
      <c r="L23" s="2"/>
      <c r="M23" s="2" t="s">
        <v>32</v>
      </c>
      <c r="N23" s="5">
        <f t="shared" si="0"/>
        <v>16.388888888888889</v>
      </c>
      <c r="O23" s="4" t="str">
        <f t="shared" si="1"/>
        <v>Underweight</v>
      </c>
    </row>
    <row r="24" spans="1:15">
      <c r="A24" s="2" t="s">
        <v>79</v>
      </c>
      <c r="B24" s="2" t="s">
        <v>80</v>
      </c>
      <c r="C24" s="2">
        <v>3</v>
      </c>
      <c r="D24" s="2" t="s">
        <v>25</v>
      </c>
      <c r="E24" s="2" t="s">
        <v>26</v>
      </c>
      <c r="F24" s="2">
        <v>13.6</v>
      </c>
      <c r="G24" s="2">
        <v>135.5</v>
      </c>
      <c r="H24" s="2" t="s">
        <v>43</v>
      </c>
      <c r="I24" s="2">
        <v>6</v>
      </c>
      <c r="J24" s="2">
        <v>10</v>
      </c>
      <c r="K24" s="2">
        <v>3</v>
      </c>
      <c r="L24" s="2" t="s">
        <v>18</v>
      </c>
      <c r="M24" s="2" t="s">
        <v>32</v>
      </c>
      <c r="N24" s="5">
        <f t="shared" si="0"/>
        <v>7.4073065453901767</v>
      </c>
      <c r="O24" s="4" t="str">
        <f t="shared" si="1"/>
        <v>Underweight</v>
      </c>
    </row>
    <row r="25" spans="1:15">
      <c r="A25" s="2" t="s">
        <v>81</v>
      </c>
      <c r="B25" s="2" t="s">
        <v>82</v>
      </c>
      <c r="C25" s="2">
        <v>8</v>
      </c>
      <c r="D25" s="2" t="s">
        <v>15</v>
      </c>
      <c r="E25" s="2" t="s">
        <v>40</v>
      </c>
      <c r="F25" s="2">
        <v>26.3</v>
      </c>
      <c r="G25" s="2">
        <v>107.6</v>
      </c>
      <c r="H25" s="2" t="s">
        <v>17</v>
      </c>
      <c r="I25" s="2">
        <v>3</v>
      </c>
      <c r="J25" s="2">
        <v>3</v>
      </c>
      <c r="K25" s="2">
        <v>0</v>
      </c>
      <c r="L25" s="2"/>
      <c r="M25" s="2" t="s">
        <v>32</v>
      </c>
      <c r="N25" s="5">
        <f t="shared" si="0"/>
        <v>22.715965782672985</v>
      </c>
      <c r="O25" s="4" t="str">
        <f t="shared" si="1"/>
        <v>Normal</v>
      </c>
    </row>
    <row r="26" spans="1:15">
      <c r="A26" s="2" t="s">
        <v>87</v>
      </c>
      <c r="B26" s="2" t="s">
        <v>88</v>
      </c>
      <c r="C26" s="2">
        <v>4</v>
      </c>
      <c r="D26" s="2" t="s">
        <v>25</v>
      </c>
      <c r="E26" s="2" t="s">
        <v>37</v>
      </c>
      <c r="F26" s="2">
        <v>11.4</v>
      </c>
      <c r="G26" s="2">
        <v>119.9</v>
      </c>
      <c r="H26" s="2" t="s">
        <v>17</v>
      </c>
      <c r="I26" s="2">
        <v>5</v>
      </c>
      <c r="J26" s="2">
        <v>10</v>
      </c>
      <c r="K26" s="2">
        <v>1</v>
      </c>
      <c r="L26" s="2"/>
      <c r="M26" s="2" t="s">
        <v>22</v>
      </c>
      <c r="N26" s="5">
        <f t="shared" si="0"/>
        <v>7.9298776225113921</v>
      </c>
      <c r="O26" s="4" t="str">
        <f t="shared" si="1"/>
        <v>Underweight</v>
      </c>
    </row>
    <row r="27" spans="1:15">
      <c r="A27" s="2" t="s">
        <v>91</v>
      </c>
      <c r="B27" s="2" t="s">
        <v>92</v>
      </c>
      <c r="C27" s="2">
        <v>7</v>
      </c>
      <c r="D27" s="2" t="s">
        <v>25</v>
      </c>
      <c r="E27" s="2" t="s">
        <v>37</v>
      </c>
      <c r="F27" s="2">
        <v>18.8</v>
      </c>
      <c r="G27" s="2">
        <v>120.5</v>
      </c>
      <c r="H27" s="2" t="s">
        <v>17</v>
      </c>
      <c r="I27" s="2">
        <v>2</v>
      </c>
      <c r="J27" s="2">
        <v>10</v>
      </c>
      <c r="K27" s="2">
        <v>1</v>
      </c>
      <c r="L27" s="2" t="s">
        <v>18</v>
      </c>
      <c r="M27" s="2" t="s">
        <v>22</v>
      </c>
      <c r="N27" s="5">
        <f t="shared" si="0"/>
        <v>12.947435478039289</v>
      </c>
      <c r="O27" s="4" t="str">
        <f t="shared" si="1"/>
        <v>Underweight</v>
      </c>
    </row>
    <row r="28" spans="1:15">
      <c r="A28" s="2" t="s">
        <v>93</v>
      </c>
      <c r="B28" s="2" t="s">
        <v>94</v>
      </c>
      <c r="C28" s="2">
        <v>5</v>
      </c>
      <c r="D28" s="2" t="s">
        <v>15</v>
      </c>
      <c r="E28" s="2" t="s">
        <v>40</v>
      </c>
      <c r="F28" s="2">
        <v>12.9</v>
      </c>
      <c r="G28" s="2">
        <v>82.8</v>
      </c>
      <c r="H28" s="2" t="s">
        <v>48</v>
      </c>
      <c r="I28" s="2">
        <v>9</v>
      </c>
      <c r="J28" s="2">
        <v>1</v>
      </c>
      <c r="K28" s="2">
        <v>7</v>
      </c>
      <c r="L28" s="2" t="s">
        <v>18</v>
      </c>
      <c r="M28" s="2" t="s">
        <v>32</v>
      </c>
      <c r="N28" s="5">
        <f t="shared" si="0"/>
        <v>18.81607505426031</v>
      </c>
      <c r="O28" s="4" t="str">
        <f t="shared" si="1"/>
        <v>Normal</v>
      </c>
    </row>
    <row r="29" spans="1:15">
      <c r="A29" s="2" t="s">
        <v>95</v>
      </c>
      <c r="B29" s="2" t="s">
        <v>96</v>
      </c>
      <c r="C29" s="2">
        <v>3</v>
      </c>
      <c r="D29" s="2" t="s">
        <v>15</v>
      </c>
      <c r="E29" s="2" t="s">
        <v>26</v>
      </c>
      <c r="F29" s="2">
        <v>25.6</v>
      </c>
      <c r="G29" s="2">
        <v>93.1</v>
      </c>
      <c r="H29" s="2" t="s">
        <v>43</v>
      </c>
      <c r="I29" s="2">
        <v>8</v>
      </c>
      <c r="J29" s="2">
        <v>7</v>
      </c>
      <c r="K29" s="2">
        <v>0</v>
      </c>
      <c r="L29" s="2"/>
      <c r="M29" s="2" t="s">
        <v>32</v>
      </c>
      <c r="N29" s="5">
        <f t="shared" si="0"/>
        <v>29.535246740450948</v>
      </c>
      <c r="O29" s="4" t="str">
        <f t="shared" si="1"/>
        <v>Overweight</v>
      </c>
    </row>
    <row r="30" spans="1:15">
      <c r="A30" s="2" t="s">
        <v>97</v>
      </c>
      <c r="B30" s="2" t="s">
        <v>98</v>
      </c>
      <c r="C30" s="2">
        <v>8</v>
      </c>
      <c r="D30" s="2" t="s">
        <v>25</v>
      </c>
      <c r="E30" s="2" t="s">
        <v>37</v>
      </c>
      <c r="F30" s="2">
        <v>22.3</v>
      </c>
      <c r="G30" s="2">
        <v>123.2</v>
      </c>
      <c r="H30" s="2" t="s">
        <v>17</v>
      </c>
      <c r="I30" s="2">
        <v>8</v>
      </c>
      <c r="J30" s="2">
        <v>7</v>
      </c>
      <c r="K30" s="2">
        <v>2</v>
      </c>
      <c r="L30" s="2"/>
      <c r="M30" s="2"/>
      <c r="N30" s="5">
        <f t="shared" si="0"/>
        <v>14.692085511890706</v>
      </c>
      <c r="O30" s="4" t="str">
        <f t="shared" si="1"/>
        <v>Underweight</v>
      </c>
    </row>
    <row r="31" spans="1:15">
      <c r="A31" s="2" t="s">
        <v>99</v>
      </c>
      <c r="B31" s="2" t="s">
        <v>100</v>
      </c>
      <c r="C31" s="2">
        <v>5</v>
      </c>
      <c r="D31" s="2" t="s">
        <v>25</v>
      </c>
      <c r="E31" s="2" t="s">
        <v>40</v>
      </c>
      <c r="F31" s="2">
        <v>15.5</v>
      </c>
      <c r="G31" s="2">
        <v>84.6</v>
      </c>
      <c r="H31" s="2" t="s">
        <v>17</v>
      </c>
      <c r="I31" s="2">
        <v>4</v>
      </c>
      <c r="J31" s="2">
        <v>5</v>
      </c>
      <c r="K31" s="2">
        <v>5</v>
      </c>
      <c r="L31" s="2"/>
      <c r="M31" s="2"/>
      <c r="N31" s="5">
        <f t="shared" si="0"/>
        <v>21.656634754567456</v>
      </c>
      <c r="O31" s="4" t="str">
        <f t="shared" si="1"/>
        <v>Normal</v>
      </c>
    </row>
    <row r="32" spans="1:15">
      <c r="A32" s="2" t="s">
        <v>101</v>
      </c>
      <c r="B32" s="2" t="s">
        <v>102</v>
      </c>
      <c r="C32" s="2">
        <v>4</v>
      </c>
      <c r="D32" s="2" t="s">
        <v>15</v>
      </c>
      <c r="E32" s="2" t="s">
        <v>37</v>
      </c>
      <c r="F32" s="2">
        <v>18.2</v>
      </c>
      <c r="G32" s="2">
        <v>112.6</v>
      </c>
      <c r="H32" s="2" t="s">
        <v>17</v>
      </c>
      <c r="I32" s="2">
        <v>3</v>
      </c>
      <c r="J32" s="2">
        <v>6</v>
      </c>
      <c r="K32" s="2">
        <v>6</v>
      </c>
      <c r="L32" s="2"/>
      <c r="M32" s="2"/>
      <c r="N32" s="5">
        <f t="shared" si="0"/>
        <v>14.354716076335542</v>
      </c>
      <c r="O32" s="4" t="str">
        <f t="shared" si="1"/>
        <v>Underweight</v>
      </c>
    </row>
    <row r="33" spans="1:15">
      <c r="A33" s="2" t="s">
        <v>103</v>
      </c>
      <c r="B33" s="2" t="s">
        <v>104</v>
      </c>
      <c r="C33" s="2">
        <v>1</v>
      </c>
      <c r="D33" s="2" t="s">
        <v>25</v>
      </c>
      <c r="E33" s="2" t="s">
        <v>16</v>
      </c>
      <c r="F33" s="2">
        <v>25.1</v>
      </c>
      <c r="G33" s="2">
        <v>131.19999999999999</v>
      </c>
      <c r="H33" s="2" t="s">
        <v>48</v>
      </c>
      <c r="I33" s="2">
        <v>6</v>
      </c>
      <c r="J33" s="2">
        <v>8</v>
      </c>
      <c r="K33" s="2">
        <v>8</v>
      </c>
      <c r="L33" s="2"/>
      <c r="M33" s="2" t="s">
        <v>32</v>
      </c>
      <c r="N33" s="5">
        <f t="shared" si="0"/>
        <v>14.581629238548487</v>
      </c>
      <c r="O33" s="4" t="str">
        <f t="shared" si="1"/>
        <v>Underweight</v>
      </c>
    </row>
    <row r="34" spans="1:15">
      <c r="A34" s="2" t="s">
        <v>105</v>
      </c>
      <c r="B34" s="2" t="s">
        <v>106</v>
      </c>
      <c r="C34" s="2">
        <v>7</v>
      </c>
      <c r="D34" s="2" t="s">
        <v>25</v>
      </c>
      <c r="E34" s="2" t="s">
        <v>37</v>
      </c>
      <c r="F34" s="2">
        <v>24.5</v>
      </c>
      <c r="G34" s="2">
        <v>130.4</v>
      </c>
      <c r="H34" s="2" t="s">
        <v>48</v>
      </c>
      <c r="I34" s="2">
        <v>9</v>
      </c>
      <c r="J34" s="2">
        <v>8</v>
      </c>
      <c r="K34" s="2">
        <v>0</v>
      </c>
      <c r="L34" s="2" t="s">
        <v>18</v>
      </c>
      <c r="M34" s="2"/>
      <c r="N34" s="5">
        <f t="shared" si="0"/>
        <v>14.408238925063042</v>
      </c>
      <c r="O34" s="4" t="str">
        <f t="shared" si="1"/>
        <v>Underweight</v>
      </c>
    </row>
    <row r="35" spans="1:15">
      <c r="A35" s="2" t="s">
        <v>107</v>
      </c>
      <c r="B35" s="2" t="s">
        <v>108</v>
      </c>
      <c r="C35" s="2">
        <v>3</v>
      </c>
      <c r="D35" s="2" t="s">
        <v>15</v>
      </c>
      <c r="E35" s="2" t="s">
        <v>16</v>
      </c>
      <c r="F35" s="2">
        <v>17.600000000000001</v>
      </c>
      <c r="G35" s="2">
        <v>92.7</v>
      </c>
      <c r="H35" s="2" t="s">
        <v>17</v>
      </c>
      <c r="I35" s="2">
        <v>6</v>
      </c>
      <c r="J35" s="2">
        <v>4</v>
      </c>
      <c r="K35" s="2">
        <v>6</v>
      </c>
      <c r="L35" s="2" t="s">
        <v>18</v>
      </c>
      <c r="M35" s="2"/>
      <c r="N35" s="5">
        <f t="shared" si="0"/>
        <v>20.481096297227253</v>
      </c>
      <c r="O35" s="4" t="str">
        <f t="shared" si="1"/>
        <v>Normal</v>
      </c>
    </row>
    <row r="36" spans="1:15">
      <c r="A36" s="2" t="s">
        <v>109</v>
      </c>
      <c r="B36" s="2" t="s">
        <v>110</v>
      </c>
      <c r="C36" s="2">
        <v>6</v>
      </c>
      <c r="D36" s="2" t="s">
        <v>15</v>
      </c>
      <c r="E36" s="2" t="s">
        <v>26</v>
      </c>
      <c r="F36" s="2">
        <v>25.6</v>
      </c>
      <c r="G36" s="2">
        <v>119.1</v>
      </c>
      <c r="H36" s="2" t="s">
        <v>43</v>
      </c>
      <c r="I36" s="2">
        <v>3</v>
      </c>
      <c r="J36" s="2">
        <v>3</v>
      </c>
      <c r="K36" s="2">
        <v>0</v>
      </c>
      <c r="L36" s="2"/>
      <c r="M36" s="2" t="s">
        <v>32</v>
      </c>
      <c r="N36" s="5">
        <f t="shared" si="0"/>
        <v>18.047474728248034</v>
      </c>
      <c r="O36" s="4" t="str">
        <f t="shared" si="1"/>
        <v>Underweight</v>
      </c>
    </row>
    <row r="37" spans="1:15">
      <c r="A37" s="2" t="s">
        <v>111</v>
      </c>
      <c r="B37" s="2" t="s">
        <v>112</v>
      </c>
      <c r="C37" s="2">
        <v>4</v>
      </c>
      <c r="D37" s="2" t="s">
        <v>25</v>
      </c>
      <c r="E37" s="2" t="s">
        <v>16</v>
      </c>
      <c r="F37" s="2">
        <v>25.3</v>
      </c>
      <c r="G37" s="2">
        <v>90.1</v>
      </c>
      <c r="H37" s="2" t="s">
        <v>43</v>
      </c>
      <c r="I37" s="2">
        <v>1</v>
      </c>
      <c r="J37" s="2">
        <v>2</v>
      </c>
      <c r="K37" s="2">
        <v>4</v>
      </c>
      <c r="L37" s="2" t="s">
        <v>27</v>
      </c>
      <c r="M37" s="2"/>
      <c r="N37" s="5">
        <f t="shared" si="0"/>
        <v>31.165273262782385</v>
      </c>
      <c r="O37" s="4" t="str">
        <f t="shared" si="1"/>
        <v>Obese</v>
      </c>
    </row>
    <row r="38" spans="1:15">
      <c r="A38" s="2" t="s">
        <v>113</v>
      </c>
      <c r="B38" s="2" t="s">
        <v>114</v>
      </c>
      <c r="C38" s="2">
        <v>7</v>
      </c>
      <c r="D38" s="2" t="s">
        <v>25</v>
      </c>
      <c r="E38" s="2" t="s">
        <v>40</v>
      </c>
      <c r="F38" s="2">
        <v>11.5</v>
      </c>
      <c r="G38" s="2">
        <v>121.4</v>
      </c>
      <c r="H38" s="2"/>
      <c r="I38" s="2">
        <v>1</v>
      </c>
      <c r="J38" s="2">
        <v>4</v>
      </c>
      <c r="K38" s="2">
        <v>10</v>
      </c>
      <c r="L38" s="2"/>
      <c r="M38" s="2"/>
      <c r="N38" s="5">
        <f t="shared" si="0"/>
        <v>7.8029795168395051</v>
      </c>
      <c r="O38" s="4" t="str">
        <f t="shared" si="1"/>
        <v>Underweight</v>
      </c>
    </row>
    <row r="39" spans="1:15">
      <c r="A39" s="2" t="s">
        <v>115</v>
      </c>
      <c r="B39" s="2" t="s">
        <v>116</v>
      </c>
      <c r="C39" s="2">
        <v>9</v>
      </c>
      <c r="D39" s="2" t="s">
        <v>25</v>
      </c>
      <c r="E39" s="2" t="s">
        <v>16</v>
      </c>
      <c r="F39" s="2">
        <v>11.4</v>
      </c>
      <c r="G39" s="2">
        <v>118.9</v>
      </c>
      <c r="H39" s="2" t="s">
        <v>17</v>
      </c>
      <c r="I39" s="2">
        <v>6</v>
      </c>
      <c r="J39" s="2">
        <v>7</v>
      </c>
      <c r="K39" s="2">
        <v>1</v>
      </c>
      <c r="L39" s="2" t="s">
        <v>18</v>
      </c>
      <c r="M39" s="2" t="s">
        <v>22</v>
      </c>
      <c r="N39" s="5">
        <f t="shared" si="0"/>
        <v>8.0638258892666936</v>
      </c>
      <c r="O39" s="4" t="str">
        <f t="shared" si="1"/>
        <v>Underweight</v>
      </c>
    </row>
    <row r="40" spans="1:15">
      <c r="A40" s="2" t="s">
        <v>117</v>
      </c>
      <c r="B40" s="2" t="s">
        <v>118</v>
      </c>
      <c r="C40" s="2">
        <v>7</v>
      </c>
      <c r="D40" s="2" t="s">
        <v>15</v>
      </c>
      <c r="E40" s="2" t="s">
        <v>21</v>
      </c>
      <c r="F40" s="2">
        <v>29.3</v>
      </c>
      <c r="G40" s="2">
        <v>96.2</v>
      </c>
      <c r="H40" s="2" t="s">
        <v>43</v>
      </c>
      <c r="I40" s="2">
        <v>8</v>
      </c>
      <c r="J40" s="2">
        <v>7</v>
      </c>
      <c r="K40" s="2">
        <v>7</v>
      </c>
      <c r="L40" s="2" t="s">
        <v>18</v>
      </c>
      <c r="M40" s="2" t="s">
        <v>22</v>
      </c>
      <c r="N40" s="5">
        <f t="shared" si="0"/>
        <v>31.660478645925625</v>
      </c>
      <c r="O40" s="4" t="str">
        <f t="shared" si="1"/>
        <v>Obese</v>
      </c>
    </row>
    <row r="41" spans="1:15">
      <c r="A41" s="2" t="s">
        <v>119</v>
      </c>
      <c r="B41" s="2" t="s">
        <v>120</v>
      </c>
      <c r="C41" s="2">
        <v>5</v>
      </c>
      <c r="D41" s="2" t="s">
        <v>25</v>
      </c>
      <c r="E41" s="2" t="s">
        <v>40</v>
      </c>
      <c r="F41" s="2">
        <v>25</v>
      </c>
      <c r="G41" s="2">
        <v>114.2</v>
      </c>
      <c r="H41" s="2" t="s">
        <v>43</v>
      </c>
      <c r="I41" s="2">
        <v>5</v>
      </c>
      <c r="J41" s="2">
        <v>0</v>
      </c>
      <c r="K41" s="2">
        <v>7</v>
      </c>
      <c r="L41" s="2" t="s">
        <v>18</v>
      </c>
      <c r="M41" s="2" t="s">
        <v>32</v>
      </c>
      <c r="N41" s="5">
        <f t="shared" si="0"/>
        <v>19.169368269634795</v>
      </c>
      <c r="O41" s="4" t="str">
        <f t="shared" si="1"/>
        <v>Normal</v>
      </c>
    </row>
    <row r="42" spans="1:15">
      <c r="A42" s="2" t="s">
        <v>121</v>
      </c>
      <c r="B42" s="2" t="s">
        <v>122</v>
      </c>
      <c r="C42" s="2">
        <v>5</v>
      </c>
      <c r="D42" s="2" t="s">
        <v>25</v>
      </c>
      <c r="E42" s="2" t="s">
        <v>21</v>
      </c>
      <c r="F42" s="2">
        <v>10.199999999999999</v>
      </c>
      <c r="G42" s="2">
        <v>136.9</v>
      </c>
      <c r="H42" s="2" t="s">
        <v>17</v>
      </c>
      <c r="I42" s="2">
        <v>6</v>
      </c>
      <c r="J42" s="2">
        <v>7</v>
      </c>
      <c r="K42" s="2">
        <v>8</v>
      </c>
      <c r="L42" s="2" t="s">
        <v>27</v>
      </c>
      <c r="M42" s="2"/>
      <c r="N42" s="5">
        <f t="shared" si="0"/>
        <v>5.442435308385992</v>
      </c>
      <c r="O42" s="4" t="str">
        <f t="shared" si="1"/>
        <v>Underweight</v>
      </c>
    </row>
    <row r="43" spans="1:15">
      <c r="A43" s="2" t="s">
        <v>123</v>
      </c>
      <c r="B43" s="2" t="s">
        <v>124</v>
      </c>
      <c r="C43" s="2">
        <v>2</v>
      </c>
      <c r="D43" s="2" t="s">
        <v>25</v>
      </c>
      <c r="E43" s="2" t="s">
        <v>40</v>
      </c>
      <c r="F43" s="2">
        <v>18.100000000000001</v>
      </c>
      <c r="G43" s="2">
        <v>94.6</v>
      </c>
      <c r="H43" s="2" t="s">
        <v>43</v>
      </c>
      <c r="I43" s="2">
        <v>5</v>
      </c>
      <c r="J43" s="2">
        <v>7</v>
      </c>
      <c r="K43" s="2">
        <v>8</v>
      </c>
      <c r="L43" s="2"/>
      <c r="M43" s="2" t="s">
        <v>22</v>
      </c>
      <c r="N43" s="5">
        <f t="shared" si="0"/>
        <v>20.225361933410515</v>
      </c>
      <c r="O43" s="4" t="str">
        <f t="shared" si="1"/>
        <v>Normal</v>
      </c>
    </row>
    <row r="44" spans="1:15">
      <c r="A44" s="2" t="s">
        <v>125</v>
      </c>
      <c r="B44" s="2" t="s">
        <v>126</v>
      </c>
      <c r="C44" s="2">
        <v>8</v>
      </c>
      <c r="D44" s="2" t="s">
        <v>25</v>
      </c>
      <c r="E44" s="2" t="s">
        <v>16</v>
      </c>
      <c r="F44" s="2">
        <v>15</v>
      </c>
      <c r="G44" s="2">
        <v>87.2</v>
      </c>
      <c r="H44" s="2" t="s">
        <v>17</v>
      </c>
      <c r="I44" s="2">
        <v>1</v>
      </c>
      <c r="J44" s="2">
        <v>8</v>
      </c>
      <c r="K44" s="2">
        <v>2</v>
      </c>
      <c r="L44" s="2" t="s">
        <v>27</v>
      </c>
      <c r="M44" s="2" t="s">
        <v>32</v>
      </c>
      <c r="N44" s="5">
        <f t="shared" si="0"/>
        <v>19.726874842185001</v>
      </c>
      <c r="O44" s="4" t="str">
        <f t="shared" si="1"/>
        <v>Normal</v>
      </c>
    </row>
    <row r="45" spans="1:15">
      <c r="A45" s="2" t="s">
        <v>129</v>
      </c>
      <c r="B45" s="2" t="s">
        <v>130</v>
      </c>
      <c r="C45" s="2">
        <v>3</v>
      </c>
      <c r="D45" s="2" t="s">
        <v>25</v>
      </c>
      <c r="E45" s="2" t="s">
        <v>26</v>
      </c>
      <c r="F45" s="2">
        <v>27.5</v>
      </c>
      <c r="G45" s="2">
        <v>114.4</v>
      </c>
      <c r="H45" s="2" t="s">
        <v>17</v>
      </c>
      <c r="I45" s="2">
        <v>7</v>
      </c>
      <c r="J45" s="2">
        <v>5</v>
      </c>
      <c r="K45" s="2">
        <v>2</v>
      </c>
      <c r="L45" s="2" t="s">
        <v>27</v>
      </c>
      <c r="M45" s="2" t="s">
        <v>22</v>
      </c>
      <c r="N45" s="5">
        <f t="shared" si="0"/>
        <v>21.012641204948892</v>
      </c>
      <c r="O45" s="4" t="str">
        <f t="shared" si="1"/>
        <v>Normal</v>
      </c>
    </row>
    <row r="46" spans="1:15">
      <c r="A46" s="2" t="s">
        <v>131</v>
      </c>
      <c r="B46" s="2" t="s">
        <v>132</v>
      </c>
      <c r="C46" s="2">
        <v>7</v>
      </c>
      <c r="D46" s="2" t="s">
        <v>25</v>
      </c>
      <c r="E46" s="2" t="s">
        <v>26</v>
      </c>
      <c r="F46" s="2">
        <v>21.5</v>
      </c>
      <c r="G46" s="2">
        <v>121.2</v>
      </c>
      <c r="H46" s="2" t="s">
        <v>17</v>
      </c>
      <c r="I46" s="2">
        <v>9</v>
      </c>
      <c r="J46" s="2">
        <v>4</v>
      </c>
      <c r="K46" s="2">
        <v>1</v>
      </c>
      <c r="L46" s="2" t="s">
        <v>27</v>
      </c>
      <c r="M46" s="2"/>
      <c r="N46" s="5">
        <f t="shared" si="0"/>
        <v>14.636364626561665</v>
      </c>
      <c r="O46" s="4" t="str">
        <f t="shared" si="1"/>
        <v>Underweight</v>
      </c>
    </row>
    <row r="47" spans="1:15">
      <c r="A47" s="2" t="s">
        <v>133</v>
      </c>
      <c r="B47" s="2" t="s">
        <v>134</v>
      </c>
      <c r="C47" s="2">
        <v>10</v>
      </c>
      <c r="D47" s="2" t="s">
        <v>15</v>
      </c>
      <c r="E47" s="2" t="s">
        <v>21</v>
      </c>
      <c r="F47" s="2">
        <v>17.600000000000001</v>
      </c>
      <c r="G47" s="2">
        <v>134.5</v>
      </c>
      <c r="H47" s="2" t="s">
        <v>17</v>
      </c>
      <c r="I47" s="2">
        <v>9</v>
      </c>
      <c r="J47" s="2">
        <v>6</v>
      </c>
      <c r="K47" s="2">
        <v>4</v>
      </c>
      <c r="L47" s="2"/>
      <c r="M47" s="2"/>
      <c r="N47" s="5">
        <f t="shared" si="0"/>
        <v>9.7289976644877783</v>
      </c>
      <c r="O47" s="4" t="str">
        <f t="shared" si="1"/>
        <v>Underweight</v>
      </c>
    </row>
    <row r="48" spans="1:15">
      <c r="A48" s="2" t="s">
        <v>135</v>
      </c>
      <c r="B48" s="2" t="s">
        <v>136</v>
      </c>
      <c r="C48" s="2">
        <v>4</v>
      </c>
      <c r="D48" s="2" t="s">
        <v>15</v>
      </c>
      <c r="E48" s="2" t="s">
        <v>16</v>
      </c>
      <c r="F48" s="2">
        <v>23.2</v>
      </c>
      <c r="G48" s="2">
        <v>89.4</v>
      </c>
      <c r="H48" s="2"/>
      <c r="I48" s="2">
        <v>1</v>
      </c>
      <c r="J48" s="2">
        <v>2</v>
      </c>
      <c r="K48" s="2">
        <v>0</v>
      </c>
      <c r="L48" s="2" t="s">
        <v>18</v>
      </c>
      <c r="M48" s="2"/>
      <c r="N48" s="5">
        <f t="shared" si="0"/>
        <v>29.027721474007667</v>
      </c>
      <c r="O48" s="4" t="str">
        <f t="shared" si="1"/>
        <v>Overweight</v>
      </c>
    </row>
    <row r="49" spans="1:15">
      <c r="A49" s="2" t="s">
        <v>137</v>
      </c>
      <c r="B49" s="2" t="s">
        <v>138</v>
      </c>
      <c r="C49" s="2">
        <v>5</v>
      </c>
      <c r="D49" s="2" t="s">
        <v>25</v>
      </c>
      <c r="E49" s="2" t="s">
        <v>37</v>
      </c>
      <c r="F49" s="2">
        <v>11.4</v>
      </c>
      <c r="G49" s="2">
        <v>94</v>
      </c>
      <c r="H49" s="2" t="s">
        <v>17</v>
      </c>
      <c r="I49" s="2">
        <v>10</v>
      </c>
      <c r="J49" s="2">
        <v>9</v>
      </c>
      <c r="K49" s="2">
        <v>10</v>
      </c>
      <c r="L49" s="2" t="s">
        <v>27</v>
      </c>
      <c r="M49" s="2"/>
      <c r="N49" s="5">
        <f t="shared" si="0"/>
        <v>12.90176550475328</v>
      </c>
      <c r="O49" s="4" t="str">
        <f t="shared" si="1"/>
        <v>Underweight</v>
      </c>
    </row>
    <row r="50" spans="1:15">
      <c r="A50" s="2" t="s">
        <v>139</v>
      </c>
      <c r="B50" s="2" t="s">
        <v>140</v>
      </c>
      <c r="C50" s="2">
        <v>5</v>
      </c>
      <c r="D50" s="2" t="s">
        <v>15</v>
      </c>
      <c r="E50" s="2" t="s">
        <v>26</v>
      </c>
      <c r="F50" s="2">
        <v>11.2</v>
      </c>
      <c r="G50" s="2">
        <v>127.6</v>
      </c>
      <c r="H50" s="2" t="s">
        <v>17</v>
      </c>
      <c r="I50" s="2">
        <v>9</v>
      </c>
      <c r="J50" s="2">
        <v>4</v>
      </c>
      <c r="K50" s="2">
        <v>7</v>
      </c>
      <c r="L50" s="2" t="s">
        <v>27</v>
      </c>
      <c r="M50" s="2"/>
      <c r="N50" s="5">
        <f t="shared" si="0"/>
        <v>6.8788632187183687</v>
      </c>
      <c r="O50" s="4" t="str">
        <f t="shared" si="1"/>
        <v>Underweight</v>
      </c>
    </row>
    <row r="51" spans="1:15">
      <c r="A51" s="2" t="s">
        <v>141</v>
      </c>
      <c r="B51" s="2" t="s">
        <v>142</v>
      </c>
      <c r="C51" s="2">
        <v>9</v>
      </c>
      <c r="D51" s="2" t="s">
        <v>25</v>
      </c>
      <c r="E51" s="2" t="s">
        <v>37</v>
      </c>
      <c r="F51" s="2">
        <v>11.6</v>
      </c>
      <c r="G51" s="2">
        <v>82.4</v>
      </c>
      <c r="H51" s="2" t="s">
        <v>17</v>
      </c>
      <c r="I51" s="2">
        <v>5</v>
      </c>
      <c r="J51" s="2">
        <v>9</v>
      </c>
      <c r="K51" s="2">
        <v>4</v>
      </c>
      <c r="L51" s="2" t="s">
        <v>27</v>
      </c>
      <c r="M51" s="2"/>
      <c r="N51" s="5">
        <f t="shared" si="0"/>
        <v>17.084550853049294</v>
      </c>
      <c r="O51" s="4" t="str">
        <f t="shared" si="1"/>
        <v>Underweight</v>
      </c>
    </row>
    <row r="52" spans="1:15">
      <c r="A52" s="2" t="s">
        <v>143</v>
      </c>
      <c r="B52" s="2" t="s">
        <v>144</v>
      </c>
      <c r="C52" s="2">
        <v>10</v>
      </c>
      <c r="D52" s="2" t="s">
        <v>15</v>
      </c>
      <c r="E52" s="2" t="s">
        <v>16</v>
      </c>
      <c r="F52" s="2">
        <v>21.5</v>
      </c>
      <c r="G52" s="2">
        <v>125.8</v>
      </c>
      <c r="H52" s="2" t="s">
        <v>17</v>
      </c>
      <c r="I52" s="2">
        <v>8</v>
      </c>
      <c r="J52" s="2">
        <v>10</v>
      </c>
      <c r="K52" s="2">
        <v>7</v>
      </c>
      <c r="L52" s="2" t="s">
        <v>18</v>
      </c>
      <c r="M52" s="2" t="s">
        <v>32</v>
      </c>
      <c r="N52" s="5">
        <f t="shared" si="0"/>
        <v>13.585548514941575</v>
      </c>
      <c r="O52" s="4" t="str">
        <f t="shared" si="1"/>
        <v>Underweight</v>
      </c>
    </row>
    <row r="53" spans="1:15">
      <c r="A53" s="2" t="s">
        <v>145</v>
      </c>
      <c r="B53" s="2" t="s">
        <v>146</v>
      </c>
      <c r="C53" s="2">
        <v>2</v>
      </c>
      <c r="D53" s="2" t="s">
        <v>25</v>
      </c>
      <c r="E53" s="2" t="s">
        <v>16</v>
      </c>
      <c r="F53" s="2">
        <v>18.2</v>
      </c>
      <c r="G53" s="2">
        <v>99.3</v>
      </c>
      <c r="H53" s="2" t="s">
        <v>17</v>
      </c>
      <c r="I53" s="2">
        <v>2</v>
      </c>
      <c r="J53" s="2">
        <v>5</v>
      </c>
      <c r="K53" s="2">
        <v>6</v>
      </c>
      <c r="L53" s="2"/>
      <c r="M53" s="2"/>
      <c r="N53" s="5">
        <f t="shared" si="0"/>
        <v>18.457500590741432</v>
      </c>
      <c r="O53" s="4" t="str">
        <f t="shared" si="1"/>
        <v>Underweight</v>
      </c>
    </row>
    <row r="54" spans="1:15">
      <c r="A54" s="2" t="s">
        <v>147</v>
      </c>
      <c r="B54" s="2" t="s">
        <v>148</v>
      </c>
      <c r="C54" s="2">
        <v>9</v>
      </c>
      <c r="D54" s="2" t="s">
        <v>15</v>
      </c>
      <c r="E54" s="2" t="s">
        <v>37</v>
      </c>
      <c r="F54" s="2">
        <v>11.8</v>
      </c>
      <c r="G54" s="2">
        <v>95.1</v>
      </c>
      <c r="H54" s="2" t="s">
        <v>17</v>
      </c>
      <c r="I54" s="2">
        <v>6</v>
      </c>
      <c r="J54" s="2">
        <v>8</v>
      </c>
      <c r="K54" s="2">
        <v>0</v>
      </c>
      <c r="L54" s="2"/>
      <c r="M54" s="2"/>
      <c r="N54" s="5">
        <f t="shared" si="0"/>
        <v>13.047309766353644</v>
      </c>
      <c r="O54" s="4" t="str">
        <f t="shared" si="1"/>
        <v>Underweight</v>
      </c>
    </row>
    <row r="55" spans="1:15">
      <c r="A55" s="2" t="s">
        <v>149</v>
      </c>
      <c r="B55" s="2" t="s">
        <v>150</v>
      </c>
      <c r="C55" s="2">
        <v>8</v>
      </c>
      <c r="D55" s="2" t="s">
        <v>25</v>
      </c>
      <c r="E55" s="2" t="s">
        <v>26</v>
      </c>
      <c r="F55" s="2">
        <v>14.1</v>
      </c>
      <c r="G55" s="2">
        <v>113</v>
      </c>
      <c r="H55" s="2"/>
      <c r="I55" s="2">
        <v>7</v>
      </c>
      <c r="J55" s="2">
        <v>7</v>
      </c>
      <c r="K55" s="2">
        <v>1</v>
      </c>
      <c r="L55" s="2" t="s">
        <v>27</v>
      </c>
      <c r="M55" s="2" t="s">
        <v>32</v>
      </c>
      <c r="N55" s="5">
        <f t="shared" si="0"/>
        <v>11.042368235570519</v>
      </c>
      <c r="O55" s="4" t="str">
        <f t="shared" si="1"/>
        <v>Underweight</v>
      </c>
    </row>
    <row r="56" spans="1:15">
      <c r="A56" s="2" t="s">
        <v>151</v>
      </c>
      <c r="B56" s="2" t="s">
        <v>152</v>
      </c>
      <c r="C56" s="2">
        <v>7</v>
      </c>
      <c r="D56" s="2" t="s">
        <v>15</v>
      </c>
      <c r="E56" s="2" t="s">
        <v>40</v>
      </c>
      <c r="F56" s="2">
        <v>29.8</v>
      </c>
      <c r="G56" s="2">
        <v>134.80000000000001</v>
      </c>
      <c r="H56" s="2" t="s">
        <v>17</v>
      </c>
      <c r="I56" s="2">
        <v>1</v>
      </c>
      <c r="J56" s="2">
        <v>10</v>
      </c>
      <c r="K56" s="2">
        <v>2</v>
      </c>
      <c r="L56" s="2" t="s">
        <v>18</v>
      </c>
      <c r="M56" s="2" t="s">
        <v>22</v>
      </c>
      <c r="N56" s="5">
        <f t="shared" si="0"/>
        <v>16.399721755056394</v>
      </c>
      <c r="O56" s="4" t="str">
        <f t="shared" si="1"/>
        <v>Underweight</v>
      </c>
    </row>
    <row r="57" spans="1:15">
      <c r="A57" s="2" t="s">
        <v>153</v>
      </c>
      <c r="B57" s="2" t="s">
        <v>154</v>
      </c>
      <c r="C57" s="2">
        <v>8</v>
      </c>
      <c r="D57" s="2" t="s">
        <v>15</v>
      </c>
      <c r="E57" s="2" t="s">
        <v>37</v>
      </c>
      <c r="F57" s="2">
        <v>21</v>
      </c>
      <c r="G57" s="2">
        <v>103</v>
      </c>
      <c r="H57" s="2" t="s">
        <v>48</v>
      </c>
      <c r="I57" s="2">
        <v>8</v>
      </c>
      <c r="J57" s="2">
        <v>2</v>
      </c>
      <c r="K57" s="2">
        <v>1</v>
      </c>
      <c r="L57" s="2" t="s">
        <v>18</v>
      </c>
      <c r="M57" s="2"/>
      <c r="N57" s="5">
        <f t="shared" si="0"/>
        <v>19.794514091808843</v>
      </c>
      <c r="O57" s="4" t="str">
        <f t="shared" si="1"/>
        <v>Normal</v>
      </c>
    </row>
    <row r="58" spans="1:15">
      <c r="A58" s="2" t="s">
        <v>155</v>
      </c>
      <c r="B58" s="2" t="s">
        <v>156</v>
      </c>
      <c r="C58" s="2">
        <v>1</v>
      </c>
      <c r="D58" s="2" t="s">
        <v>25</v>
      </c>
      <c r="E58" s="2" t="s">
        <v>16</v>
      </c>
      <c r="F58" s="2">
        <v>26.7</v>
      </c>
      <c r="G58" s="2">
        <v>114.8</v>
      </c>
      <c r="H58" s="2" t="s">
        <v>43</v>
      </c>
      <c r="I58" s="2">
        <v>2</v>
      </c>
      <c r="J58" s="2">
        <v>7</v>
      </c>
      <c r="K58" s="2">
        <v>8</v>
      </c>
      <c r="L58" s="2" t="s">
        <v>18</v>
      </c>
      <c r="M58" s="2" t="s">
        <v>22</v>
      </c>
      <c r="N58" s="5">
        <f t="shared" si="0"/>
        <v>20.259442265901011</v>
      </c>
      <c r="O58" s="4" t="str">
        <f t="shared" si="1"/>
        <v>Normal</v>
      </c>
    </row>
    <row r="59" spans="1:15">
      <c r="A59" s="2" t="s">
        <v>157</v>
      </c>
      <c r="B59" s="2" t="s">
        <v>158</v>
      </c>
      <c r="C59" s="2">
        <v>6</v>
      </c>
      <c r="D59" s="2" t="s">
        <v>15</v>
      </c>
      <c r="E59" s="2" t="s">
        <v>40</v>
      </c>
      <c r="F59" s="2">
        <v>21.4</v>
      </c>
      <c r="G59" s="2">
        <v>94</v>
      </c>
      <c r="H59" s="2" t="s">
        <v>43</v>
      </c>
      <c r="I59" s="2">
        <v>0</v>
      </c>
      <c r="J59" s="2">
        <v>5</v>
      </c>
      <c r="K59" s="2">
        <v>7</v>
      </c>
      <c r="L59" s="2"/>
      <c r="M59" s="2"/>
      <c r="N59" s="5">
        <f t="shared" si="0"/>
        <v>24.21910366681756</v>
      </c>
      <c r="O59" s="4" t="str">
        <f t="shared" si="1"/>
        <v>Normal</v>
      </c>
    </row>
    <row r="60" spans="1:15">
      <c r="A60" s="2" t="s">
        <v>161</v>
      </c>
      <c r="B60" s="2" t="s">
        <v>162</v>
      </c>
      <c r="C60" s="2">
        <v>3</v>
      </c>
      <c r="D60" s="2" t="s">
        <v>15</v>
      </c>
      <c r="E60" s="2" t="s">
        <v>37</v>
      </c>
      <c r="F60" s="2">
        <v>25.6</v>
      </c>
      <c r="G60" s="2">
        <v>95.9</v>
      </c>
      <c r="H60" s="2" t="s">
        <v>43</v>
      </c>
      <c r="I60" s="2">
        <v>6</v>
      </c>
      <c r="J60" s="2">
        <v>10</v>
      </c>
      <c r="K60" s="2">
        <v>1</v>
      </c>
      <c r="L60" s="2" t="s">
        <v>18</v>
      </c>
      <c r="M60" s="2"/>
      <c r="N60" s="5">
        <f t="shared" si="0"/>
        <v>27.835738696352319</v>
      </c>
      <c r="O60" s="4" t="str">
        <f t="shared" si="1"/>
        <v>Overweight</v>
      </c>
    </row>
    <row r="61" spans="1:15">
      <c r="A61" s="2" t="s">
        <v>163</v>
      </c>
      <c r="B61" s="2" t="s">
        <v>164</v>
      </c>
      <c r="C61" s="2">
        <v>8</v>
      </c>
      <c r="D61" s="2" t="s">
        <v>15</v>
      </c>
      <c r="E61" s="2" t="s">
        <v>21</v>
      </c>
      <c r="F61" s="2">
        <v>11.4</v>
      </c>
      <c r="G61" s="2">
        <v>117.9</v>
      </c>
      <c r="H61" s="2" t="s">
        <v>48</v>
      </c>
      <c r="I61" s="2">
        <v>3</v>
      </c>
      <c r="J61" s="2">
        <v>1</v>
      </c>
      <c r="K61" s="2">
        <v>6</v>
      </c>
      <c r="L61" s="2" t="s">
        <v>27</v>
      </c>
      <c r="M61" s="2"/>
      <c r="N61" s="5">
        <f t="shared" si="0"/>
        <v>8.20119694311175</v>
      </c>
      <c r="O61" s="4" t="str">
        <f t="shared" si="1"/>
        <v>Underweight</v>
      </c>
    </row>
    <row r="62" spans="1:15">
      <c r="A62" s="2" t="s">
        <v>165</v>
      </c>
      <c r="B62" s="2" t="s">
        <v>166</v>
      </c>
      <c r="C62" s="2">
        <v>1</v>
      </c>
      <c r="D62" s="2" t="s">
        <v>25</v>
      </c>
      <c r="E62" s="2" t="s">
        <v>26</v>
      </c>
      <c r="F62" s="2">
        <v>15.9</v>
      </c>
      <c r="G62" s="2">
        <v>102.5</v>
      </c>
      <c r="H62" s="2" t="s">
        <v>17</v>
      </c>
      <c r="I62" s="2">
        <v>8</v>
      </c>
      <c r="J62" s="2">
        <v>6</v>
      </c>
      <c r="K62" s="2">
        <v>9</v>
      </c>
      <c r="L62" s="2"/>
      <c r="M62" s="2" t="s">
        <v>32</v>
      </c>
      <c r="N62" s="5">
        <f t="shared" si="0"/>
        <v>15.133848899464606</v>
      </c>
      <c r="O62" s="4" t="str">
        <f t="shared" si="1"/>
        <v>Underweight</v>
      </c>
    </row>
    <row r="63" spans="1:15">
      <c r="A63" s="2" t="s">
        <v>167</v>
      </c>
      <c r="B63" s="2" t="s">
        <v>168</v>
      </c>
      <c r="C63" s="2">
        <v>10</v>
      </c>
      <c r="D63" s="2" t="s">
        <v>15</v>
      </c>
      <c r="E63" s="2" t="s">
        <v>37</v>
      </c>
      <c r="F63" s="2">
        <v>28.3</v>
      </c>
      <c r="G63" s="2">
        <v>88.6</v>
      </c>
      <c r="H63" s="2" t="s">
        <v>17</v>
      </c>
      <c r="I63" s="2">
        <v>4</v>
      </c>
      <c r="J63" s="2">
        <v>7</v>
      </c>
      <c r="K63" s="2">
        <v>4</v>
      </c>
      <c r="L63" s="2"/>
      <c r="M63" s="2"/>
      <c r="N63" s="5">
        <f t="shared" si="0"/>
        <v>36.051139114084656</v>
      </c>
      <c r="O63" s="4" t="str">
        <f t="shared" si="1"/>
        <v>Obese</v>
      </c>
    </row>
    <row r="64" spans="1:15">
      <c r="A64" s="2" t="s">
        <v>169</v>
      </c>
      <c r="B64" s="2" t="s">
        <v>170</v>
      </c>
      <c r="C64" s="2">
        <v>9</v>
      </c>
      <c r="D64" s="2" t="s">
        <v>15</v>
      </c>
      <c r="E64" s="2" t="s">
        <v>26</v>
      </c>
      <c r="F64" s="2">
        <v>18.8</v>
      </c>
      <c r="G64" s="2">
        <v>100.7</v>
      </c>
      <c r="H64" s="2" t="s">
        <v>17</v>
      </c>
      <c r="I64" s="2">
        <v>10</v>
      </c>
      <c r="J64" s="2">
        <v>6</v>
      </c>
      <c r="K64" s="2">
        <v>4</v>
      </c>
      <c r="L64" s="2" t="s">
        <v>18</v>
      </c>
      <c r="M64" s="2" t="s">
        <v>22</v>
      </c>
      <c r="N64" s="5">
        <f t="shared" si="0"/>
        <v>18.539538030213528</v>
      </c>
      <c r="O64" s="4" t="str">
        <f t="shared" si="1"/>
        <v>Normal</v>
      </c>
    </row>
    <row r="65" spans="1:15">
      <c r="A65" s="2" t="s">
        <v>171</v>
      </c>
      <c r="B65" s="2" t="s">
        <v>172</v>
      </c>
      <c r="C65" s="2">
        <v>4</v>
      </c>
      <c r="D65" s="2" t="s">
        <v>25</v>
      </c>
      <c r="E65" s="2" t="s">
        <v>21</v>
      </c>
      <c r="F65" s="2">
        <v>17.2</v>
      </c>
      <c r="G65" s="2">
        <v>97.8</v>
      </c>
      <c r="H65" s="2" t="s">
        <v>43</v>
      </c>
      <c r="I65" s="2">
        <v>0</v>
      </c>
      <c r="J65" s="2">
        <v>10</v>
      </c>
      <c r="K65" s="2">
        <v>6</v>
      </c>
      <c r="L65" s="2" t="s">
        <v>18</v>
      </c>
      <c r="M65" s="2"/>
      <c r="N65" s="5">
        <f t="shared" si="0"/>
        <v>17.982527674273694</v>
      </c>
      <c r="O65" s="4" t="str">
        <f t="shared" si="1"/>
        <v>Underweight</v>
      </c>
    </row>
    <row r="66" spans="1:15">
      <c r="A66" s="2" t="s">
        <v>173</v>
      </c>
      <c r="B66" s="2" t="s">
        <v>174</v>
      </c>
      <c r="C66" s="2">
        <v>1</v>
      </c>
      <c r="D66" s="2" t="s">
        <v>25</v>
      </c>
      <c r="E66" s="2" t="s">
        <v>16</v>
      </c>
      <c r="F66" s="2">
        <v>25.5</v>
      </c>
      <c r="G66" s="2">
        <v>93.8</v>
      </c>
      <c r="H66" s="2" t="s">
        <v>43</v>
      </c>
      <c r="I66" s="2">
        <v>3</v>
      </c>
      <c r="J66" s="2">
        <v>10</v>
      </c>
      <c r="K66" s="2">
        <v>3</v>
      </c>
      <c r="L66" s="2"/>
      <c r="M66" s="2" t="s">
        <v>22</v>
      </c>
      <c r="N66" s="5">
        <f t="shared" si="0"/>
        <v>28.982410518228235</v>
      </c>
      <c r="O66" s="4" t="str">
        <f t="shared" si="1"/>
        <v>Overweight</v>
      </c>
    </row>
    <row r="67" spans="1:15">
      <c r="A67" s="2" t="s">
        <v>175</v>
      </c>
      <c r="B67" s="2" t="s">
        <v>176</v>
      </c>
      <c r="C67" s="2">
        <v>3</v>
      </c>
      <c r="D67" s="2" t="s">
        <v>15</v>
      </c>
      <c r="E67" s="2" t="s">
        <v>26</v>
      </c>
      <c r="F67" s="2">
        <v>16.2</v>
      </c>
      <c r="G67" s="2">
        <v>106.4</v>
      </c>
      <c r="H67" s="2" t="s">
        <v>17</v>
      </c>
      <c r="I67" s="2">
        <v>2</v>
      </c>
      <c r="J67" s="2">
        <v>1</v>
      </c>
      <c r="K67" s="2">
        <v>4</v>
      </c>
      <c r="L67" s="2" t="s">
        <v>18</v>
      </c>
      <c r="M67" s="2"/>
      <c r="N67" s="5">
        <f t="shared" ref="N67:N130" si="2">F67/(0.01*G67)^2</f>
        <v>14.309740516705293</v>
      </c>
      <c r="O67" s="4" t="str">
        <f t="shared" ref="O67:O130" si="3">IF(N67&lt;18.5,"Underweight",IF(N67&lt;=24.9,"Normal",IF( N67&lt;=29.9,"Overweight","Obese")))</f>
        <v>Underweight</v>
      </c>
    </row>
    <row r="68" spans="1:15">
      <c r="A68" s="2" t="s">
        <v>177</v>
      </c>
      <c r="B68" s="2" t="s">
        <v>178</v>
      </c>
      <c r="C68" s="2">
        <v>6</v>
      </c>
      <c r="D68" s="2" t="s">
        <v>25</v>
      </c>
      <c r="E68" s="2" t="s">
        <v>40</v>
      </c>
      <c r="F68" s="2">
        <v>15.1</v>
      </c>
      <c r="G68" s="2">
        <v>129.5</v>
      </c>
      <c r="H68" s="2" t="s">
        <v>17</v>
      </c>
      <c r="I68" s="2">
        <v>4</v>
      </c>
      <c r="J68" s="2">
        <v>5</v>
      </c>
      <c r="K68" s="2">
        <v>1</v>
      </c>
      <c r="L68" s="2" t="s">
        <v>18</v>
      </c>
      <c r="M68" s="2"/>
      <c r="N68" s="5">
        <f t="shared" si="2"/>
        <v>9.0040398920707805</v>
      </c>
      <c r="O68" s="4" t="str">
        <f t="shared" si="3"/>
        <v>Underweight</v>
      </c>
    </row>
    <row r="69" spans="1:15">
      <c r="A69" s="2" t="s">
        <v>179</v>
      </c>
      <c r="B69" s="2" t="s">
        <v>180</v>
      </c>
      <c r="C69" s="2">
        <v>7</v>
      </c>
      <c r="D69" s="2" t="s">
        <v>25</v>
      </c>
      <c r="E69" s="2" t="s">
        <v>26</v>
      </c>
      <c r="F69" s="2">
        <v>25.8</v>
      </c>
      <c r="G69" s="2">
        <v>80.8</v>
      </c>
      <c r="H69" s="2" t="s">
        <v>17</v>
      </c>
      <c r="I69" s="2">
        <v>7</v>
      </c>
      <c r="J69" s="2">
        <v>5</v>
      </c>
      <c r="K69" s="2">
        <v>10</v>
      </c>
      <c r="L69" s="2"/>
      <c r="M69" s="2" t="s">
        <v>22</v>
      </c>
      <c r="N69" s="5">
        <f t="shared" si="2"/>
        <v>39.518184491716504</v>
      </c>
      <c r="O69" s="4" t="str">
        <f t="shared" si="3"/>
        <v>Obese</v>
      </c>
    </row>
    <row r="70" spans="1:15">
      <c r="A70" s="2" t="s">
        <v>181</v>
      </c>
      <c r="B70" s="2" t="s">
        <v>182</v>
      </c>
      <c r="C70" s="2">
        <v>2</v>
      </c>
      <c r="D70" s="2" t="s">
        <v>15</v>
      </c>
      <c r="E70" s="2" t="s">
        <v>37</v>
      </c>
      <c r="F70" s="2">
        <v>10.5</v>
      </c>
      <c r="G70" s="2">
        <v>133.1</v>
      </c>
      <c r="H70" s="2" t="s">
        <v>17</v>
      </c>
      <c r="I70" s="2">
        <v>9</v>
      </c>
      <c r="J70" s="2">
        <v>3</v>
      </c>
      <c r="K70" s="2">
        <v>10</v>
      </c>
      <c r="L70" s="2" t="s">
        <v>27</v>
      </c>
      <c r="M70" s="2"/>
      <c r="N70" s="5">
        <f t="shared" si="2"/>
        <v>5.9269762655646634</v>
      </c>
      <c r="O70" s="4" t="str">
        <f t="shared" si="3"/>
        <v>Underweight</v>
      </c>
    </row>
    <row r="71" spans="1:15">
      <c r="A71" s="2" t="s">
        <v>183</v>
      </c>
      <c r="B71" s="2" t="s">
        <v>184</v>
      </c>
      <c r="C71" s="2">
        <v>3</v>
      </c>
      <c r="D71" s="2" t="s">
        <v>15</v>
      </c>
      <c r="E71" s="2" t="s">
        <v>26</v>
      </c>
      <c r="F71" s="2">
        <v>16.100000000000001</v>
      </c>
      <c r="G71" s="2">
        <v>109.6</v>
      </c>
      <c r="H71" s="2" t="s">
        <v>17</v>
      </c>
      <c r="I71" s="2">
        <v>8</v>
      </c>
      <c r="J71" s="2">
        <v>2</v>
      </c>
      <c r="K71" s="2">
        <v>6</v>
      </c>
      <c r="L71" s="2" t="s">
        <v>18</v>
      </c>
      <c r="M71" s="2" t="s">
        <v>22</v>
      </c>
      <c r="N71" s="5">
        <f t="shared" si="2"/>
        <v>13.403084873994358</v>
      </c>
      <c r="O71" s="4" t="str">
        <f t="shared" si="3"/>
        <v>Underweight</v>
      </c>
    </row>
    <row r="72" spans="1:15">
      <c r="A72" s="2" t="s">
        <v>185</v>
      </c>
      <c r="B72" s="2" t="s">
        <v>186</v>
      </c>
      <c r="C72" s="2">
        <v>7</v>
      </c>
      <c r="D72" s="2" t="s">
        <v>15</v>
      </c>
      <c r="E72" s="2" t="s">
        <v>37</v>
      </c>
      <c r="F72" s="2">
        <v>23.1</v>
      </c>
      <c r="G72" s="2">
        <v>130</v>
      </c>
      <c r="H72" s="2" t="s">
        <v>43</v>
      </c>
      <c r="I72" s="2">
        <v>4</v>
      </c>
      <c r="J72" s="2">
        <v>0</v>
      </c>
      <c r="K72" s="2">
        <v>5</v>
      </c>
      <c r="L72" s="2" t="s">
        <v>27</v>
      </c>
      <c r="M72" s="2"/>
      <c r="N72" s="5">
        <f t="shared" si="2"/>
        <v>13.668639053254438</v>
      </c>
      <c r="O72" s="4" t="str">
        <f t="shared" si="3"/>
        <v>Underweight</v>
      </c>
    </row>
    <row r="73" spans="1:15">
      <c r="A73" s="2" t="s">
        <v>187</v>
      </c>
      <c r="B73" s="2" t="s">
        <v>188</v>
      </c>
      <c r="C73" s="2">
        <v>6</v>
      </c>
      <c r="D73" s="2" t="s">
        <v>25</v>
      </c>
      <c r="E73" s="2" t="s">
        <v>26</v>
      </c>
      <c r="F73" s="2">
        <v>18</v>
      </c>
      <c r="G73" s="2">
        <v>91.4</v>
      </c>
      <c r="H73" s="2" t="s">
        <v>17</v>
      </c>
      <c r="I73" s="2">
        <v>7</v>
      </c>
      <c r="J73" s="2">
        <v>1</v>
      </c>
      <c r="K73" s="2">
        <v>10</v>
      </c>
      <c r="L73" s="2" t="s">
        <v>27</v>
      </c>
      <c r="M73" s="2"/>
      <c r="N73" s="5">
        <f t="shared" si="2"/>
        <v>21.546667688138321</v>
      </c>
      <c r="O73" s="4" t="str">
        <f t="shared" si="3"/>
        <v>Normal</v>
      </c>
    </row>
    <row r="74" spans="1:15">
      <c r="A74" s="2" t="s">
        <v>189</v>
      </c>
      <c r="B74" s="2" t="s">
        <v>190</v>
      </c>
      <c r="C74" s="2">
        <v>10</v>
      </c>
      <c r="D74" s="2" t="s">
        <v>15</v>
      </c>
      <c r="E74" s="2" t="s">
        <v>26</v>
      </c>
      <c r="F74" s="2">
        <v>26.6</v>
      </c>
      <c r="G74" s="2">
        <v>113.3</v>
      </c>
      <c r="H74" s="2" t="s">
        <v>17</v>
      </c>
      <c r="I74" s="2">
        <v>3</v>
      </c>
      <c r="J74" s="2">
        <v>5</v>
      </c>
      <c r="K74" s="2">
        <v>2</v>
      </c>
      <c r="L74" s="2"/>
      <c r="M74" s="2"/>
      <c r="N74" s="5">
        <f t="shared" si="2"/>
        <v>20.721529903270962</v>
      </c>
      <c r="O74" s="4" t="str">
        <f t="shared" si="3"/>
        <v>Normal</v>
      </c>
    </row>
    <row r="75" spans="1:15">
      <c r="A75" s="2" t="s">
        <v>191</v>
      </c>
      <c r="B75" s="2" t="s">
        <v>192</v>
      </c>
      <c r="C75" s="2">
        <v>9</v>
      </c>
      <c r="D75" s="2" t="s">
        <v>25</v>
      </c>
      <c r="E75" s="2" t="s">
        <v>40</v>
      </c>
      <c r="F75" s="2">
        <v>12.2</v>
      </c>
      <c r="G75" s="2">
        <v>132</v>
      </c>
      <c r="H75" s="2" t="s">
        <v>17</v>
      </c>
      <c r="I75" s="2">
        <v>5</v>
      </c>
      <c r="J75" s="2">
        <v>3</v>
      </c>
      <c r="K75" s="2">
        <v>9</v>
      </c>
      <c r="L75" s="2" t="s">
        <v>18</v>
      </c>
      <c r="M75" s="2"/>
      <c r="N75" s="5">
        <f t="shared" si="2"/>
        <v>7.0018365472910915</v>
      </c>
      <c r="O75" s="4" t="str">
        <f t="shared" si="3"/>
        <v>Underweight</v>
      </c>
    </row>
    <row r="76" spans="1:15">
      <c r="A76" s="2" t="s">
        <v>193</v>
      </c>
      <c r="B76" s="2" t="s">
        <v>194</v>
      </c>
      <c r="C76" s="2">
        <v>9</v>
      </c>
      <c r="D76" s="2" t="s">
        <v>15</v>
      </c>
      <c r="E76" s="2" t="s">
        <v>26</v>
      </c>
      <c r="F76" s="2">
        <v>19.5</v>
      </c>
      <c r="G76" s="2">
        <v>126.7</v>
      </c>
      <c r="H76" s="2" t="s">
        <v>17</v>
      </c>
      <c r="I76" s="2">
        <v>1</v>
      </c>
      <c r="J76" s="2">
        <v>7</v>
      </c>
      <c r="K76" s="2">
        <v>8</v>
      </c>
      <c r="L76" s="2" t="s">
        <v>27</v>
      </c>
      <c r="M76" s="2"/>
      <c r="N76" s="5">
        <f t="shared" si="2"/>
        <v>12.147345431258792</v>
      </c>
      <c r="O76" s="4" t="str">
        <f t="shared" si="3"/>
        <v>Underweight</v>
      </c>
    </row>
    <row r="77" spans="1:15">
      <c r="A77" s="2" t="s">
        <v>195</v>
      </c>
      <c r="B77" s="2" t="s">
        <v>196</v>
      </c>
      <c r="C77" s="2">
        <v>5</v>
      </c>
      <c r="D77" s="2" t="s">
        <v>25</v>
      </c>
      <c r="E77" s="2" t="s">
        <v>26</v>
      </c>
      <c r="F77" s="2">
        <v>11.2</v>
      </c>
      <c r="G77" s="2">
        <v>108.7</v>
      </c>
      <c r="H77" s="2" t="s">
        <v>17</v>
      </c>
      <c r="I77" s="2">
        <v>10</v>
      </c>
      <c r="J77" s="2">
        <v>1</v>
      </c>
      <c r="K77" s="2">
        <v>7</v>
      </c>
      <c r="L77" s="2"/>
      <c r="M77" s="2"/>
      <c r="N77" s="5">
        <f t="shared" si="2"/>
        <v>9.4789216711000375</v>
      </c>
      <c r="O77" s="4" t="str">
        <f t="shared" si="3"/>
        <v>Underweight</v>
      </c>
    </row>
    <row r="78" spans="1:15">
      <c r="A78" s="2" t="s">
        <v>197</v>
      </c>
      <c r="B78" s="2" t="s">
        <v>198</v>
      </c>
      <c r="C78" s="2">
        <v>2</v>
      </c>
      <c r="D78" s="2" t="s">
        <v>15</v>
      </c>
      <c r="E78" s="2" t="s">
        <v>16</v>
      </c>
      <c r="F78" s="2">
        <v>22.5</v>
      </c>
      <c r="G78" s="2">
        <v>115.1</v>
      </c>
      <c r="H78" s="2" t="s">
        <v>43</v>
      </c>
      <c r="I78" s="2">
        <v>6</v>
      </c>
      <c r="J78" s="2">
        <v>9</v>
      </c>
      <c r="K78" s="2">
        <v>8</v>
      </c>
      <c r="L78" s="2" t="s">
        <v>18</v>
      </c>
      <c r="M78" s="2"/>
      <c r="N78" s="5">
        <f t="shared" si="2"/>
        <v>16.983682832365009</v>
      </c>
      <c r="O78" s="4" t="str">
        <f t="shared" si="3"/>
        <v>Underweight</v>
      </c>
    </row>
    <row r="79" spans="1:15">
      <c r="A79" s="2" t="s">
        <v>199</v>
      </c>
      <c r="B79" s="2" t="s">
        <v>200</v>
      </c>
      <c r="C79" s="2">
        <v>2</v>
      </c>
      <c r="D79" s="2" t="s">
        <v>15</v>
      </c>
      <c r="E79" s="2" t="s">
        <v>37</v>
      </c>
      <c r="F79" s="2">
        <v>19</v>
      </c>
      <c r="G79" s="2">
        <v>93.7</v>
      </c>
      <c r="H79" s="2" t="s">
        <v>17</v>
      </c>
      <c r="I79" s="2">
        <v>7</v>
      </c>
      <c r="J79" s="2">
        <v>6</v>
      </c>
      <c r="K79" s="2">
        <v>6</v>
      </c>
      <c r="L79" s="2"/>
      <c r="M79" s="2"/>
      <c r="N79" s="5">
        <f t="shared" si="2"/>
        <v>21.640855201037848</v>
      </c>
      <c r="O79" s="4" t="str">
        <f t="shared" si="3"/>
        <v>Normal</v>
      </c>
    </row>
    <row r="80" spans="1:15">
      <c r="A80" s="2" t="s">
        <v>201</v>
      </c>
      <c r="B80" s="2" t="s">
        <v>202</v>
      </c>
      <c r="C80" s="2">
        <v>3</v>
      </c>
      <c r="D80" s="2" t="s">
        <v>25</v>
      </c>
      <c r="E80" s="2" t="s">
        <v>26</v>
      </c>
      <c r="F80" s="2">
        <v>11.8</v>
      </c>
      <c r="G80" s="2">
        <v>85.1</v>
      </c>
      <c r="H80" s="2" t="s">
        <v>17</v>
      </c>
      <c r="I80" s="2">
        <v>5</v>
      </c>
      <c r="J80" s="2">
        <v>2</v>
      </c>
      <c r="K80" s="2">
        <v>8</v>
      </c>
      <c r="L80" s="2" t="s">
        <v>27</v>
      </c>
      <c r="M80" s="2" t="s">
        <v>22</v>
      </c>
      <c r="N80" s="5">
        <f t="shared" si="2"/>
        <v>16.293818981194448</v>
      </c>
      <c r="O80" s="4" t="str">
        <f t="shared" si="3"/>
        <v>Underweight</v>
      </c>
    </row>
    <row r="81" spans="1:15">
      <c r="A81" s="2" t="s">
        <v>203</v>
      </c>
      <c r="B81" s="2" t="s">
        <v>204</v>
      </c>
      <c r="C81" s="2">
        <v>7</v>
      </c>
      <c r="D81" s="2" t="s">
        <v>15</v>
      </c>
      <c r="E81" s="2" t="s">
        <v>16</v>
      </c>
      <c r="F81" s="2">
        <v>22</v>
      </c>
      <c r="G81" s="2">
        <v>101.1</v>
      </c>
      <c r="H81" s="2" t="s">
        <v>17</v>
      </c>
      <c r="I81" s="2">
        <v>3</v>
      </c>
      <c r="J81" s="2">
        <v>2</v>
      </c>
      <c r="K81" s="2">
        <v>10</v>
      </c>
      <c r="L81" s="2" t="s">
        <v>18</v>
      </c>
      <c r="M81" s="2" t="s">
        <v>32</v>
      </c>
      <c r="N81" s="5">
        <f t="shared" si="2"/>
        <v>21.523870461520705</v>
      </c>
      <c r="O81" s="4" t="str">
        <f t="shared" si="3"/>
        <v>Normal</v>
      </c>
    </row>
    <row r="82" spans="1:15">
      <c r="A82" s="2" t="s">
        <v>205</v>
      </c>
      <c r="B82" s="2" t="s">
        <v>206</v>
      </c>
      <c r="C82" s="2">
        <v>2</v>
      </c>
      <c r="D82" s="2" t="s">
        <v>25</v>
      </c>
      <c r="E82" s="2" t="s">
        <v>21</v>
      </c>
      <c r="F82" s="2">
        <v>14.5</v>
      </c>
      <c r="G82" s="2">
        <v>105.7</v>
      </c>
      <c r="H82" s="2" t="s">
        <v>17</v>
      </c>
      <c r="I82" s="2">
        <v>9</v>
      </c>
      <c r="J82" s="2">
        <v>9</v>
      </c>
      <c r="K82" s="2">
        <v>10</v>
      </c>
      <c r="L82" s="2"/>
      <c r="M82" s="2"/>
      <c r="N82" s="5">
        <f t="shared" si="2"/>
        <v>12.978306536859733</v>
      </c>
      <c r="O82" s="4" t="str">
        <f t="shared" si="3"/>
        <v>Underweight</v>
      </c>
    </row>
    <row r="83" spans="1:15">
      <c r="A83" s="2" t="s">
        <v>207</v>
      </c>
      <c r="B83" s="2" t="s">
        <v>208</v>
      </c>
      <c r="C83" s="2">
        <v>1</v>
      </c>
      <c r="D83" s="2" t="s">
        <v>15</v>
      </c>
      <c r="E83" s="2" t="s">
        <v>16</v>
      </c>
      <c r="F83" s="2">
        <v>24.1</v>
      </c>
      <c r="G83" s="2">
        <v>98.5</v>
      </c>
      <c r="H83" s="2" t="s">
        <v>17</v>
      </c>
      <c r="I83" s="2">
        <v>0</v>
      </c>
      <c r="J83" s="2">
        <v>2</v>
      </c>
      <c r="K83" s="2">
        <v>2</v>
      </c>
      <c r="L83" s="2"/>
      <c r="M83" s="2"/>
      <c r="N83" s="5">
        <f t="shared" si="2"/>
        <v>24.839599062073233</v>
      </c>
      <c r="O83" s="4" t="str">
        <f t="shared" si="3"/>
        <v>Normal</v>
      </c>
    </row>
    <row r="84" spans="1:15">
      <c r="A84" s="2" t="s">
        <v>209</v>
      </c>
      <c r="B84" s="2" t="s">
        <v>210</v>
      </c>
      <c r="C84" s="2">
        <v>2</v>
      </c>
      <c r="D84" s="2" t="s">
        <v>15</v>
      </c>
      <c r="E84" s="2" t="s">
        <v>37</v>
      </c>
      <c r="F84" s="2">
        <v>18.399999999999999</v>
      </c>
      <c r="G84" s="2">
        <v>100.5</v>
      </c>
      <c r="H84" s="2"/>
      <c r="I84" s="2">
        <v>5</v>
      </c>
      <c r="J84" s="2">
        <v>9</v>
      </c>
      <c r="K84" s="2">
        <v>9</v>
      </c>
      <c r="L84" s="2" t="s">
        <v>27</v>
      </c>
      <c r="M84" s="2"/>
      <c r="N84" s="5">
        <f t="shared" si="2"/>
        <v>18.217370857156997</v>
      </c>
      <c r="O84" s="4" t="str">
        <f t="shared" si="3"/>
        <v>Underweight</v>
      </c>
    </row>
    <row r="85" spans="1:15">
      <c r="A85" s="2" t="s">
        <v>211</v>
      </c>
      <c r="B85" s="2" t="s">
        <v>212</v>
      </c>
      <c r="C85" s="2">
        <v>2</v>
      </c>
      <c r="D85" s="2" t="s">
        <v>25</v>
      </c>
      <c r="E85" s="2" t="s">
        <v>37</v>
      </c>
      <c r="F85" s="2">
        <v>23.2</v>
      </c>
      <c r="G85" s="2">
        <v>109.1</v>
      </c>
      <c r="H85" s="2" t="s">
        <v>17</v>
      </c>
      <c r="I85" s="2">
        <v>4</v>
      </c>
      <c r="J85" s="2">
        <v>3</v>
      </c>
      <c r="K85" s="2">
        <v>8</v>
      </c>
      <c r="L85" s="2" t="s">
        <v>27</v>
      </c>
      <c r="M85" s="2" t="s">
        <v>22</v>
      </c>
      <c r="N85" s="5">
        <f t="shared" si="2"/>
        <v>19.491195776459509</v>
      </c>
      <c r="O85" s="4" t="str">
        <f t="shared" si="3"/>
        <v>Normal</v>
      </c>
    </row>
    <row r="86" spans="1:15">
      <c r="A86" s="2" t="s">
        <v>213</v>
      </c>
      <c r="B86" s="2" t="s">
        <v>214</v>
      </c>
      <c r="C86" s="2">
        <v>8</v>
      </c>
      <c r="D86" s="2" t="s">
        <v>25</v>
      </c>
      <c r="E86" s="2" t="s">
        <v>26</v>
      </c>
      <c r="F86" s="2">
        <v>14.4</v>
      </c>
      <c r="G86" s="2">
        <v>139.1</v>
      </c>
      <c r="H86" s="2" t="s">
        <v>17</v>
      </c>
      <c r="I86" s="2">
        <v>3</v>
      </c>
      <c r="J86" s="2">
        <v>4</v>
      </c>
      <c r="K86" s="2">
        <v>3</v>
      </c>
      <c r="L86" s="2" t="s">
        <v>27</v>
      </c>
      <c r="M86" s="2" t="s">
        <v>22</v>
      </c>
      <c r="N86" s="5">
        <f t="shared" si="2"/>
        <v>7.4423181580676019</v>
      </c>
      <c r="O86" s="4" t="str">
        <f t="shared" si="3"/>
        <v>Underweight</v>
      </c>
    </row>
    <row r="87" spans="1:15">
      <c r="A87" s="2" t="s">
        <v>215</v>
      </c>
      <c r="B87" s="2" t="s">
        <v>216</v>
      </c>
      <c r="C87" s="2">
        <v>7</v>
      </c>
      <c r="D87" s="2" t="s">
        <v>15</v>
      </c>
      <c r="E87" s="2" t="s">
        <v>40</v>
      </c>
      <c r="F87" s="2">
        <v>17.600000000000001</v>
      </c>
      <c r="G87" s="2">
        <v>122.2</v>
      </c>
      <c r="H87" s="2" t="s">
        <v>17</v>
      </c>
      <c r="I87" s="2">
        <v>10</v>
      </c>
      <c r="J87" s="2">
        <v>5</v>
      </c>
      <c r="K87" s="2">
        <v>1</v>
      </c>
      <c r="L87" s="2" t="s">
        <v>18</v>
      </c>
      <c r="M87" s="2"/>
      <c r="N87" s="5">
        <f t="shared" si="2"/>
        <v>11.786103648066947</v>
      </c>
      <c r="O87" s="4" t="str">
        <f t="shared" si="3"/>
        <v>Underweight</v>
      </c>
    </row>
    <row r="88" spans="1:15">
      <c r="A88" s="2" t="s">
        <v>217</v>
      </c>
      <c r="B88" s="2" t="s">
        <v>218</v>
      </c>
      <c r="C88" s="2">
        <v>6</v>
      </c>
      <c r="D88" s="2" t="s">
        <v>25</v>
      </c>
      <c r="E88" s="2" t="s">
        <v>21</v>
      </c>
      <c r="F88" s="2">
        <v>18.100000000000001</v>
      </c>
      <c r="G88" s="2">
        <v>118.4</v>
      </c>
      <c r="H88" s="2" t="s">
        <v>17</v>
      </c>
      <c r="I88" s="2">
        <v>6</v>
      </c>
      <c r="J88" s="2">
        <v>0</v>
      </c>
      <c r="K88" s="2">
        <v>5</v>
      </c>
      <c r="L88" s="2" t="s">
        <v>27</v>
      </c>
      <c r="M88" s="2"/>
      <c r="N88" s="5">
        <f t="shared" si="2"/>
        <v>12.911454528853174</v>
      </c>
      <c r="O88" s="4" t="str">
        <f t="shared" si="3"/>
        <v>Underweight</v>
      </c>
    </row>
    <row r="89" spans="1:15">
      <c r="A89" s="2" t="s">
        <v>219</v>
      </c>
      <c r="B89" s="2" t="s">
        <v>220</v>
      </c>
      <c r="C89" s="2">
        <v>2</v>
      </c>
      <c r="D89" s="2" t="s">
        <v>15</v>
      </c>
      <c r="E89" s="2" t="s">
        <v>37</v>
      </c>
      <c r="F89" s="2">
        <v>21.8</v>
      </c>
      <c r="G89" s="2">
        <v>111.4</v>
      </c>
      <c r="H89" s="2" t="s">
        <v>17</v>
      </c>
      <c r="I89" s="2">
        <v>4</v>
      </c>
      <c r="J89" s="2">
        <v>5</v>
      </c>
      <c r="K89" s="2">
        <v>3</v>
      </c>
      <c r="L89" s="2" t="s">
        <v>18</v>
      </c>
      <c r="M89" s="2" t="s">
        <v>32</v>
      </c>
      <c r="N89" s="5">
        <f t="shared" si="2"/>
        <v>17.566535266834055</v>
      </c>
      <c r="O89" s="4" t="str">
        <f t="shared" si="3"/>
        <v>Underweight</v>
      </c>
    </row>
    <row r="90" spans="1:15">
      <c r="A90" s="2" t="s">
        <v>221</v>
      </c>
      <c r="B90" s="2" t="s">
        <v>222</v>
      </c>
      <c r="C90" s="2">
        <v>4</v>
      </c>
      <c r="D90" s="2" t="s">
        <v>25</v>
      </c>
      <c r="E90" s="2" t="s">
        <v>16</v>
      </c>
      <c r="F90" s="2">
        <v>24.5</v>
      </c>
      <c r="G90" s="2">
        <v>129.1</v>
      </c>
      <c r="H90" s="2" t="s">
        <v>43</v>
      </c>
      <c r="I90" s="2">
        <v>3</v>
      </c>
      <c r="J90" s="2">
        <v>1</v>
      </c>
      <c r="K90" s="2">
        <v>2</v>
      </c>
      <c r="L90" s="2" t="s">
        <v>18</v>
      </c>
      <c r="M90" s="2" t="s">
        <v>32</v>
      </c>
      <c r="N90" s="5">
        <f t="shared" si="2"/>
        <v>14.699873581087203</v>
      </c>
      <c r="O90" s="4" t="str">
        <f t="shared" si="3"/>
        <v>Underweight</v>
      </c>
    </row>
    <row r="91" spans="1:15">
      <c r="A91" s="2" t="s">
        <v>223</v>
      </c>
      <c r="B91" s="2" t="s">
        <v>224</v>
      </c>
      <c r="C91" s="2">
        <v>2</v>
      </c>
      <c r="D91" s="2" t="s">
        <v>15</v>
      </c>
      <c r="E91" s="2" t="s">
        <v>37</v>
      </c>
      <c r="F91" s="2">
        <v>19.3</v>
      </c>
      <c r="G91" s="2">
        <v>113.8</v>
      </c>
      <c r="H91" s="2" t="s">
        <v>17</v>
      </c>
      <c r="I91" s="2">
        <v>10</v>
      </c>
      <c r="J91" s="2">
        <v>9</v>
      </c>
      <c r="K91" s="2">
        <v>10</v>
      </c>
      <c r="L91" s="2"/>
      <c r="M91" s="2" t="s">
        <v>22</v>
      </c>
      <c r="N91" s="5">
        <f t="shared" si="2"/>
        <v>14.902968547786795</v>
      </c>
      <c r="O91" s="4" t="str">
        <f t="shared" si="3"/>
        <v>Underweight</v>
      </c>
    </row>
    <row r="92" spans="1:15">
      <c r="A92" s="2" t="s">
        <v>225</v>
      </c>
      <c r="B92" s="2" t="s">
        <v>226</v>
      </c>
      <c r="C92" s="2">
        <v>2</v>
      </c>
      <c r="D92" s="2" t="s">
        <v>25</v>
      </c>
      <c r="E92" s="2" t="s">
        <v>37</v>
      </c>
      <c r="F92" s="2">
        <v>22.6</v>
      </c>
      <c r="G92" s="2">
        <v>127.8</v>
      </c>
      <c r="H92" s="2" t="s">
        <v>17</v>
      </c>
      <c r="I92" s="2">
        <v>5</v>
      </c>
      <c r="J92" s="2">
        <v>8</v>
      </c>
      <c r="K92" s="2">
        <v>1</v>
      </c>
      <c r="L92" s="2" t="s">
        <v>18</v>
      </c>
      <c r="M92" s="2"/>
      <c r="N92" s="5">
        <f t="shared" si="2"/>
        <v>13.837152632365223</v>
      </c>
      <c r="O92" s="4" t="str">
        <f t="shared" si="3"/>
        <v>Underweight</v>
      </c>
    </row>
    <row r="93" spans="1:15">
      <c r="A93" s="2" t="s">
        <v>227</v>
      </c>
      <c r="B93" s="2" t="s">
        <v>228</v>
      </c>
      <c r="C93" s="2">
        <v>2</v>
      </c>
      <c r="D93" s="2" t="s">
        <v>15</v>
      </c>
      <c r="E93" s="2" t="s">
        <v>21</v>
      </c>
      <c r="F93" s="2">
        <v>21.9</v>
      </c>
      <c r="G93" s="2">
        <v>103.1</v>
      </c>
      <c r="H93" s="2" t="s">
        <v>17</v>
      </c>
      <c r="I93" s="2">
        <v>0</v>
      </c>
      <c r="J93" s="2">
        <v>7</v>
      </c>
      <c r="K93" s="2">
        <v>9</v>
      </c>
      <c r="L93" s="2"/>
      <c r="M93" s="2" t="s">
        <v>32</v>
      </c>
      <c r="N93" s="5">
        <f t="shared" si="2"/>
        <v>20.602825503475671</v>
      </c>
      <c r="O93" s="4" t="str">
        <f t="shared" si="3"/>
        <v>Normal</v>
      </c>
    </row>
    <row r="94" spans="1:15">
      <c r="A94" s="2" t="s">
        <v>229</v>
      </c>
      <c r="B94" s="2" t="s">
        <v>230</v>
      </c>
      <c r="C94" s="2">
        <v>1</v>
      </c>
      <c r="D94" s="2" t="s">
        <v>25</v>
      </c>
      <c r="E94" s="2" t="s">
        <v>26</v>
      </c>
      <c r="F94" s="2">
        <v>26.2</v>
      </c>
      <c r="G94" s="2">
        <v>130.19999999999999</v>
      </c>
      <c r="H94" s="2" t="s">
        <v>48</v>
      </c>
      <c r="I94" s="2">
        <v>1</v>
      </c>
      <c r="J94" s="2">
        <v>8</v>
      </c>
      <c r="K94" s="2">
        <v>10</v>
      </c>
      <c r="L94" s="2" t="s">
        <v>27</v>
      </c>
      <c r="M94" s="2"/>
      <c r="N94" s="5">
        <f t="shared" si="2"/>
        <v>15.455367023673851</v>
      </c>
      <c r="O94" s="4" t="str">
        <f t="shared" si="3"/>
        <v>Underweight</v>
      </c>
    </row>
    <row r="95" spans="1:15">
      <c r="A95" s="2" t="s">
        <v>231</v>
      </c>
      <c r="B95" s="2" t="s">
        <v>232</v>
      </c>
      <c r="C95" s="2">
        <v>9</v>
      </c>
      <c r="D95" s="2" t="s">
        <v>15</v>
      </c>
      <c r="E95" s="2" t="s">
        <v>16</v>
      </c>
      <c r="F95" s="2">
        <v>17.5</v>
      </c>
      <c r="G95" s="2">
        <v>97</v>
      </c>
      <c r="H95" s="2" t="s">
        <v>17</v>
      </c>
      <c r="I95" s="2">
        <v>5</v>
      </c>
      <c r="J95" s="2">
        <v>10</v>
      </c>
      <c r="K95" s="2">
        <v>9</v>
      </c>
      <c r="L95" s="2" t="s">
        <v>27</v>
      </c>
      <c r="M95" s="2" t="s">
        <v>22</v>
      </c>
      <c r="N95" s="5">
        <f t="shared" si="2"/>
        <v>18.599213518971197</v>
      </c>
      <c r="O95" s="4" t="str">
        <f t="shared" si="3"/>
        <v>Normal</v>
      </c>
    </row>
    <row r="96" spans="1:15">
      <c r="A96" s="2" t="s">
        <v>233</v>
      </c>
      <c r="B96" s="2" t="s">
        <v>234</v>
      </c>
      <c r="C96" s="2">
        <v>5</v>
      </c>
      <c r="D96" s="2" t="s">
        <v>25</v>
      </c>
      <c r="E96" s="2" t="s">
        <v>21</v>
      </c>
      <c r="F96" s="2">
        <v>27.5</v>
      </c>
      <c r="G96" s="2">
        <v>100</v>
      </c>
      <c r="H96" s="2" t="s">
        <v>17</v>
      </c>
      <c r="I96" s="2">
        <v>2</v>
      </c>
      <c r="J96" s="2">
        <v>5</v>
      </c>
      <c r="K96" s="2">
        <v>4</v>
      </c>
      <c r="L96" s="2"/>
      <c r="M96" s="2"/>
      <c r="N96" s="5">
        <f t="shared" si="2"/>
        <v>27.5</v>
      </c>
      <c r="O96" s="4" t="str">
        <f t="shared" si="3"/>
        <v>Overweight</v>
      </c>
    </row>
    <row r="97" spans="1:15">
      <c r="A97" s="2" t="s">
        <v>237</v>
      </c>
      <c r="B97" s="2" t="s">
        <v>238</v>
      </c>
      <c r="C97" s="2">
        <v>4</v>
      </c>
      <c r="D97" s="2" t="s">
        <v>25</v>
      </c>
      <c r="E97" s="2" t="s">
        <v>37</v>
      </c>
      <c r="F97" s="2">
        <v>13.8</v>
      </c>
      <c r="G97" s="2">
        <v>140</v>
      </c>
      <c r="H97" s="2" t="s">
        <v>17</v>
      </c>
      <c r="I97" s="2">
        <v>4</v>
      </c>
      <c r="J97" s="2">
        <v>1</v>
      </c>
      <c r="K97" s="2">
        <v>8</v>
      </c>
      <c r="L97" s="2"/>
      <c r="M97" s="2"/>
      <c r="N97" s="5">
        <f t="shared" si="2"/>
        <v>7.040816326530611</v>
      </c>
      <c r="O97" s="4" t="str">
        <f t="shared" si="3"/>
        <v>Underweight</v>
      </c>
    </row>
    <row r="98" spans="1:15">
      <c r="A98" s="2" t="s">
        <v>239</v>
      </c>
      <c r="B98" s="2" t="s">
        <v>240</v>
      </c>
      <c r="C98" s="2">
        <v>10</v>
      </c>
      <c r="D98" s="2" t="s">
        <v>25</v>
      </c>
      <c r="E98" s="2" t="s">
        <v>40</v>
      </c>
      <c r="F98" s="2">
        <v>13.2</v>
      </c>
      <c r="G98" s="2">
        <v>129.9</v>
      </c>
      <c r="H98" s="2" t="s">
        <v>43</v>
      </c>
      <c r="I98" s="2">
        <v>2</v>
      </c>
      <c r="J98" s="2">
        <v>7</v>
      </c>
      <c r="K98" s="2">
        <v>0</v>
      </c>
      <c r="L98" s="2" t="s">
        <v>18</v>
      </c>
      <c r="M98" s="2" t="s">
        <v>22</v>
      </c>
      <c r="N98" s="5">
        <f t="shared" si="2"/>
        <v>7.8226811528498539</v>
      </c>
      <c r="O98" s="4" t="str">
        <f t="shared" si="3"/>
        <v>Underweight</v>
      </c>
    </row>
    <row r="99" spans="1:15">
      <c r="A99" s="2" t="s">
        <v>241</v>
      </c>
      <c r="B99" s="2" t="s">
        <v>242</v>
      </c>
      <c r="C99" s="2">
        <v>5</v>
      </c>
      <c r="D99" s="2" t="s">
        <v>25</v>
      </c>
      <c r="E99" s="2" t="s">
        <v>40</v>
      </c>
      <c r="F99" s="2">
        <v>20.7</v>
      </c>
      <c r="G99" s="2">
        <v>98.6</v>
      </c>
      <c r="H99" s="2" t="s">
        <v>43</v>
      </c>
      <c r="I99" s="2">
        <v>7</v>
      </c>
      <c r="J99" s="2">
        <v>3</v>
      </c>
      <c r="K99" s="2">
        <v>5</v>
      </c>
      <c r="L99" s="2"/>
      <c r="M99" s="2"/>
      <c r="N99" s="5">
        <f t="shared" si="2"/>
        <v>21.292002847162507</v>
      </c>
      <c r="O99" s="4" t="str">
        <f t="shared" si="3"/>
        <v>Normal</v>
      </c>
    </row>
    <row r="100" spans="1:15">
      <c r="A100" s="2" t="s">
        <v>243</v>
      </c>
      <c r="B100" s="2" t="s">
        <v>244</v>
      </c>
      <c r="C100" s="2">
        <v>9</v>
      </c>
      <c r="D100" s="2" t="s">
        <v>25</v>
      </c>
      <c r="E100" s="2" t="s">
        <v>40</v>
      </c>
      <c r="F100" s="2">
        <v>26.3</v>
      </c>
      <c r="G100" s="2">
        <v>128.1</v>
      </c>
      <c r="H100" s="2" t="s">
        <v>17</v>
      </c>
      <c r="I100" s="2">
        <v>4</v>
      </c>
      <c r="J100" s="2">
        <v>0</v>
      </c>
      <c r="K100" s="2">
        <v>10</v>
      </c>
      <c r="L100" s="2" t="s">
        <v>18</v>
      </c>
      <c r="M100" s="2" t="s">
        <v>22</v>
      </c>
      <c r="N100" s="5">
        <f t="shared" si="2"/>
        <v>16.027193821181616</v>
      </c>
      <c r="O100" s="4" t="str">
        <f t="shared" si="3"/>
        <v>Underweight</v>
      </c>
    </row>
    <row r="101" spans="1:15">
      <c r="A101" s="2" t="s">
        <v>245</v>
      </c>
      <c r="B101" s="2" t="s">
        <v>246</v>
      </c>
      <c r="C101" s="2">
        <v>2</v>
      </c>
      <c r="D101" s="2" t="s">
        <v>25</v>
      </c>
      <c r="E101" s="2" t="s">
        <v>26</v>
      </c>
      <c r="F101" s="2">
        <v>25.3</v>
      </c>
      <c r="G101" s="2">
        <v>96.4</v>
      </c>
      <c r="H101" s="2" t="s">
        <v>48</v>
      </c>
      <c r="I101" s="2">
        <v>2</v>
      </c>
      <c r="J101" s="2">
        <v>6</v>
      </c>
      <c r="K101" s="2">
        <v>1</v>
      </c>
      <c r="L101" s="2" t="s">
        <v>27</v>
      </c>
      <c r="M101" s="2"/>
      <c r="N101" s="5">
        <f t="shared" si="2"/>
        <v>27.224910039427694</v>
      </c>
      <c r="O101" s="4" t="str">
        <f t="shared" si="3"/>
        <v>Overweight</v>
      </c>
    </row>
    <row r="102" spans="1:15">
      <c r="A102" s="2" t="s">
        <v>247</v>
      </c>
      <c r="B102" s="2" t="s">
        <v>248</v>
      </c>
      <c r="C102" s="2">
        <v>7</v>
      </c>
      <c r="D102" s="2" t="s">
        <v>25</v>
      </c>
      <c r="E102" s="2" t="s">
        <v>40</v>
      </c>
      <c r="F102" s="2">
        <v>17.7</v>
      </c>
      <c r="G102" s="2">
        <v>84.9</v>
      </c>
      <c r="H102" s="2" t="s">
        <v>17</v>
      </c>
      <c r="I102" s="2">
        <v>5</v>
      </c>
      <c r="J102" s="2">
        <v>1</v>
      </c>
      <c r="K102" s="2">
        <v>10</v>
      </c>
      <c r="L102" s="2" t="s">
        <v>18</v>
      </c>
      <c r="M102" s="2" t="s">
        <v>32</v>
      </c>
      <c r="N102" s="5">
        <f t="shared" si="2"/>
        <v>24.556014766905147</v>
      </c>
      <c r="O102" s="4" t="str">
        <f t="shared" si="3"/>
        <v>Normal</v>
      </c>
    </row>
    <row r="103" spans="1:15">
      <c r="A103" s="2" t="s">
        <v>249</v>
      </c>
      <c r="B103" s="2" t="s">
        <v>250</v>
      </c>
      <c r="C103" s="2">
        <v>3</v>
      </c>
      <c r="D103" s="2" t="s">
        <v>25</v>
      </c>
      <c r="E103" s="2" t="s">
        <v>37</v>
      </c>
      <c r="F103" s="2">
        <v>22.3</v>
      </c>
      <c r="G103" s="2">
        <v>134.4</v>
      </c>
      <c r="H103" s="2" t="s">
        <v>17</v>
      </c>
      <c r="I103" s="2">
        <v>3</v>
      </c>
      <c r="J103" s="2">
        <v>2</v>
      </c>
      <c r="K103" s="2">
        <v>8</v>
      </c>
      <c r="L103" s="2"/>
      <c r="M103" s="2"/>
      <c r="N103" s="5">
        <f t="shared" si="2"/>
        <v>12.345432964852607</v>
      </c>
      <c r="O103" s="4" t="str">
        <f t="shared" si="3"/>
        <v>Underweight</v>
      </c>
    </row>
    <row r="104" spans="1:15">
      <c r="A104" s="2" t="s">
        <v>251</v>
      </c>
      <c r="B104" s="2" t="s">
        <v>252</v>
      </c>
      <c r="C104" s="2">
        <v>1</v>
      </c>
      <c r="D104" s="2" t="s">
        <v>15</v>
      </c>
      <c r="E104" s="2" t="s">
        <v>37</v>
      </c>
      <c r="F104" s="2">
        <v>22.8</v>
      </c>
      <c r="G104" s="2">
        <v>117.4</v>
      </c>
      <c r="H104" s="2"/>
      <c r="I104" s="2">
        <v>7</v>
      </c>
      <c r="J104" s="2">
        <v>9</v>
      </c>
      <c r="K104" s="2">
        <v>8</v>
      </c>
      <c r="L104" s="2" t="s">
        <v>27</v>
      </c>
      <c r="M104" s="2" t="s">
        <v>32</v>
      </c>
      <c r="N104" s="5">
        <f t="shared" si="2"/>
        <v>16.542405149621697</v>
      </c>
      <c r="O104" s="4" t="str">
        <f t="shared" si="3"/>
        <v>Underweight</v>
      </c>
    </row>
    <row r="105" spans="1:15">
      <c r="A105" s="2" t="s">
        <v>253</v>
      </c>
      <c r="B105" s="2" t="s">
        <v>254</v>
      </c>
      <c r="C105" s="2">
        <v>6</v>
      </c>
      <c r="D105" s="2" t="s">
        <v>15</v>
      </c>
      <c r="E105" s="2" t="s">
        <v>21</v>
      </c>
      <c r="F105" s="2">
        <v>18.3</v>
      </c>
      <c r="G105" s="2">
        <v>119.9</v>
      </c>
      <c r="H105" s="2" t="s">
        <v>17</v>
      </c>
      <c r="I105" s="2">
        <v>5</v>
      </c>
      <c r="J105" s="2">
        <v>1</v>
      </c>
      <c r="K105" s="2">
        <v>8</v>
      </c>
      <c r="L105" s="2"/>
      <c r="M105" s="2"/>
      <c r="N105" s="5">
        <f t="shared" si="2"/>
        <v>12.729540394031444</v>
      </c>
      <c r="O105" s="4" t="str">
        <f t="shared" si="3"/>
        <v>Underweight</v>
      </c>
    </row>
    <row r="106" spans="1:15">
      <c r="A106" s="2" t="s">
        <v>255</v>
      </c>
      <c r="B106" s="2" t="s">
        <v>256</v>
      </c>
      <c r="C106" s="2">
        <v>6</v>
      </c>
      <c r="D106" s="2" t="s">
        <v>25</v>
      </c>
      <c r="E106" s="2" t="s">
        <v>26</v>
      </c>
      <c r="F106" s="2">
        <v>17.100000000000001</v>
      </c>
      <c r="G106" s="2">
        <v>84.1</v>
      </c>
      <c r="H106" s="2" t="s">
        <v>17</v>
      </c>
      <c r="I106" s="2">
        <v>10</v>
      </c>
      <c r="J106" s="2">
        <v>10</v>
      </c>
      <c r="K106" s="2">
        <v>1</v>
      </c>
      <c r="L106" s="2"/>
      <c r="M106" s="2" t="s">
        <v>22</v>
      </c>
      <c r="N106" s="5">
        <f t="shared" si="2"/>
        <v>24.177095100815663</v>
      </c>
      <c r="O106" s="4" t="str">
        <f t="shared" si="3"/>
        <v>Normal</v>
      </c>
    </row>
    <row r="107" spans="1:15">
      <c r="A107" s="2" t="s">
        <v>257</v>
      </c>
      <c r="B107" s="2" t="s">
        <v>258</v>
      </c>
      <c r="C107" s="2">
        <v>3</v>
      </c>
      <c r="D107" s="2" t="s">
        <v>25</v>
      </c>
      <c r="E107" s="2" t="s">
        <v>37</v>
      </c>
      <c r="F107" s="2">
        <v>22.6</v>
      </c>
      <c r="G107" s="2">
        <v>128.69999999999999</v>
      </c>
      <c r="H107" s="2" t="s">
        <v>17</v>
      </c>
      <c r="I107" s="2">
        <v>7</v>
      </c>
      <c r="J107" s="2">
        <v>0</v>
      </c>
      <c r="K107" s="2">
        <v>4</v>
      </c>
      <c r="L107" s="2" t="s">
        <v>27</v>
      </c>
      <c r="M107" s="2"/>
      <c r="N107" s="5">
        <f t="shared" si="2"/>
        <v>13.644302688591736</v>
      </c>
      <c r="O107" s="4" t="str">
        <f t="shared" si="3"/>
        <v>Underweight</v>
      </c>
    </row>
    <row r="108" spans="1:15">
      <c r="A108" s="2" t="s">
        <v>259</v>
      </c>
      <c r="B108" s="2" t="s">
        <v>260</v>
      </c>
      <c r="C108" s="2">
        <v>5</v>
      </c>
      <c r="D108" s="2" t="s">
        <v>25</v>
      </c>
      <c r="E108" s="2" t="s">
        <v>21</v>
      </c>
      <c r="F108" s="2">
        <v>19.5</v>
      </c>
      <c r="G108" s="2">
        <v>82.2</v>
      </c>
      <c r="H108" s="2" t="s">
        <v>43</v>
      </c>
      <c r="I108" s="2">
        <v>4</v>
      </c>
      <c r="J108" s="2">
        <v>5</v>
      </c>
      <c r="K108" s="2">
        <v>0</v>
      </c>
      <c r="L108" s="2"/>
      <c r="M108" s="2" t="s">
        <v>22</v>
      </c>
      <c r="N108" s="5">
        <f t="shared" si="2"/>
        <v>28.859644449180383</v>
      </c>
      <c r="O108" s="4" t="str">
        <f t="shared" si="3"/>
        <v>Overweight</v>
      </c>
    </row>
    <row r="109" spans="1:15">
      <c r="A109" s="2" t="s">
        <v>261</v>
      </c>
      <c r="B109" s="2" t="s">
        <v>262</v>
      </c>
      <c r="C109" s="2">
        <v>7</v>
      </c>
      <c r="D109" s="2" t="s">
        <v>25</v>
      </c>
      <c r="E109" s="2" t="s">
        <v>37</v>
      </c>
      <c r="F109" s="2">
        <v>16.8</v>
      </c>
      <c r="G109" s="2">
        <v>91.2</v>
      </c>
      <c r="H109" s="2" t="s">
        <v>43</v>
      </c>
      <c r="I109" s="2">
        <v>5</v>
      </c>
      <c r="J109" s="2">
        <v>8</v>
      </c>
      <c r="K109" s="2">
        <v>4</v>
      </c>
      <c r="L109" s="2" t="s">
        <v>27</v>
      </c>
      <c r="M109" s="2"/>
      <c r="N109" s="5">
        <f t="shared" si="2"/>
        <v>20.198522622345337</v>
      </c>
      <c r="O109" s="4" t="str">
        <f t="shared" si="3"/>
        <v>Normal</v>
      </c>
    </row>
    <row r="110" spans="1:15">
      <c r="A110" s="2" t="s">
        <v>265</v>
      </c>
      <c r="B110" s="2" t="s">
        <v>266</v>
      </c>
      <c r="C110" s="2">
        <v>6</v>
      </c>
      <c r="D110" s="2" t="s">
        <v>25</v>
      </c>
      <c r="E110" s="2" t="s">
        <v>16</v>
      </c>
      <c r="F110" s="2">
        <v>22.8</v>
      </c>
      <c r="G110" s="2">
        <v>127.5</v>
      </c>
      <c r="H110" s="2" t="s">
        <v>17</v>
      </c>
      <c r="I110" s="2">
        <v>10</v>
      </c>
      <c r="J110" s="2">
        <v>10</v>
      </c>
      <c r="K110" s="2">
        <v>6</v>
      </c>
      <c r="L110" s="2" t="s">
        <v>18</v>
      </c>
      <c r="M110" s="2" t="s">
        <v>32</v>
      </c>
      <c r="N110" s="5">
        <f t="shared" si="2"/>
        <v>14.02537485582468</v>
      </c>
      <c r="O110" s="4" t="str">
        <f t="shared" si="3"/>
        <v>Underweight</v>
      </c>
    </row>
    <row r="111" spans="1:15">
      <c r="A111" s="2" t="s">
        <v>267</v>
      </c>
      <c r="B111" s="2" t="s">
        <v>268</v>
      </c>
      <c r="C111" s="2">
        <v>8</v>
      </c>
      <c r="D111" s="2" t="s">
        <v>15</v>
      </c>
      <c r="E111" s="2" t="s">
        <v>40</v>
      </c>
      <c r="F111" s="2">
        <v>11.3</v>
      </c>
      <c r="G111" s="2">
        <v>126.7</v>
      </c>
      <c r="H111" s="2" t="s">
        <v>17</v>
      </c>
      <c r="I111" s="2">
        <v>6</v>
      </c>
      <c r="J111" s="2">
        <v>9</v>
      </c>
      <c r="K111" s="2">
        <v>0</v>
      </c>
      <c r="L111" s="2"/>
      <c r="M111" s="2" t="s">
        <v>32</v>
      </c>
      <c r="N111" s="5">
        <f t="shared" si="2"/>
        <v>7.0392309422166335</v>
      </c>
      <c r="O111" s="4" t="str">
        <f t="shared" si="3"/>
        <v>Underweight</v>
      </c>
    </row>
    <row r="112" spans="1:15">
      <c r="A112" s="2" t="s">
        <v>269</v>
      </c>
      <c r="B112" s="2" t="s">
        <v>270</v>
      </c>
      <c r="C112" s="2">
        <v>2</v>
      </c>
      <c r="D112" s="2" t="s">
        <v>15</v>
      </c>
      <c r="E112" s="2" t="s">
        <v>21</v>
      </c>
      <c r="F112" s="2">
        <v>17.3</v>
      </c>
      <c r="G112" s="2">
        <v>98.9</v>
      </c>
      <c r="H112" s="2" t="s">
        <v>17</v>
      </c>
      <c r="I112" s="2">
        <v>1</v>
      </c>
      <c r="J112" s="2">
        <v>0</v>
      </c>
      <c r="K112" s="2">
        <v>2</v>
      </c>
      <c r="L112" s="2" t="s">
        <v>18</v>
      </c>
      <c r="M112" s="2"/>
      <c r="N112" s="5">
        <f t="shared" si="2"/>
        <v>17.686973288580855</v>
      </c>
      <c r="O112" s="4" t="str">
        <f t="shared" si="3"/>
        <v>Underweight</v>
      </c>
    </row>
    <row r="113" spans="1:15">
      <c r="A113" s="2" t="s">
        <v>271</v>
      </c>
      <c r="B113" s="2" t="s">
        <v>272</v>
      </c>
      <c r="C113" s="2">
        <v>8</v>
      </c>
      <c r="D113" s="2" t="s">
        <v>15</v>
      </c>
      <c r="E113" s="2" t="s">
        <v>21</v>
      </c>
      <c r="F113" s="2">
        <v>15.7</v>
      </c>
      <c r="G113" s="2">
        <v>135</v>
      </c>
      <c r="H113" s="2" t="s">
        <v>17</v>
      </c>
      <c r="I113" s="2">
        <v>1</v>
      </c>
      <c r="J113" s="2">
        <v>2</v>
      </c>
      <c r="K113" s="2">
        <v>1</v>
      </c>
      <c r="L113" s="2" t="s">
        <v>18</v>
      </c>
      <c r="M113" s="2" t="s">
        <v>32</v>
      </c>
      <c r="N113" s="5">
        <f t="shared" si="2"/>
        <v>8.6145404663923166</v>
      </c>
      <c r="O113" s="4" t="str">
        <f t="shared" si="3"/>
        <v>Underweight</v>
      </c>
    </row>
    <row r="114" spans="1:15">
      <c r="A114" s="2" t="s">
        <v>273</v>
      </c>
      <c r="B114" s="2" t="s">
        <v>274</v>
      </c>
      <c r="C114" s="2">
        <v>6</v>
      </c>
      <c r="D114" s="2" t="s">
        <v>25</v>
      </c>
      <c r="E114" s="2" t="s">
        <v>26</v>
      </c>
      <c r="F114" s="2">
        <v>21</v>
      </c>
      <c r="G114" s="2">
        <v>97.4</v>
      </c>
      <c r="H114" s="2" t="s">
        <v>17</v>
      </c>
      <c r="I114" s="2">
        <v>2</v>
      </c>
      <c r="J114" s="2">
        <v>10</v>
      </c>
      <c r="K114" s="2">
        <v>2</v>
      </c>
      <c r="L114" s="2" t="s">
        <v>18</v>
      </c>
      <c r="M114" s="2" t="s">
        <v>32</v>
      </c>
      <c r="N114" s="5">
        <f t="shared" si="2"/>
        <v>22.136113910333975</v>
      </c>
      <c r="O114" s="4" t="str">
        <f t="shared" si="3"/>
        <v>Normal</v>
      </c>
    </row>
    <row r="115" spans="1:15">
      <c r="A115" s="2" t="s">
        <v>275</v>
      </c>
      <c r="B115" s="2" t="s">
        <v>276</v>
      </c>
      <c r="C115" s="2">
        <v>8</v>
      </c>
      <c r="D115" s="2" t="s">
        <v>15</v>
      </c>
      <c r="E115" s="2" t="s">
        <v>16</v>
      </c>
      <c r="F115" s="2">
        <v>21.1</v>
      </c>
      <c r="G115" s="2">
        <v>102.1</v>
      </c>
      <c r="H115" s="2" t="s">
        <v>43</v>
      </c>
      <c r="I115" s="2">
        <v>8</v>
      </c>
      <c r="J115" s="2">
        <v>2</v>
      </c>
      <c r="K115" s="2">
        <v>9</v>
      </c>
      <c r="L115" s="2" t="s">
        <v>27</v>
      </c>
      <c r="M115" s="2"/>
      <c r="N115" s="5">
        <f t="shared" si="2"/>
        <v>20.24095368466897</v>
      </c>
      <c r="O115" s="4" t="str">
        <f t="shared" si="3"/>
        <v>Normal</v>
      </c>
    </row>
    <row r="116" spans="1:15">
      <c r="A116" s="2" t="s">
        <v>277</v>
      </c>
      <c r="B116" s="2" t="s">
        <v>278</v>
      </c>
      <c r="C116" s="2">
        <v>9</v>
      </c>
      <c r="D116" s="2" t="s">
        <v>25</v>
      </c>
      <c r="E116" s="2" t="s">
        <v>37</v>
      </c>
      <c r="F116" s="2">
        <v>26.5</v>
      </c>
      <c r="G116" s="2">
        <v>84.4</v>
      </c>
      <c r="H116" s="2" t="s">
        <v>48</v>
      </c>
      <c r="I116" s="2">
        <v>10</v>
      </c>
      <c r="J116" s="2">
        <v>1</v>
      </c>
      <c r="K116" s="2">
        <v>7</v>
      </c>
      <c r="L116" s="2" t="s">
        <v>18</v>
      </c>
      <c r="M116" s="2" t="s">
        <v>22</v>
      </c>
      <c r="N116" s="5">
        <f t="shared" si="2"/>
        <v>37.201545338155015</v>
      </c>
      <c r="O116" s="4" t="str">
        <f t="shared" si="3"/>
        <v>Obese</v>
      </c>
    </row>
    <row r="117" spans="1:15">
      <c r="A117" s="2" t="s">
        <v>279</v>
      </c>
      <c r="B117" s="2" t="s">
        <v>280</v>
      </c>
      <c r="C117" s="2">
        <v>10</v>
      </c>
      <c r="D117" s="2" t="s">
        <v>15</v>
      </c>
      <c r="E117" s="2" t="s">
        <v>40</v>
      </c>
      <c r="F117" s="2">
        <v>18.7</v>
      </c>
      <c r="G117" s="2">
        <v>134.6</v>
      </c>
      <c r="H117" s="2" t="s">
        <v>17</v>
      </c>
      <c r="I117" s="2">
        <v>1</v>
      </c>
      <c r="J117" s="2">
        <v>8</v>
      </c>
      <c r="K117" s="2">
        <v>2</v>
      </c>
      <c r="L117" s="2" t="s">
        <v>18</v>
      </c>
      <c r="M117" s="2" t="s">
        <v>32</v>
      </c>
      <c r="N117" s="5">
        <f t="shared" si="2"/>
        <v>10.321706051058777</v>
      </c>
      <c r="O117" s="4" t="str">
        <f t="shared" si="3"/>
        <v>Underweight</v>
      </c>
    </row>
    <row r="118" spans="1:15">
      <c r="A118" s="2" t="s">
        <v>281</v>
      </c>
      <c r="B118" s="2" t="s">
        <v>282</v>
      </c>
      <c r="C118" s="2">
        <v>9</v>
      </c>
      <c r="D118" s="2" t="s">
        <v>25</v>
      </c>
      <c r="E118" s="2" t="s">
        <v>26</v>
      </c>
      <c r="F118" s="2">
        <v>15</v>
      </c>
      <c r="G118" s="2">
        <v>118.1</v>
      </c>
      <c r="H118" s="2" t="s">
        <v>17</v>
      </c>
      <c r="I118" s="2">
        <v>2</v>
      </c>
      <c r="J118" s="2">
        <v>10</v>
      </c>
      <c r="K118" s="2">
        <v>4</v>
      </c>
      <c r="L118" s="2"/>
      <c r="M118" s="2"/>
      <c r="N118" s="5">
        <f t="shared" si="2"/>
        <v>10.754530704543646</v>
      </c>
      <c r="O118" s="4" t="str">
        <f t="shared" si="3"/>
        <v>Underweight</v>
      </c>
    </row>
    <row r="119" spans="1:15">
      <c r="A119" s="2" t="s">
        <v>283</v>
      </c>
      <c r="B119" s="2" t="s">
        <v>284</v>
      </c>
      <c r="C119" s="2">
        <v>3</v>
      </c>
      <c r="D119" s="2" t="s">
        <v>15</v>
      </c>
      <c r="E119" s="2" t="s">
        <v>21</v>
      </c>
      <c r="F119" s="2">
        <v>24.4</v>
      </c>
      <c r="G119" s="2">
        <v>116.3</v>
      </c>
      <c r="H119" s="2" t="s">
        <v>43</v>
      </c>
      <c r="I119" s="2">
        <v>9</v>
      </c>
      <c r="J119" s="2">
        <v>0</v>
      </c>
      <c r="K119" s="2">
        <v>0</v>
      </c>
      <c r="L119" s="2" t="s">
        <v>27</v>
      </c>
      <c r="M119" s="2"/>
      <c r="N119" s="5">
        <f t="shared" si="2"/>
        <v>18.039745107273639</v>
      </c>
      <c r="O119" s="4" t="str">
        <f t="shared" si="3"/>
        <v>Underweight</v>
      </c>
    </row>
    <row r="120" spans="1:15">
      <c r="A120" s="2" t="s">
        <v>285</v>
      </c>
      <c r="B120" s="2" t="s">
        <v>286</v>
      </c>
      <c r="C120" s="2">
        <v>4</v>
      </c>
      <c r="D120" s="2" t="s">
        <v>25</v>
      </c>
      <c r="E120" s="2" t="s">
        <v>21</v>
      </c>
      <c r="F120" s="2">
        <v>22.8</v>
      </c>
      <c r="G120" s="2">
        <v>109.9</v>
      </c>
      <c r="H120" s="2" t="s">
        <v>43</v>
      </c>
      <c r="I120" s="2">
        <v>4</v>
      </c>
      <c r="J120" s="2">
        <v>10</v>
      </c>
      <c r="K120" s="2">
        <v>4</v>
      </c>
      <c r="L120" s="2" t="s">
        <v>18</v>
      </c>
      <c r="M120" s="2" t="s">
        <v>32</v>
      </c>
      <c r="N120" s="5">
        <f t="shared" si="2"/>
        <v>18.877281936345476</v>
      </c>
      <c r="O120" s="4" t="str">
        <f t="shared" si="3"/>
        <v>Normal</v>
      </c>
    </row>
    <row r="121" spans="1:15">
      <c r="A121" s="2" t="s">
        <v>287</v>
      </c>
      <c r="B121" s="2" t="s">
        <v>288</v>
      </c>
      <c r="C121" s="2">
        <v>2</v>
      </c>
      <c r="D121" s="2" t="s">
        <v>15</v>
      </c>
      <c r="E121" s="2" t="s">
        <v>40</v>
      </c>
      <c r="F121" s="2">
        <v>18.8</v>
      </c>
      <c r="G121" s="2">
        <v>109.1</v>
      </c>
      <c r="H121" s="2" t="s">
        <v>17</v>
      </c>
      <c r="I121" s="2">
        <v>9</v>
      </c>
      <c r="J121" s="2">
        <v>2</v>
      </c>
      <c r="K121" s="2">
        <v>5</v>
      </c>
      <c r="L121" s="2"/>
      <c r="M121" s="2" t="s">
        <v>22</v>
      </c>
      <c r="N121" s="5">
        <f t="shared" si="2"/>
        <v>15.794589680924085</v>
      </c>
      <c r="O121" s="4" t="str">
        <f t="shared" si="3"/>
        <v>Underweight</v>
      </c>
    </row>
    <row r="122" spans="1:15">
      <c r="A122" s="2" t="s">
        <v>289</v>
      </c>
      <c r="B122" s="2" t="s">
        <v>290</v>
      </c>
      <c r="C122" s="2">
        <v>3</v>
      </c>
      <c r="D122" s="2" t="s">
        <v>25</v>
      </c>
      <c r="E122" s="2" t="s">
        <v>21</v>
      </c>
      <c r="F122" s="2">
        <v>21.2</v>
      </c>
      <c r="G122" s="2">
        <v>99.1</v>
      </c>
      <c r="H122" s="2" t="s">
        <v>17</v>
      </c>
      <c r="I122" s="2">
        <v>4</v>
      </c>
      <c r="J122" s="2">
        <v>7</v>
      </c>
      <c r="K122" s="2">
        <v>3</v>
      </c>
      <c r="L122" s="2" t="s">
        <v>27</v>
      </c>
      <c r="M122" s="2"/>
      <c r="N122" s="5">
        <f t="shared" si="2"/>
        <v>21.586814122256719</v>
      </c>
      <c r="O122" s="4" t="str">
        <f t="shared" si="3"/>
        <v>Normal</v>
      </c>
    </row>
    <row r="123" spans="1:15">
      <c r="A123" s="2" t="s">
        <v>291</v>
      </c>
      <c r="B123" s="2" t="s">
        <v>292</v>
      </c>
      <c r="C123" s="2">
        <v>7</v>
      </c>
      <c r="D123" s="2" t="s">
        <v>15</v>
      </c>
      <c r="E123" s="2" t="s">
        <v>40</v>
      </c>
      <c r="F123" s="2">
        <v>26.3</v>
      </c>
      <c r="G123" s="2">
        <v>136</v>
      </c>
      <c r="H123" s="2"/>
      <c r="I123" s="2">
        <v>3</v>
      </c>
      <c r="J123" s="2">
        <v>2</v>
      </c>
      <c r="K123" s="2">
        <v>7</v>
      </c>
      <c r="L123" s="2"/>
      <c r="M123" s="2"/>
      <c r="N123" s="5">
        <f t="shared" si="2"/>
        <v>14.219290657439444</v>
      </c>
      <c r="O123" s="4" t="str">
        <f t="shared" si="3"/>
        <v>Underweight</v>
      </c>
    </row>
    <row r="124" spans="1:15">
      <c r="A124" s="2" t="s">
        <v>295</v>
      </c>
      <c r="B124" s="2" t="s">
        <v>296</v>
      </c>
      <c r="C124" s="2">
        <v>3</v>
      </c>
      <c r="D124" s="2" t="s">
        <v>25</v>
      </c>
      <c r="E124" s="2" t="s">
        <v>16</v>
      </c>
      <c r="F124" s="2">
        <v>25.3</v>
      </c>
      <c r="G124" s="2">
        <v>102</v>
      </c>
      <c r="H124" s="2" t="s">
        <v>17</v>
      </c>
      <c r="I124" s="2">
        <v>9</v>
      </c>
      <c r="J124" s="2">
        <v>8</v>
      </c>
      <c r="K124" s="2">
        <v>3</v>
      </c>
      <c r="L124" s="2" t="s">
        <v>18</v>
      </c>
      <c r="M124" s="2" t="s">
        <v>22</v>
      </c>
      <c r="N124" s="5">
        <f t="shared" si="2"/>
        <v>24.31757016532103</v>
      </c>
      <c r="O124" s="4" t="str">
        <f t="shared" si="3"/>
        <v>Normal</v>
      </c>
    </row>
    <row r="125" spans="1:15">
      <c r="A125" s="2" t="s">
        <v>297</v>
      </c>
      <c r="B125" s="2" t="s">
        <v>298</v>
      </c>
      <c r="C125" s="2">
        <v>5</v>
      </c>
      <c r="D125" s="2" t="s">
        <v>15</v>
      </c>
      <c r="E125" s="2" t="s">
        <v>40</v>
      </c>
      <c r="F125" s="2">
        <v>29.5</v>
      </c>
      <c r="G125" s="2">
        <v>103.6</v>
      </c>
      <c r="H125" s="2"/>
      <c r="I125" s="2">
        <v>5</v>
      </c>
      <c r="J125" s="2">
        <v>8</v>
      </c>
      <c r="K125" s="2">
        <v>5</v>
      </c>
      <c r="L125" s="2" t="s">
        <v>27</v>
      </c>
      <c r="M125" s="2" t="s">
        <v>32</v>
      </c>
      <c r="N125" s="5">
        <f t="shared" si="2"/>
        <v>27.485428064578642</v>
      </c>
      <c r="O125" s="4" t="str">
        <f t="shared" si="3"/>
        <v>Overweight</v>
      </c>
    </row>
    <row r="126" spans="1:15">
      <c r="A126" s="2" t="s">
        <v>299</v>
      </c>
      <c r="B126" s="2" t="s">
        <v>300</v>
      </c>
      <c r="C126" s="2">
        <v>1</v>
      </c>
      <c r="D126" s="2" t="s">
        <v>15</v>
      </c>
      <c r="E126" s="2" t="s">
        <v>16</v>
      </c>
      <c r="F126" s="2">
        <v>26.1</v>
      </c>
      <c r="G126" s="2">
        <v>111.2</v>
      </c>
      <c r="H126" s="2" t="s">
        <v>17</v>
      </c>
      <c r="I126" s="2">
        <v>8</v>
      </c>
      <c r="J126" s="2">
        <v>2</v>
      </c>
      <c r="K126" s="2">
        <v>5</v>
      </c>
      <c r="L126" s="2"/>
      <c r="M126" s="2" t="s">
        <v>22</v>
      </c>
      <c r="N126" s="5">
        <f t="shared" si="2"/>
        <v>21.107214947466485</v>
      </c>
      <c r="O126" s="4" t="str">
        <f t="shared" si="3"/>
        <v>Normal</v>
      </c>
    </row>
    <row r="127" spans="1:15">
      <c r="A127" s="2" t="s">
        <v>301</v>
      </c>
      <c r="B127" s="2" t="s">
        <v>302</v>
      </c>
      <c r="C127" s="2">
        <v>5</v>
      </c>
      <c r="D127" s="2" t="s">
        <v>25</v>
      </c>
      <c r="E127" s="2" t="s">
        <v>21</v>
      </c>
      <c r="F127" s="2">
        <v>26.6</v>
      </c>
      <c r="G127" s="2">
        <v>111.9</v>
      </c>
      <c r="H127" s="2" t="s">
        <v>43</v>
      </c>
      <c r="I127" s="2">
        <v>4</v>
      </c>
      <c r="J127" s="2">
        <v>7</v>
      </c>
      <c r="K127" s="2">
        <v>0</v>
      </c>
      <c r="L127" s="2" t="s">
        <v>18</v>
      </c>
      <c r="M127" s="2" t="s">
        <v>22</v>
      </c>
      <c r="N127" s="5">
        <f t="shared" si="2"/>
        <v>21.243274626825144</v>
      </c>
      <c r="O127" s="4" t="str">
        <f t="shared" si="3"/>
        <v>Normal</v>
      </c>
    </row>
    <row r="128" spans="1:15">
      <c r="A128" s="2" t="s">
        <v>303</v>
      </c>
      <c r="B128" s="2" t="s">
        <v>304</v>
      </c>
      <c r="C128" s="2">
        <v>1</v>
      </c>
      <c r="D128" s="2" t="s">
        <v>25</v>
      </c>
      <c r="E128" s="2" t="s">
        <v>16</v>
      </c>
      <c r="F128" s="2">
        <v>29.3</v>
      </c>
      <c r="G128" s="2">
        <v>127</v>
      </c>
      <c r="H128" s="2" t="s">
        <v>43</v>
      </c>
      <c r="I128" s="2">
        <v>9</v>
      </c>
      <c r="J128" s="2">
        <v>3</v>
      </c>
      <c r="K128" s="2">
        <v>0</v>
      </c>
      <c r="L128" s="2"/>
      <c r="M128" s="2"/>
      <c r="N128" s="5">
        <f t="shared" si="2"/>
        <v>18.166036332072665</v>
      </c>
      <c r="O128" s="4" t="str">
        <f t="shared" si="3"/>
        <v>Underweight</v>
      </c>
    </row>
    <row r="129" spans="1:15">
      <c r="A129" s="2" t="s">
        <v>305</v>
      </c>
      <c r="B129" s="2" t="s">
        <v>306</v>
      </c>
      <c r="C129" s="2">
        <v>7</v>
      </c>
      <c r="D129" s="2" t="s">
        <v>15</v>
      </c>
      <c r="E129" s="2" t="s">
        <v>40</v>
      </c>
      <c r="F129" s="2">
        <v>10.6</v>
      </c>
      <c r="G129" s="2">
        <v>136.9</v>
      </c>
      <c r="H129" s="2" t="s">
        <v>17</v>
      </c>
      <c r="I129" s="2">
        <v>0</v>
      </c>
      <c r="J129" s="2">
        <v>7</v>
      </c>
      <c r="K129" s="2">
        <v>5</v>
      </c>
      <c r="L129" s="2" t="s">
        <v>18</v>
      </c>
      <c r="M129" s="2" t="s">
        <v>32</v>
      </c>
      <c r="N129" s="5">
        <f t="shared" si="2"/>
        <v>5.6558641440089721</v>
      </c>
      <c r="O129" s="4" t="str">
        <f t="shared" si="3"/>
        <v>Underweight</v>
      </c>
    </row>
    <row r="130" spans="1:15">
      <c r="A130" s="2" t="s">
        <v>307</v>
      </c>
      <c r="B130" s="2" t="s">
        <v>308</v>
      </c>
      <c r="C130" s="2">
        <v>10</v>
      </c>
      <c r="D130" s="2" t="s">
        <v>25</v>
      </c>
      <c r="E130" s="2" t="s">
        <v>26</v>
      </c>
      <c r="F130" s="2">
        <v>24.1</v>
      </c>
      <c r="G130" s="2">
        <v>111.1</v>
      </c>
      <c r="H130" s="2" t="s">
        <v>17</v>
      </c>
      <c r="I130" s="2">
        <v>10</v>
      </c>
      <c r="J130" s="2">
        <v>7</v>
      </c>
      <c r="K130" s="2">
        <v>8</v>
      </c>
      <c r="L130" s="2" t="s">
        <v>18</v>
      </c>
      <c r="M130" s="2" t="s">
        <v>22</v>
      </c>
      <c r="N130" s="5">
        <f t="shared" si="2"/>
        <v>19.524904785708095</v>
      </c>
      <c r="O130" s="4" t="str">
        <f t="shared" si="3"/>
        <v>Normal</v>
      </c>
    </row>
    <row r="131" spans="1:15">
      <c r="A131" s="2" t="s">
        <v>309</v>
      </c>
      <c r="B131" s="2" t="s">
        <v>310</v>
      </c>
      <c r="C131" s="2">
        <v>9</v>
      </c>
      <c r="D131" s="2" t="s">
        <v>25</v>
      </c>
      <c r="E131" s="2" t="s">
        <v>16</v>
      </c>
      <c r="F131" s="2">
        <v>22.2</v>
      </c>
      <c r="G131" s="2">
        <v>91.5</v>
      </c>
      <c r="H131" s="2" t="s">
        <v>17</v>
      </c>
      <c r="I131" s="2">
        <v>8</v>
      </c>
      <c r="J131" s="2">
        <v>4</v>
      </c>
      <c r="K131" s="2">
        <v>3</v>
      </c>
      <c r="L131" s="2" t="s">
        <v>18</v>
      </c>
      <c r="M131" s="2" t="s">
        <v>22</v>
      </c>
      <c r="N131" s="5">
        <f t="shared" ref="N131:N194" si="4">F131/(0.01*G131)^2</f>
        <v>26.516169488488753</v>
      </c>
      <c r="O131" s="4" t="str">
        <f t="shared" ref="O131:O194" si="5">IF(N131&lt;18.5,"Underweight",IF(N131&lt;=24.9,"Normal",IF( N131&lt;=29.9,"Overweight","Obese")))</f>
        <v>Overweight</v>
      </c>
    </row>
    <row r="132" spans="1:15">
      <c r="A132" s="2" t="s">
        <v>311</v>
      </c>
      <c r="B132" s="2" t="s">
        <v>312</v>
      </c>
      <c r="C132" s="2">
        <v>8</v>
      </c>
      <c r="D132" s="2" t="s">
        <v>25</v>
      </c>
      <c r="E132" s="2" t="s">
        <v>21</v>
      </c>
      <c r="F132" s="2">
        <v>28.7</v>
      </c>
      <c r="G132" s="2">
        <v>127.7</v>
      </c>
      <c r="H132" s="2" t="s">
        <v>17</v>
      </c>
      <c r="I132" s="2">
        <v>1</v>
      </c>
      <c r="J132" s="2">
        <v>9</v>
      </c>
      <c r="K132" s="2">
        <v>10</v>
      </c>
      <c r="L132" s="2"/>
      <c r="M132" s="2"/>
      <c r="N132" s="5">
        <f t="shared" si="4"/>
        <v>17.599490779890463</v>
      </c>
      <c r="O132" s="4" t="str">
        <f t="shared" si="5"/>
        <v>Underweight</v>
      </c>
    </row>
    <row r="133" spans="1:15">
      <c r="A133" s="2" t="s">
        <v>313</v>
      </c>
      <c r="B133" s="2" t="s">
        <v>314</v>
      </c>
      <c r="C133" s="2">
        <v>3</v>
      </c>
      <c r="D133" s="2" t="s">
        <v>25</v>
      </c>
      <c r="E133" s="2" t="s">
        <v>26</v>
      </c>
      <c r="F133" s="2">
        <v>15.8</v>
      </c>
      <c r="G133" s="2">
        <v>122.8</v>
      </c>
      <c r="H133" s="2" t="s">
        <v>17</v>
      </c>
      <c r="I133" s="2">
        <v>7</v>
      </c>
      <c r="J133" s="2">
        <v>10</v>
      </c>
      <c r="K133" s="2">
        <v>4</v>
      </c>
      <c r="L133" s="2"/>
      <c r="M133" s="2"/>
      <c r="N133" s="5">
        <f t="shared" si="4"/>
        <v>10.477564748697599</v>
      </c>
      <c r="O133" s="4" t="str">
        <f t="shared" si="5"/>
        <v>Underweight</v>
      </c>
    </row>
    <row r="134" spans="1:15">
      <c r="A134" s="2" t="s">
        <v>315</v>
      </c>
      <c r="B134" s="2" t="s">
        <v>316</v>
      </c>
      <c r="C134" s="2">
        <v>9</v>
      </c>
      <c r="D134" s="2" t="s">
        <v>25</v>
      </c>
      <c r="E134" s="2" t="s">
        <v>40</v>
      </c>
      <c r="F134" s="2">
        <v>12.2</v>
      </c>
      <c r="G134" s="2">
        <v>124.5</v>
      </c>
      <c r="H134" s="2" t="s">
        <v>17</v>
      </c>
      <c r="I134" s="2">
        <v>0</v>
      </c>
      <c r="J134" s="2">
        <v>10</v>
      </c>
      <c r="K134" s="2">
        <v>8</v>
      </c>
      <c r="L134" s="2" t="s">
        <v>27</v>
      </c>
      <c r="M134" s="2" t="s">
        <v>32</v>
      </c>
      <c r="N134" s="5">
        <f t="shared" si="4"/>
        <v>7.8708407928904354</v>
      </c>
      <c r="O134" s="4" t="str">
        <f t="shared" si="5"/>
        <v>Underweight</v>
      </c>
    </row>
    <row r="135" spans="1:15">
      <c r="A135" s="2" t="s">
        <v>317</v>
      </c>
      <c r="B135" s="2" t="s">
        <v>318</v>
      </c>
      <c r="C135" s="2">
        <v>2</v>
      </c>
      <c r="D135" s="2" t="s">
        <v>15</v>
      </c>
      <c r="E135" s="2" t="s">
        <v>26</v>
      </c>
      <c r="F135" s="2">
        <v>29.3</v>
      </c>
      <c r="G135" s="2">
        <v>138.69999999999999</v>
      </c>
      <c r="H135" s="2" t="s">
        <v>17</v>
      </c>
      <c r="I135" s="2">
        <v>10</v>
      </c>
      <c r="J135" s="2">
        <v>7</v>
      </c>
      <c r="K135" s="2">
        <v>7</v>
      </c>
      <c r="L135" s="2"/>
      <c r="M135" s="2" t="s">
        <v>32</v>
      </c>
      <c r="N135" s="5">
        <f t="shared" si="4"/>
        <v>15.230518840879544</v>
      </c>
      <c r="O135" s="4" t="str">
        <f t="shared" si="5"/>
        <v>Underweight</v>
      </c>
    </row>
    <row r="136" spans="1:15">
      <c r="A136" s="2" t="s">
        <v>319</v>
      </c>
      <c r="B136" s="2" t="s">
        <v>320</v>
      </c>
      <c r="C136" s="2">
        <v>1</v>
      </c>
      <c r="D136" s="2" t="s">
        <v>15</v>
      </c>
      <c r="E136" s="2" t="s">
        <v>21</v>
      </c>
      <c r="F136" s="2">
        <v>14.6</v>
      </c>
      <c r="G136" s="2">
        <v>124.3</v>
      </c>
      <c r="H136" s="2" t="s">
        <v>43</v>
      </c>
      <c r="I136" s="2">
        <v>0</v>
      </c>
      <c r="J136" s="2">
        <v>2</v>
      </c>
      <c r="K136" s="2">
        <v>6</v>
      </c>
      <c r="L136" s="2" t="s">
        <v>27</v>
      </c>
      <c r="M136" s="2"/>
      <c r="N136" s="5">
        <f t="shared" si="4"/>
        <v>9.449538493601171</v>
      </c>
      <c r="O136" s="4" t="str">
        <f t="shared" si="5"/>
        <v>Underweight</v>
      </c>
    </row>
    <row r="137" spans="1:15">
      <c r="A137" s="2" t="s">
        <v>321</v>
      </c>
      <c r="B137" s="2" t="s">
        <v>322</v>
      </c>
      <c r="C137" s="2">
        <v>5</v>
      </c>
      <c r="D137" s="2" t="s">
        <v>15</v>
      </c>
      <c r="E137" s="2" t="s">
        <v>26</v>
      </c>
      <c r="F137" s="2">
        <v>16</v>
      </c>
      <c r="G137" s="2">
        <v>116.2</v>
      </c>
      <c r="H137" s="2" t="s">
        <v>48</v>
      </c>
      <c r="I137" s="2">
        <v>5</v>
      </c>
      <c r="J137" s="2">
        <v>4</v>
      </c>
      <c r="K137" s="2">
        <v>7</v>
      </c>
      <c r="L137" s="2"/>
      <c r="M137" s="2"/>
      <c r="N137" s="5">
        <f t="shared" si="4"/>
        <v>11.849710126466027</v>
      </c>
      <c r="O137" s="4" t="str">
        <f t="shared" si="5"/>
        <v>Underweight</v>
      </c>
    </row>
    <row r="138" spans="1:15">
      <c r="A138" s="2" t="s">
        <v>323</v>
      </c>
      <c r="B138" s="2" t="s">
        <v>324</v>
      </c>
      <c r="C138" s="2">
        <v>5</v>
      </c>
      <c r="D138" s="2" t="s">
        <v>15</v>
      </c>
      <c r="E138" s="2" t="s">
        <v>26</v>
      </c>
      <c r="F138" s="2">
        <v>16.600000000000001</v>
      </c>
      <c r="G138" s="2">
        <v>123.9</v>
      </c>
      <c r="H138" s="2" t="s">
        <v>43</v>
      </c>
      <c r="I138" s="2">
        <v>2</v>
      </c>
      <c r="J138" s="2">
        <v>0</v>
      </c>
      <c r="K138" s="2">
        <v>5</v>
      </c>
      <c r="L138" s="2" t="s">
        <v>18</v>
      </c>
      <c r="M138" s="2" t="s">
        <v>32</v>
      </c>
      <c r="N138" s="5">
        <f t="shared" si="4"/>
        <v>10.813479849471149</v>
      </c>
      <c r="O138" s="4" t="str">
        <f t="shared" si="5"/>
        <v>Underweight</v>
      </c>
    </row>
    <row r="139" spans="1:15">
      <c r="A139" s="2" t="s">
        <v>325</v>
      </c>
      <c r="B139" s="2" t="s">
        <v>326</v>
      </c>
      <c r="C139" s="2">
        <v>7</v>
      </c>
      <c r="D139" s="2" t="s">
        <v>25</v>
      </c>
      <c r="E139" s="2" t="s">
        <v>26</v>
      </c>
      <c r="F139" s="2">
        <v>18</v>
      </c>
      <c r="G139" s="2">
        <v>85.7</v>
      </c>
      <c r="H139" s="2" t="s">
        <v>48</v>
      </c>
      <c r="I139" s="2">
        <v>7</v>
      </c>
      <c r="J139" s="2">
        <v>5</v>
      </c>
      <c r="K139" s="2">
        <v>3</v>
      </c>
      <c r="L139" s="2" t="s">
        <v>27</v>
      </c>
      <c r="M139" s="2" t="s">
        <v>22</v>
      </c>
      <c r="N139" s="5">
        <f t="shared" si="4"/>
        <v>24.508168708787128</v>
      </c>
      <c r="O139" s="4" t="str">
        <f t="shared" si="5"/>
        <v>Normal</v>
      </c>
    </row>
    <row r="140" spans="1:15">
      <c r="A140" s="2" t="s">
        <v>327</v>
      </c>
      <c r="B140" s="2" t="s">
        <v>328</v>
      </c>
      <c r="C140" s="2">
        <v>6</v>
      </c>
      <c r="D140" s="2" t="s">
        <v>25</v>
      </c>
      <c r="E140" s="2" t="s">
        <v>21</v>
      </c>
      <c r="F140" s="2">
        <v>24.5</v>
      </c>
      <c r="G140" s="2">
        <v>80.7</v>
      </c>
      <c r="H140" s="2" t="s">
        <v>43</v>
      </c>
      <c r="I140" s="2">
        <v>3</v>
      </c>
      <c r="J140" s="2">
        <v>0</v>
      </c>
      <c r="K140" s="2">
        <v>10</v>
      </c>
      <c r="L140" s="2" t="s">
        <v>27</v>
      </c>
      <c r="M140" s="2"/>
      <c r="N140" s="5">
        <f t="shared" si="4"/>
        <v>37.620019378148754</v>
      </c>
      <c r="O140" s="4" t="str">
        <f t="shared" si="5"/>
        <v>Obese</v>
      </c>
    </row>
    <row r="141" spans="1:15">
      <c r="A141" s="2" t="s">
        <v>329</v>
      </c>
      <c r="B141" s="2" t="s">
        <v>330</v>
      </c>
      <c r="C141" s="2">
        <v>5</v>
      </c>
      <c r="D141" s="2" t="s">
        <v>15</v>
      </c>
      <c r="E141" s="2" t="s">
        <v>16</v>
      </c>
      <c r="F141" s="2">
        <v>17.399999999999999</v>
      </c>
      <c r="G141" s="2">
        <v>93.3</v>
      </c>
      <c r="H141" s="2" t="s">
        <v>48</v>
      </c>
      <c r="I141" s="2">
        <v>7</v>
      </c>
      <c r="J141" s="2">
        <v>2</v>
      </c>
      <c r="K141" s="2">
        <v>7</v>
      </c>
      <c r="L141" s="2"/>
      <c r="M141" s="2" t="s">
        <v>22</v>
      </c>
      <c r="N141" s="5">
        <f t="shared" si="4"/>
        <v>19.9887649355707</v>
      </c>
      <c r="O141" s="4" t="str">
        <f t="shared" si="5"/>
        <v>Normal</v>
      </c>
    </row>
    <row r="142" spans="1:15">
      <c r="A142" s="2" t="s">
        <v>331</v>
      </c>
      <c r="B142" s="2" t="s">
        <v>332</v>
      </c>
      <c r="C142" s="2">
        <v>9</v>
      </c>
      <c r="D142" s="2" t="s">
        <v>15</v>
      </c>
      <c r="E142" s="2" t="s">
        <v>40</v>
      </c>
      <c r="F142" s="2">
        <v>23.6</v>
      </c>
      <c r="G142" s="2">
        <v>115.7</v>
      </c>
      <c r="H142" s="2" t="s">
        <v>43</v>
      </c>
      <c r="I142" s="2">
        <v>8</v>
      </c>
      <c r="J142" s="2">
        <v>7</v>
      </c>
      <c r="K142" s="2">
        <v>8</v>
      </c>
      <c r="L142" s="2"/>
      <c r="M142" s="2" t="s">
        <v>22</v>
      </c>
      <c r="N142" s="5">
        <f t="shared" si="4"/>
        <v>17.629714734781114</v>
      </c>
      <c r="O142" s="4" t="str">
        <f t="shared" si="5"/>
        <v>Underweight</v>
      </c>
    </row>
    <row r="143" spans="1:15">
      <c r="A143" s="2" t="s">
        <v>333</v>
      </c>
      <c r="B143" s="2" t="s">
        <v>334</v>
      </c>
      <c r="C143" s="2">
        <v>9</v>
      </c>
      <c r="D143" s="2" t="s">
        <v>15</v>
      </c>
      <c r="E143" s="2" t="s">
        <v>21</v>
      </c>
      <c r="F143" s="2">
        <v>20.7</v>
      </c>
      <c r="G143" s="2">
        <v>89.9</v>
      </c>
      <c r="H143" s="2" t="s">
        <v>43</v>
      </c>
      <c r="I143" s="2">
        <v>7</v>
      </c>
      <c r="J143" s="2">
        <v>1</v>
      </c>
      <c r="K143" s="2">
        <v>10</v>
      </c>
      <c r="L143" s="2" t="s">
        <v>27</v>
      </c>
      <c r="M143" s="2"/>
      <c r="N143" s="5">
        <f t="shared" si="4"/>
        <v>25.612440469635644</v>
      </c>
      <c r="O143" s="4" t="str">
        <f t="shared" si="5"/>
        <v>Overweight</v>
      </c>
    </row>
    <row r="144" spans="1:15">
      <c r="A144" s="2" t="s">
        <v>335</v>
      </c>
      <c r="B144" s="2" t="s">
        <v>336</v>
      </c>
      <c r="C144" s="2">
        <v>8</v>
      </c>
      <c r="D144" s="2" t="s">
        <v>15</v>
      </c>
      <c r="E144" s="2" t="s">
        <v>21</v>
      </c>
      <c r="F144" s="2">
        <v>18.3</v>
      </c>
      <c r="G144" s="2">
        <v>113.8</v>
      </c>
      <c r="H144" s="2" t="s">
        <v>17</v>
      </c>
      <c r="I144" s="2">
        <v>10</v>
      </c>
      <c r="J144" s="2">
        <v>4</v>
      </c>
      <c r="K144" s="2">
        <v>0</v>
      </c>
      <c r="L144" s="2" t="s">
        <v>18</v>
      </c>
      <c r="M144" s="2" t="s">
        <v>22</v>
      </c>
      <c r="N144" s="5">
        <f t="shared" si="4"/>
        <v>14.130794011632039</v>
      </c>
      <c r="O144" s="4" t="str">
        <f t="shared" si="5"/>
        <v>Underweight</v>
      </c>
    </row>
    <row r="145" spans="1:15">
      <c r="A145" s="2" t="s">
        <v>337</v>
      </c>
      <c r="B145" s="2" t="s">
        <v>338</v>
      </c>
      <c r="C145" s="2">
        <v>1</v>
      </c>
      <c r="D145" s="2" t="s">
        <v>25</v>
      </c>
      <c r="E145" s="2" t="s">
        <v>16</v>
      </c>
      <c r="F145" s="2">
        <v>24</v>
      </c>
      <c r="G145" s="2">
        <v>112.5</v>
      </c>
      <c r="H145" s="2" t="s">
        <v>17</v>
      </c>
      <c r="I145" s="2">
        <v>1</v>
      </c>
      <c r="J145" s="2">
        <v>7</v>
      </c>
      <c r="K145" s="2">
        <v>0</v>
      </c>
      <c r="L145" s="2" t="s">
        <v>18</v>
      </c>
      <c r="M145" s="2"/>
      <c r="N145" s="5">
        <f t="shared" si="4"/>
        <v>18.962962962962962</v>
      </c>
      <c r="O145" s="4" t="str">
        <f t="shared" si="5"/>
        <v>Normal</v>
      </c>
    </row>
    <row r="146" spans="1:15">
      <c r="A146" s="2" t="s">
        <v>339</v>
      </c>
      <c r="B146" s="2" t="s">
        <v>340</v>
      </c>
      <c r="C146" s="2">
        <v>7</v>
      </c>
      <c r="D146" s="2" t="s">
        <v>25</v>
      </c>
      <c r="E146" s="2" t="s">
        <v>37</v>
      </c>
      <c r="F146" s="2">
        <v>19</v>
      </c>
      <c r="G146" s="2">
        <v>135</v>
      </c>
      <c r="H146" s="2" t="s">
        <v>17</v>
      </c>
      <c r="I146" s="2">
        <v>1</v>
      </c>
      <c r="J146" s="2">
        <v>10</v>
      </c>
      <c r="K146" s="2">
        <v>10</v>
      </c>
      <c r="L146" s="2"/>
      <c r="M146" s="2" t="s">
        <v>32</v>
      </c>
      <c r="N146" s="5">
        <f t="shared" si="4"/>
        <v>10.425240054869683</v>
      </c>
      <c r="O146" s="4" t="str">
        <f t="shared" si="5"/>
        <v>Underweight</v>
      </c>
    </row>
    <row r="147" spans="1:15">
      <c r="A147" s="2" t="s">
        <v>341</v>
      </c>
      <c r="B147" s="2" t="s">
        <v>342</v>
      </c>
      <c r="C147" s="2">
        <v>9</v>
      </c>
      <c r="D147" s="2" t="s">
        <v>25</v>
      </c>
      <c r="E147" s="2" t="s">
        <v>21</v>
      </c>
      <c r="F147" s="2">
        <v>12.5</v>
      </c>
      <c r="G147" s="2">
        <v>138.69999999999999</v>
      </c>
      <c r="H147" s="2" t="s">
        <v>43</v>
      </c>
      <c r="I147" s="2">
        <v>0</v>
      </c>
      <c r="J147" s="2">
        <v>4</v>
      </c>
      <c r="K147" s="2">
        <v>7</v>
      </c>
      <c r="L147" s="2"/>
      <c r="M147" s="2"/>
      <c r="N147" s="5">
        <f t="shared" si="4"/>
        <v>6.4976616215356415</v>
      </c>
      <c r="O147" s="4" t="str">
        <f t="shared" si="5"/>
        <v>Underweight</v>
      </c>
    </row>
    <row r="148" spans="1:15">
      <c r="A148" s="2" t="s">
        <v>343</v>
      </c>
      <c r="B148" s="2" t="s">
        <v>344</v>
      </c>
      <c r="C148" s="2">
        <v>6</v>
      </c>
      <c r="D148" s="2" t="s">
        <v>15</v>
      </c>
      <c r="E148" s="2" t="s">
        <v>16</v>
      </c>
      <c r="F148" s="2">
        <v>13.8</v>
      </c>
      <c r="G148" s="2">
        <v>132.5</v>
      </c>
      <c r="H148" s="2" t="s">
        <v>43</v>
      </c>
      <c r="I148" s="2">
        <v>0</v>
      </c>
      <c r="J148" s="2">
        <v>10</v>
      </c>
      <c r="K148" s="2">
        <v>6</v>
      </c>
      <c r="L148" s="2"/>
      <c r="M148" s="2"/>
      <c r="N148" s="5">
        <f t="shared" si="4"/>
        <v>7.8604485582057677</v>
      </c>
      <c r="O148" s="4" t="str">
        <f t="shared" si="5"/>
        <v>Underweight</v>
      </c>
    </row>
    <row r="149" spans="1:15">
      <c r="A149" s="2" t="s">
        <v>345</v>
      </c>
      <c r="B149" s="2" t="s">
        <v>346</v>
      </c>
      <c r="C149" s="2">
        <v>8</v>
      </c>
      <c r="D149" s="2" t="s">
        <v>15</v>
      </c>
      <c r="E149" s="2" t="s">
        <v>40</v>
      </c>
      <c r="F149" s="2">
        <v>24.8</v>
      </c>
      <c r="G149" s="2">
        <v>104.1</v>
      </c>
      <c r="H149" s="2" t="s">
        <v>17</v>
      </c>
      <c r="I149" s="2">
        <v>3</v>
      </c>
      <c r="J149" s="2">
        <v>0</v>
      </c>
      <c r="K149" s="2">
        <v>2</v>
      </c>
      <c r="L149" s="2"/>
      <c r="M149" s="2" t="s">
        <v>22</v>
      </c>
      <c r="N149" s="5">
        <f t="shared" si="4"/>
        <v>22.884963379444692</v>
      </c>
      <c r="O149" s="4" t="str">
        <f t="shared" si="5"/>
        <v>Normal</v>
      </c>
    </row>
    <row r="150" spans="1:15">
      <c r="A150" s="2" t="s">
        <v>347</v>
      </c>
      <c r="B150" s="2" t="s">
        <v>348</v>
      </c>
      <c r="C150" s="2">
        <v>10</v>
      </c>
      <c r="D150" s="2" t="s">
        <v>25</v>
      </c>
      <c r="E150" s="2" t="s">
        <v>40</v>
      </c>
      <c r="F150" s="2">
        <v>16</v>
      </c>
      <c r="G150" s="2">
        <v>88.6</v>
      </c>
      <c r="H150" s="2" t="s">
        <v>43</v>
      </c>
      <c r="I150" s="2">
        <v>3</v>
      </c>
      <c r="J150" s="2">
        <v>6</v>
      </c>
      <c r="K150" s="2">
        <v>4</v>
      </c>
      <c r="L150" s="2" t="s">
        <v>18</v>
      </c>
      <c r="M150" s="2"/>
      <c r="N150" s="5">
        <f t="shared" si="4"/>
        <v>20.382269463793445</v>
      </c>
      <c r="O150" s="4" t="str">
        <f t="shared" si="5"/>
        <v>Normal</v>
      </c>
    </row>
    <row r="151" spans="1:15">
      <c r="A151" s="2" t="s">
        <v>349</v>
      </c>
      <c r="B151" s="2" t="s">
        <v>350</v>
      </c>
      <c r="C151" s="2">
        <v>3</v>
      </c>
      <c r="D151" s="2" t="s">
        <v>25</v>
      </c>
      <c r="E151" s="2" t="s">
        <v>21</v>
      </c>
      <c r="F151" s="2">
        <v>19.899999999999999</v>
      </c>
      <c r="G151" s="2">
        <v>138.30000000000001</v>
      </c>
      <c r="H151" s="2" t="s">
        <v>48</v>
      </c>
      <c r="I151" s="2">
        <v>10</v>
      </c>
      <c r="J151" s="2">
        <v>6</v>
      </c>
      <c r="K151" s="2">
        <v>8</v>
      </c>
      <c r="L151" s="2" t="s">
        <v>18</v>
      </c>
      <c r="M151" s="2"/>
      <c r="N151" s="5">
        <f t="shared" si="4"/>
        <v>10.404200578348071</v>
      </c>
      <c r="O151" s="4" t="str">
        <f t="shared" si="5"/>
        <v>Underweight</v>
      </c>
    </row>
    <row r="152" spans="1:15">
      <c r="A152" s="2" t="s">
        <v>351</v>
      </c>
      <c r="B152" s="2" t="s">
        <v>352</v>
      </c>
      <c r="C152" s="2">
        <v>9</v>
      </c>
      <c r="D152" s="2" t="s">
        <v>25</v>
      </c>
      <c r="E152" s="2" t="s">
        <v>40</v>
      </c>
      <c r="F152" s="2">
        <v>27</v>
      </c>
      <c r="G152" s="2">
        <v>98</v>
      </c>
      <c r="H152" s="2" t="s">
        <v>43</v>
      </c>
      <c r="I152" s="2">
        <v>7</v>
      </c>
      <c r="J152" s="2">
        <v>0</v>
      </c>
      <c r="K152" s="2">
        <v>8</v>
      </c>
      <c r="L152" s="2" t="s">
        <v>18</v>
      </c>
      <c r="M152" s="2"/>
      <c r="N152" s="5">
        <f t="shared" si="4"/>
        <v>28.113286130778846</v>
      </c>
      <c r="O152" s="4" t="str">
        <f t="shared" si="5"/>
        <v>Overweight</v>
      </c>
    </row>
    <row r="153" spans="1:15">
      <c r="A153" s="2" t="s">
        <v>353</v>
      </c>
      <c r="B153" s="2" t="s">
        <v>354</v>
      </c>
      <c r="C153" s="2">
        <v>4</v>
      </c>
      <c r="D153" s="2" t="s">
        <v>25</v>
      </c>
      <c r="E153" s="2" t="s">
        <v>26</v>
      </c>
      <c r="F153" s="2">
        <v>28.4</v>
      </c>
      <c r="G153" s="2">
        <v>130.80000000000001</v>
      </c>
      <c r="H153" s="2" t="s">
        <v>17</v>
      </c>
      <c r="I153" s="2">
        <v>3</v>
      </c>
      <c r="J153" s="2">
        <v>0</v>
      </c>
      <c r="K153" s="2">
        <v>4</v>
      </c>
      <c r="L153" s="2" t="s">
        <v>18</v>
      </c>
      <c r="M153" s="2"/>
      <c r="N153" s="5">
        <f t="shared" si="4"/>
        <v>16.5997998672016</v>
      </c>
      <c r="O153" s="4" t="str">
        <f t="shared" si="5"/>
        <v>Underweight</v>
      </c>
    </row>
    <row r="154" spans="1:15">
      <c r="A154" s="2" t="s">
        <v>355</v>
      </c>
      <c r="B154" s="2" t="s">
        <v>356</v>
      </c>
      <c r="C154" s="2">
        <v>9</v>
      </c>
      <c r="D154" s="2" t="s">
        <v>15</v>
      </c>
      <c r="E154" s="2" t="s">
        <v>37</v>
      </c>
      <c r="F154" s="2">
        <v>14.2</v>
      </c>
      <c r="G154" s="2">
        <v>134.4</v>
      </c>
      <c r="H154" s="2" t="s">
        <v>17</v>
      </c>
      <c r="I154" s="2">
        <v>0</v>
      </c>
      <c r="J154" s="2">
        <v>3</v>
      </c>
      <c r="K154" s="2">
        <v>3</v>
      </c>
      <c r="L154" s="2"/>
      <c r="M154" s="2"/>
      <c r="N154" s="5">
        <f t="shared" si="4"/>
        <v>7.8612174036281166</v>
      </c>
      <c r="O154" s="4" t="str">
        <f t="shared" si="5"/>
        <v>Underweight</v>
      </c>
    </row>
    <row r="155" spans="1:15">
      <c r="A155" s="2" t="s">
        <v>357</v>
      </c>
      <c r="B155" s="2" t="s">
        <v>358</v>
      </c>
      <c r="C155" s="2">
        <v>10</v>
      </c>
      <c r="D155" s="2" t="s">
        <v>15</v>
      </c>
      <c r="E155" s="2" t="s">
        <v>37</v>
      </c>
      <c r="F155" s="2">
        <v>28.3</v>
      </c>
      <c r="G155" s="2">
        <v>113.1</v>
      </c>
      <c r="H155" s="2" t="s">
        <v>43</v>
      </c>
      <c r="I155" s="2">
        <v>6</v>
      </c>
      <c r="J155" s="2">
        <v>7</v>
      </c>
      <c r="K155" s="2">
        <v>8</v>
      </c>
      <c r="L155" s="2"/>
      <c r="M155" s="2" t="s">
        <v>22</v>
      </c>
      <c r="N155" s="5">
        <f t="shared" si="4"/>
        <v>22.123876509680954</v>
      </c>
      <c r="O155" s="4" t="str">
        <f t="shared" si="5"/>
        <v>Normal</v>
      </c>
    </row>
    <row r="156" spans="1:15">
      <c r="A156" s="2" t="s">
        <v>361</v>
      </c>
      <c r="B156" s="2" t="s">
        <v>362</v>
      </c>
      <c r="C156" s="2">
        <v>10</v>
      </c>
      <c r="D156" s="2" t="s">
        <v>25</v>
      </c>
      <c r="E156" s="2" t="s">
        <v>16</v>
      </c>
      <c r="F156" s="2">
        <v>13</v>
      </c>
      <c r="G156" s="2">
        <v>99.8</v>
      </c>
      <c r="H156" s="2" t="s">
        <v>17</v>
      </c>
      <c r="I156" s="2">
        <v>3</v>
      </c>
      <c r="J156" s="2">
        <v>7</v>
      </c>
      <c r="K156" s="2">
        <v>8</v>
      </c>
      <c r="L156" s="2"/>
      <c r="M156" s="2" t="s">
        <v>22</v>
      </c>
      <c r="N156" s="5">
        <f t="shared" si="4"/>
        <v>13.052156417042502</v>
      </c>
      <c r="O156" s="4" t="str">
        <f t="shared" si="5"/>
        <v>Underweight</v>
      </c>
    </row>
    <row r="157" spans="1:15">
      <c r="A157" s="2" t="s">
        <v>363</v>
      </c>
      <c r="B157" s="2" t="s">
        <v>364</v>
      </c>
      <c r="C157" s="2">
        <v>8</v>
      </c>
      <c r="D157" s="2" t="s">
        <v>25</v>
      </c>
      <c r="E157" s="2" t="s">
        <v>40</v>
      </c>
      <c r="F157" s="2">
        <v>24.7</v>
      </c>
      <c r="G157" s="2">
        <v>101.1</v>
      </c>
      <c r="H157" s="2" t="s">
        <v>17</v>
      </c>
      <c r="I157" s="2">
        <v>8</v>
      </c>
      <c r="J157" s="2">
        <v>7</v>
      </c>
      <c r="K157" s="2">
        <v>2</v>
      </c>
      <c r="L157" s="2"/>
      <c r="M157" s="2"/>
      <c r="N157" s="5">
        <f t="shared" si="4"/>
        <v>24.165436381798244</v>
      </c>
      <c r="O157" s="4" t="str">
        <f t="shared" si="5"/>
        <v>Normal</v>
      </c>
    </row>
    <row r="158" spans="1:15">
      <c r="A158" s="2" t="s">
        <v>365</v>
      </c>
      <c r="B158" s="2" t="s">
        <v>366</v>
      </c>
      <c r="C158" s="2">
        <v>1</v>
      </c>
      <c r="D158" s="2" t="s">
        <v>15</v>
      </c>
      <c r="E158" s="2" t="s">
        <v>37</v>
      </c>
      <c r="F158" s="2">
        <v>12.7</v>
      </c>
      <c r="G158" s="2">
        <v>117.8</v>
      </c>
      <c r="H158" s="2" t="s">
        <v>17</v>
      </c>
      <c r="I158" s="2">
        <v>2</v>
      </c>
      <c r="J158" s="2">
        <v>0</v>
      </c>
      <c r="K158" s="2">
        <v>3</v>
      </c>
      <c r="L158" s="2"/>
      <c r="M158" s="2"/>
      <c r="N158" s="5">
        <f t="shared" si="4"/>
        <v>9.1519394905468392</v>
      </c>
      <c r="O158" s="4" t="str">
        <f t="shared" si="5"/>
        <v>Underweight</v>
      </c>
    </row>
    <row r="159" spans="1:15">
      <c r="A159" s="2" t="s">
        <v>369</v>
      </c>
      <c r="B159" s="2" t="s">
        <v>370</v>
      </c>
      <c r="C159" s="2">
        <v>3</v>
      </c>
      <c r="D159" s="2" t="s">
        <v>15</v>
      </c>
      <c r="E159" s="2" t="s">
        <v>26</v>
      </c>
      <c r="F159" s="2">
        <v>20.5</v>
      </c>
      <c r="G159" s="2">
        <v>94.5</v>
      </c>
      <c r="H159" s="2" t="s">
        <v>43</v>
      </c>
      <c r="I159" s="2">
        <v>4</v>
      </c>
      <c r="J159" s="2">
        <v>5</v>
      </c>
      <c r="K159" s="2">
        <v>4</v>
      </c>
      <c r="L159" s="2" t="s">
        <v>18</v>
      </c>
      <c r="M159" s="2"/>
      <c r="N159" s="5">
        <f t="shared" si="4"/>
        <v>22.955684331345704</v>
      </c>
      <c r="O159" s="4" t="str">
        <f t="shared" si="5"/>
        <v>Normal</v>
      </c>
    </row>
    <row r="160" spans="1:15">
      <c r="A160" s="2" t="s">
        <v>373</v>
      </c>
      <c r="B160" s="2" t="s">
        <v>374</v>
      </c>
      <c r="C160" s="2">
        <v>8</v>
      </c>
      <c r="D160" s="2" t="s">
        <v>25</v>
      </c>
      <c r="E160" s="2" t="s">
        <v>16</v>
      </c>
      <c r="F160" s="2">
        <v>21.3</v>
      </c>
      <c r="G160" s="2">
        <v>131.5</v>
      </c>
      <c r="H160" s="2" t="s">
        <v>17</v>
      </c>
      <c r="I160" s="2">
        <v>8</v>
      </c>
      <c r="J160" s="2">
        <v>0</v>
      </c>
      <c r="K160" s="2">
        <v>3</v>
      </c>
      <c r="L160" s="2" t="s">
        <v>27</v>
      </c>
      <c r="M160" s="2"/>
      <c r="N160" s="5">
        <f t="shared" si="4"/>
        <v>12.317656753748068</v>
      </c>
      <c r="O160" s="4" t="str">
        <f t="shared" si="5"/>
        <v>Underweight</v>
      </c>
    </row>
    <row r="161" spans="1:15">
      <c r="A161" s="2" t="s">
        <v>375</v>
      </c>
      <c r="B161" s="2" t="s">
        <v>376</v>
      </c>
      <c r="C161" s="2">
        <v>5</v>
      </c>
      <c r="D161" s="2" t="s">
        <v>15</v>
      </c>
      <c r="E161" s="2" t="s">
        <v>40</v>
      </c>
      <c r="F161" s="2">
        <v>28.6</v>
      </c>
      <c r="G161" s="2">
        <v>98.9</v>
      </c>
      <c r="H161" s="2" t="s">
        <v>48</v>
      </c>
      <c r="I161" s="2">
        <v>9</v>
      </c>
      <c r="J161" s="2">
        <v>2</v>
      </c>
      <c r="K161" s="2">
        <v>6</v>
      </c>
      <c r="L161" s="2" t="s">
        <v>27</v>
      </c>
      <c r="M161" s="2" t="s">
        <v>22</v>
      </c>
      <c r="N161" s="5">
        <f t="shared" si="4"/>
        <v>29.239736188058526</v>
      </c>
      <c r="O161" s="4" t="str">
        <f t="shared" si="5"/>
        <v>Overweight</v>
      </c>
    </row>
    <row r="162" spans="1:15">
      <c r="A162" s="2" t="s">
        <v>377</v>
      </c>
      <c r="B162" s="2" t="s">
        <v>378</v>
      </c>
      <c r="C162" s="2">
        <v>7</v>
      </c>
      <c r="D162" s="2" t="s">
        <v>25</v>
      </c>
      <c r="E162" s="2" t="s">
        <v>37</v>
      </c>
      <c r="F162" s="2">
        <v>25.1</v>
      </c>
      <c r="G162" s="2">
        <v>88.4</v>
      </c>
      <c r="H162" s="2" t="s">
        <v>48</v>
      </c>
      <c r="I162" s="2">
        <v>1</v>
      </c>
      <c r="J162" s="2">
        <v>8</v>
      </c>
      <c r="K162" s="2">
        <v>5</v>
      </c>
      <c r="L162" s="2" t="s">
        <v>27</v>
      </c>
      <c r="M162" s="2"/>
      <c r="N162" s="5">
        <f t="shared" si="4"/>
        <v>32.119530722139174</v>
      </c>
      <c r="O162" s="4" t="str">
        <f t="shared" si="5"/>
        <v>Obese</v>
      </c>
    </row>
    <row r="163" spans="1:15">
      <c r="A163" s="2" t="s">
        <v>379</v>
      </c>
      <c r="B163" s="2" t="s">
        <v>380</v>
      </c>
      <c r="C163" s="2">
        <v>10</v>
      </c>
      <c r="D163" s="2" t="s">
        <v>25</v>
      </c>
      <c r="E163" s="2" t="s">
        <v>16</v>
      </c>
      <c r="F163" s="2">
        <v>10.6</v>
      </c>
      <c r="G163" s="2">
        <v>96.4</v>
      </c>
      <c r="H163" s="2" t="s">
        <v>48</v>
      </c>
      <c r="I163" s="2">
        <v>7</v>
      </c>
      <c r="J163" s="2">
        <v>3</v>
      </c>
      <c r="K163" s="2">
        <v>5</v>
      </c>
      <c r="L163" s="2"/>
      <c r="M163" s="2"/>
      <c r="N163" s="5">
        <f t="shared" si="4"/>
        <v>11.406484048139665</v>
      </c>
      <c r="O163" s="4" t="str">
        <f t="shared" si="5"/>
        <v>Underweight</v>
      </c>
    </row>
    <row r="164" spans="1:15">
      <c r="A164" s="2" t="s">
        <v>383</v>
      </c>
      <c r="B164" s="2" t="s">
        <v>384</v>
      </c>
      <c r="C164" s="2">
        <v>6</v>
      </c>
      <c r="D164" s="2" t="s">
        <v>25</v>
      </c>
      <c r="E164" s="2" t="s">
        <v>26</v>
      </c>
      <c r="F164" s="2">
        <v>12.7</v>
      </c>
      <c r="G164" s="2">
        <v>91.2</v>
      </c>
      <c r="H164" s="2" t="s">
        <v>17</v>
      </c>
      <c r="I164" s="2">
        <v>8</v>
      </c>
      <c r="J164" s="2">
        <v>8</v>
      </c>
      <c r="K164" s="2">
        <v>6</v>
      </c>
      <c r="L164" s="2" t="s">
        <v>27</v>
      </c>
      <c r="M164" s="2"/>
      <c r="N164" s="5">
        <f t="shared" si="4"/>
        <v>15.269121268082486</v>
      </c>
      <c r="O164" s="4" t="str">
        <f t="shared" si="5"/>
        <v>Underweight</v>
      </c>
    </row>
    <row r="165" spans="1:15">
      <c r="A165" s="2" t="s">
        <v>385</v>
      </c>
      <c r="B165" s="2" t="s">
        <v>386</v>
      </c>
      <c r="C165" s="2">
        <v>6</v>
      </c>
      <c r="D165" s="2" t="s">
        <v>25</v>
      </c>
      <c r="E165" s="2" t="s">
        <v>26</v>
      </c>
      <c r="F165" s="2">
        <v>15.8</v>
      </c>
      <c r="G165" s="2">
        <v>103.3</v>
      </c>
      <c r="H165" s="2" t="s">
        <v>17</v>
      </c>
      <c r="I165" s="2">
        <v>8</v>
      </c>
      <c r="J165" s="2">
        <v>3</v>
      </c>
      <c r="K165" s="2">
        <v>9</v>
      </c>
      <c r="L165" s="2"/>
      <c r="M165" s="2" t="s">
        <v>32</v>
      </c>
      <c r="N165" s="5">
        <f t="shared" si="4"/>
        <v>14.806637496966049</v>
      </c>
      <c r="O165" s="4" t="str">
        <f t="shared" si="5"/>
        <v>Underweight</v>
      </c>
    </row>
    <row r="166" spans="1:15">
      <c r="A166" s="2" t="s">
        <v>387</v>
      </c>
      <c r="B166" s="2" t="s">
        <v>388</v>
      </c>
      <c r="C166" s="2">
        <v>5</v>
      </c>
      <c r="D166" s="2" t="s">
        <v>25</v>
      </c>
      <c r="E166" s="2" t="s">
        <v>40</v>
      </c>
      <c r="F166" s="2">
        <v>11.3</v>
      </c>
      <c r="G166" s="2">
        <v>106.1</v>
      </c>
      <c r="H166" s="2" t="s">
        <v>17</v>
      </c>
      <c r="I166" s="2">
        <v>7</v>
      </c>
      <c r="J166" s="2">
        <v>1</v>
      </c>
      <c r="K166" s="2">
        <v>5</v>
      </c>
      <c r="L166" s="2" t="s">
        <v>18</v>
      </c>
      <c r="M166" s="2" t="s">
        <v>32</v>
      </c>
      <c r="N166" s="5">
        <f t="shared" si="4"/>
        <v>10.038011194603282</v>
      </c>
      <c r="O166" s="4" t="str">
        <f t="shared" si="5"/>
        <v>Underweight</v>
      </c>
    </row>
    <row r="167" spans="1:15">
      <c r="A167" s="2" t="s">
        <v>389</v>
      </c>
      <c r="B167" s="2" t="s">
        <v>390</v>
      </c>
      <c r="C167" s="2">
        <v>8</v>
      </c>
      <c r="D167" s="2" t="s">
        <v>15</v>
      </c>
      <c r="E167" s="2" t="s">
        <v>40</v>
      </c>
      <c r="F167" s="2">
        <v>16.100000000000001</v>
      </c>
      <c r="G167" s="2">
        <v>136.9</v>
      </c>
      <c r="H167" s="2" t="s">
        <v>17</v>
      </c>
      <c r="I167" s="2">
        <v>9</v>
      </c>
      <c r="J167" s="2">
        <v>6</v>
      </c>
      <c r="K167" s="2">
        <v>5</v>
      </c>
      <c r="L167" s="2" t="s">
        <v>18</v>
      </c>
      <c r="M167" s="2" t="s">
        <v>22</v>
      </c>
      <c r="N167" s="5">
        <f t="shared" si="4"/>
        <v>8.5905106338249499</v>
      </c>
      <c r="O167" s="4" t="str">
        <f t="shared" si="5"/>
        <v>Underweight</v>
      </c>
    </row>
    <row r="168" spans="1:15">
      <c r="A168" s="2" t="s">
        <v>391</v>
      </c>
      <c r="B168" s="2" t="s">
        <v>392</v>
      </c>
      <c r="C168" s="2">
        <v>10</v>
      </c>
      <c r="D168" s="2" t="s">
        <v>15</v>
      </c>
      <c r="E168" s="2" t="s">
        <v>16</v>
      </c>
      <c r="F168" s="2">
        <v>16.399999999999999</v>
      </c>
      <c r="G168" s="2">
        <v>136.80000000000001</v>
      </c>
      <c r="H168" s="2" t="s">
        <v>17</v>
      </c>
      <c r="I168" s="2">
        <v>5</v>
      </c>
      <c r="J168" s="2">
        <v>2</v>
      </c>
      <c r="K168" s="2">
        <v>6</v>
      </c>
      <c r="L168" s="2" t="s">
        <v>18</v>
      </c>
      <c r="M168" s="2" t="s">
        <v>22</v>
      </c>
      <c r="N168" s="5">
        <f t="shared" si="4"/>
        <v>8.7633801853561764</v>
      </c>
      <c r="O168" s="4" t="str">
        <f t="shared" si="5"/>
        <v>Underweight</v>
      </c>
    </row>
    <row r="169" spans="1:15">
      <c r="A169" s="2" t="s">
        <v>393</v>
      </c>
      <c r="B169" s="2" t="s">
        <v>394</v>
      </c>
      <c r="C169" s="2">
        <v>4</v>
      </c>
      <c r="D169" s="2" t="s">
        <v>25</v>
      </c>
      <c r="E169" s="2" t="s">
        <v>37</v>
      </c>
      <c r="F169" s="2">
        <v>15.6</v>
      </c>
      <c r="G169" s="2">
        <v>127.2</v>
      </c>
      <c r="H169" s="2" t="s">
        <v>17</v>
      </c>
      <c r="I169" s="2">
        <v>9</v>
      </c>
      <c r="J169" s="2">
        <v>3</v>
      </c>
      <c r="K169" s="2">
        <v>9</v>
      </c>
      <c r="L169" s="2"/>
      <c r="M169" s="2" t="s">
        <v>32</v>
      </c>
      <c r="N169" s="5">
        <f t="shared" si="4"/>
        <v>9.6416281001542661</v>
      </c>
      <c r="O169" s="4" t="str">
        <f t="shared" si="5"/>
        <v>Underweight</v>
      </c>
    </row>
    <row r="170" spans="1:15">
      <c r="A170" s="2" t="s">
        <v>395</v>
      </c>
      <c r="B170" s="2" t="s">
        <v>396</v>
      </c>
      <c r="C170" s="2">
        <v>8</v>
      </c>
      <c r="D170" s="2" t="s">
        <v>15</v>
      </c>
      <c r="E170" s="2" t="s">
        <v>37</v>
      </c>
      <c r="F170" s="2">
        <v>26</v>
      </c>
      <c r="G170" s="2">
        <v>129.9</v>
      </c>
      <c r="H170" s="2" t="s">
        <v>17</v>
      </c>
      <c r="I170" s="2">
        <v>6</v>
      </c>
      <c r="J170" s="2">
        <v>10</v>
      </c>
      <c r="K170" s="2">
        <v>7</v>
      </c>
      <c r="L170" s="2" t="s">
        <v>27</v>
      </c>
      <c r="M170" s="2" t="s">
        <v>22</v>
      </c>
      <c r="N170" s="5">
        <f t="shared" si="4"/>
        <v>15.408311361673956</v>
      </c>
      <c r="O170" s="4" t="str">
        <f t="shared" si="5"/>
        <v>Underweight</v>
      </c>
    </row>
    <row r="171" spans="1:15">
      <c r="A171" s="2" t="s">
        <v>397</v>
      </c>
      <c r="B171" s="2" t="s">
        <v>398</v>
      </c>
      <c r="C171" s="2">
        <v>7</v>
      </c>
      <c r="D171" s="2" t="s">
        <v>15</v>
      </c>
      <c r="E171" s="2" t="s">
        <v>37</v>
      </c>
      <c r="F171" s="2">
        <v>29.8</v>
      </c>
      <c r="G171" s="2">
        <v>108.8</v>
      </c>
      <c r="H171" s="2" t="s">
        <v>17</v>
      </c>
      <c r="I171" s="2">
        <v>8</v>
      </c>
      <c r="J171" s="2">
        <v>6</v>
      </c>
      <c r="K171" s="2">
        <v>8</v>
      </c>
      <c r="L171" s="2" t="s">
        <v>27</v>
      </c>
      <c r="M171" s="2" t="s">
        <v>22</v>
      </c>
      <c r="N171" s="5">
        <f t="shared" si="4"/>
        <v>25.174362024221452</v>
      </c>
      <c r="O171" s="4" t="str">
        <f t="shared" si="5"/>
        <v>Overweight</v>
      </c>
    </row>
    <row r="172" spans="1:15">
      <c r="A172" s="2" t="s">
        <v>399</v>
      </c>
      <c r="B172" s="2" t="s">
        <v>400</v>
      </c>
      <c r="C172" s="2">
        <v>2</v>
      </c>
      <c r="D172" s="2" t="s">
        <v>15</v>
      </c>
      <c r="E172" s="2" t="s">
        <v>40</v>
      </c>
      <c r="F172" s="2">
        <v>23.2</v>
      </c>
      <c r="G172" s="2">
        <v>101.3</v>
      </c>
      <c r="H172" s="2" t="s">
        <v>43</v>
      </c>
      <c r="I172" s="2">
        <v>0</v>
      </c>
      <c r="J172" s="2">
        <v>9</v>
      </c>
      <c r="K172" s="2">
        <v>10</v>
      </c>
      <c r="L172" s="2"/>
      <c r="M172" s="2"/>
      <c r="N172" s="5">
        <f t="shared" si="4"/>
        <v>22.608361780564412</v>
      </c>
      <c r="O172" s="4" t="str">
        <f t="shared" si="5"/>
        <v>Normal</v>
      </c>
    </row>
    <row r="173" spans="1:15">
      <c r="A173" s="2" t="s">
        <v>401</v>
      </c>
      <c r="B173" s="2" t="s">
        <v>402</v>
      </c>
      <c r="C173" s="2">
        <v>2</v>
      </c>
      <c r="D173" s="2" t="s">
        <v>15</v>
      </c>
      <c r="E173" s="2" t="s">
        <v>26</v>
      </c>
      <c r="F173" s="2">
        <v>15.2</v>
      </c>
      <c r="G173" s="2">
        <v>110.6</v>
      </c>
      <c r="H173" s="2" t="s">
        <v>17</v>
      </c>
      <c r="I173" s="2">
        <v>9</v>
      </c>
      <c r="J173" s="2">
        <v>9</v>
      </c>
      <c r="K173" s="2">
        <v>3</v>
      </c>
      <c r="L173" s="2" t="s">
        <v>18</v>
      </c>
      <c r="M173" s="2" t="s">
        <v>22</v>
      </c>
      <c r="N173" s="5">
        <f t="shared" si="4"/>
        <v>12.426056787079519</v>
      </c>
      <c r="O173" s="4" t="str">
        <f t="shared" si="5"/>
        <v>Underweight</v>
      </c>
    </row>
    <row r="174" spans="1:15">
      <c r="A174" s="2" t="s">
        <v>403</v>
      </c>
      <c r="B174" s="2" t="s">
        <v>404</v>
      </c>
      <c r="C174" s="2">
        <v>9</v>
      </c>
      <c r="D174" s="2" t="s">
        <v>15</v>
      </c>
      <c r="E174" s="2" t="s">
        <v>16</v>
      </c>
      <c r="F174" s="2">
        <v>30</v>
      </c>
      <c r="G174" s="2">
        <v>109</v>
      </c>
      <c r="H174" s="2" t="s">
        <v>17</v>
      </c>
      <c r="I174" s="2">
        <v>1</v>
      </c>
      <c r="J174" s="2">
        <v>1</v>
      </c>
      <c r="K174" s="2">
        <v>2</v>
      </c>
      <c r="L174" s="2" t="s">
        <v>18</v>
      </c>
      <c r="M174" s="2" t="s">
        <v>22</v>
      </c>
      <c r="N174" s="5">
        <f t="shared" si="4"/>
        <v>25.250399797996799</v>
      </c>
      <c r="O174" s="4" t="str">
        <f t="shared" si="5"/>
        <v>Overweight</v>
      </c>
    </row>
    <row r="175" spans="1:15">
      <c r="A175" s="2" t="s">
        <v>405</v>
      </c>
      <c r="B175" s="2" t="s">
        <v>406</v>
      </c>
      <c r="C175" s="2">
        <v>6</v>
      </c>
      <c r="D175" s="2" t="s">
        <v>25</v>
      </c>
      <c r="E175" s="2" t="s">
        <v>26</v>
      </c>
      <c r="F175" s="2">
        <v>18.8</v>
      </c>
      <c r="G175" s="2">
        <v>121.8</v>
      </c>
      <c r="H175" s="2" t="s">
        <v>17</v>
      </c>
      <c r="I175" s="2">
        <v>4</v>
      </c>
      <c r="J175" s="2">
        <v>0</v>
      </c>
      <c r="K175" s="2">
        <v>1</v>
      </c>
      <c r="L175" s="2" t="s">
        <v>27</v>
      </c>
      <c r="M175" s="2" t="s">
        <v>22</v>
      </c>
      <c r="N175" s="5">
        <f t="shared" si="4"/>
        <v>12.672528385115443</v>
      </c>
      <c r="O175" s="4" t="str">
        <f t="shared" si="5"/>
        <v>Underweight</v>
      </c>
    </row>
    <row r="176" spans="1:15">
      <c r="A176" s="2" t="s">
        <v>407</v>
      </c>
      <c r="B176" s="2" t="s">
        <v>408</v>
      </c>
      <c r="C176" s="2">
        <v>4</v>
      </c>
      <c r="D176" s="2" t="s">
        <v>15</v>
      </c>
      <c r="E176" s="2" t="s">
        <v>21</v>
      </c>
      <c r="F176" s="2">
        <v>13.2</v>
      </c>
      <c r="G176" s="2">
        <v>113.6</v>
      </c>
      <c r="H176" s="2"/>
      <c r="I176" s="2">
        <v>3</v>
      </c>
      <c r="J176" s="2">
        <v>6</v>
      </c>
      <c r="K176" s="2">
        <v>10</v>
      </c>
      <c r="L176" s="2" t="s">
        <v>27</v>
      </c>
      <c r="M176" s="2" t="s">
        <v>32</v>
      </c>
      <c r="N176" s="5">
        <f t="shared" si="4"/>
        <v>10.228625272763342</v>
      </c>
      <c r="O176" s="4" t="str">
        <f t="shared" si="5"/>
        <v>Underweight</v>
      </c>
    </row>
    <row r="177" spans="1:15">
      <c r="A177" s="2" t="s">
        <v>409</v>
      </c>
      <c r="B177" s="2" t="s">
        <v>410</v>
      </c>
      <c r="C177" s="2">
        <v>10</v>
      </c>
      <c r="D177" s="2" t="s">
        <v>15</v>
      </c>
      <c r="E177" s="2" t="s">
        <v>37</v>
      </c>
      <c r="F177" s="2">
        <v>21.8</v>
      </c>
      <c r="G177" s="2">
        <v>103.3</v>
      </c>
      <c r="H177" s="2" t="s">
        <v>43</v>
      </c>
      <c r="I177" s="2">
        <v>3</v>
      </c>
      <c r="J177" s="2">
        <v>4</v>
      </c>
      <c r="K177" s="2">
        <v>1</v>
      </c>
      <c r="L177" s="2"/>
      <c r="M177" s="2"/>
      <c r="N177" s="5">
        <f t="shared" si="4"/>
        <v>20.429411229991132</v>
      </c>
      <c r="O177" s="4" t="str">
        <f t="shared" si="5"/>
        <v>Normal</v>
      </c>
    </row>
    <row r="178" spans="1:15">
      <c r="A178" s="2" t="s">
        <v>411</v>
      </c>
      <c r="B178" s="2" t="s">
        <v>412</v>
      </c>
      <c r="C178" s="2">
        <v>4</v>
      </c>
      <c r="D178" s="2" t="s">
        <v>25</v>
      </c>
      <c r="E178" s="2" t="s">
        <v>26</v>
      </c>
      <c r="F178" s="2">
        <v>15.2</v>
      </c>
      <c r="G178" s="2">
        <v>131.80000000000001</v>
      </c>
      <c r="H178" s="2" t="s">
        <v>17</v>
      </c>
      <c r="I178" s="2">
        <v>10</v>
      </c>
      <c r="J178" s="2">
        <v>5</v>
      </c>
      <c r="K178" s="2">
        <v>9</v>
      </c>
      <c r="L178" s="2" t="s">
        <v>18</v>
      </c>
      <c r="M178" s="2"/>
      <c r="N178" s="5">
        <f t="shared" si="4"/>
        <v>8.750094984583713</v>
      </c>
      <c r="O178" s="4" t="str">
        <f t="shared" si="5"/>
        <v>Underweight</v>
      </c>
    </row>
    <row r="179" spans="1:15">
      <c r="A179" s="2" t="s">
        <v>413</v>
      </c>
      <c r="B179" s="2" t="s">
        <v>414</v>
      </c>
      <c r="C179" s="2">
        <v>10</v>
      </c>
      <c r="D179" s="2" t="s">
        <v>15</v>
      </c>
      <c r="E179" s="2" t="s">
        <v>16</v>
      </c>
      <c r="F179" s="2">
        <v>28.4</v>
      </c>
      <c r="G179" s="2">
        <v>115.4</v>
      </c>
      <c r="H179" s="2" t="s">
        <v>43</v>
      </c>
      <c r="I179" s="2">
        <v>5</v>
      </c>
      <c r="J179" s="2">
        <v>1</v>
      </c>
      <c r="K179" s="2">
        <v>3</v>
      </c>
      <c r="L179" s="2" t="s">
        <v>18</v>
      </c>
      <c r="M179" s="2"/>
      <c r="N179" s="5">
        <f t="shared" si="4"/>
        <v>21.325868278221478</v>
      </c>
      <c r="O179" s="4" t="str">
        <f t="shared" si="5"/>
        <v>Normal</v>
      </c>
    </row>
    <row r="180" spans="1:15">
      <c r="A180" s="2" t="s">
        <v>415</v>
      </c>
      <c r="B180" s="2" t="s">
        <v>416</v>
      </c>
      <c r="C180" s="2">
        <v>7</v>
      </c>
      <c r="D180" s="2" t="s">
        <v>15</v>
      </c>
      <c r="E180" s="2" t="s">
        <v>21</v>
      </c>
      <c r="F180" s="2">
        <v>17.7</v>
      </c>
      <c r="G180" s="2">
        <v>91.1</v>
      </c>
      <c r="H180" s="2" t="s">
        <v>43</v>
      </c>
      <c r="I180" s="2">
        <v>10</v>
      </c>
      <c r="J180" s="2">
        <v>2</v>
      </c>
      <c r="K180" s="2">
        <v>8</v>
      </c>
      <c r="L180" s="2" t="s">
        <v>27</v>
      </c>
      <c r="M180" s="2"/>
      <c r="N180" s="5">
        <f t="shared" si="4"/>
        <v>21.327331155616019</v>
      </c>
      <c r="O180" s="4" t="str">
        <f t="shared" si="5"/>
        <v>Normal</v>
      </c>
    </row>
    <row r="181" spans="1:15">
      <c r="A181" s="2" t="s">
        <v>417</v>
      </c>
      <c r="B181" s="2" t="s">
        <v>418</v>
      </c>
      <c r="C181" s="2">
        <v>10</v>
      </c>
      <c r="D181" s="2" t="s">
        <v>15</v>
      </c>
      <c r="E181" s="2" t="s">
        <v>16</v>
      </c>
      <c r="F181" s="2">
        <v>29</v>
      </c>
      <c r="G181" s="2">
        <v>109.1</v>
      </c>
      <c r="H181" s="2" t="s">
        <v>17</v>
      </c>
      <c r="I181" s="2">
        <v>6</v>
      </c>
      <c r="J181" s="2">
        <v>8</v>
      </c>
      <c r="K181" s="2">
        <v>8</v>
      </c>
      <c r="L181" s="2"/>
      <c r="M181" s="2"/>
      <c r="N181" s="5">
        <f t="shared" si="4"/>
        <v>24.363994720574386</v>
      </c>
      <c r="O181" s="4" t="str">
        <f t="shared" si="5"/>
        <v>Normal</v>
      </c>
    </row>
    <row r="182" spans="1:15">
      <c r="A182" s="2" t="s">
        <v>419</v>
      </c>
      <c r="B182" s="2" t="s">
        <v>420</v>
      </c>
      <c r="C182" s="2">
        <v>8</v>
      </c>
      <c r="D182" s="2" t="s">
        <v>25</v>
      </c>
      <c r="E182" s="2" t="s">
        <v>40</v>
      </c>
      <c r="F182" s="2">
        <v>11.7</v>
      </c>
      <c r="G182" s="2">
        <v>81.900000000000006</v>
      </c>
      <c r="H182" s="2" t="s">
        <v>43</v>
      </c>
      <c r="I182" s="2">
        <v>4</v>
      </c>
      <c r="J182" s="2">
        <v>0</v>
      </c>
      <c r="K182" s="2">
        <v>4</v>
      </c>
      <c r="L182" s="2" t="s">
        <v>27</v>
      </c>
      <c r="M182" s="2" t="s">
        <v>22</v>
      </c>
      <c r="N182" s="5">
        <f t="shared" si="4"/>
        <v>17.442874585731726</v>
      </c>
      <c r="O182" s="4" t="str">
        <f t="shared" si="5"/>
        <v>Underweight</v>
      </c>
    </row>
    <row r="183" spans="1:15">
      <c r="A183" s="2" t="s">
        <v>421</v>
      </c>
      <c r="B183" s="2" t="s">
        <v>422</v>
      </c>
      <c r="C183" s="2">
        <v>8</v>
      </c>
      <c r="D183" s="2" t="s">
        <v>15</v>
      </c>
      <c r="E183" s="2" t="s">
        <v>21</v>
      </c>
      <c r="F183" s="2">
        <v>12.3</v>
      </c>
      <c r="G183" s="2">
        <v>126.5</v>
      </c>
      <c r="H183" s="2" t="s">
        <v>43</v>
      </c>
      <c r="I183" s="2">
        <v>5</v>
      </c>
      <c r="J183" s="2">
        <v>8</v>
      </c>
      <c r="K183" s="2">
        <v>0</v>
      </c>
      <c r="L183" s="2"/>
      <c r="M183" s="2"/>
      <c r="N183" s="5">
        <f t="shared" si="4"/>
        <v>7.6864190973144391</v>
      </c>
      <c r="O183" s="4" t="str">
        <f t="shared" si="5"/>
        <v>Underweight</v>
      </c>
    </row>
    <row r="184" spans="1:15">
      <c r="A184" s="2" t="s">
        <v>423</v>
      </c>
      <c r="B184" s="2" t="s">
        <v>424</v>
      </c>
      <c r="C184" s="2">
        <v>4</v>
      </c>
      <c r="D184" s="2" t="s">
        <v>25</v>
      </c>
      <c r="E184" s="2" t="s">
        <v>26</v>
      </c>
      <c r="F184" s="2">
        <v>19</v>
      </c>
      <c r="G184" s="2">
        <v>100.9</v>
      </c>
      <c r="H184" s="2" t="s">
        <v>43</v>
      </c>
      <c r="I184" s="2">
        <v>7</v>
      </c>
      <c r="J184" s="2">
        <v>1</v>
      </c>
      <c r="K184" s="2">
        <v>3</v>
      </c>
      <c r="L184" s="2" t="s">
        <v>27</v>
      </c>
      <c r="M184" s="2" t="s">
        <v>22</v>
      </c>
      <c r="N184" s="5">
        <f t="shared" si="4"/>
        <v>18.662562212633372</v>
      </c>
      <c r="O184" s="4" t="str">
        <f t="shared" si="5"/>
        <v>Normal</v>
      </c>
    </row>
    <row r="185" spans="1:15">
      <c r="A185" s="2" t="s">
        <v>425</v>
      </c>
      <c r="B185" s="2" t="s">
        <v>426</v>
      </c>
      <c r="C185" s="2">
        <v>10</v>
      </c>
      <c r="D185" s="2" t="s">
        <v>15</v>
      </c>
      <c r="E185" s="2" t="s">
        <v>40</v>
      </c>
      <c r="F185" s="2">
        <v>26.3</v>
      </c>
      <c r="G185" s="2">
        <v>128.30000000000001</v>
      </c>
      <c r="H185" s="2" t="s">
        <v>17</v>
      </c>
      <c r="I185" s="2">
        <v>8</v>
      </c>
      <c r="J185" s="2">
        <v>4</v>
      </c>
      <c r="K185" s="2">
        <v>9</v>
      </c>
      <c r="L185" s="2"/>
      <c r="M185" s="2" t="s">
        <v>32</v>
      </c>
      <c r="N185" s="5">
        <f t="shared" si="4"/>
        <v>15.977264898799515</v>
      </c>
      <c r="O185" s="4" t="str">
        <f t="shared" si="5"/>
        <v>Underweight</v>
      </c>
    </row>
    <row r="186" spans="1:15">
      <c r="A186" s="2" t="s">
        <v>427</v>
      </c>
      <c r="B186" s="2" t="s">
        <v>428</v>
      </c>
      <c r="C186" s="2">
        <v>5</v>
      </c>
      <c r="D186" s="2" t="s">
        <v>15</v>
      </c>
      <c r="E186" s="2" t="s">
        <v>40</v>
      </c>
      <c r="F186" s="2">
        <v>29.3</v>
      </c>
      <c r="G186" s="2">
        <v>127.1</v>
      </c>
      <c r="H186" s="2" t="s">
        <v>48</v>
      </c>
      <c r="I186" s="2">
        <v>4</v>
      </c>
      <c r="J186" s="2">
        <v>10</v>
      </c>
      <c r="K186" s="2">
        <v>2</v>
      </c>
      <c r="L186" s="2"/>
      <c r="M186" s="2" t="s">
        <v>32</v>
      </c>
      <c r="N186" s="5">
        <f t="shared" si="4"/>
        <v>18.137462154297189</v>
      </c>
      <c r="O186" s="4" t="str">
        <f t="shared" si="5"/>
        <v>Underweight</v>
      </c>
    </row>
    <row r="187" spans="1:15">
      <c r="A187" s="2" t="s">
        <v>429</v>
      </c>
      <c r="B187" s="2" t="s">
        <v>430</v>
      </c>
      <c r="C187" s="2">
        <v>7</v>
      </c>
      <c r="D187" s="2" t="s">
        <v>25</v>
      </c>
      <c r="E187" s="2" t="s">
        <v>40</v>
      </c>
      <c r="F187" s="2">
        <v>21.5</v>
      </c>
      <c r="G187" s="2">
        <v>96.1</v>
      </c>
      <c r="H187" s="2" t="s">
        <v>17</v>
      </c>
      <c r="I187" s="2">
        <v>7</v>
      </c>
      <c r="J187" s="2">
        <v>1</v>
      </c>
      <c r="K187" s="2">
        <v>10</v>
      </c>
      <c r="L187" s="2" t="s">
        <v>27</v>
      </c>
      <c r="M187" s="2"/>
      <c r="N187" s="5">
        <f t="shared" si="4"/>
        <v>23.280466822086343</v>
      </c>
      <c r="O187" s="4" t="str">
        <f t="shared" si="5"/>
        <v>Normal</v>
      </c>
    </row>
    <row r="188" spans="1:15">
      <c r="A188" s="2" t="s">
        <v>431</v>
      </c>
      <c r="B188" s="2" t="s">
        <v>432</v>
      </c>
      <c r="C188" s="2">
        <v>6</v>
      </c>
      <c r="D188" s="2" t="s">
        <v>25</v>
      </c>
      <c r="E188" s="2" t="s">
        <v>37</v>
      </c>
      <c r="F188" s="2">
        <v>16.5</v>
      </c>
      <c r="G188" s="2">
        <v>80.099999999999994</v>
      </c>
      <c r="H188" s="2" t="s">
        <v>43</v>
      </c>
      <c r="I188" s="2">
        <v>1</v>
      </c>
      <c r="J188" s="2">
        <v>7</v>
      </c>
      <c r="K188" s="2">
        <v>10</v>
      </c>
      <c r="L188" s="2"/>
      <c r="M188" s="2" t="s">
        <v>22</v>
      </c>
      <c r="N188" s="5">
        <f t="shared" si="4"/>
        <v>25.716917523507608</v>
      </c>
      <c r="O188" s="4" t="str">
        <f t="shared" si="5"/>
        <v>Overweight</v>
      </c>
    </row>
    <row r="189" spans="1:15">
      <c r="A189" s="2" t="s">
        <v>433</v>
      </c>
      <c r="B189" s="2" t="s">
        <v>434</v>
      </c>
      <c r="C189" s="2">
        <v>7</v>
      </c>
      <c r="D189" s="2" t="s">
        <v>15</v>
      </c>
      <c r="E189" s="2" t="s">
        <v>37</v>
      </c>
      <c r="F189" s="2">
        <v>15.4</v>
      </c>
      <c r="G189" s="2">
        <v>129.69999999999999</v>
      </c>
      <c r="H189" s="2"/>
      <c r="I189" s="2">
        <v>9</v>
      </c>
      <c r="J189" s="2">
        <v>2</v>
      </c>
      <c r="K189" s="2">
        <v>9</v>
      </c>
      <c r="L189" s="2" t="s">
        <v>18</v>
      </c>
      <c r="M189" s="2" t="s">
        <v>22</v>
      </c>
      <c r="N189" s="5">
        <f t="shared" si="4"/>
        <v>9.1546294188177573</v>
      </c>
      <c r="O189" s="4" t="str">
        <f t="shared" si="5"/>
        <v>Underweight</v>
      </c>
    </row>
    <row r="190" spans="1:15">
      <c r="A190" s="2" t="s">
        <v>435</v>
      </c>
      <c r="B190" s="2" t="s">
        <v>436</v>
      </c>
      <c r="C190" s="2">
        <v>8</v>
      </c>
      <c r="D190" s="2" t="s">
        <v>15</v>
      </c>
      <c r="E190" s="2" t="s">
        <v>26</v>
      </c>
      <c r="F190" s="2">
        <v>28.6</v>
      </c>
      <c r="G190" s="2">
        <v>89.5</v>
      </c>
      <c r="H190" s="2" t="s">
        <v>17</v>
      </c>
      <c r="I190" s="2">
        <v>6</v>
      </c>
      <c r="J190" s="2">
        <v>3</v>
      </c>
      <c r="K190" s="2">
        <v>2</v>
      </c>
      <c r="L190" s="2"/>
      <c r="M190" s="2" t="s">
        <v>22</v>
      </c>
      <c r="N190" s="5">
        <f t="shared" si="4"/>
        <v>35.704253924659035</v>
      </c>
      <c r="O190" s="4" t="str">
        <f t="shared" si="5"/>
        <v>Obese</v>
      </c>
    </row>
    <row r="191" spans="1:15">
      <c r="A191" s="2" t="s">
        <v>437</v>
      </c>
      <c r="B191" s="2" t="s">
        <v>438</v>
      </c>
      <c r="C191" s="2">
        <v>6</v>
      </c>
      <c r="D191" s="2" t="s">
        <v>25</v>
      </c>
      <c r="E191" s="2" t="s">
        <v>26</v>
      </c>
      <c r="F191" s="2">
        <v>17.399999999999999</v>
      </c>
      <c r="G191" s="2">
        <v>134.19999999999999</v>
      </c>
      <c r="H191" s="2" t="s">
        <v>17</v>
      </c>
      <c r="I191" s="2">
        <v>6</v>
      </c>
      <c r="J191" s="2">
        <v>10</v>
      </c>
      <c r="K191" s="2">
        <v>4</v>
      </c>
      <c r="L191" s="2"/>
      <c r="M191" s="2" t="s">
        <v>32</v>
      </c>
      <c r="N191" s="5">
        <f t="shared" si="4"/>
        <v>9.6614924007364955</v>
      </c>
      <c r="O191" s="4" t="str">
        <f t="shared" si="5"/>
        <v>Underweight</v>
      </c>
    </row>
    <row r="192" spans="1:15">
      <c r="A192" s="2" t="s">
        <v>439</v>
      </c>
      <c r="B192" s="2" t="s">
        <v>440</v>
      </c>
      <c r="C192" s="2">
        <v>4</v>
      </c>
      <c r="D192" s="2" t="s">
        <v>25</v>
      </c>
      <c r="E192" s="2" t="s">
        <v>26</v>
      </c>
      <c r="F192" s="2">
        <v>12.7</v>
      </c>
      <c r="G192" s="2">
        <v>93.6</v>
      </c>
      <c r="H192" s="2" t="s">
        <v>43</v>
      </c>
      <c r="I192" s="2">
        <v>0</v>
      </c>
      <c r="J192" s="2">
        <v>0</v>
      </c>
      <c r="K192" s="2">
        <v>5</v>
      </c>
      <c r="L192" s="2" t="s">
        <v>27</v>
      </c>
      <c r="M192" s="2"/>
      <c r="N192" s="5">
        <f t="shared" si="4"/>
        <v>14.496128278179562</v>
      </c>
      <c r="O192" s="4" t="str">
        <f t="shared" si="5"/>
        <v>Underweight</v>
      </c>
    </row>
    <row r="193" spans="1:15">
      <c r="A193" s="2" t="s">
        <v>443</v>
      </c>
      <c r="B193" s="2" t="s">
        <v>444</v>
      </c>
      <c r="C193" s="2">
        <v>8</v>
      </c>
      <c r="D193" s="2" t="s">
        <v>25</v>
      </c>
      <c r="E193" s="2" t="s">
        <v>40</v>
      </c>
      <c r="F193" s="2">
        <v>22.6</v>
      </c>
      <c r="G193" s="2">
        <v>89.1</v>
      </c>
      <c r="H193" s="2" t="s">
        <v>17</v>
      </c>
      <c r="I193" s="2">
        <v>10</v>
      </c>
      <c r="J193" s="2">
        <v>7</v>
      </c>
      <c r="K193" s="2">
        <v>3</v>
      </c>
      <c r="L193" s="2" t="s">
        <v>27</v>
      </c>
      <c r="M193" s="2"/>
      <c r="N193" s="5">
        <f t="shared" si="4"/>
        <v>28.467742646567935</v>
      </c>
      <c r="O193" s="4" t="str">
        <f t="shared" si="5"/>
        <v>Overweight</v>
      </c>
    </row>
    <row r="194" spans="1:15">
      <c r="A194" s="2" t="s">
        <v>445</v>
      </c>
      <c r="B194" s="2" t="s">
        <v>446</v>
      </c>
      <c r="C194" s="2">
        <v>6</v>
      </c>
      <c r="D194" s="2" t="s">
        <v>25</v>
      </c>
      <c r="E194" s="2" t="s">
        <v>16</v>
      </c>
      <c r="F194" s="2">
        <v>25.8</v>
      </c>
      <c r="G194" s="2">
        <v>94.9</v>
      </c>
      <c r="H194" s="2" t="s">
        <v>43</v>
      </c>
      <c r="I194" s="2">
        <v>3</v>
      </c>
      <c r="J194" s="2">
        <v>8</v>
      </c>
      <c r="K194" s="2">
        <v>9</v>
      </c>
      <c r="L194" s="2"/>
      <c r="M194" s="2" t="s">
        <v>22</v>
      </c>
      <c r="N194" s="5">
        <f t="shared" si="4"/>
        <v>28.647536478418299</v>
      </c>
      <c r="O194" s="4" t="str">
        <f t="shared" si="5"/>
        <v>Overweight</v>
      </c>
    </row>
    <row r="195" spans="1:15">
      <c r="A195" s="2" t="s">
        <v>447</v>
      </c>
      <c r="B195" s="2" t="s">
        <v>448</v>
      </c>
      <c r="C195" s="2">
        <v>5</v>
      </c>
      <c r="D195" s="2" t="s">
        <v>15</v>
      </c>
      <c r="E195" s="2" t="s">
        <v>21</v>
      </c>
      <c r="F195" s="2">
        <v>22.1</v>
      </c>
      <c r="G195" s="2">
        <v>91.3</v>
      </c>
      <c r="H195" s="2" t="s">
        <v>17</v>
      </c>
      <c r="I195" s="2">
        <v>10</v>
      </c>
      <c r="J195" s="2">
        <v>0</v>
      </c>
      <c r="K195" s="2">
        <v>3</v>
      </c>
      <c r="L195" s="2" t="s">
        <v>18</v>
      </c>
      <c r="M195" s="2"/>
      <c r="N195" s="5">
        <f t="shared" ref="N195:N258" si="6">F195/(0.01*G195)^2</f>
        <v>26.512502264359636</v>
      </c>
      <c r="O195" s="4" t="str">
        <f t="shared" ref="O195:O258" si="7">IF(N195&lt;18.5,"Underweight",IF(N195&lt;=24.9,"Normal",IF( N195&lt;=29.9,"Overweight","Obese")))</f>
        <v>Overweight</v>
      </c>
    </row>
    <row r="196" spans="1:15">
      <c r="A196" s="2" t="s">
        <v>449</v>
      </c>
      <c r="B196" s="2" t="s">
        <v>450</v>
      </c>
      <c r="C196" s="2">
        <v>9</v>
      </c>
      <c r="D196" s="2" t="s">
        <v>15</v>
      </c>
      <c r="E196" s="2" t="s">
        <v>16</v>
      </c>
      <c r="F196" s="2">
        <v>28.7</v>
      </c>
      <c r="G196" s="2">
        <v>87.9</v>
      </c>
      <c r="H196" s="2" t="s">
        <v>43</v>
      </c>
      <c r="I196" s="2">
        <v>9</v>
      </c>
      <c r="J196" s="2">
        <v>6</v>
      </c>
      <c r="K196" s="2">
        <v>5</v>
      </c>
      <c r="L196" s="2"/>
      <c r="M196" s="2" t="s">
        <v>32</v>
      </c>
      <c r="N196" s="5">
        <f t="shared" si="6"/>
        <v>37.145323636721308</v>
      </c>
      <c r="O196" s="4" t="str">
        <f t="shared" si="7"/>
        <v>Obese</v>
      </c>
    </row>
    <row r="197" spans="1:15">
      <c r="A197" s="2" t="s">
        <v>451</v>
      </c>
      <c r="B197" s="2" t="s">
        <v>452</v>
      </c>
      <c r="C197" s="2">
        <v>1</v>
      </c>
      <c r="D197" s="2" t="s">
        <v>15</v>
      </c>
      <c r="E197" s="2" t="s">
        <v>26</v>
      </c>
      <c r="F197" s="2">
        <v>15.2</v>
      </c>
      <c r="G197" s="2">
        <v>82.4</v>
      </c>
      <c r="H197" s="2" t="s">
        <v>17</v>
      </c>
      <c r="I197" s="2">
        <v>6</v>
      </c>
      <c r="J197" s="2">
        <v>8</v>
      </c>
      <c r="K197" s="2">
        <v>4</v>
      </c>
      <c r="L197" s="2"/>
      <c r="M197" s="2"/>
      <c r="N197" s="5">
        <f t="shared" si="6"/>
        <v>22.386652841926661</v>
      </c>
      <c r="O197" s="4" t="str">
        <f t="shared" si="7"/>
        <v>Normal</v>
      </c>
    </row>
    <row r="198" spans="1:15">
      <c r="A198" s="2" t="s">
        <v>453</v>
      </c>
      <c r="B198" s="2" t="s">
        <v>454</v>
      </c>
      <c r="C198" s="2">
        <v>9</v>
      </c>
      <c r="D198" s="2" t="s">
        <v>15</v>
      </c>
      <c r="E198" s="2" t="s">
        <v>16</v>
      </c>
      <c r="F198" s="2">
        <v>11.7</v>
      </c>
      <c r="G198" s="2">
        <v>84.7</v>
      </c>
      <c r="H198" s="2" t="s">
        <v>48</v>
      </c>
      <c r="I198" s="2">
        <v>2</v>
      </c>
      <c r="J198" s="2">
        <v>8</v>
      </c>
      <c r="K198" s="2">
        <v>5</v>
      </c>
      <c r="L198" s="2" t="s">
        <v>18</v>
      </c>
      <c r="M198" s="2"/>
      <c r="N198" s="5">
        <f t="shared" si="6"/>
        <v>16.308688628104743</v>
      </c>
      <c r="O198" s="4" t="str">
        <f t="shared" si="7"/>
        <v>Underweight</v>
      </c>
    </row>
    <row r="199" spans="1:15">
      <c r="A199" s="2" t="s">
        <v>455</v>
      </c>
      <c r="B199" s="2" t="s">
        <v>456</v>
      </c>
      <c r="C199" s="2">
        <v>4</v>
      </c>
      <c r="D199" s="2" t="s">
        <v>15</v>
      </c>
      <c r="E199" s="2" t="s">
        <v>40</v>
      </c>
      <c r="F199" s="2">
        <v>11.7</v>
      </c>
      <c r="G199" s="2">
        <v>106.1</v>
      </c>
      <c r="H199" s="2" t="s">
        <v>17</v>
      </c>
      <c r="I199" s="2">
        <v>9</v>
      </c>
      <c r="J199" s="2">
        <v>0</v>
      </c>
      <c r="K199" s="2">
        <v>4</v>
      </c>
      <c r="L199" s="2"/>
      <c r="M199" s="2" t="s">
        <v>32</v>
      </c>
      <c r="N199" s="5">
        <f t="shared" si="6"/>
        <v>10.393339024500742</v>
      </c>
      <c r="O199" s="4" t="str">
        <f t="shared" si="7"/>
        <v>Underweight</v>
      </c>
    </row>
    <row r="200" spans="1:15">
      <c r="A200" s="2" t="s">
        <v>457</v>
      </c>
      <c r="B200" s="2" t="s">
        <v>458</v>
      </c>
      <c r="C200" s="2">
        <v>3</v>
      </c>
      <c r="D200" s="2" t="s">
        <v>25</v>
      </c>
      <c r="E200" s="2" t="s">
        <v>16</v>
      </c>
      <c r="F200" s="2">
        <v>20.5</v>
      </c>
      <c r="G200" s="2">
        <v>127</v>
      </c>
      <c r="H200" s="2" t="s">
        <v>43</v>
      </c>
      <c r="I200" s="2">
        <v>2</v>
      </c>
      <c r="J200" s="2">
        <v>5</v>
      </c>
      <c r="K200" s="2">
        <v>2</v>
      </c>
      <c r="L200" s="2"/>
      <c r="M200" s="2" t="s">
        <v>22</v>
      </c>
      <c r="N200" s="5">
        <f t="shared" si="6"/>
        <v>12.71002542005084</v>
      </c>
      <c r="O200" s="4" t="str">
        <f t="shared" si="7"/>
        <v>Underweight</v>
      </c>
    </row>
    <row r="201" spans="1:15">
      <c r="A201" s="2" t="s">
        <v>459</v>
      </c>
      <c r="B201" s="2" t="s">
        <v>460</v>
      </c>
      <c r="C201" s="2">
        <v>6</v>
      </c>
      <c r="D201" s="2" t="s">
        <v>25</v>
      </c>
      <c r="E201" s="2" t="s">
        <v>16</v>
      </c>
      <c r="F201" s="2">
        <v>20.5</v>
      </c>
      <c r="G201" s="2">
        <v>95.8</v>
      </c>
      <c r="H201" s="2" t="s">
        <v>48</v>
      </c>
      <c r="I201" s="2">
        <v>10</v>
      </c>
      <c r="J201" s="2">
        <v>1</v>
      </c>
      <c r="K201" s="2">
        <v>7</v>
      </c>
      <c r="L201" s="2" t="s">
        <v>18</v>
      </c>
      <c r="M201" s="2" t="s">
        <v>22</v>
      </c>
      <c r="N201" s="5">
        <f t="shared" si="6"/>
        <v>22.336897067219898</v>
      </c>
      <c r="O201" s="4" t="str">
        <f t="shared" si="7"/>
        <v>Normal</v>
      </c>
    </row>
    <row r="202" spans="1:15">
      <c r="A202" s="2" t="s">
        <v>463</v>
      </c>
      <c r="B202" s="2" t="s">
        <v>464</v>
      </c>
      <c r="C202" s="2">
        <v>3</v>
      </c>
      <c r="D202" s="2" t="s">
        <v>15</v>
      </c>
      <c r="E202" s="2" t="s">
        <v>21</v>
      </c>
      <c r="F202" s="2">
        <v>26.1</v>
      </c>
      <c r="G202" s="2">
        <v>122.8</v>
      </c>
      <c r="H202" s="2" t="s">
        <v>43</v>
      </c>
      <c r="I202" s="2">
        <v>3</v>
      </c>
      <c r="J202" s="2">
        <v>5</v>
      </c>
      <c r="K202" s="2">
        <v>3</v>
      </c>
      <c r="L202" s="2" t="s">
        <v>18</v>
      </c>
      <c r="M202" s="2" t="s">
        <v>22</v>
      </c>
      <c r="N202" s="5">
        <f t="shared" si="6"/>
        <v>17.307875945633377</v>
      </c>
      <c r="O202" s="4" t="str">
        <f t="shared" si="7"/>
        <v>Underweight</v>
      </c>
    </row>
    <row r="203" spans="1:15">
      <c r="A203" s="2" t="s">
        <v>465</v>
      </c>
      <c r="B203" s="2" t="s">
        <v>466</v>
      </c>
      <c r="C203" s="2">
        <v>9</v>
      </c>
      <c r="D203" s="2" t="s">
        <v>15</v>
      </c>
      <c r="E203" s="2" t="s">
        <v>40</v>
      </c>
      <c r="F203" s="2">
        <v>14.5</v>
      </c>
      <c r="G203" s="2">
        <v>110.9</v>
      </c>
      <c r="H203" s="2"/>
      <c r="I203" s="2">
        <v>6</v>
      </c>
      <c r="J203" s="2">
        <v>1</v>
      </c>
      <c r="K203" s="2">
        <v>7</v>
      </c>
      <c r="L203" s="2" t="s">
        <v>18</v>
      </c>
      <c r="M203" s="2" t="s">
        <v>22</v>
      </c>
      <c r="N203" s="5">
        <f t="shared" si="6"/>
        <v>11.789758521352878</v>
      </c>
      <c r="O203" s="4" t="str">
        <f t="shared" si="7"/>
        <v>Underweight</v>
      </c>
    </row>
    <row r="204" spans="1:15">
      <c r="A204" s="2" t="s">
        <v>467</v>
      </c>
      <c r="B204" s="2" t="s">
        <v>468</v>
      </c>
      <c r="C204" s="2">
        <v>4</v>
      </c>
      <c r="D204" s="2" t="s">
        <v>25</v>
      </c>
      <c r="E204" s="2" t="s">
        <v>21</v>
      </c>
      <c r="F204" s="2">
        <v>25.7</v>
      </c>
      <c r="G204" s="2">
        <v>124.4</v>
      </c>
      <c r="H204" s="2"/>
      <c r="I204" s="2">
        <v>5</v>
      </c>
      <c r="J204" s="2">
        <v>9</v>
      </c>
      <c r="K204" s="2">
        <v>7</v>
      </c>
      <c r="L204" s="2" t="s">
        <v>27</v>
      </c>
      <c r="M204" s="2" t="s">
        <v>32</v>
      </c>
      <c r="N204" s="5">
        <f t="shared" si="6"/>
        <v>16.607045005738154</v>
      </c>
      <c r="O204" s="4" t="str">
        <f t="shared" si="7"/>
        <v>Underweight</v>
      </c>
    </row>
    <row r="205" spans="1:15">
      <c r="A205" s="2" t="s">
        <v>469</v>
      </c>
      <c r="B205" s="2" t="s">
        <v>470</v>
      </c>
      <c r="C205" s="2">
        <v>9</v>
      </c>
      <c r="D205" s="2" t="s">
        <v>25</v>
      </c>
      <c r="E205" s="2" t="s">
        <v>26</v>
      </c>
      <c r="F205" s="2">
        <v>29</v>
      </c>
      <c r="G205" s="2">
        <v>80.099999999999994</v>
      </c>
      <c r="H205" s="2" t="s">
        <v>43</v>
      </c>
      <c r="I205" s="2">
        <v>4</v>
      </c>
      <c r="J205" s="2">
        <v>1</v>
      </c>
      <c r="K205" s="2">
        <v>3</v>
      </c>
      <c r="L205" s="2"/>
      <c r="M205" s="2" t="s">
        <v>32</v>
      </c>
      <c r="N205" s="5">
        <f t="shared" si="6"/>
        <v>45.199430798892159</v>
      </c>
      <c r="O205" s="4" t="str">
        <f t="shared" si="7"/>
        <v>Obese</v>
      </c>
    </row>
    <row r="206" spans="1:15">
      <c r="A206" s="2" t="s">
        <v>471</v>
      </c>
      <c r="B206" s="2" t="s">
        <v>472</v>
      </c>
      <c r="C206" s="2">
        <v>3</v>
      </c>
      <c r="D206" s="2" t="s">
        <v>25</v>
      </c>
      <c r="E206" s="2" t="s">
        <v>26</v>
      </c>
      <c r="F206" s="2">
        <v>10.9</v>
      </c>
      <c r="G206" s="2">
        <v>93.9</v>
      </c>
      <c r="H206" s="2" t="s">
        <v>43</v>
      </c>
      <c r="I206" s="2">
        <v>6</v>
      </c>
      <c r="J206" s="2">
        <v>5</v>
      </c>
      <c r="K206" s="2">
        <v>7</v>
      </c>
      <c r="L206" s="2"/>
      <c r="M206" s="2"/>
      <c r="N206" s="5">
        <f t="shared" si="6"/>
        <v>12.362187131757096</v>
      </c>
      <c r="O206" s="4" t="str">
        <f t="shared" si="7"/>
        <v>Underweight</v>
      </c>
    </row>
    <row r="207" spans="1:15">
      <c r="A207" s="2" t="s">
        <v>473</v>
      </c>
      <c r="B207" s="2" t="s">
        <v>474</v>
      </c>
      <c r="C207" s="2">
        <v>7</v>
      </c>
      <c r="D207" s="2" t="s">
        <v>15</v>
      </c>
      <c r="E207" s="2" t="s">
        <v>21</v>
      </c>
      <c r="F207" s="2">
        <v>21.4</v>
      </c>
      <c r="G207" s="2">
        <v>106.1</v>
      </c>
      <c r="H207" s="2" t="s">
        <v>48</v>
      </c>
      <c r="I207" s="2">
        <v>3</v>
      </c>
      <c r="J207" s="2">
        <v>4</v>
      </c>
      <c r="K207" s="2">
        <v>4</v>
      </c>
      <c r="L207" s="2" t="s">
        <v>18</v>
      </c>
      <c r="M207" s="2"/>
      <c r="N207" s="5">
        <f t="shared" si="6"/>
        <v>19.010038899514178</v>
      </c>
      <c r="O207" s="4" t="str">
        <f t="shared" si="7"/>
        <v>Normal</v>
      </c>
    </row>
    <row r="208" spans="1:15">
      <c r="A208" s="2" t="s">
        <v>475</v>
      </c>
      <c r="B208" s="2" t="s">
        <v>476</v>
      </c>
      <c r="C208" s="2">
        <v>5</v>
      </c>
      <c r="D208" s="2" t="s">
        <v>15</v>
      </c>
      <c r="E208" s="2" t="s">
        <v>26</v>
      </c>
      <c r="F208" s="2">
        <v>28.9</v>
      </c>
      <c r="G208" s="2">
        <v>88.2</v>
      </c>
      <c r="H208" s="2" t="s">
        <v>43</v>
      </c>
      <c r="I208" s="2">
        <v>1</v>
      </c>
      <c r="J208" s="2">
        <v>2</v>
      </c>
      <c r="K208" s="2">
        <v>1</v>
      </c>
      <c r="L208" s="2" t="s">
        <v>27</v>
      </c>
      <c r="M208" s="2"/>
      <c r="N208" s="5">
        <f t="shared" si="6"/>
        <v>37.150158627320913</v>
      </c>
      <c r="O208" s="4" t="str">
        <f t="shared" si="7"/>
        <v>Obese</v>
      </c>
    </row>
    <row r="209" spans="1:15">
      <c r="A209" s="2" t="s">
        <v>477</v>
      </c>
      <c r="B209" s="2" t="s">
        <v>478</v>
      </c>
      <c r="C209" s="2">
        <v>4</v>
      </c>
      <c r="D209" s="2" t="s">
        <v>25</v>
      </c>
      <c r="E209" s="2" t="s">
        <v>16</v>
      </c>
      <c r="F209" s="2">
        <v>19.3</v>
      </c>
      <c r="G209" s="2">
        <v>131.1</v>
      </c>
      <c r="H209" s="2" t="s">
        <v>17</v>
      </c>
      <c r="I209" s="2">
        <v>10</v>
      </c>
      <c r="J209" s="2">
        <v>4</v>
      </c>
      <c r="K209" s="2">
        <v>9</v>
      </c>
      <c r="L209" s="2" t="s">
        <v>27</v>
      </c>
      <c r="M209" s="2" t="s">
        <v>32</v>
      </c>
      <c r="N209" s="5">
        <f t="shared" si="6"/>
        <v>11.229280377676192</v>
      </c>
      <c r="O209" s="4" t="str">
        <f t="shared" si="7"/>
        <v>Underweight</v>
      </c>
    </row>
    <row r="210" spans="1:15">
      <c r="A210" s="2" t="s">
        <v>479</v>
      </c>
      <c r="B210" s="2" t="s">
        <v>480</v>
      </c>
      <c r="C210" s="2">
        <v>4</v>
      </c>
      <c r="D210" s="2" t="s">
        <v>25</v>
      </c>
      <c r="E210" s="2" t="s">
        <v>37</v>
      </c>
      <c r="F210" s="2">
        <v>20.3</v>
      </c>
      <c r="G210" s="2">
        <v>120.6</v>
      </c>
      <c r="H210" s="2" t="s">
        <v>17</v>
      </c>
      <c r="I210" s="2">
        <v>2</v>
      </c>
      <c r="J210" s="2">
        <v>0</v>
      </c>
      <c r="K210" s="2">
        <v>6</v>
      </c>
      <c r="L210" s="2" t="s">
        <v>18</v>
      </c>
      <c r="M210" s="2" t="s">
        <v>32</v>
      </c>
      <c r="N210" s="5">
        <f t="shared" si="6"/>
        <v>13.957300286846587</v>
      </c>
      <c r="O210" s="4" t="str">
        <f t="shared" si="7"/>
        <v>Underweight</v>
      </c>
    </row>
    <row r="211" spans="1:15">
      <c r="A211" s="2" t="s">
        <v>481</v>
      </c>
      <c r="B211" s="2" t="s">
        <v>482</v>
      </c>
      <c r="C211" s="2">
        <v>2</v>
      </c>
      <c r="D211" s="2" t="s">
        <v>15</v>
      </c>
      <c r="E211" s="2" t="s">
        <v>26</v>
      </c>
      <c r="F211" s="2">
        <v>26.6</v>
      </c>
      <c r="G211" s="2">
        <v>139</v>
      </c>
      <c r="H211" s="2" t="s">
        <v>17</v>
      </c>
      <c r="I211" s="2">
        <v>6</v>
      </c>
      <c r="J211" s="2">
        <v>5</v>
      </c>
      <c r="K211" s="2">
        <v>10</v>
      </c>
      <c r="L211" s="2"/>
      <c r="M211" s="2"/>
      <c r="N211" s="5">
        <f t="shared" si="6"/>
        <v>13.767403343512239</v>
      </c>
      <c r="O211" s="4" t="str">
        <f t="shared" si="7"/>
        <v>Underweight</v>
      </c>
    </row>
    <row r="212" spans="1:15">
      <c r="A212" s="2" t="s">
        <v>483</v>
      </c>
      <c r="B212" s="2" t="s">
        <v>484</v>
      </c>
      <c r="C212" s="2">
        <v>1</v>
      </c>
      <c r="D212" s="2" t="s">
        <v>15</v>
      </c>
      <c r="E212" s="2" t="s">
        <v>40</v>
      </c>
      <c r="F212" s="2">
        <v>28</v>
      </c>
      <c r="G212" s="2">
        <v>106.6</v>
      </c>
      <c r="H212" s="2" t="s">
        <v>17</v>
      </c>
      <c r="I212" s="2">
        <v>5</v>
      </c>
      <c r="J212" s="2">
        <v>1</v>
      </c>
      <c r="K212" s="2">
        <v>0</v>
      </c>
      <c r="L212" s="2" t="s">
        <v>18</v>
      </c>
      <c r="M212" s="2"/>
      <c r="N212" s="5">
        <f t="shared" si="6"/>
        <v>24.640165581912708</v>
      </c>
      <c r="O212" s="4" t="str">
        <f t="shared" si="7"/>
        <v>Normal</v>
      </c>
    </row>
    <row r="213" spans="1:15">
      <c r="A213" s="2" t="s">
        <v>487</v>
      </c>
      <c r="B213" s="2" t="s">
        <v>488</v>
      </c>
      <c r="C213" s="2">
        <v>5</v>
      </c>
      <c r="D213" s="2" t="s">
        <v>25</v>
      </c>
      <c r="E213" s="2" t="s">
        <v>37</v>
      </c>
      <c r="F213" s="2">
        <v>27.7</v>
      </c>
      <c r="G213" s="2">
        <v>108.7</v>
      </c>
      <c r="H213" s="2" t="s">
        <v>17</v>
      </c>
      <c r="I213" s="2">
        <v>6</v>
      </c>
      <c r="J213" s="2">
        <v>2</v>
      </c>
      <c r="K213" s="2">
        <v>6</v>
      </c>
      <c r="L213" s="2" t="s">
        <v>27</v>
      </c>
      <c r="M213" s="2" t="s">
        <v>32</v>
      </c>
      <c r="N213" s="5">
        <f t="shared" si="6"/>
        <v>23.443404490131343</v>
      </c>
      <c r="O213" s="4" t="str">
        <f t="shared" si="7"/>
        <v>Normal</v>
      </c>
    </row>
    <row r="214" spans="1:15">
      <c r="A214" s="2" t="s">
        <v>491</v>
      </c>
      <c r="B214" s="2" t="s">
        <v>492</v>
      </c>
      <c r="C214" s="2">
        <v>5</v>
      </c>
      <c r="D214" s="2" t="s">
        <v>15</v>
      </c>
      <c r="E214" s="2" t="s">
        <v>37</v>
      </c>
      <c r="F214" s="2">
        <v>20.6</v>
      </c>
      <c r="G214" s="2">
        <v>126</v>
      </c>
      <c r="H214" s="2" t="s">
        <v>48</v>
      </c>
      <c r="I214" s="2">
        <v>2</v>
      </c>
      <c r="J214" s="2">
        <v>1</v>
      </c>
      <c r="K214" s="2">
        <v>3</v>
      </c>
      <c r="L214" s="2"/>
      <c r="M214" s="2" t="s">
        <v>32</v>
      </c>
      <c r="N214" s="5">
        <f t="shared" si="6"/>
        <v>12.975560594608213</v>
      </c>
      <c r="O214" s="4" t="str">
        <f t="shared" si="7"/>
        <v>Underweight</v>
      </c>
    </row>
    <row r="215" spans="1:15">
      <c r="A215" s="2" t="s">
        <v>493</v>
      </c>
      <c r="B215" s="2" t="s">
        <v>494</v>
      </c>
      <c r="C215" s="2">
        <v>1</v>
      </c>
      <c r="D215" s="2" t="s">
        <v>15</v>
      </c>
      <c r="E215" s="2" t="s">
        <v>21</v>
      </c>
      <c r="F215" s="2">
        <v>26.9</v>
      </c>
      <c r="G215" s="2">
        <v>127.8</v>
      </c>
      <c r="H215" s="2" t="s">
        <v>17</v>
      </c>
      <c r="I215" s="2">
        <v>2</v>
      </c>
      <c r="J215" s="2">
        <v>2</v>
      </c>
      <c r="K215" s="2">
        <v>3</v>
      </c>
      <c r="L215" s="2"/>
      <c r="M215" s="2" t="s">
        <v>22</v>
      </c>
      <c r="N215" s="5">
        <f t="shared" si="6"/>
        <v>16.469885212859491</v>
      </c>
      <c r="O215" s="4" t="str">
        <f t="shared" si="7"/>
        <v>Underweight</v>
      </c>
    </row>
    <row r="216" spans="1:15">
      <c r="A216" s="2" t="s">
        <v>497</v>
      </c>
      <c r="B216" s="2" t="s">
        <v>498</v>
      </c>
      <c r="C216" s="2">
        <v>1</v>
      </c>
      <c r="D216" s="2" t="s">
        <v>25</v>
      </c>
      <c r="E216" s="2" t="s">
        <v>26</v>
      </c>
      <c r="F216" s="2">
        <v>16.600000000000001</v>
      </c>
      <c r="G216" s="2">
        <v>116.8</v>
      </c>
      <c r="H216" s="2" t="s">
        <v>43</v>
      </c>
      <c r="I216" s="2">
        <v>5</v>
      </c>
      <c r="J216" s="2">
        <v>2</v>
      </c>
      <c r="K216" s="2">
        <v>5</v>
      </c>
      <c r="L216" s="2" t="s">
        <v>27</v>
      </c>
      <c r="M216" s="2"/>
      <c r="N216" s="5">
        <f t="shared" si="6"/>
        <v>12.168089697879529</v>
      </c>
      <c r="O216" s="4" t="str">
        <f t="shared" si="7"/>
        <v>Underweight</v>
      </c>
    </row>
    <row r="217" spans="1:15">
      <c r="A217" s="2" t="s">
        <v>499</v>
      </c>
      <c r="B217" s="2" t="s">
        <v>500</v>
      </c>
      <c r="C217" s="2">
        <v>2</v>
      </c>
      <c r="D217" s="2" t="s">
        <v>25</v>
      </c>
      <c r="E217" s="2" t="s">
        <v>26</v>
      </c>
      <c r="F217" s="2">
        <v>17.5</v>
      </c>
      <c r="G217" s="2">
        <v>136.5</v>
      </c>
      <c r="H217" s="2" t="s">
        <v>17</v>
      </c>
      <c r="I217" s="2">
        <v>1</v>
      </c>
      <c r="J217" s="2">
        <v>5</v>
      </c>
      <c r="K217" s="2">
        <v>4</v>
      </c>
      <c r="L217" s="2" t="s">
        <v>18</v>
      </c>
      <c r="M217" s="2" t="s">
        <v>32</v>
      </c>
      <c r="N217" s="5">
        <f t="shared" si="6"/>
        <v>9.3923170846247768</v>
      </c>
      <c r="O217" s="4" t="str">
        <f t="shared" si="7"/>
        <v>Underweight</v>
      </c>
    </row>
    <row r="218" spans="1:15">
      <c r="A218" s="2" t="s">
        <v>501</v>
      </c>
      <c r="B218" s="2" t="s">
        <v>502</v>
      </c>
      <c r="C218" s="2">
        <v>8</v>
      </c>
      <c r="D218" s="2" t="s">
        <v>25</v>
      </c>
      <c r="E218" s="2" t="s">
        <v>40</v>
      </c>
      <c r="F218" s="2">
        <v>24.1</v>
      </c>
      <c r="G218" s="2">
        <v>113.7</v>
      </c>
      <c r="H218" s="2" t="s">
        <v>43</v>
      </c>
      <c r="I218" s="2">
        <v>9</v>
      </c>
      <c r="J218" s="2">
        <v>5</v>
      </c>
      <c r="K218" s="2">
        <v>3</v>
      </c>
      <c r="L218" s="2"/>
      <c r="M218" s="2" t="s">
        <v>32</v>
      </c>
      <c r="N218" s="5">
        <f t="shared" si="6"/>
        <v>18.642154940287089</v>
      </c>
      <c r="O218" s="4" t="str">
        <f t="shared" si="7"/>
        <v>Normal</v>
      </c>
    </row>
    <row r="219" spans="1:15">
      <c r="A219" s="2" t="s">
        <v>503</v>
      </c>
      <c r="B219" s="2" t="s">
        <v>504</v>
      </c>
      <c r="C219" s="2">
        <v>3</v>
      </c>
      <c r="D219" s="2" t="s">
        <v>15</v>
      </c>
      <c r="E219" s="2" t="s">
        <v>21</v>
      </c>
      <c r="F219" s="2">
        <v>17.8</v>
      </c>
      <c r="G219" s="2">
        <v>139.69999999999999</v>
      </c>
      <c r="H219" s="2" t="s">
        <v>48</v>
      </c>
      <c r="I219" s="2">
        <v>0</v>
      </c>
      <c r="J219" s="2">
        <v>2</v>
      </c>
      <c r="K219" s="2">
        <v>9</v>
      </c>
      <c r="L219" s="2" t="s">
        <v>18</v>
      </c>
      <c r="M219" s="2" t="s">
        <v>32</v>
      </c>
      <c r="N219" s="5">
        <f t="shared" si="6"/>
        <v>9.1206793983835901</v>
      </c>
      <c r="O219" s="4" t="str">
        <f t="shared" si="7"/>
        <v>Underweight</v>
      </c>
    </row>
    <row r="220" spans="1:15">
      <c r="A220" s="2" t="s">
        <v>505</v>
      </c>
      <c r="B220" s="2" t="s">
        <v>506</v>
      </c>
      <c r="C220" s="2">
        <v>6</v>
      </c>
      <c r="D220" s="2" t="s">
        <v>15</v>
      </c>
      <c r="E220" s="2" t="s">
        <v>40</v>
      </c>
      <c r="F220" s="2">
        <v>16.899999999999999</v>
      </c>
      <c r="G220" s="2">
        <v>99.2</v>
      </c>
      <c r="H220" s="2" t="s">
        <v>43</v>
      </c>
      <c r="I220" s="2">
        <v>1</v>
      </c>
      <c r="J220" s="2">
        <v>10</v>
      </c>
      <c r="K220" s="2">
        <v>10</v>
      </c>
      <c r="L220" s="2"/>
      <c r="M220" s="2" t="s">
        <v>22</v>
      </c>
      <c r="N220" s="5">
        <f t="shared" si="6"/>
        <v>17.173679760665969</v>
      </c>
      <c r="O220" s="4" t="str">
        <f t="shared" si="7"/>
        <v>Underweight</v>
      </c>
    </row>
    <row r="221" spans="1:15">
      <c r="A221" s="2" t="s">
        <v>507</v>
      </c>
      <c r="B221" s="2" t="s">
        <v>508</v>
      </c>
      <c r="C221" s="2">
        <v>2</v>
      </c>
      <c r="D221" s="2" t="s">
        <v>25</v>
      </c>
      <c r="E221" s="2" t="s">
        <v>16</v>
      </c>
      <c r="F221" s="2">
        <v>25.7</v>
      </c>
      <c r="G221" s="2">
        <v>123.2</v>
      </c>
      <c r="H221" s="2" t="s">
        <v>17</v>
      </c>
      <c r="I221" s="2">
        <v>7</v>
      </c>
      <c r="J221" s="2">
        <v>6</v>
      </c>
      <c r="K221" s="2">
        <v>2</v>
      </c>
      <c r="L221" s="2" t="s">
        <v>18</v>
      </c>
      <c r="M221" s="2"/>
      <c r="N221" s="5">
        <f t="shared" si="6"/>
        <v>16.932134424017541</v>
      </c>
      <c r="O221" s="4" t="str">
        <f t="shared" si="7"/>
        <v>Underweight</v>
      </c>
    </row>
    <row r="222" spans="1:15">
      <c r="A222" s="2" t="s">
        <v>509</v>
      </c>
      <c r="B222" s="2" t="s">
        <v>510</v>
      </c>
      <c r="C222" s="2">
        <v>8</v>
      </c>
      <c r="D222" s="2" t="s">
        <v>15</v>
      </c>
      <c r="E222" s="2" t="s">
        <v>40</v>
      </c>
      <c r="F222" s="2">
        <v>19</v>
      </c>
      <c r="G222" s="2">
        <v>128</v>
      </c>
      <c r="H222" s="2" t="s">
        <v>17</v>
      </c>
      <c r="I222" s="2">
        <v>0</v>
      </c>
      <c r="J222" s="2">
        <v>5</v>
      </c>
      <c r="K222" s="2">
        <v>4</v>
      </c>
      <c r="L222" s="2" t="s">
        <v>27</v>
      </c>
      <c r="M222" s="2"/>
      <c r="N222" s="5">
        <f t="shared" si="6"/>
        <v>11.5966796875</v>
      </c>
      <c r="O222" s="4" t="str">
        <f t="shared" si="7"/>
        <v>Underweight</v>
      </c>
    </row>
    <row r="223" spans="1:15">
      <c r="A223" s="2" t="s">
        <v>511</v>
      </c>
      <c r="B223" s="2" t="s">
        <v>512</v>
      </c>
      <c r="C223" s="2">
        <v>2</v>
      </c>
      <c r="D223" s="2" t="s">
        <v>15</v>
      </c>
      <c r="E223" s="2" t="s">
        <v>16</v>
      </c>
      <c r="F223" s="2">
        <v>21.9</v>
      </c>
      <c r="G223" s="2">
        <v>116.8</v>
      </c>
      <c r="H223" s="2" t="s">
        <v>17</v>
      </c>
      <c r="I223" s="2">
        <v>0</v>
      </c>
      <c r="J223" s="2">
        <v>6</v>
      </c>
      <c r="K223" s="2">
        <v>10</v>
      </c>
      <c r="L223" s="2" t="s">
        <v>27</v>
      </c>
      <c r="M223" s="2"/>
      <c r="N223" s="5">
        <f t="shared" si="6"/>
        <v>16.053082191780824</v>
      </c>
      <c r="O223" s="4" t="str">
        <f t="shared" si="7"/>
        <v>Underweight</v>
      </c>
    </row>
    <row r="224" spans="1:15">
      <c r="A224" s="2" t="s">
        <v>513</v>
      </c>
      <c r="B224" s="2" t="s">
        <v>514</v>
      </c>
      <c r="C224" s="2">
        <v>4</v>
      </c>
      <c r="D224" s="2" t="s">
        <v>25</v>
      </c>
      <c r="E224" s="2" t="s">
        <v>21</v>
      </c>
      <c r="F224" s="2">
        <v>24.4</v>
      </c>
      <c r="G224" s="2">
        <v>123.8</v>
      </c>
      <c r="H224" s="2" t="s">
        <v>17</v>
      </c>
      <c r="I224" s="2">
        <v>4</v>
      </c>
      <c r="J224" s="2">
        <v>4</v>
      </c>
      <c r="K224" s="2">
        <v>3</v>
      </c>
      <c r="L224" s="2" t="s">
        <v>27</v>
      </c>
      <c r="M224" s="2"/>
      <c r="N224" s="5">
        <f t="shared" si="6"/>
        <v>15.920200646725528</v>
      </c>
      <c r="O224" s="4" t="str">
        <f t="shared" si="7"/>
        <v>Underweight</v>
      </c>
    </row>
    <row r="225" spans="1:15">
      <c r="A225" s="2" t="s">
        <v>515</v>
      </c>
      <c r="B225" s="2" t="s">
        <v>516</v>
      </c>
      <c r="C225" s="2">
        <v>1</v>
      </c>
      <c r="D225" s="2" t="s">
        <v>25</v>
      </c>
      <c r="E225" s="2" t="s">
        <v>26</v>
      </c>
      <c r="F225" s="2">
        <v>18.600000000000001</v>
      </c>
      <c r="G225" s="2">
        <v>97.7</v>
      </c>
      <c r="H225" s="2" t="s">
        <v>43</v>
      </c>
      <c r="I225" s="2">
        <v>9</v>
      </c>
      <c r="J225" s="2">
        <v>7</v>
      </c>
      <c r="K225" s="2">
        <v>3</v>
      </c>
      <c r="L225" s="2" t="s">
        <v>27</v>
      </c>
      <c r="M225" s="2"/>
      <c r="N225" s="5">
        <f t="shared" si="6"/>
        <v>19.486050188103242</v>
      </c>
      <c r="O225" s="4" t="str">
        <f t="shared" si="7"/>
        <v>Normal</v>
      </c>
    </row>
    <row r="226" spans="1:15">
      <c r="A226" s="2" t="s">
        <v>517</v>
      </c>
      <c r="B226" s="2" t="s">
        <v>518</v>
      </c>
      <c r="C226" s="2">
        <v>8</v>
      </c>
      <c r="D226" s="2" t="s">
        <v>15</v>
      </c>
      <c r="E226" s="2" t="s">
        <v>16</v>
      </c>
      <c r="F226" s="2">
        <v>25.7</v>
      </c>
      <c r="G226" s="2">
        <v>108.3</v>
      </c>
      <c r="H226" s="2" t="s">
        <v>43</v>
      </c>
      <c r="I226" s="2">
        <v>4</v>
      </c>
      <c r="J226" s="2">
        <v>1</v>
      </c>
      <c r="K226" s="2">
        <v>10</v>
      </c>
      <c r="L226" s="2"/>
      <c r="M226" s="2"/>
      <c r="N226" s="5">
        <f t="shared" si="6"/>
        <v>21.911706904915984</v>
      </c>
      <c r="O226" s="4" t="str">
        <f t="shared" si="7"/>
        <v>Normal</v>
      </c>
    </row>
    <row r="227" spans="1:15">
      <c r="A227" s="2" t="s">
        <v>519</v>
      </c>
      <c r="B227" s="2" t="s">
        <v>520</v>
      </c>
      <c r="C227" s="2">
        <v>8</v>
      </c>
      <c r="D227" s="2" t="s">
        <v>15</v>
      </c>
      <c r="E227" s="2" t="s">
        <v>16</v>
      </c>
      <c r="F227" s="2">
        <v>18.8</v>
      </c>
      <c r="G227" s="2">
        <v>95.8</v>
      </c>
      <c r="H227" s="2" t="s">
        <v>43</v>
      </c>
      <c r="I227" s="2">
        <v>9</v>
      </c>
      <c r="J227" s="2">
        <v>0</v>
      </c>
      <c r="K227" s="2">
        <v>2</v>
      </c>
      <c r="L227" s="2"/>
      <c r="M227" s="2"/>
      <c r="N227" s="5">
        <f t="shared" si="6"/>
        <v>20.484569017743127</v>
      </c>
      <c r="O227" s="4" t="str">
        <f t="shared" si="7"/>
        <v>Normal</v>
      </c>
    </row>
    <row r="228" spans="1:15">
      <c r="A228" s="2" t="s">
        <v>521</v>
      </c>
      <c r="B228" s="2" t="s">
        <v>522</v>
      </c>
      <c r="C228" s="2">
        <v>10</v>
      </c>
      <c r="D228" s="2" t="s">
        <v>15</v>
      </c>
      <c r="E228" s="2" t="s">
        <v>21</v>
      </c>
      <c r="F228" s="2">
        <v>11.2</v>
      </c>
      <c r="G228" s="2">
        <v>103.2</v>
      </c>
      <c r="H228" s="2" t="s">
        <v>17</v>
      </c>
      <c r="I228" s="2">
        <v>8</v>
      </c>
      <c r="J228" s="2">
        <v>10</v>
      </c>
      <c r="K228" s="2">
        <v>7</v>
      </c>
      <c r="L228" s="2"/>
      <c r="M228" s="2" t="s">
        <v>32</v>
      </c>
      <c r="N228" s="5">
        <f t="shared" si="6"/>
        <v>10.516194940207919</v>
      </c>
      <c r="O228" s="4" t="str">
        <f t="shared" si="7"/>
        <v>Underweight</v>
      </c>
    </row>
    <row r="229" spans="1:15">
      <c r="A229" s="2" t="s">
        <v>523</v>
      </c>
      <c r="B229" s="2" t="s">
        <v>524</v>
      </c>
      <c r="C229" s="2">
        <v>1</v>
      </c>
      <c r="D229" s="2" t="s">
        <v>15</v>
      </c>
      <c r="E229" s="2" t="s">
        <v>26</v>
      </c>
      <c r="F229" s="2">
        <v>29</v>
      </c>
      <c r="G229" s="2">
        <v>106.9</v>
      </c>
      <c r="H229" s="2" t="s">
        <v>48</v>
      </c>
      <c r="I229" s="2">
        <v>2</v>
      </c>
      <c r="J229" s="2">
        <v>3</v>
      </c>
      <c r="K229" s="2">
        <v>3</v>
      </c>
      <c r="L229" s="2" t="s">
        <v>27</v>
      </c>
      <c r="M229" s="2"/>
      <c r="N229" s="5">
        <f t="shared" si="6"/>
        <v>25.377134851469371</v>
      </c>
      <c r="O229" s="4" t="str">
        <f t="shared" si="7"/>
        <v>Overweight</v>
      </c>
    </row>
    <row r="230" spans="1:15">
      <c r="A230" s="2" t="s">
        <v>525</v>
      </c>
      <c r="B230" s="2" t="s">
        <v>526</v>
      </c>
      <c r="C230" s="2">
        <v>3</v>
      </c>
      <c r="D230" s="2" t="s">
        <v>25</v>
      </c>
      <c r="E230" s="2" t="s">
        <v>16</v>
      </c>
      <c r="F230" s="2">
        <v>28.2</v>
      </c>
      <c r="G230" s="2">
        <v>134.9</v>
      </c>
      <c r="H230" s="2" t="s">
        <v>17</v>
      </c>
      <c r="I230" s="2">
        <v>6</v>
      </c>
      <c r="J230" s="2">
        <v>8</v>
      </c>
      <c r="K230" s="2">
        <v>6</v>
      </c>
      <c r="L230" s="2"/>
      <c r="M230" s="2" t="s">
        <v>22</v>
      </c>
      <c r="N230" s="5">
        <f t="shared" si="6"/>
        <v>15.496199859215375</v>
      </c>
      <c r="O230" s="4" t="str">
        <f t="shared" si="7"/>
        <v>Underweight</v>
      </c>
    </row>
    <row r="231" spans="1:15">
      <c r="A231" s="2" t="s">
        <v>527</v>
      </c>
      <c r="B231" s="2" t="s">
        <v>528</v>
      </c>
      <c r="C231" s="2">
        <v>1</v>
      </c>
      <c r="D231" s="2" t="s">
        <v>25</v>
      </c>
      <c r="E231" s="2" t="s">
        <v>26</v>
      </c>
      <c r="F231" s="2">
        <v>18.3</v>
      </c>
      <c r="G231" s="2">
        <v>88.9</v>
      </c>
      <c r="H231" s="2" t="s">
        <v>17</v>
      </c>
      <c r="I231" s="2">
        <v>1</v>
      </c>
      <c r="J231" s="2">
        <v>1</v>
      </c>
      <c r="K231" s="2">
        <v>9</v>
      </c>
      <c r="L231" s="2" t="s">
        <v>27</v>
      </c>
      <c r="M231" s="2" t="s">
        <v>22</v>
      </c>
      <c r="N231" s="5">
        <f t="shared" si="6"/>
        <v>23.15514835111302</v>
      </c>
      <c r="O231" s="4" t="str">
        <f t="shared" si="7"/>
        <v>Normal</v>
      </c>
    </row>
    <row r="232" spans="1:15">
      <c r="A232" s="2" t="s">
        <v>531</v>
      </c>
      <c r="B232" s="2" t="s">
        <v>532</v>
      </c>
      <c r="C232" s="2">
        <v>4</v>
      </c>
      <c r="D232" s="2" t="s">
        <v>15</v>
      </c>
      <c r="E232" s="2" t="s">
        <v>37</v>
      </c>
      <c r="F232" s="2">
        <v>28.4</v>
      </c>
      <c r="G232" s="2">
        <v>133.80000000000001</v>
      </c>
      <c r="H232" s="2" t="s">
        <v>17</v>
      </c>
      <c r="I232" s="2">
        <v>4</v>
      </c>
      <c r="J232" s="2">
        <v>4</v>
      </c>
      <c r="K232" s="2">
        <v>4</v>
      </c>
      <c r="L232" s="2" t="s">
        <v>18</v>
      </c>
      <c r="M232" s="2"/>
      <c r="N232" s="5">
        <f t="shared" si="6"/>
        <v>15.863759353473602</v>
      </c>
      <c r="O232" s="4" t="str">
        <f t="shared" si="7"/>
        <v>Underweight</v>
      </c>
    </row>
    <row r="233" spans="1:15">
      <c r="A233" s="2" t="s">
        <v>533</v>
      </c>
      <c r="B233" s="2" t="s">
        <v>534</v>
      </c>
      <c r="C233" s="2">
        <v>8</v>
      </c>
      <c r="D233" s="2" t="s">
        <v>25</v>
      </c>
      <c r="E233" s="2" t="s">
        <v>16</v>
      </c>
      <c r="F233" s="2">
        <v>24.6</v>
      </c>
      <c r="G233" s="2">
        <v>116.3</v>
      </c>
      <c r="H233" s="2" t="s">
        <v>17</v>
      </c>
      <c r="I233" s="2">
        <v>7</v>
      </c>
      <c r="J233" s="2">
        <v>3</v>
      </c>
      <c r="K233" s="2">
        <v>6</v>
      </c>
      <c r="L233" s="2"/>
      <c r="M233" s="2"/>
      <c r="N233" s="5">
        <f t="shared" si="6"/>
        <v>18.187611870448013</v>
      </c>
      <c r="O233" s="4" t="str">
        <f t="shared" si="7"/>
        <v>Underweight</v>
      </c>
    </row>
    <row r="234" spans="1:15">
      <c r="A234" s="2" t="s">
        <v>535</v>
      </c>
      <c r="B234" s="2" t="s">
        <v>536</v>
      </c>
      <c r="C234" s="2">
        <v>9</v>
      </c>
      <c r="D234" s="2" t="s">
        <v>15</v>
      </c>
      <c r="E234" s="2" t="s">
        <v>26</v>
      </c>
      <c r="F234" s="2">
        <v>16.2</v>
      </c>
      <c r="G234" s="2">
        <v>110.4</v>
      </c>
      <c r="H234" s="2" t="s">
        <v>17</v>
      </c>
      <c r="I234" s="2">
        <v>8</v>
      </c>
      <c r="J234" s="2">
        <v>9</v>
      </c>
      <c r="K234" s="2">
        <v>0</v>
      </c>
      <c r="L234" s="2" t="s">
        <v>27</v>
      </c>
      <c r="M234" s="2" t="s">
        <v>32</v>
      </c>
      <c r="N234" s="5">
        <f t="shared" si="6"/>
        <v>13.291587901701321</v>
      </c>
      <c r="O234" s="4" t="str">
        <f t="shared" si="7"/>
        <v>Underweight</v>
      </c>
    </row>
    <row r="235" spans="1:15">
      <c r="A235" s="2" t="s">
        <v>537</v>
      </c>
      <c r="B235" s="2" t="s">
        <v>538</v>
      </c>
      <c r="C235" s="2">
        <v>1</v>
      </c>
      <c r="D235" s="2" t="s">
        <v>25</v>
      </c>
      <c r="E235" s="2" t="s">
        <v>26</v>
      </c>
      <c r="F235" s="2">
        <v>28.4</v>
      </c>
      <c r="G235" s="2">
        <v>122.3</v>
      </c>
      <c r="H235" s="2" t="s">
        <v>17</v>
      </c>
      <c r="I235" s="2">
        <v>7</v>
      </c>
      <c r="J235" s="2">
        <v>8</v>
      </c>
      <c r="K235" s="2">
        <v>6</v>
      </c>
      <c r="L235" s="2"/>
      <c r="M235" s="2"/>
      <c r="N235" s="5">
        <f t="shared" si="6"/>
        <v>18.987396781101385</v>
      </c>
      <c r="O235" s="4" t="str">
        <f t="shared" si="7"/>
        <v>Normal</v>
      </c>
    </row>
    <row r="236" spans="1:15">
      <c r="A236" s="2" t="s">
        <v>541</v>
      </c>
      <c r="B236" s="2" t="s">
        <v>542</v>
      </c>
      <c r="C236" s="2">
        <v>4</v>
      </c>
      <c r="D236" s="2" t="s">
        <v>15</v>
      </c>
      <c r="E236" s="2" t="s">
        <v>40</v>
      </c>
      <c r="F236" s="2">
        <v>23.6</v>
      </c>
      <c r="G236" s="2">
        <v>96.1</v>
      </c>
      <c r="H236" s="2"/>
      <c r="I236" s="2">
        <v>0</v>
      </c>
      <c r="J236" s="2">
        <v>10</v>
      </c>
      <c r="K236" s="2">
        <v>0</v>
      </c>
      <c r="L236" s="2" t="s">
        <v>18</v>
      </c>
      <c r="M236" s="2" t="s">
        <v>32</v>
      </c>
      <c r="N236" s="5">
        <f t="shared" si="6"/>
        <v>25.554372883778498</v>
      </c>
      <c r="O236" s="4" t="str">
        <f t="shared" si="7"/>
        <v>Overweight</v>
      </c>
    </row>
    <row r="237" spans="1:15">
      <c r="A237" s="2" t="s">
        <v>545</v>
      </c>
      <c r="B237" s="2" t="s">
        <v>546</v>
      </c>
      <c r="C237" s="2">
        <v>6</v>
      </c>
      <c r="D237" s="2" t="s">
        <v>25</v>
      </c>
      <c r="E237" s="2" t="s">
        <v>16</v>
      </c>
      <c r="F237" s="2">
        <v>23.7</v>
      </c>
      <c r="G237" s="2">
        <v>108.9</v>
      </c>
      <c r="H237" s="2" t="s">
        <v>17</v>
      </c>
      <c r="I237" s="2">
        <v>4</v>
      </c>
      <c r="J237" s="2">
        <v>10</v>
      </c>
      <c r="K237" s="2">
        <v>5</v>
      </c>
      <c r="L237" s="2" t="s">
        <v>18</v>
      </c>
      <c r="M237" s="2" t="s">
        <v>22</v>
      </c>
      <c r="N237" s="5">
        <f t="shared" si="6"/>
        <v>19.984467768089097</v>
      </c>
      <c r="O237" s="4" t="str">
        <f t="shared" si="7"/>
        <v>Normal</v>
      </c>
    </row>
    <row r="238" spans="1:15">
      <c r="A238" s="2" t="s">
        <v>547</v>
      </c>
      <c r="B238" s="2" t="s">
        <v>548</v>
      </c>
      <c r="C238" s="2">
        <v>4</v>
      </c>
      <c r="D238" s="2" t="s">
        <v>15</v>
      </c>
      <c r="E238" s="2" t="s">
        <v>21</v>
      </c>
      <c r="F238" s="2">
        <v>25.3</v>
      </c>
      <c r="G238" s="2">
        <v>134</v>
      </c>
      <c r="H238" s="2" t="s">
        <v>43</v>
      </c>
      <c r="I238" s="2">
        <v>9</v>
      </c>
      <c r="J238" s="2">
        <v>6</v>
      </c>
      <c r="K238" s="2">
        <v>10</v>
      </c>
      <c r="L238" s="2" t="s">
        <v>18</v>
      </c>
      <c r="M238" s="2" t="s">
        <v>32</v>
      </c>
      <c r="N238" s="5">
        <f t="shared" si="6"/>
        <v>14.089997772332365</v>
      </c>
      <c r="O238" s="4" t="str">
        <f t="shared" si="7"/>
        <v>Underweight</v>
      </c>
    </row>
    <row r="239" spans="1:15">
      <c r="A239" s="2" t="s">
        <v>549</v>
      </c>
      <c r="B239" s="2" t="s">
        <v>550</v>
      </c>
      <c r="C239" s="2">
        <v>5</v>
      </c>
      <c r="D239" s="2" t="s">
        <v>25</v>
      </c>
      <c r="E239" s="2" t="s">
        <v>37</v>
      </c>
      <c r="F239" s="2">
        <v>17.8</v>
      </c>
      <c r="G239" s="2">
        <v>82.1</v>
      </c>
      <c r="H239" s="2" t="s">
        <v>43</v>
      </c>
      <c r="I239" s="2">
        <v>9</v>
      </c>
      <c r="J239" s="2">
        <v>3</v>
      </c>
      <c r="K239" s="2">
        <v>5</v>
      </c>
      <c r="L239" s="2"/>
      <c r="M239" s="2" t="s">
        <v>32</v>
      </c>
      <c r="N239" s="5">
        <f t="shared" si="6"/>
        <v>26.407889134340497</v>
      </c>
      <c r="O239" s="4" t="str">
        <f t="shared" si="7"/>
        <v>Overweight</v>
      </c>
    </row>
    <row r="240" spans="1:15">
      <c r="A240" s="2" t="s">
        <v>551</v>
      </c>
      <c r="B240" s="2" t="s">
        <v>552</v>
      </c>
      <c r="C240" s="2">
        <v>6</v>
      </c>
      <c r="D240" s="2" t="s">
        <v>25</v>
      </c>
      <c r="E240" s="2" t="s">
        <v>40</v>
      </c>
      <c r="F240" s="2">
        <v>26.8</v>
      </c>
      <c r="G240" s="2">
        <v>132.6</v>
      </c>
      <c r="H240" s="2" t="s">
        <v>17</v>
      </c>
      <c r="I240" s="2">
        <v>1</v>
      </c>
      <c r="J240" s="2">
        <v>7</v>
      </c>
      <c r="K240" s="2">
        <v>2</v>
      </c>
      <c r="L240" s="2"/>
      <c r="M240" s="2" t="s">
        <v>22</v>
      </c>
      <c r="N240" s="5">
        <f t="shared" si="6"/>
        <v>15.242203158093496</v>
      </c>
      <c r="O240" s="4" t="str">
        <f t="shared" si="7"/>
        <v>Underweight</v>
      </c>
    </row>
    <row r="241" spans="1:15">
      <c r="A241" s="2" t="s">
        <v>553</v>
      </c>
      <c r="B241" s="2" t="s">
        <v>554</v>
      </c>
      <c r="C241" s="2">
        <v>6</v>
      </c>
      <c r="D241" s="2" t="s">
        <v>15</v>
      </c>
      <c r="E241" s="2" t="s">
        <v>40</v>
      </c>
      <c r="F241" s="2">
        <v>17.100000000000001</v>
      </c>
      <c r="G241" s="2">
        <v>124.7</v>
      </c>
      <c r="H241" s="2" t="s">
        <v>17</v>
      </c>
      <c r="I241" s="2">
        <v>5</v>
      </c>
      <c r="J241" s="2">
        <v>5</v>
      </c>
      <c r="K241" s="2">
        <v>4</v>
      </c>
      <c r="L241" s="2"/>
      <c r="M241" s="2" t="s">
        <v>22</v>
      </c>
      <c r="N241" s="5">
        <f t="shared" si="6"/>
        <v>10.996720919300143</v>
      </c>
      <c r="O241" s="4" t="str">
        <f t="shared" si="7"/>
        <v>Underweight</v>
      </c>
    </row>
    <row r="242" spans="1:15">
      <c r="A242" s="2" t="s">
        <v>555</v>
      </c>
      <c r="B242" s="2" t="s">
        <v>556</v>
      </c>
      <c r="C242" s="2">
        <v>10</v>
      </c>
      <c r="D242" s="2" t="s">
        <v>15</v>
      </c>
      <c r="E242" s="2" t="s">
        <v>37</v>
      </c>
      <c r="F242" s="2">
        <v>27.8</v>
      </c>
      <c r="G242" s="2">
        <v>110</v>
      </c>
      <c r="H242" s="2" t="s">
        <v>43</v>
      </c>
      <c r="I242" s="2">
        <v>6</v>
      </c>
      <c r="J242" s="2">
        <v>8</v>
      </c>
      <c r="K242" s="2">
        <v>4</v>
      </c>
      <c r="L242" s="2" t="s">
        <v>18</v>
      </c>
      <c r="M242" s="2"/>
      <c r="N242" s="5">
        <f t="shared" si="6"/>
        <v>22.975206611570243</v>
      </c>
      <c r="O242" s="4" t="str">
        <f t="shared" si="7"/>
        <v>Normal</v>
      </c>
    </row>
    <row r="243" spans="1:15">
      <c r="A243" s="2" t="s">
        <v>557</v>
      </c>
      <c r="B243" s="2" t="s">
        <v>558</v>
      </c>
      <c r="C243" s="2">
        <v>6</v>
      </c>
      <c r="D243" s="2" t="s">
        <v>25</v>
      </c>
      <c r="E243" s="2" t="s">
        <v>21</v>
      </c>
      <c r="F243" s="2">
        <v>27.9</v>
      </c>
      <c r="G243" s="2">
        <v>139.19999999999999</v>
      </c>
      <c r="H243" s="2" t="s">
        <v>17</v>
      </c>
      <c r="I243" s="2">
        <v>2</v>
      </c>
      <c r="J243" s="2">
        <v>1</v>
      </c>
      <c r="K243" s="2">
        <v>7</v>
      </c>
      <c r="L243" s="2" t="s">
        <v>18</v>
      </c>
      <c r="M243" s="2" t="s">
        <v>32</v>
      </c>
      <c r="N243" s="5">
        <f t="shared" si="6"/>
        <v>14.398781212841856</v>
      </c>
      <c r="O243" s="4" t="str">
        <f t="shared" si="7"/>
        <v>Underweight</v>
      </c>
    </row>
    <row r="244" spans="1:15">
      <c r="A244" s="2" t="s">
        <v>559</v>
      </c>
      <c r="B244" s="2" t="s">
        <v>560</v>
      </c>
      <c r="C244" s="2">
        <v>4</v>
      </c>
      <c r="D244" s="2" t="s">
        <v>15</v>
      </c>
      <c r="E244" s="2" t="s">
        <v>21</v>
      </c>
      <c r="F244" s="2">
        <v>25.3</v>
      </c>
      <c r="G244" s="2">
        <v>109.4</v>
      </c>
      <c r="H244" s="2" t="s">
        <v>43</v>
      </c>
      <c r="I244" s="2">
        <v>1</v>
      </c>
      <c r="J244" s="2">
        <v>2</v>
      </c>
      <c r="K244" s="2">
        <v>9</v>
      </c>
      <c r="L244" s="2" t="s">
        <v>18</v>
      </c>
      <c r="M244" s="2"/>
      <c r="N244" s="5">
        <f t="shared" si="6"/>
        <v>21.139070014605171</v>
      </c>
      <c r="O244" s="4" t="str">
        <f t="shared" si="7"/>
        <v>Normal</v>
      </c>
    </row>
    <row r="245" spans="1:15">
      <c r="A245" s="2" t="s">
        <v>561</v>
      </c>
      <c r="B245" s="2" t="s">
        <v>562</v>
      </c>
      <c r="C245" s="2">
        <v>1</v>
      </c>
      <c r="D245" s="2" t="s">
        <v>15</v>
      </c>
      <c r="E245" s="2" t="s">
        <v>16</v>
      </c>
      <c r="F245" s="2">
        <v>29</v>
      </c>
      <c r="G245" s="2">
        <v>133.5</v>
      </c>
      <c r="H245" s="2" t="s">
        <v>43</v>
      </c>
      <c r="I245" s="2">
        <v>8</v>
      </c>
      <c r="J245" s="2">
        <v>3</v>
      </c>
      <c r="K245" s="2">
        <v>0</v>
      </c>
      <c r="L245" s="2"/>
      <c r="M245" s="2"/>
      <c r="N245" s="5">
        <f t="shared" si="6"/>
        <v>16.271795087601173</v>
      </c>
      <c r="O245" s="4" t="str">
        <f t="shared" si="7"/>
        <v>Underweight</v>
      </c>
    </row>
    <row r="246" spans="1:15">
      <c r="A246" s="2" t="s">
        <v>563</v>
      </c>
      <c r="B246" s="2" t="s">
        <v>564</v>
      </c>
      <c r="C246" s="2">
        <v>6</v>
      </c>
      <c r="D246" s="2" t="s">
        <v>25</v>
      </c>
      <c r="E246" s="2" t="s">
        <v>40</v>
      </c>
      <c r="F246" s="2">
        <v>12.1</v>
      </c>
      <c r="G246" s="2">
        <v>110.2</v>
      </c>
      <c r="H246" s="2" t="s">
        <v>17</v>
      </c>
      <c r="I246" s="2">
        <v>1</v>
      </c>
      <c r="J246" s="2">
        <v>0</v>
      </c>
      <c r="K246" s="2">
        <v>4</v>
      </c>
      <c r="L246" s="2" t="s">
        <v>18</v>
      </c>
      <c r="M246" s="2"/>
      <c r="N246" s="5">
        <f t="shared" si="6"/>
        <v>9.9637352973145656</v>
      </c>
      <c r="O246" s="4" t="str">
        <f t="shared" si="7"/>
        <v>Underweight</v>
      </c>
    </row>
    <row r="247" spans="1:15">
      <c r="A247" s="2" t="s">
        <v>569</v>
      </c>
      <c r="B247" s="2" t="s">
        <v>570</v>
      </c>
      <c r="C247" s="2">
        <v>7</v>
      </c>
      <c r="D247" s="2" t="s">
        <v>25</v>
      </c>
      <c r="E247" s="2" t="s">
        <v>37</v>
      </c>
      <c r="F247" s="2">
        <v>12.5</v>
      </c>
      <c r="G247" s="2">
        <v>95.2</v>
      </c>
      <c r="H247" s="2" t="s">
        <v>43</v>
      </c>
      <c r="I247" s="2">
        <v>3</v>
      </c>
      <c r="J247" s="2">
        <v>10</v>
      </c>
      <c r="K247" s="2">
        <v>10</v>
      </c>
      <c r="L247" s="2" t="s">
        <v>27</v>
      </c>
      <c r="M247" s="2" t="s">
        <v>22</v>
      </c>
      <c r="N247" s="5">
        <f t="shared" si="6"/>
        <v>13.792281618529763</v>
      </c>
      <c r="O247" s="4" t="str">
        <f t="shared" si="7"/>
        <v>Underweight</v>
      </c>
    </row>
    <row r="248" spans="1:15">
      <c r="A248" s="2" t="s">
        <v>571</v>
      </c>
      <c r="B248" s="2" t="s">
        <v>572</v>
      </c>
      <c r="C248" s="2">
        <v>10</v>
      </c>
      <c r="D248" s="2" t="s">
        <v>15</v>
      </c>
      <c r="E248" s="2" t="s">
        <v>37</v>
      </c>
      <c r="F248" s="2">
        <v>26.6</v>
      </c>
      <c r="G248" s="2">
        <v>86.3</v>
      </c>
      <c r="H248" s="2" t="s">
        <v>43</v>
      </c>
      <c r="I248" s="2">
        <v>1</v>
      </c>
      <c r="J248" s="2">
        <v>4</v>
      </c>
      <c r="K248" s="2">
        <v>1</v>
      </c>
      <c r="L248" s="2" t="s">
        <v>27</v>
      </c>
      <c r="M248" s="2"/>
      <c r="N248" s="5">
        <f t="shared" si="6"/>
        <v>35.715772273013513</v>
      </c>
      <c r="O248" s="4" t="str">
        <f t="shared" si="7"/>
        <v>Obese</v>
      </c>
    </row>
    <row r="249" spans="1:15">
      <c r="A249" s="2" t="s">
        <v>575</v>
      </c>
      <c r="B249" s="2" t="s">
        <v>576</v>
      </c>
      <c r="C249" s="2">
        <v>10</v>
      </c>
      <c r="D249" s="2" t="s">
        <v>25</v>
      </c>
      <c r="E249" s="2" t="s">
        <v>40</v>
      </c>
      <c r="F249" s="2">
        <v>29</v>
      </c>
      <c r="G249" s="2">
        <v>126.8</v>
      </c>
      <c r="H249" s="2" t="s">
        <v>17</v>
      </c>
      <c r="I249" s="2">
        <v>1</v>
      </c>
      <c r="J249" s="2">
        <v>4</v>
      </c>
      <c r="K249" s="2">
        <v>10</v>
      </c>
      <c r="L249" s="2" t="s">
        <v>27</v>
      </c>
      <c r="M249" s="2"/>
      <c r="N249" s="5">
        <f t="shared" si="6"/>
        <v>18.03680004776642</v>
      </c>
      <c r="O249" s="4" t="str">
        <f t="shared" si="7"/>
        <v>Underweight</v>
      </c>
    </row>
    <row r="250" spans="1:15">
      <c r="A250" s="2" t="s">
        <v>577</v>
      </c>
      <c r="B250" s="2" t="s">
        <v>578</v>
      </c>
      <c r="C250" s="2">
        <v>2</v>
      </c>
      <c r="D250" s="2" t="s">
        <v>15</v>
      </c>
      <c r="E250" s="2" t="s">
        <v>26</v>
      </c>
      <c r="F250" s="2">
        <v>27</v>
      </c>
      <c r="G250" s="2">
        <v>101.6</v>
      </c>
      <c r="H250" s="2" t="s">
        <v>43</v>
      </c>
      <c r="I250" s="2">
        <v>6</v>
      </c>
      <c r="J250" s="2">
        <v>1</v>
      </c>
      <c r="K250" s="2">
        <v>1</v>
      </c>
      <c r="L250" s="2" t="s">
        <v>27</v>
      </c>
      <c r="M250" s="2"/>
      <c r="N250" s="5">
        <f t="shared" si="6"/>
        <v>26.156302312604623</v>
      </c>
      <c r="O250" s="4" t="str">
        <f t="shared" si="7"/>
        <v>Overweight</v>
      </c>
    </row>
    <row r="251" spans="1:15">
      <c r="A251" s="2" t="s">
        <v>579</v>
      </c>
      <c r="B251" s="2" t="s">
        <v>580</v>
      </c>
      <c r="C251" s="2">
        <v>6</v>
      </c>
      <c r="D251" s="2" t="s">
        <v>25</v>
      </c>
      <c r="E251" s="2" t="s">
        <v>21</v>
      </c>
      <c r="F251" s="2">
        <v>15.4</v>
      </c>
      <c r="G251" s="2">
        <v>124</v>
      </c>
      <c r="H251" s="2" t="s">
        <v>17</v>
      </c>
      <c r="I251" s="2">
        <v>5</v>
      </c>
      <c r="J251" s="2">
        <v>2</v>
      </c>
      <c r="K251" s="2">
        <v>1</v>
      </c>
      <c r="L251" s="2" t="s">
        <v>18</v>
      </c>
      <c r="M251" s="2"/>
      <c r="N251" s="5">
        <f t="shared" si="6"/>
        <v>10.015608740894901</v>
      </c>
      <c r="O251" s="4" t="str">
        <f t="shared" si="7"/>
        <v>Underweight</v>
      </c>
    </row>
    <row r="252" spans="1:15">
      <c r="A252" s="2" t="s">
        <v>581</v>
      </c>
      <c r="B252" s="2" t="s">
        <v>582</v>
      </c>
      <c r="C252" s="2">
        <v>8</v>
      </c>
      <c r="D252" s="2" t="s">
        <v>25</v>
      </c>
      <c r="E252" s="2" t="s">
        <v>40</v>
      </c>
      <c r="F252" s="2">
        <v>12.3</v>
      </c>
      <c r="G252" s="2">
        <v>121.8</v>
      </c>
      <c r="H252" s="2" t="s">
        <v>17</v>
      </c>
      <c r="I252" s="2">
        <v>2</v>
      </c>
      <c r="J252" s="2">
        <v>1</v>
      </c>
      <c r="K252" s="2">
        <v>6</v>
      </c>
      <c r="L252" s="2"/>
      <c r="M252" s="2"/>
      <c r="N252" s="5">
        <f t="shared" si="6"/>
        <v>8.2910691030276578</v>
      </c>
      <c r="O252" s="4" t="str">
        <f t="shared" si="7"/>
        <v>Underweight</v>
      </c>
    </row>
    <row r="253" spans="1:15">
      <c r="A253" s="2" t="s">
        <v>583</v>
      </c>
      <c r="B253" s="2" t="s">
        <v>584</v>
      </c>
      <c r="C253" s="2">
        <v>7</v>
      </c>
      <c r="D253" s="2" t="s">
        <v>25</v>
      </c>
      <c r="E253" s="2" t="s">
        <v>21</v>
      </c>
      <c r="F253" s="2">
        <v>10.6</v>
      </c>
      <c r="G253" s="2">
        <v>121.1</v>
      </c>
      <c r="H253" s="2" t="s">
        <v>43</v>
      </c>
      <c r="I253" s="2">
        <v>2</v>
      </c>
      <c r="J253" s="2">
        <v>7</v>
      </c>
      <c r="K253" s="2">
        <v>7</v>
      </c>
      <c r="L253" s="2" t="s">
        <v>27</v>
      </c>
      <c r="M253" s="2"/>
      <c r="N253" s="5">
        <f t="shared" si="6"/>
        <v>7.2279905981571337</v>
      </c>
      <c r="O253" s="4" t="str">
        <f t="shared" si="7"/>
        <v>Underweight</v>
      </c>
    </row>
    <row r="254" spans="1:15">
      <c r="A254" s="2" t="s">
        <v>585</v>
      </c>
      <c r="B254" s="2" t="s">
        <v>586</v>
      </c>
      <c r="C254" s="2">
        <v>1</v>
      </c>
      <c r="D254" s="2" t="s">
        <v>15</v>
      </c>
      <c r="E254" s="2" t="s">
        <v>16</v>
      </c>
      <c r="F254" s="2">
        <v>20.399999999999999</v>
      </c>
      <c r="G254" s="2">
        <v>121.3</v>
      </c>
      <c r="H254" s="2" t="s">
        <v>43</v>
      </c>
      <c r="I254" s="2">
        <v>6</v>
      </c>
      <c r="J254" s="2">
        <v>10</v>
      </c>
      <c r="K254" s="2">
        <v>3</v>
      </c>
      <c r="L254" s="2" t="s">
        <v>18</v>
      </c>
      <c r="M254" s="2" t="s">
        <v>22</v>
      </c>
      <c r="N254" s="5">
        <f t="shared" si="6"/>
        <v>13.86463898586962</v>
      </c>
      <c r="O254" s="4" t="str">
        <f t="shared" si="7"/>
        <v>Underweight</v>
      </c>
    </row>
    <row r="255" spans="1:15">
      <c r="A255" s="2" t="s">
        <v>587</v>
      </c>
      <c r="B255" s="2" t="s">
        <v>588</v>
      </c>
      <c r="C255" s="2">
        <v>9</v>
      </c>
      <c r="D255" s="2" t="s">
        <v>15</v>
      </c>
      <c r="E255" s="2" t="s">
        <v>26</v>
      </c>
      <c r="F255" s="2">
        <v>22.9</v>
      </c>
      <c r="G255" s="2">
        <v>89.4</v>
      </c>
      <c r="H255" s="2" t="s">
        <v>43</v>
      </c>
      <c r="I255" s="2">
        <v>7</v>
      </c>
      <c r="J255" s="2">
        <v>2</v>
      </c>
      <c r="K255" s="2">
        <v>1</v>
      </c>
      <c r="L255" s="2" t="s">
        <v>18</v>
      </c>
      <c r="M255" s="2" t="s">
        <v>22</v>
      </c>
      <c r="N255" s="5">
        <f t="shared" si="6"/>
        <v>28.652363006671358</v>
      </c>
      <c r="O255" s="4" t="str">
        <f t="shared" si="7"/>
        <v>Overweight</v>
      </c>
    </row>
    <row r="256" spans="1:15">
      <c r="A256" s="2" t="s">
        <v>589</v>
      </c>
      <c r="B256" s="2" t="s">
        <v>590</v>
      </c>
      <c r="C256" s="2">
        <v>4</v>
      </c>
      <c r="D256" s="2" t="s">
        <v>25</v>
      </c>
      <c r="E256" s="2" t="s">
        <v>37</v>
      </c>
      <c r="F256" s="2">
        <v>26.3</v>
      </c>
      <c r="G256" s="2">
        <v>84.7</v>
      </c>
      <c r="H256" s="2" t="s">
        <v>17</v>
      </c>
      <c r="I256" s="2">
        <v>9</v>
      </c>
      <c r="J256" s="2">
        <v>7</v>
      </c>
      <c r="K256" s="2">
        <v>1</v>
      </c>
      <c r="L256" s="2" t="s">
        <v>18</v>
      </c>
      <c r="M256" s="2"/>
      <c r="N256" s="5">
        <f t="shared" si="6"/>
        <v>36.65970178796195</v>
      </c>
      <c r="O256" s="4" t="str">
        <f t="shared" si="7"/>
        <v>Obese</v>
      </c>
    </row>
    <row r="257" spans="1:15">
      <c r="A257" s="2" t="s">
        <v>591</v>
      </c>
      <c r="B257" s="2" t="s">
        <v>592</v>
      </c>
      <c r="C257" s="2">
        <v>1</v>
      </c>
      <c r="D257" s="2" t="s">
        <v>15</v>
      </c>
      <c r="E257" s="2" t="s">
        <v>37</v>
      </c>
      <c r="F257" s="2">
        <v>18.2</v>
      </c>
      <c r="G257" s="2">
        <v>113.4</v>
      </c>
      <c r="H257" s="2" t="s">
        <v>17</v>
      </c>
      <c r="I257" s="2">
        <v>1</v>
      </c>
      <c r="J257" s="2">
        <v>9</v>
      </c>
      <c r="K257" s="2">
        <v>9</v>
      </c>
      <c r="L257" s="2"/>
      <c r="M257" s="2" t="s">
        <v>22</v>
      </c>
      <c r="N257" s="5">
        <f t="shared" si="6"/>
        <v>14.152894811331022</v>
      </c>
      <c r="O257" s="4" t="str">
        <f t="shared" si="7"/>
        <v>Underweight</v>
      </c>
    </row>
    <row r="258" spans="1:15">
      <c r="A258" s="2" t="s">
        <v>593</v>
      </c>
      <c r="B258" s="2" t="s">
        <v>594</v>
      </c>
      <c r="C258" s="2">
        <v>8</v>
      </c>
      <c r="D258" s="2" t="s">
        <v>25</v>
      </c>
      <c r="E258" s="2" t="s">
        <v>16</v>
      </c>
      <c r="F258" s="2">
        <v>26.5</v>
      </c>
      <c r="G258" s="2">
        <v>129</v>
      </c>
      <c r="H258" s="2" t="s">
        <v>43</v>
      </c>
      <c r="I258" s="2">
        <v>5</v>
      </c>
      <c r="J258" s="2">
        <v>8</v>
      </c>
      <c r="K258" s="2">
        <v>9</v>
      </c>
      <c r="L258" s="2"/>
      <c r="M258" s="2"/>
      <c r="N258" s="5">
        <f t="shared" si="6"/>
        <v>15.924523766600563</v>
      </c>
      <c r="O258" s="4" t="str">
        <f t="shared" si="7"/>
        <v>Underweight</v>
      </c>
    </row>
    <row r="259" spans="1:15">
      <c r="A259" s="2" t="s">
        <v>597</v>
      </c>
      <c r="B259" s="2" t="s">
        <v>598</v>
      </c>
      <c r="C259" s="2">
        <v>7</v>
      </c>
      <c r="D259" s="2" t="s">
        <v>15</v>
      </c>
      <c r="E259" s="2" t="s">
        <v>16</v>
      </c>
      <c r="F259" s="2">
        <v>22.2</v>
      </c>
      <c r="G259" s="2">
        <v>91.3</v>
      </c>
      <c r="H259" s="2" t="s">
        <v>48</v>
      </c>
      <c r="I259" s="2">
        <v>6</v>
      </c>
      <c r="J259" s="2">
        <v>3</v>
      </c>
      <c r="K259" s="2">
        <v>7</v>
      </c>
      <c r="L259" s="2" t="s">
        <v>27</v>
      </c>
      <c r="M259" s="2" t="s">
        <v>22</v>
      </c>
      <c r="N259" s="5">
        <f t="shared" ref="N259:N272" si="8">F259/(0.01*G259)^2</f>
        <v>26.632468337954023</v>
      </c>
      <c r="O259" s="4" t="str">
        <f t="shared" ref="O259:O272" si="9">IF(N259&lt;18.5,"Underweight",IF(N259&lt;=24.9,"Normal",IF( N259&lt;=29.9,"Overweight","Obese")))</f>
        <v>Overweight</v>
      </c>
    </row>
    <row r="260" spans="1:15">
      <c r="A260" s="2" t="s">
        <v>599</v>
      </c>
      <c r="B260" s="2" t="s">
        <v>600</v>
      </c>
      <c r="C260" s="2">
        <v>10</v>
      </c>
      <c r="D260" s="2" t="s">
        <v>15</v>
      </c>
      <c r="E260" s="2" t="s">
        <v>37</v>
      </c>
      <c r="F260" s="2">
        <v>19.100000000000001</v>
      </c>
      <c r="G260" s="2">
        <v>115.4</v>
      </c>
      <c r="H260" s="2" t="s">
        <v>17</v>
      </c>
      <c r="I260" s="2">
        <v>7</v>
      </c>
      <c r="J260" s="2">
        <v>0</v>
      </c>
      <c r="K260" s="2">
        <v>8</v>
      </c>
      <c r="L260" s="2"/>
      <c r="M260" s="2"/>
      <c r="N260" s="5">
        <f t="shared" si="8"/>
        <v>14.342397327958812</v>
      </c>
      <c r="O260" s="4" t="str">
        <f t="shared" si="9"/>
        <v>Underweight</v>
      </c>
    </row>
    <row r="261" spans="1:15">
      <c r="A261" s="2" t="s">
        <v>601</v>
      </c>
      <c r="B261" s="2" t="s">
        <v>602</v>
      </c>
      <c r="C261" s="2">
        <v>9</v>
      </c>
      <c r="D261" s="2" t="s">
        <v>15</v>
      </c>
      <c r="E261" s="2" t="s">
        <v>21</v>
      </c>
      <c r="F261" s="2">
        <v>13.5</v>
      </c>
      <c r="G261" s="2">
        <v>128.9</v>
      </c>
      <c r="H261" s="2" t="s">
        <v>17</v>
      </c>
      <c r="I261" s="2">
        <v>10</v>
      </c>
      <c r="J261" s="2">
        <v>9</v>
      </c>
      <c r="K261" s="2">
        <v>9</v>
      </c>
      <c r="L261" s="2" t="s">
        <v>18</v>
      </c>
      <c r="M261" s="2"/>
      <c r="N261" s="5">
        <f t="shared" si="8"/>
        <v>8.1250853886288503</v>
      </c>
      <c r="O261" s="4" t="str">
        <f t="shared" si="9"/>
        <v>Underweight</v>
      </c>
    </row>
    <row r="262" spans="1:15">
      <c r="A262" s="2" t="s">
        <v>603</v>
      </c>
      <c r="B262" s="2" t="s">
        <v>604</v>
      </c>
      <c r="C262" s="2">
        <v>4</v>
      </c>
      <c r="D262" s="2" t="s">
        <v>25</v>
      </c>
      <c r="E262" s="2" t="s">
        <v>37</v>
      </c>
      <c r="F262" s="2">
        <v>29.3</v>
      </c>
      <c r="G262" s="2">
        <v>138.19999999999999</v>
      </c>
      <c r="H262" s="2" t="s">
        <v>17</v>
      </c>
      <c r="I262" s="2">
        <v>2</v>
      </c>
      <c r="J262" s="2">
        <v>2</v>
      </c>
      <c r="K262" s="2">
        <v>6</v>
      </c>
      <c r="L262" s="2"/>
      <c r="M262" s="2" t="s">
        <v>22</v>
      </c>
      <c r="N262" s="5">
        <f t="shared" si="8"/>
        <v>15.340924560349</v>
      </c>
      <c r="O262" s="4" t="str">
        <f t="shared" si="9"/>
        <v>Underweight</v>
      </c>
    </row>
    <row r="263" spans="1:15">
      <c r="A263" s="2" t="s">
        <v>605</v>
      </c>
      <c r="B263" s="2" t="s">
        <v>606</v>
      </c>
      <c r="C263" s="2">
        <v>9</v>
      </c>
      <c r="D263" s="2" t="s">
        <v>15</v>
      </c>
      <c r="E263" s="2" t="s">
        <v>40</v>
      </c>
      <c r="F263" s="2">
        <v>14.2</v>
      </c>
      <c r="G263" s="2">
        <v>122.9</v>
      </c>
      <c r="H263" s="2" t="s">
        <v>43</v>
      </c>
      <c r="I263" s="2">
        <v>10</v>
      </c>
      <c r="J263" s="2">
        <v>2</v>
      </c>
      <c r="K263" s="2">
        <v>10</v>
      </c>
      <c r="L263" s="2" t="s">
        <v>27</v>
      </c>
      <c r="M263" s="2" t="s">
        <v>22</v>
      </c>
      <c r="N263" s="5">
        <f t="shared" si="8"/>
        <v>9.4012278533223057</v>
      </c>
      <c r="O263" s="4" t="str">
        <f t="shared" si="9"/>
        <v>Underweight</v>
      </c>
    </row>
    <row r="264" spans="1:15">
      <c r="A264" s="2" t="s">
        <v>607</v>
      </c>
      <c r="B264" s="2" t="s">
        <v>608</v>
      </c>
      <c r="C264" s="2">
        <v>10</v>
      </c>
      <c r="D264" s="2" t="s">
        <v>25</v>
      </c>
      <c r="E264" s="2" t="s">
        <v>21</v>
      </c>
      <c r="F264" s="2">
        <v>15.7</v>
      </c>
      <c r="G264" s="2">
        <v>130.80000000000001</v>
      </c>
      <c r="H264" s="2" t="s">
        <v>43</v>
      </c>
      <c r="I264" s="2">
        <v>8</v>
      </c>
      <c r="J264" s="2">
        <v>1</v>
      </c>
      <c r="K264" s="2">
        <v>0</v>
      </c>
      <c r="L264" s="2" t="s">
        <v>18</v>
      </c>
      <c r="M264" s="2" t="s">
        <v>32</v>
      </c>
      <c r="N264" s="5">
        <f t="shared" si="8"/>
        <v>9.1766499265867996</v>
      </c>
      <c r="O264" s="4" t="str">
        <f t="shared" si="9"/>
        <v>Underweight</v>
      </c>
    </row>
    <row r="265" spans="1:15">
      <c r="A265" s="2" t="s">
        <v>609</v>
      </c>
      <c r="B265" s="2" t="s">
        <v>610</v>
      </c>
      <c r="C265" s="2">
        <v>3</v>
      </c>
      <c r="D265" s="2" t="s">
        <v>25</v>
      </c>
      <c r="E265" s="2" t="s">
        <v>16</v>
      </c>
      <c r="F265" s="2">
        <v>12.9</v>
      </c>
      <c r="G265" s="2">
        <v>83.7</v>
      </c>
      <c r="H265" s="2" t="s">
        <v>43</v>
      </c>
      <c r="I265" s="2">
        <v>3</v>
      </c>
      <c r="J265" s="2">
        <v>8</v>
      </c>
      <c r="K265" s="2">
        <v>0</v>
      </c>
      <c r="L265" s="2" t="s">
        <v>18</v>
      </c>
      <c r="M265" s="2"/>
      <c r="N265" s="5">
        <f t="shared" si="8"/>
        <v>18.413603799197507</v>
      </c>
      <c r="O265" s="4" t="str">
        <f t="shared" si="9"/>
        <v>Underweight</v>
      </c>
    </row>
    <row r="266" spans="1:15">
      <c r="A266" s="2" t="s">
        <v>611</v>
      </c>
      <c r="B266" s="2" t="s">
        <v>612</v>
      </c>
      <c r="C266" s="2">
        <v>4</v>
      </c>
      <c r="D266" s="2" t="s">
        <v>25</v>
      </c>
      <c r="E266" s="2" t="s">
        <v>40</v>
      </c>
      <c r="F266" s="2">
        <v>20.2</v>
      </c>
      <c r="G266" s="2">
        <v>127.8</v>
      </c>
      <c r="H266" s="2" t="s">
        <v>43</v>
      </c>
      <c r="I266" s="2">
        <v>10</v>
      </c>
      <c r="J266" s="2">
        <v>0</v>
      </c>
      <c r="K266" s="2">
        <v>6</v>
      </c>
      <c r="L266" s="2" t="s">
        <v>18</v>
      </c>
      <c r="M266" s="2"/>
      <c r="N266" s="5">
        <f t="shared" si="8"/>
        <v>12.367720494414932</v>
      </c>
      <c r="O266" s="4" t="str">
        <f t="shared" si="9"/>
        <v>Underweight</v>
      </c>
    </row>
    <row r="267" spans="1:15">
      <c r="A267" s="2" t="s">
        <v>613</v>
      </c>
      <c r="B267" s="2" t="s">
        <v>614</v>
      </c>
      <c r="C267" s="2">
        <v>9</v>
      </c>
      <c r="D267" s="2" t="s">
        <v>15</v>
      </c>
      <c r="E267" s="2" t="s">
        <v>26</v>
      </c>
      <c r="F267" s="2">
        <v>24.9</v>
      </c>
      <c r="G267" s="2">
        <v>92.2</v>
      </c>
      <c r="H267" s="2" t="s">
        <v>43</v>
      </c>
      <c r="I267" s="2">
        <v>7</v>
      </c>
      <c r="J267" s="2">
        <v>3</v>
      </c>
      <c r="K267" s="2">
        <v>10</v>
      </c>
      <c r="L267" s="2"/>
      <c r="M267" s="2" t="s">
        <v>22</v>
      </c>
      <c r="N267" s="5">
        <f t="shared" si="8"/>
        <v>29.291222985022653</v>
      </c>
      <c r="O267" s="4" t="str">
        <f t="shared" si="9"/>
        <v>Overweight</v>
      </c>
    </row>
    <row r="268" spans="1:15">
      <c r="A268" s="2" t="s">
        <v>615</v>
      </c>
      <c r="B268" s="2" t="s">
        <v>616</v>
      </c>
      <c r="C268" s="2">
        <v>4</v>
      </c>
      <c r="D268" s="2" t="s">
        <v>25</v>
      </c>
      <c r="E268" s="2" t="s">
        <v>37</v>
      </c>
      <c r="F268" s="2">
        <v>13.5</v>
      </c>
      <c r="G268" s="2">
        <v>121</v>
      </c>
      <c r="H268" s="2" t="s">
        <v>17</v>
      </c>
      <c r="I268" s="2">
        <v>2</v>
      </c>
      <c r="J268" s="2">
        <v>8</v>
      </c>
      <c r="K268" s="2">
        <v>1</v>
      </c>
      <c r="L268" s="2" t="s">
        <v>18</v>
      </c>
      <c r="M268" s="2"/>
      <c r="N268" s="5">
        <f t="shared" si="8"/>
        <v>9.2206816474284548</v>
      </c>
      <c r="O268" s="4" t="str">
        <f t="shared" si="9"/>
        <v>Underweight</v>
      </c>
    </row>
    <row r="269" spans="1:15">
      <c r="A269" s="2" t="s">
        <v>617</v>
      </c>
      <c r="B269" s="2" t="s">
        <v>618</v>
      </c>
      <c r="C269" s="2">
        <v>10</v>
      </c>
      <c r="D269" s="2" t="s">
        <v>25</v>
      </c>
      <c r="E269" s="2" t="s">
        <v>26</v>
      </c>
      <c r="F269" s="2">
        <v>16.600000000000001</v>
      </c>
      <c r="G269" s="2">
        <v>122.6</v>
      </c>
      <c r="H269" s="2" t="s">
        <v>17</v>
      </c>
      <c r="I269" s="2">
        <v>2</v>
      </c>
      <c r="J269" s="2">
        <v>5</v>
      </c>
      <c r="K269" s="2">
        <v>9</v>
      </c>
      <c r="L269" s="2" t="s">
        <v>27</v>
      </c>
      <c r="M269" s="2" t="s">
        <v>22</v>
      </c>
      <c r="N269" s="5">
        <f t="shared" si="8"/>
        <v>11.044019064904239</v>
      </c>
      <c r="O269" s="4" t="str">
        <f t="shared" si="9"/>
        <v>Underweight</v>
      </c>
    </row>
    <row r="270" spans="1:15">
      <c r="A270" s="2" t="s">
        <v>619</v>
      </c>
      <c r="B270" s="2" t="s">
        <v>620</v>
      </c>
      <c r="C270" s="2">
        <v>6</v>
      </c>
      <c r="D270" s="2" t="s">
        <v>15</v>
      </c>
      <c r="E270" s="2" t="s">
        <v>40</v>
      </c>
      <c r="F270" s="2">
        <v>20.399999999999999</v>
      </c>
      <c r="G270" s="2">
        <v>127.2</v>
      </c>
      <c r="H270" s="2" t="s">
        <v>17</v>
      </c>
      <c r="I270" s="2">
        <v>8</v>
      </c>
      <c r="J270" s="2">
        <v>8</v>
      </c>
      <c r="K270" s="2">
        <v>6</v>
      </c>
      <c r="L270" s="2" t="s">
        <v>27</v>
      </c>
      <c r="M270" s="2" t="s">
        <v>22</v>
      </c>
      <c r="N270" s="5">
        <f t="shared" si="8"/>
        <v>12.608282900201731</v>
      </c>
      <c r="O270" s="4" t="str">
        <f t="shared" si="9"/>
        <v>Underweight</v>
      </c>
    </row>
    <row r="271" spans="1:15">
      <c r="A271" s="2" t="s">
        <v>621</v>
      </c>
      <c r="B271" s="2" t="s">
        <v>622</v>
      </c>
      <c r="C271" s="2">
        <v>6</v>
      </c>
      <c r="D271" s="2" t="s">
        <v>25</v>
      </c>
      <c r="E271" s="2" t="s">
        <v>40</v>
      </c>
      <c r="F271" s="2">
        <v>29</v>
      </c>
      <c r="G271" s="2">
        <v>117.1</v>
      </c>
      <c r="H271" s="2" t="s">
        <v>17</v>
      </c>
      <c r="I271" s="2">
        <v>8</v>
      </c>
      <c r="J271" s="2">
        <v>10</v>
      </c>
      <c r="K271" s="2">
        <v>0</v>
      </c>
      <c r="L271" s="2" t="s">
        <v>27</v>
      </c>
      <c r="M271" s="2" t="s">
        <v>22</v>
      </c>
      <c r="N271" s="5">
        <f t="shared" si="8"/>
        <v>21.148725862193441</v>
      </c>
      <c r="O271" s="4" t="str">
        <f t="shared" si="9"/>
        <v>Normal</v>
      </c>
    </row>
    <row r="272" spans="1:15">
      <c r="A272" s="2" t="s">
        <v>625</v>
      </c>
      <c r="B272" s="2" t="s">
        <v>626</v>
      </c>
      <c r="C272" s="2">
        <v>9</v>
      </c>
      <c r="D272" s="2" t="s">
        <v>25</v>
      </c>
      <c r="E272" s="2" t="s">
        <v>37</v>
      </c>
      <c r="F272" s="2">
        <v>10.9</v>
      </c>
      <c r="G272" s="2">
        <v>133.9</v>
      </c>
      <c r="H272" s="2" t="s">
        <v>17</v>
      </c>
      <c r="I272" s="2">
        <v>8</v>
      </c>
      <c r="J272" s="2">
        <v>1</v>
      </c>
      <c r="K272" s="2">
        <v>1</v>
      </c>
      <c r="L272" s="2" t="s">
        <v>27</v>
      </c>
      <c r="M272" s="2"/>
      <c r="N272" s="5">
        <f t="shared" si="8"/>
        <v>6.0794647393833845</v>
      </c>
      <c r="O272" s="4" t="str">
        <f t="shared" si="9"/>
        <v>Underweight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B93A7-050C-448D-99D8-738E1BECFAB9}">
  <dimension ref="A1:B9"/>
  <sheetViews>
    <sheetView workbookViewId="0">
      <selection activeCell="B13" sqref="B13"/>
    </sheetView>
  </sheetViews>
  <sheetFormatPr defaultRowHeight="14.4"/>
  <cols>
    <col min="1" max="1" width="16.77734375" bestFit="1" customWidth="1"/>
    <col min="2" max="2" width="71.5546875" customWidth="1"/>
  </cols>
  <sheetData>
    <row r="1" spans="1:2" ht="31.2" customHeight="1">
      <c r="A1" s="26" t="s">
        <v>644</v>
      </c>
      <c r="B1" s="27"/>
    </row>
    <row r="2" spans="1:2" ht="22.8" customHeight="1">
      <c r="A2" s="28"/>
      <c r="B2" s="28"/>
    </row>
    <row r="3" spans="1:2" ht="21">
      <c r="A3" s="8" t="s">
        <v>637</v>
      </c>
      <c r="B3" s="8" t="s">
        <v>631</v>
      </c>
    </row>
    <row r="4" spans="1:2">
      <c r="A4" s="9" t="s">
        <v>632</v>
      </c>
      <c r="B4" s="9" t="s">
        <v>633</v>
      </c>
    </row>
    <row r="5" spans="1:2">
      <c r="A5" s="9" t="s">
        <v>634</v>
      </c>
      <c r="B5" s="9" t="s">
        <v>638</v>
      </c>
    </row>
    <row r="6" spans="1:2">
      <c r="A6" s="9" t="s">
        <v>635</v>
      </c>
      <c r="B6" s="9" t="s">
        <v>639</v>
      </c>
    </row>
    <row r="7" spans="1:2">
      <c r="A7" s="9" t="s">
        <v>636</v>
      </c>
      <c r="B7" s="9" t="s">
        <v>640</v>
      </c>
    </row>
    <row r="8" spans="1:2">
      <c r="A8" s="9" t="s">
        <v>642</v>
      </c>
      <c r="B8" s="9" t="s">
        <v>641</v>
      </c>
    </row>
    <row r="9" spans="1:2">
      <c r="A9" s="9" t="s">
        <v>643</v>
      </c>
      <c r="B9" s="10">
        <v>45876</v>
      </c>
    </row>
  </sheetData>
  <mergeCells count="1">
    <mergeCell ref="A1: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2156E-0411-4F2F-AF45-166366396ED9}">
  <dimension ref="A1:C7"/>
  <sheetViews>
    <sheetView tabSelected="1" topLeftCell="B1" workbookViewId="0">
      <selection activeCell="C9" sqref="C9"/>
    </sheetView>
  </sheetViews>
  <sheetFormatPr defaultRowHeight="14.4"/>
  <cols>
    <col min="2" max="2" width="29" bestFit="1" customWidth="1"/>
    <col min="3" max="3" width="58.44140625" bestFit="1" customWidth="1"/>
  </cols>
  <sheetData>
    <row r="1" spans="1:3" ht="25.2" customHeight="1">
      <c r="B1" s="29" t="s">
        <v>655</v>
      </c>
      <c r="C1" s="30"/>
    </row>
    <row r="2" spans="1:3" ht="25.8" customHeight="1">
      <c r="B2" s="30"/>
      <c r="C2" s="30"/>
    </row>
    <row r="3" spans="1:3" ht="21">
      <c r="A3" t="s">
        <v>645</v>
      </c>
      <c r="B3" s="11" t="s">
        <v>646</v>
      </c>
      <c r="C3" s="11" t="s">
        <v>651</v>
      </c>
    </row>
    <row r="4" spans="1:3">
      <c r="A4">
        <v>1</v>
      </c>
      <c r="B4" s="12" t="s">
        <v>647</v>
      </c>
      <c r="C4" s="12" t="s">
        <v>654</v>
      </c>
    </row>
    <row r="5" spans="1:3">
      <c r="A5">
        <v>2</v>
      </c>
      <c r="B5" s="12" t="s">
        <v>648</v>
      </c>
      <c r="C5" s="12" t="s">
        <v>673</v>
      </c>
    </row>
    <row r="6" spans="1:3">
      <c r="A6">
        <v>3</v>
      </c>
      <c r="B6" s="12" t="s">
        <v>649</v>
      </c>
      <c r="C6" s="12" t="s">
        <v>652</v>
      </c>
    </row>
    <row r="7" spans="1:3">
      <c r="A7">
        <v>4</v>
      </c>
      <c r="B7" s="12" t="s">
        <v>650</v>
      </c>
      <c r="C7" s="12" t="s">
        <v>653</v>
      </c>
    </row>
  </sheetData>
  <mergeCells count="1">
    <mergeCell ref="B1: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51442-1C44-4FCB-90AB-81187FC5C877}">
  <dimension ref="A1:F39"/>
  <sheetViews>
    <sheetView zoomScale="99" zoomScaleNormal="99" workbookViewId="0">
      <selection activeCell="B37" sqref="B37"/>
    </sheetView>
  </sheetViews>
  <sheetFormatPr defaultRowHeight="14.4"/>
  <cols>
    <col min="1" max="1" width="60" bestFit="1" customWidth="1"/>
    <col min="2" max="2" width="23.21875" bestFit="1" customWidth="1"/>
  </cols>
  <sheetData>
    <row r="1" spans="1:6" ht="22.2" customHeight="1">
      <c r="A1" s="31" t="s">
        <v>664</v>
      </c>
      <c r="B1" s="32"/>
      <c r="C1" s="32"/>
      <c r="D1" s="32"/>
      <c r="E1" s="32"/>
      <c r="F1" s="32"/>
    </row>
    <row r="2" spans="1:6" ht="22.8" customHeight="1">
      <c r="A2" s="32"/>
      <c r="B2" s="32"/>
      <c r="C2" s="32"/>
      <c r="D2" s="32"/>
      <c r="E2" s="32"/>
      <c r="F2" s="32"/>
    </row>
    <row r="3" spans="1:6" ht="22.8" customHeight="1">
      <c r="A3" s="3"/>
      <c r="B3" s="3"/>
      <c r="C3" s="3"/>
      <c r="D3" s="3"/>
      <c r="E3" s="3"/>
      <c r="F3" s="3"/>
    </row>
    <row r="4" spans="1:6" ht="22.8" customHeight="1">
      <c r="A4" s="16" t="s">
        <v>665</v>
      </c>
      <c r="B4" s="3"/>
      <c r="C4" s="3"/>
      <c r="D4" s="3"/>
      <c r="E4" s="3"/>
      <c r="F4" s="3"/>
    </row>
    <row r="5" spans="1:6">
      <c r="A5" s="6" t="s">
        <v>3</v>
      </c>
      <c r="B5" s="6" t="s">
        <v>656</v>
      </c>
      <c r="C5" s="3"/>
    </row>
    <row r="6" spans="1:6">
      <c r="A6" s="13" t="s">
        <v>15</v>
      </c>
      <c r="B6" s="13">
        <f>COUNTIF('Cleaned Data'!D2:D272,"Male")</f>
        <v>134</v>
      </c>
      <c r="C6" s="3"/>
    </row>
    <row r="7" spans="1:6">
      <c r="A7" s="13" t="s">
        <v>25</v>
      </c>
      <c r="B7" s="13">
        <f>COUNTIF('Cleaned Data'!D3:D273,"FeMale")</f>
        <v>137</v>
      </c>
      <c r="C7" s="3"/>
    </row>
    <row r="8" spans="1:6" ht="21">
      <c r="A8" s="17" t="s">
        <v>666</v>
      </c>
      <c r="B8" s="3"/>
      <c r="C8" s="3"/>
    </row>
    <row r="9" spans="1:6">
      <c r="A9" s="6" t="s">
        <v>657</v>
      </c>
      <c r="B9" s="6" t="s">
        <v>656</v>
      </c>
      <c r="C9" s="3"/>
    </row>
    <row r="10" spans="1:6">
      <c r="A10" s="13" t="s">
        <v>43</v>
      </c>
      <c r="B10" s="13">
        <f>COUNTIF('Cleaned Data'!O2:O272,"Underweight")</f>
        <v>166</v>
      </c>
      <c r="C10" s="3"/>
    </row>
    <row r="11" spans="1:6">
      <c r="A11" s="13" t="s">
        <v>17</v>
      </c>
      <c r="B11" s="13">
        <f>COUNTIF('Cleaned Data'!O3:O273,"Normal")</f>
        <v>64</v>
      </c>
      <c r="C11" s="3"/>
    </row>
    <row r="12" spans="1:6">
      <c r="A12" s="13" t="s">
        <v>630</v>
      </c>
      <c r="B12" s="13">
        <f>COUNTIF('Cleaned Data'!O4:O274,"Overweight")</f>
        <v>27</v>
      </c>
      <c r="C12" s="3"/>
    </row>
    <row r="13" spans="1:6">
      <c r="A13" s="13" t="s">
        <v>629</v>
      </c>
      <c r="B13" s="13">
        <f>COUNTIF('Cleaned Data'!O5:O275,"Obese")</f>
        <v>14</v>
      </c>
      <c r="C13" s="3"/>
    </row>
    <row r="14" spans="1:6" ht="21">
      <c r="A14" s="17" t="s">
        <v>667</v>
      </c>
      <c r="B14" s="3"/>
      <c r="C14" s="3"/>
    </row>
    <row r="15" spans="1:6">
      <c r="A15" s="6" t="s">
        <v>3</v>
      </c>
      <c r="B15" s="6" t="s">
        <v>658</v>
      </c>
      <c r="C15" s="3"/>
    </row>
    <row r="16" spans="1:6">
      <c r="A16" s="13" t="s">
        <v>15</v>
      </c>
      <c r="B16" s="14">
        <f>AVERAGEIFS('Cleaned Data'!C2:C272,'Cleaned Data'!D2:D272,"Male")</f>
        <v>5.7238805970149258</v>
      </c>
      <c r="C16" s="3"/>
    </row>
    <row r="17" spans="1:3">
      <c r="A17" s="13" t="s">
        <v>25</v>
      </c>
      <c r="B17" s="14">
        <f>AVERAGEIFS('Cleaned Data'!C3:C273,'Cleaned Data'!D3:D273,"FeMale")</f>
        <v>5.4087591240875916</v>
      </c>
      <c r="C17" s="3"/>
    </row>
    <row r="18" spans="1:3" ht="21">
      <c r="A18" s="17" t="s">
        <v>668</v>
      </c>
      <c r="B18" s="3"/>
      <c r="C18" s="3"/>
    </row>
    <row r="19" spans="1:3">
      <c r="A19" s="6" t="s">
        <v>628</v>
      </c>
      <c r="B19" s="6" t="s">
        <v>15</v>
      </c>
      <c r="C19" s="6" t="s">
        <v>25</v>
      </c>
    </row>
    <row r="20" spans="1:3">
      <c r="A20" s="13" t="s">
        <v>43</v>
      </c>
      <c r="B20" s="13">
        <f>COUNTIFS('Cleaned Data'!$D$2:$D$272,"Male",'Cleaned Data'!$O$2:$O$272,"Underweight")</f>
        <v>80</v>
      </c>
      <c r="C20" s="13">
        <f>COUNTIFS('Cleaned Data'!$D$2:$D$272,"FeMale",'Cleaned Data'!$O$2:$O$272,"Underweight")</f>
        <v>86</v>
      </c>
    </row>
    <row r="21" spans="1:3">
      <c r="A21" s="13" t="s">
        <v>17</v>
      </c>
      <c r="B21" s="13">
        <f>COUNTIFS('Cleaned Data'!D3:D273,"Male",'Cleaned Data'!O3:O273,"Normal")</f>
        <v>31</v>
      </c>
      <c r="C21" s="13">
        <f>COUNTIFS('Cleaned Data'!$D$2:$D$272,"FeMale",'Cleaned Data'!$O$2:$O$272,"Normal")</f>
        <v>33</v>
      </c>
    </row>
    <row r="22" spans="1:3">
      <c r="A22" s="13" t="s">
        <v>630</v>
      </c>
      <c r="B22" s="13">
        <f>COUNTIFS('Cleaned Data'!D4:D274,"Male",'Cleaned Data'!O4:O274,"Overweight")</f>
        <v>17</v>
      </c>
      <c r="C22" s="13">
        <f>COUNTIFS('Cleaned Data'!$D$2:$D$272,"FeMale",'Cleaned Data'!$O$2:$O$272,"Overweight")</f>
        <v>10</v>
      </c>
    </row>
    <row r="23" spans="1:3">
      <c r="A23" s="13" t="s">
        <v>629</v>
      </c>
      <c r="B23" s="13">
        <f>COUNTIFS('Cleaned Data'!D5:D275,"Male",'Cleaned Data'!O5:O275,"Obese")</f>
        <v>6</v>
      </c>
      <c r="C23" s="13">
        <f>COUNTIFS('Cleaned Data'!$D$2:$D$272,"FeMale",'Cleaned Data'!$O$2:$O$272,"Obese")</f>
        <v>8</v>
      </c>
    </row>
    <row r="24" spans="1:3" ht="21">
      <c r="A24" s="17" t="s">
        <v>669</v>
      </c>
      <c r="B24" s="3"/>
      <c r="C24" s="3"/>
    </row>
    <row r="25" spans="1:3">
      <c r="A25" s="6" t="s">
        <v>628</v>
      </c>
      <c r="B25" s="6" t="s">
        <v>659</v>
      </c>
      <c r="C25" s="3"/>
    </row>
    <row r="26" spans="1:3">
      <c r="A26" s="13" t="s">
        <v>43</v>
      </c>
      <c r="B26" s="14">
        <f>AVERAGEIF('Cleaned Data'!O2:O272,"Underweight",'Cleaned Data'!N2:N272)</f>
        <v>12.746588174545593</v>
      </c>
      <c r="C26" s="3"/>
    </row>
    <row r="27" spans="1:3">
      <c r="A27" s="13" t="s">
        <v>17</v>
      </c>
      <c r="B27" s="14">
        <f>AVERAGEIF('Cleaned Data'!O3:O273,"Normal",'Cleaned Data'!N3:N273)</f>
        <v>21.349174933383008</v>
      </c>
      <c r="C27" s="3"/>
    </row>
    <row r="28" spans="1:3">
      <c r="A28" s="13" t="s">
        <v>630</v>
      </c>
      <c r="B28" s="14">
        <f>AVERAGEIF('Cleaned Data'!O4:O274,"overweight",'Cleaned Data'!N4:N274)</f>
        <v>27.275231615729574</v>
      </c>
      <c r="C28" s="3"/>
    </row>
    <row r="29" spans="1:3">
      <c r="A29" s="13" t="s">
        <v>629</v>
      </c>
      <c r="B29" s="14">
        <f>AVERAGEIF('Cleaned Data'!O5:O275,"Obese",'Cleaned Data'!N5:N275)</f>
        <v>36.762622219017224</v>
      </c>
      <c r="C29" s="3"/>
    </row>
    <row r="30" spans="1:3" ht="21">
      <c r="A30" s="17" t="s">
        <v>670</v>
      </c>
      <c r="B30" s="3"/>
      <c r="C30" s="3"/>
    </row>
    <row r="31" spans="1:3">
      <c r="A31" s="6" t="s">
        <v>628</v>
      </c>
      <c r="B31" s="6" t="s">
        <v>660</v>
      </c>
      <c r="C31" s="3"/>
    </row>
    <row r="32" spans="1:3">
      <c r="A32" s="13" t="s">
        <v>43</v>
      </c>
      <c r="B32" s="14">
        <f>AVERAGEIFS('Cleaned Data'!C2:C272,'Cleaned Data'!O2:O272,"Underweight")</f>
        <v>5.4216867469879517</v>
      </c>
      <c r="C32" s="3"/>
    </row>
    <row r="33" spans="1:3">
      <c r="A33" s="13" t="s">
        <v>17</v>
      </c>
      <c r="B33" s="14">
        <f>AVERAGEIFS('Cleaned Data'!C3:C273,'Cleaned Data'!O3:O273,"Normal")</f>
        <v>5.5</v>
      </c>
      <c r="C33" s="3"/>
    </row>
    <row r="34" spans="1:3">
      <c r="A34" s="13" t="s">
        <v>630</v>
      </c>
      <c r="B34" s="14">
        <f>AVERAGEIFS('Cleaned Data'!C4:C274,'Cleaned Data'!O4:O274,"Overweight")</f>
        <v>5.666666666666667</v>
      </c>
      <c r="C34" s="3"/>
    </row>
    <row r="35" spans="1:3">
      <c r="A35" s="13" t="s">
        <v>629</v>
      </c>
      <c r="B35" s="14">
        <f>AVERAGEIFS('Cleaned Data'!C5:C275,'Cleaned Data'!O5:O275,"Obese")</f>
        <v>7.3571428571428568</v>
      </c>
      <c r="C35" s="3"/>
    </row>
    <row r="36" spans="1:3" ht="21">
      <c r="A36" s="17" t="s">
        <v>671</v>
      </c>
      <c r="B36" s="3"/>
      <c r="C36" s="3"/>
    </row>
    <row r="37" spans="1:3">
      <c r="A37" s="6" t="s">
        <v>661</v>
      </c>
      <c r="B37" s="15">
        <f>MAX('Cleaned Data'!N2:N272)</f>
        <v>45.199430798892159</v>
      </c>
      <c r="C37" s="3"/>
    </row>
    <row r="38" spans="1:3">
      <c r="A38" s="6" t="s">
        <v>662</v>
      </c>
      <c r="B38" s="15">
        <f>MIN('Cleaned Data'!N3:N273)</f>
        <v>5.442435308385992</v>
      </c>
      <c r="C38" s="3"/>
    </row>
    <row r="39" spans="1:3" ht="21">
      <c r="A39" s="17" t="s">
        <v>663</v>
      </c>
      <c r="B39" s="3" t="s">
        <v>672</v>
      </c>
      <c r="C39" s="3"/>
    </row>
  </sheetData>
  <mergeCells count="1">
    <mergeCell ref="A1: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ADD65-0671-4C24-ACCE-14F2E5BE711D}">
  <dimension ref="A1:E35"/>
  <sheetViews>
    <sheetView zoomScale="78" workbookViewId="0">
      <selection activeCell="K42" sqref="K42"/>
    </sheetView>
  </sheetViews>
  <sheetFormatPr defaultRowHeight="14.4"/>
  <cols>
    <col min="1" max="1" width="13.21875" bestFit="1" customWidth="1"/>
    <col min="2" max="2" width="13.88671875" bestFit="1" customWidth="1"/>
    <col min="3" max="3" width="5.21875" bestFit="1" customWidth="1"/>
    <col min="4" max="4" width="10.88671875" bestFit="1" customWidth="1"/>
  </cols>
  <sheetData>
    <row r="1" spans="1:5" ht="14.4" customHeight="1">
      <c r="A1" s="34" t="s">
        <v>680</v>
      </c>
      <c r="B1" s="34"/>
      <c r="C1" s="34"/>
      <c r="D1" s="34"/>
    </row>
    <row r="2" spans="1:5">
      <c r="A2" s="34"/>
      <c r="B2" s="34"/>
      <c r="C2" s="34"/>
      <c r="D2" s="34"/>
    </row>
    <row r="3" spans="1:5">
      <c r="A3" s="22" t="s">
        <v>674</v>
      </c>
      <c r="B3" s="23" t="s">
        <v>656</v>
      </c>
    </row>
    <row r="4" spans="1:5">
      <c r="A4" s="24" t="s">
        <v>17</v>
      </c>
      <c r="B4" s="23">
        <v>64</v>
      </c>
    </row>
    <row r="5" spans="1:5">
      <c r="A5" s="24" t="s">
        <v>629</v>
      </c>
      <c r="B5" s="23">
        <v>14</v>
      </c>
    </row>
    <row r="6" spans="1:5">
      <c r="A6" s="24" t="s">
        <v>630</v>
      </c>
      <c r="B6" s="23">
        <v>27</v>
      </c>
    </row>
    <row r="7" spans="1:5">
      <c r="A7" s="24" t="s">
        <v>43</v>
      </c>
      <c r="B7" s="23">
        <v>166</v>
      </c>
    </row>
    <row r="10" spans="1:5">
      <c r="A10" s="33" t="s">
        <v>683</v>
      </c>
      <c r="B10" s="33"/>
      <c r="C10" s="33"/>
      <c r="D10" s="33"/>
      <c r="E10" s="33"/>
    </row>
    <row r="11" spans="1:5">
      <c r="A11" s="33"/>
      <c r="B11" s="33"/>
      <c r="C11" s="33"/>
      <c r="D11" s="33"/>
      <c r="E11" s="33"/>
    </row>
    <row r="12" spans="1:5">
      <c r="A12" s="22" t="s">
        <v>676</v>
      </c>
      <c r="B12" s="22" t="s">
        <v>677</v>
      </c>
      <c r="C12" s="23"/>
      <c r="D12" s="23"/>
    </row>
    <row r="13" spans="1:5">
      <c r="A13" s="22" t="s">
        <v>674</v>
      </c>
      <c r="B13" s="23" t="s">
        <v>25</v>
      </c>
      <c r="C13" s="23" t="s">
        <v>15</v>
      </c>
      <c r="D13" s="23" t="s">
        <v>675</v>
      </c>
    </row>
    <row r="14" spans="1:5">
      <c r="A14" s="24" t="s">
        <v>17</v>
      </c>
      <c r="B14" s="23">
        <v>33</v>
      </c>
      <c r="C14" s="23">
        <v>31</v>
      </c>
      <c r="D14" s="23">
        <v>64</v>
      </c>
    </row>
    <row r="15" spans="1:5">
      <c r="A15" s="24" t="s">
        <v>629</v>
      </c>
      <c r="B15" s="23">
        <v>8</v>
      </c>
      <c r="C15" s="23">
        <v>6</v>
      </c>
      <c r="D15" s="23">
        <v>14</v>
      </c>
    </row>
    <row r="16" spans="1:5">
      <c r="A16" s="24" t="s">
        <v>630</v>
      </c>
      <c r="B16" s="23">
        <v>10</v>
      </c>
      <c r="C16" s="23">
        <v>17</v>
      </c>
      <c r="D16" s="23">
        <v>27</v>
      </c>
    </row>
    <row r="17" spans="1:4">
      <c r="A17" s="24" t="s">
        <v>43</v>
      </c>
      <c r="B17" s="23">
        <v>86</v>
      </c>
      <c r="C17" s="23">
        <v>80</v>
      </c>
      <c r="D17" s="23">
        <v>166</v>
      </c>
    </row>
    <row r="20" spans="1:4">
      <c r="A20" s="33" t="s">
        <v>681</v>
      </c>
      <c r="B20" s="33"/>
      <c r="C20" s="33"/>
      <c r="D20" s="33"/>
    </row>
    <row r="21" spans="1:4">
      <c r="A21" s="33"/>
      <c r="B21" s="33"/>
      <c r="C21" s="33"/>
      <c r="D21" s="33"/>
    </row>
    <row r="22" spans="1:4">
      <c r="A22" s="22" t="s">
        <v>674</v>
      </c>
      <c r="B22" s="23" t="s">
        <v>678</v>
      </c>
    </row>
    <row r="23" spans="1:4">
      <c r="A23" s="24" t="s">
        <v>17</v>
      </c>
      <c r="B23" s="23">
        <v>21.349174933383008</v>
      </c>
    </row>
    <row r="24" spans="1:4">
      <c r="A24" s="24" t="s">
        <v>629</v>
      </c>
      <c r="B24" s="23">
        <v>36.762622219017224</v>
      </c>
    </row>
    <row r="25" spans="1:4">
      <c r="A25" s="24" t="s">
        <v>630</v>
      </c>
      <c r="B25" s="23">
        <v>27.275231615729574</v>
      </c>
    </row>
    <row r="26" spans="1:4">
      <c r="A26" s="24" t="s">
        <v>43</v>
      </c>
      <c r="B26" s="23">
        <v>12.746588174545593</v>
      </c>
    </row>
    <row r="28" spans="1:4">
      <c r="A28" s="21"/>
    </row>
    <row r="29" spans="1:4">
      <c r="A29" s="33" t="s">
        <v>682</v>
      </c>
      <c r="B29" s="33"/>
      <c r="C29" s="33"/>
      <c r="D29" s="33"/>
    </row>
    <row r="30" spans="1:4">
      <c r="A30" s="33"/>
      <c r="B30" s="33"/>
      <c r="C30" s="33"/>
      <c r="D30" s="33"/>
    </row>
    <row r="31" spans="1:4">
      <c r="A31" s="22" t="s">
        <v>674</v>
      </c>
      <c r="B31" s="23" t="s">
        <v>679</v>
      </c>
    </row>
    <row r="32" spans="1:4">
      <c r="A32" s="24" t="s">
        <v>17</v>
      </c>
      <c r="B32" s="23">
        <v>5.5</v>
      </c>
    </row>
    <row r="33" spans="1:2">
      <c r="A33" s="24" t="s">
        <v>629</v>
      </c>
      <c r="B33" s="23">
        <v>7.3571428571428568</v>
      </c>
    </row>
    <row r="34" spans="1:2">
      <c r="A34" s="24" t="s">
        <v>630</v>
      </c>
      <c r="B34" s="23">
        <v>5.666666666666667</v>
      </c>
    </row>
    <row r="35" spans="1:2">
      <c r="A35" s="24" t="s">
        <v>43</v>
      </c>
      <c r="B35" s="23">
        <v>5.4216867469879517</v>
      </c>
    </row>
  </sheetData>
  <mergeCells count="4">
    <mergeCell ref="A20:D21"/>
    <mergeCell ref="A29:D30"/>
    <mergeCell ref="A10:E11"/>
    <mergeCell ref="A1: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7E17D-C6AF-49E2-B220-50D159CC79C7}">
  <dimension ref="D3:AK35"/>
  <sheetViews>
    <sheetView showGridLines="0" topLeftCell="A3" zoomScale="43" zoomScaleNormal="46" workbookViewId="0">
      <selection activeCell="AG56" sqref="AG56"/>
    </sheetView>
  </sheetViews>
  <sheetFormatPr defaultRowHeight="14.4"/>
  <cols>
    <col min="2" max="2" width="12.5546875" bestFit="1" customWidth="1"/>
    <col min="3" max="3" width="12" customWidth="1"/>
    <col min="4" max="4" width="21.21875" bestFit="1" customWidth="1"/>
    <col min="7" max="7" width="19.21875" bestFit="1" customWidth="1"/>
    <col min="8" max="8" width="17.6640625" bestFit="1" customWidth="1"/>
    <col min="10" max="10" width="12.5546875" bestFit="1" customWidth="1"/>
    <col min="11" max="11" width="12.33203125" bestFit="1" customWidth="1"/>
    <col min="12" max="12" width="21.109375" bestFit="1" customWidth="1"/>
    <col min="13" max="13" width="21.33203125" bestFit="1" customWidth="1"/>
    <col min="14" max="14" width="3" bestFit="1" customWidth="1"/>
    <col min="15" max="15" width="19.77734375" bestFit="1" customWidth="1"/>
    <col min="16" max="16" width="3" bestFit="1" customWidth="1"/>
    <col min="17" max="17" width="22.33203125" bestFit="1" customWidth="1"/>
    <col min="18" max="18" width="4" bestFit="1" customWidth="1"/>
    <col min="19" max="19" width="19.77734375" bestFit="1" customWidth="1"/>
    <col min="20" max="20" width="3" bestFit="1" customWidth="1"/>
    <col min="21" max="21" width="22.33203125" bestFit="1" customWidth="1"/>
    <col min="22" max="22" width="4" bestFit="1" customWidth="1"/>
    <col min="23" max="23" width="19.77734375" bestFit="1" customWidth="1"/>
    <col min="24" max="24" width="3" bestFit="1" customWidth="1"/>
    <col min="25" max="25" width="22.33203125" bestFit="1" customWidth="1"/>
    <col min="26" max="26" width="4" bestFit="1" customWidth="1"/>
    <col min="27" max="27" width="24.5546875" bestFit="1" customWidth="1"/>
    <col min="28" max="28" width="6.21875" bestFit="1" customWidth="1"/>
  </cols>
  <sheetData>
    <row r="3" spans="4:23">
      <c r="D3" s="35" t="s">
        <v>701</v>
      </c>
      <c r="E3" s="36"/>
      <c r="F3" s="36"/>
      <c r="G3" s="36"/>
      <c r="H3" s="36"/>
      <c r="I3" s="36"/>
      <c r="J3" s="36"/>
      <c r="K3" s="36"/>
      <c r="L3" s="36"/>
      <c r="M3" s="36"/>
      <c r="N3" s="36"/>
      <c r="O3" s="36"/>
      <c r="P3" s="36"/>
      <c r="Q3" s="36"/>
      <c r="R3" s="36"/>
      <c r="S3" s="36"/>
      <c r="T3" s="36"/>
      <c r="U3" s="36"/>
      <c r="V3" s="36"/>
      <c r="W3" s="36"/>
    </row>
    <row r="4" spans="4:23">
      <c r="D4" s="36"/>
      <c r="E4" s="36"/>
      <c r="F4" s="36"/>
      <c r="G4" s="36"/>
      <c r="H4" s="36"/>
      <c r="I4" s="36"/>
      <c r="J4" s="36"/>
      <c r="K4" s="36"/>
      <c r="L4" s="36"/>
      <c r="M4" s="36"/>
      <c r="N4" s="36"/>
      <c r="O4" s="36"/>
      <c r="P4" s="36"/>
      <c r="Q4" s="36"/>
      <c r="R4" s="36"/>
      <c r="S4" s="36"/>
      <c r="T4" s="36"/>
      <c r="U4" s="36"/>
      <c r="V4" s="36"/>
      <c r="W4" s="36"/>
    </row>
    <row r="5" spans="4:23">
      <c r="D5" s="36"/>
      <c r="E5" s="36"/>
      <c r="F5" s="36"/>
      <c r="G5" s="36"/>
      <c r="H5" s="36"/>
      <c r="I5" s="36"/>
      <c r="J5" s="36"/>
      <c r="K5" s="36"/>
      <c r="L5" s="36"/>
      <c r="M5" s="36"/>
      <c r="N5" s="36"/>
      <c r="O5" s="36"/>
      <c r="P5" s="36"/>
      <c r="Q5" s="36"/>
      <c r="R5" s="36"/>
      <c r="S5" s="36"/>
      <c r="T5" s="36"/>
      <c r="U5" s="36"/>
      <c r="V5" s="36"/>
      <c r="W5" s="36"/>
    </row>
    <row r="6" spans="4:23">
      <c r="D6" s="36"/>
      <c r="E6" s="36"/>
      <c r="F6" s="36"/>
      <c r="G6" s="36"/>
      <c r="H6" s="36"/>
      <c r="I6" s="36"/>
      <c r="J6" s="36"/>
      <c r="K6" s="36"/>
      <c r="L6" s="36"/>
      <c r="M6" s="36"/>
      <c r="N6" s="36"/>
      <c r="O6" s="36"/>
      <c r="P6" s="36"/>
      <c r="Q6" s="36"/>
      <c r="R6" s="36"/>
      <c r="S6" s="36"/>
      <c r="T6" s="36"/>
      <c r="U6" s="36"/>
      <c r="V6" s="36"/>
      <c r="W6" s="36"/>
    </row>
    <row r="7" spans="4:23">
      <c r="D7" s="36"/>
      <c r="E7" s="36"/>
      <c r="F7" s="36"/>
      <c r="G7" s="36"/>
      <c r="H7" s="36"/>
      <c r="I7" s="36"/>
      <c r="J7" s="36"/>
      <c r="K7" s="36"/>
      <c r="L7" s="36"/>
      <c r="M7" s="36"/>
      <c r="N7" s="36"/>
      <c r="O7" s="36"/>
      <c r="P7" s="36"/>
      <c r="Q7" s="36"/>
      <c r="R7" s="36"/>
      <c r="S7" s="36"/>
      <c r="T7" s="36"/>
      <c r="U7" s="36"/>
      <c r="V7" s="36"/>
      <c r="W7" s="36"/>
    </row>
    <row r="8" spans="4:23">
      <c r="D8" s="36"/>
      <c r="E8" s="36"/>
      <c r="F8" s="36"/>
      <c r="G8" s="36"/>
      <c r="H8" s="36"/>
      <c r="I8" s="36"/>
      <c r="J8" s="36"/>
      <c r="K8" s="36"/>
      <c r="L8" s="36"/>
      <c r="M8" s="36"/>
      <c r="N8" s="36"/>
      <c r="O8" s="36"/>
      <c r="P8" s="36"/>
      <c r="Q8" s="36"/>
      <c r="R8" s="36"/>
      <c r="S8" s="36"/>
      <c r="T8" s="36"/>
      <c r="U8" s="36"/>
      <c r="V8" s="36"/>
      <c r="W8" s="36"/>
    </row>
    <row r="9" spans="4:23">
      <c r="D9" s="36"/>
      <c r="E9" s="36"/>
      <c r="F9" s="36"/>
      <c r="G9" s="36"/>
      <c r="H9" s="36"/>
      <c r="I9" s="36"/>
      <c r="J9" s="36"/>
      <c r="K9" s="36"/>
      <c r="L9" s="36"/>
      <c r="M9" s="36"/>
      <c r="N9" s="36"/>
      <c r="O9" s="36"/>
      <c r="P9" s="36"/>
      <c r="Q9" s="36"/>
      <c r="R9" s="36"/>
      <c r="S9" s="36"/>
      <c r="T9" s="36"/>
      <c r="U9" s="36"/>
      <c r="V9" s="36"/>
      <c r="W9" s="36"/>
    </row>
    <row r="10" spans="4:23">
      <c r="D10" s="36"/>
      <c r="E10" s="36"/>
      <c r="F10" s="36"/>
      <c r="G10" s="36"/>
      <c r="H10" s="36"/>
      <c r="I10" s="36"/>
      <c r="J10" s="36"/>
      <c r="K10" s="36"/>
      <c r="L10" s="36"/>
      <c r="M10" s="36"/>
      <c r="N10" s="36"/>
      <c r="O10" s="36"/>
      <c r="P10" s="36"/>
      <c r="Q10" s="36"/>
      <c r="R10" s="36"/>
      <c r="S10" s="36"/>
      <c r="T10" s="36"/>
      <c r="U10" s="36"/>
      <c r="V10" s="36"/>
      <c r="W10" s="36"/>
    </row>
    <row r="11" spans="4:23">
      <c r="D11" s="36"/>
      <c r="E11" s="36"/>
      <c r="F11" s="36"/>
      <c r="G11" s="36"/>
      <c r="H11" s="36"/>
      <c r="I11" s="36"/>
      <c r="J11" s="36"/>
      <c r="K11" s="36"/>
      <c r="L11" s="36"/>
      <c r="M11" s="36"/>
      <c r="N11" s="36"/>
      <c r="O11" s="36"/>
      <c r="P11" s="36"/>
      <c r="Q11" s="36"/>
      <c r="R11" s="36"/>
      <c r="S11" s="36"/>
      <c r="T11" s="36"/>
      <c r="U11" s="36"/>
      <c r="V11" s="36"/>
      <c r="W11" s="36"/>
    </row>
    <row r="12" spans="4:23">
      <c r="D12" s="36"/>
      <c r="E12" s="36"/>
      <c r="F12" s="36"/>
      <c r="G12" s="36"/>
      <c r="H12" s="36"/>
      <c r="I12" s="36"/>
      <c r="J12" s="36"/>
      <c r="K12" s="36"/>
      <c r="L12" s="36"/>
      <c r="M12" s="36"/>
      <c r="N12" s="36"/>
      <c r="O12" s="36"/>
      <c r="P12" s="36"/>
      <c r="Q12" s="36"/>
      <c r="R12" s="36"/>
      <c r="S12" s="36"/>
      <c r="T12" s="36"/>
      <c r="U12" s="36"/>
      <c r="V12" s="36"/>
      <c r="W12" s="36"/>
    </row>
    <row r="13" spans="4:23">
      <c r="D13" s="36"/>
      <c r="E13" s="36"/>
      <c r="F13" s="36"/>
      <c r="G13" s="36"/>
      <c r="H13" s="36"/>
      <c r="I13" s="36"/>
      <c r="J13" s="36"/>
      <c r="K13" s="36"/>
      <c r="L13" s="36"/>
      <c r="M13" s="36"/>
      <c r="N13" s="36"/>
      <c r="O13" s="36"/>
      <c r="P13" s="36"/>
      <c r="Q13" s="36"/>
      <c r="R13" s="36"/>
      <c r="S13" s="36"/>
      <c r="T13" s="36"/>
      <c r="U13" s="36"/>
      <c r="V13" s="36"/>
      <c r="W13" s="36"/>
    </row>
    <row r="14" spans="4:23">
      <c r="D14" s="36"/>
      <c r="E14" s="36"/>
      <c r="F14" s="36"/>
      <c r="G14" s="36"/>
      <c r="H14" s="36"/>
      <c r="I14" s="36"/>
      <c r="J14" s="36"/>
      <c r="K14" s="36"/>
      <c r="L14" s="36"/>
      <c r="M14" s="36"/>
      <c r="N14" s="36"/>
      <c r="O14" s="36"/>
      <c r="P14" s="36"/>
      <c r="Q14" s="36"/>
      <c r="R14" s="36"/>
      <c r="S14" s="36"/>
      <c r="T14" s="36"/>
      <c r="U14" s="36"/>
      <c r="V14" s="36"/>
      <c r="W14" s="36"/>
    </row>
    <row r="15" spans="4:23">
      <c r="D15" s="36"/>
      <c r="E15" s="36"/>
      <c r="F15" s="36"/>
      <c r="G15" s="36"/>
      <c r="H15" s="36"/>
      <c r="I15" s="36"/>
      <c r="J15" s="36"/>
      <c r="K15" s="36"/>
      <c r="L15" s="36"/>
      <c r="M15" s="36"/>
      <c r="N15" s="36"/>
      <c r="O15" s="36"/>
      <c r="P15" s="36"/>
      <c r="Q15" s="36"/>
      <c r="R15" s="36"/>
      <c r="S15" s="36"/>
      <c r="T15" s="36"/>
      <c r="U15" s="36"/>
      <c r="V15" s="36"/>
      <c r="W15" s="36"/>
    </row>
    <row r="16" spans="4:23">
      <c r="D16" s="36"/>
      <c r="E16" s="36"/>
      <c r="F16" s="36"/>
      <c r="G16" s="36"/>
      <c r="H16" s="36"/>
      <c r="I16" s="36"/>
      <c r="J16" s="36"/>
      <c r="K16" s="36"/>
      <c r="L16" s="36"/>
      <c r="M16" s="36"/>
      <c r="N16" s="36"/>
      <c r="O16" s="36"/>
      <c r="P16" s="36"/>
      <c r="Q16" s="36"/>
      <c r="R16" s="36"/>
      <c r="S16" s="36"/>
      <c r="T16" s="36"/>
      <c r="U16" s="36"/>
      <c r="V16" s="36"/>
      <c r="W16" s="36"/>
    </row>
    <row r="17" spans="4:23">
      <c r="D17" s="36"/>
      <c r="E17" s="36"/>
      <c r="F17" s="36"/>
      <c r="G17" s="36"/>
      <c r="H17" s="36"/>
      <c r="I17" s="36"/>
      <c r="J17" s="36"/>
      <c r="K17" s="36"/>
      <c r="L17" s="36"/>
      <c r="M17" s="36"/>
      <c r="N17" s="36"/>
      <c r="O17" s="36"/>
      <c r="P17" s="36"/>
      <c r="Q17" s="36"/>
      <c r="R17" s="36"/>
      <c r="S17" s="36"/>
      <c r="T17" s="36"/>
      <c r="U17" s="36"/>
      <c r="V17" s="36"/>
      <c r="W17" s="36"/>
    </row>
    <row r="18" spans="4:23">
      <c r="D18" s="36"/>
      <c r="E18" s="36"/>
      <c r="F18" s="36"/>
      <c r="G18" s="36"/>
      <c r="H18" s="36"/>
      <c r="I18" s="36"/>
      <c r="J18" s="36"/>
      <c r="K18" s="36"/>
      <c r="L18" s="36"/>
      <c r="M18" s="36"/>
      <c r="N18" s="36"/>
      <c r="O18" s="36"/>
      <c r="P18" s="36"/>
      <c r="Q18" s="36"/>
      <c r="R18" s="36"/>
      <c r="S18" s="36"/>
      <c r="T18" s="36"/>
      <c r="U18" s="36"/>
      <c r="V18" s="36"/>
      <c r="W18" s="36"/>
    </row>
    <row r="19" spans="4:23">
      <c r="D19" s="36"/>
      <c r="E19" s="36"/>
      <c r="F19" s="36"/>
      <c r="G19" s="36"/>
      <c r="H19" s="36"/>
      <c r="I19" s="36"/>
      <c r="J19" s="36"/>
      <c r="K19" s="36"/>
      <c r="L19" s="36"/>
      <c r="M19" s="36"/>
      <c r="N19" s="36"/>
      <c r="O19" s="36"/>
      <c r="P19" s="36"/>
      <c r="Q19" s="36"/>
      <c r="R19" s="36"/>
      <c r="S19" s="36"/>
      <c r="T19" s="36"/>
      <c r="U19" s="36"/>
      <c r="V19" s="36"/>
      <c r="W19" s="36"/>
    </row>
    <row r="35" spans="37:37">
      <c r="AK35" t="s">
        <v>702</v>
      </c>
    </row>
  </sheetData>
  <mergeCells count="1">
    <mergeCell ref="D3:W1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04EC7-9CBE-4F0C-817A-786F225D6C4B}">
  <dimension ref="A1:S42"/>
  <sheetViews>
    <sheetView topLeftCell="A11" workbookViewId="0">
      <selection activeCell="D37" sqref="D37:E42"/>
    </sheetView>
  </sheetViews>
  <sheetFormatPr defaultRowHeight="14.4"/>
  <cols>
    <col min="3" max="3" width="12.5546875" bestFit="1" customWidth="1"/>
    <col min="4" max="4" width="13.5546875" bestFit="1" customWidth="1"/>
    <col min="5" max="5" width="11.6640625" bestFit="1" customWidth="1"/>
    <col min="6" max="7" width="3" bestFit="1" customWidth="1"/>
    <col min="8" max="9" width="12.5546875" bestFit="1" customWidth="1"/>
    <col min="10" max="10" width="20.44140625" bestFit="1" customWidth="1"/>
  </cols>
  <sheetData>
    <row r="1" spans="1:19">
      <c r="B1" s="20" t="s">
        <v>677</v>
      </c>
      <c r="C1" s="20"/>
      <c r="D1" s="20"/>
    </row>
    <row r="2" spans="1:19">
      <c r="B2">
        <v>8</v>
      </c>
      <c r="D2" t="s">
        <v>687</v>
      </c>
      <c r="E2" t="s">
        <v>693</v>
      </c>
      <c r="F2">
        <v>10</v>
      </c>
      <c r="H2" t="s">
        <v>688</v>
      </c>
      <c r="I2" t="s">
        <v>694</v>
      </c>
      <c r="J2">
        <v>33</v>
      </c>
      <c r="L2" t="s">
        <v>689</v>
      </c>
      <c r="M2" t="s">
        <v>695</v>
      </c>
      <c r="N2">
        <v>86</v>
      </c>
      <c r="P2" t="s">
        <v>690</v>
      </c>
      <c r="Q2" t="s">
        <v>696</v>
      </c>
      <c r="R2" t="s">
        <v>691</v>
      </c>
      <c r="S2" t="s">
        <v>697</v>
      </c>
    </row>
    <row r="3" spans="1:19">
      <c r="B3">
        <v>6</v>
      </c>
      <c r="F3">
        <v>17</v>
      </c>
      <c r="J3">
        <v>31</v>
      </c>
      <c r="N3">
        <v>80</v>
      </c>
    </row>
    <row r="4" spans="1:19">
      <c r="A4" s="20" t="s">
        <v>674</v>
      </c>
      <c r="B4" t="s">
        <v>692</v>
      </c>
      <c r="C4" t="s">
        <v>698</v>
      </c>
      <c r="F4" t="s">
        <v>692</v>
      </c>
      <c r="G4" t="s">
        <v>698</v>
      </c>
      <c r="J4" t="s">
        <v>692</v>
      </c>
      <c r="K4" t="s">
        <v>698</v>
      </c>
      <c r="N4" t="s">
        <v>692</v>
      </c>
      <c r="O4" t="s">
        <v>698</v>
      </c>
    </row>
    <row r="5" spans="1:19">
      <c r="A5" s="21" t="s">
        <v>17</v>
      </c>
      <c r="J5">
        <v>33</v>
      </c>
      <c r="K5">
        <v>31</v>
      </c>
      <c r="L5">
        <v>33</v>
      </c>
      <c r="M5">
        <v>31</v>
      </c>
      <c r="R5">
        <v>33</v>
      </c>
      <c r="S5">
        <v>31</v>
      </c>
    </row>
    <row r="6" spans="1:19">
      <c r="A6" s="21" t="s">
        <v>629</v>
      </c>
      <c r="B6">
        <v>8</v>
      </c>
      <c r="C6">
        <v>6</v>
      </c>
      <c r="D6">
        <v>8</v>
      </c>
      <c r="E6">
        <v>6</v>
      </c>
      <c r="R6">
        <v>8</v>
      </c>
      <c r="S6">
        <v>6</v>
      </c>
    </row>
    <row r="7" spans="1:19">
      <c r="A7" s="21" t="s">
        <v>630</v>
      </c>
      <c r="F7">
        <v>10</v>
      </c>
      <c r="G7">
        <v>17</v>
      </c>
      <c r="H7">
        <v>10</v>
      </c>
      <c r="I7">
        <v>17</v>
      </c>
      <c r="R7">
        <v>10</v>
      </c>
      <c r="S7">
        <v>17</v>
      </c>
    </row>
    <row r="8" spans="1:19">
      <c r="A8" s="21" t="s">
        <v>43</v>
      </c>
      <c r="N8">
        <v>86</v>
      </c>
      <c r="O8">
        <v>80</v>
      </c>
      <c r="P8">
        <v>86</v>
      </c>
      <c r="Q8">
        <v>80</v>
      </c>
      <c r="R8">
        <v>86</v>
      </c>
      <c r="S8">
        <v>80</v>
      </c>
    </row>
    <row r="9" spans="1:19">
      <c r="A9" s="21" t="s">
        <v>675</v>
      </c>
      <c r="B9">
        <v>8</v>
      </c>
      <c r="C9">
        <v>6</v>
      </c>
      <c r="D9">
        <v>8</v>
      </c>
      <c r="E9">
        <v>6</v>
      </c>
      <c r="F9">
        <v>10</v>
      </c>
      <c r="G9">
        <v>17</v>
      </c>
      <c r="H9">
        <v>10</v>
      </c>
      <c r="I9">
        <v>17</v>
      </c>
      <c r="J9">
        <v>33</v>
      </c>
      <c r="K9">
        <v>31</v>
      </c>
      <c r="L9">
        <v>33</v>
      </c>
      <c r="M9">
        <v>31</v>
      </c>
      <c r="N9">
        <v>86</v>
      </c>
      <c r="O9">
        <v>80</v>
      </c>
      <c r="P9">
        <v>86</v>
      </c>
      <c r="Q9">
        <v>80</v>
      </c>
      <c r="R9">
        <v>137</v>
      </c>
      <c r="S9">
        <v>134</v>
      </c>
    </row>
    <row r="10" spans="1:19">
      <c r="I10" s="20" t="s">
        <v>674</v>
      </c>
      <c r="J10" t="s">
        <v>700</v>
      </c>
    </row>
    <row r="11" spans="1:19">
      <c r="I11" s="21" t="s">
        <v>17</v>
      </c>
      <c r="J11" s="25">
        <v>5.5</v>
      </c>
    </row>
    <row r="12" spans="1:19">
      <c r="I12" s="21" t="s">
        <v>629</v>
      </c>
      <c r="J12" s="25">
        <v>7.3571428571428568</v>
      </c>
    </row>
    <row r="13" spans="1:19">
      <c r="C13" s="20" t="s">
        <v>674</v>
      </c>
      <c r="D13" t="s">
        <v>685</v>
      </c>
      <c r="E13" t="s">
        <v>686</v>
      </c>
      <c r="I13" s="21" t="s">
        <v>630</v>
      </c>
      <c r="J13" s="25">
        <v>5.666666666666667</v>
      </c>
    </row>
    <row r="14" spans="1:19">
      <c r="C14" s="21" t="s">
        <v>17</v>
      </c>
      <c r="D14">
        <v>33</v>
      </c>
      <c r="E14">
        <v>31</v>
      </c>
      <c r="I14" s="21" t="s">
        <v>43</v>
      </c>
      <c r="J14" s="25">
        <v>5.4216867469879517</v>
      </c>
    </row>
    <row r="15" spans="1:19">
      <c r="C15" s="21" t="s">
        <v>629</v>
      </c>
      <c r="D15">
        <v>8</v>
      </c>
      <c r="E15">
        <v>6</v>
      </c>
      <c r="I15" s="21" t="s">
        <v>675</v>
      </c>
      <c r="J15" s="25">
        <v>23.945496270797477</v>
      </c>
    </row>
    <row r="16" spans="1:19">
      <c r="C16" s="21" t="s">
        <v>630</v>
      </c>
      <c r="D16">
        <v>10</v>
      </c>
      <c r="E16">
        <v>17</v>
      </c>
    </row>
    <row r="17" spans="3:10">
      <c r="C17" s="21" t="s">
        <v>43</v>
      </c>
      <c r="D17">
        <v>86</v>
      </c>
      <c r="E17">
        <v>80</v>
      </c>
    </row>
    <row r="18" spans="3:10">
      <c r="C18" s="21" t="s">
        <v>675</v>
      </c>
      <c r="D18">
        <v>137</v>
      </c>
      <c r="E18">
        <v>134</v>
      </c>
      <c r="I18" s="20" t="s">
        <v>674</v>
      </c>
      <c r="J18" t="s">
        <v>699</v>
      </c>
    </row>
    <row r="19" spans="3:10">
      <c r="I19" s="21" t="s">
        <v>17</v>
      </c>
      <c r="J19">
        <v>21.349174933383008</v>
      </c>
    </row>
    <row r="20" spans="3:10">
      <c r="I20" s="21" t="s">
        <v>629</v>
      </c>
      <c r="J20">
        <v>36.762622219017224</v>
      </c>
    </row>
    <row r="21" spans="3:10">
      <c r="I21" s="21" t="s">
        <v>630</v>
      </c>
      <c r="J21">
        <v>27.275231615729574</v>
      </c>
    </row>
    <row r="22" spans="3:10">
      <c r="I22" s="21" t="s">
        <v>43</v>
      </c>
      <c r="J22">
        <v>12.746588174545593</v>
      </c>
    </row>
    <row r="23" spans="3:10">
      <c r="I23" s="21" t="s">
        <v>675</v>
      </c>
      <c r="J23">
        <v>98.133616942675388</v>
      </c>
    </row>
    <row r="25" spans="3:10">
      <c r="C25" s="20" t="s">
        <v>674</v>
      </c>
      <c r="D25" t="s">
        <v>684</v>
      </c>
      <c r="H25" s="20" t="s">
        <v>674</v>
      </c>
      <c r="I25" t="s">
        <v>699</v>
      </c>
    </row>
    <row r="26" spans="3:10">
      <c r="C26" s="21" t="s">
        <v>17</v>
      </c>
      <c r="D26">
        <v>64</v>
      </c>
      <c r="H26" s="21" t="s">
        <v>17</v>
      </c>
      <c r="I26" s="25">
        <v>21.349174933383008</v>
      </c>
    </row>
    <row r="27" spans="3:10">
      <c r="C27" s="21" t="s">
        <v>629</v>
      </c>
      <c r="D27">
        <v>14</v>
      </c>
      <c r="H27" s="21" t="s">
        <v>629</v>
      </c>
      <c r="I27" s="25">
        <v>36.762622219017224</v>
      </c>
    </row>
    <row r="28" spans="3:10">
      <c r="C28" s="21" t="s">
        <v>630</v>
      </c>
      <c r="D28">
        <v>27</v>
      </c>
      <c r="H28" s="21" t="s">
        <v>630</v>
      </c>
      <c r="I28" s="25">
        <v>27.275231615729574</v>
      </c>
    </row>
    <row r="29" spans="3:10">
      <c r="C29" s="21" t="s">
        <v>43</v>
      </c>
      <c r="D29">
        <v>166</v>
      </c>
      <c r="H29" s="21" t="s">
        <v>43</v>
      </c>
      <c r="I29" s="25">
        <v>12.746588174545593</v>
      </c>
    </row>
    <row r="30" spans="3:10">
      <c r="C30" s="21" t="s">
        <v>675</v>
      </c>
      <c r="D30">
        <v>271</v>
      </c>
      <c r="H30" s="21" t="s">
        <v>675</v>
      </c>
      <c r="I30" s="25">
        <v>98.133616942675388</v>
      </c>
    </row>
    <row r="37" spans="4:5">
      <c r="D37" s="20" t="s">
        <v>674</v>
      </c>
      <c r="E37" t="s">
        <v>700</v>
      </c>
    </row>
    <row r="38" spans="4:5">
      <c r="D38" s="21" t="s">
        <v>17</v>
      </c>
      <c r="E38">
        <v>5.5</v>
      </c>
    </row>
    <row r="39" spans="4:5">
      <c r="D39" s="21" t="s">
        <v>629</v>
      </c>
      <c r="E39">
        <v>7.3571428571428568</v>
      </c>
    </row>
    <row r="40" spans="4:5">
      <c r="D40" s="21" t="s">
        <v>630</v>
      </c>
      <c r="E40">
        <v>5.666666666666667</v>
      </c>
    </row>
    <row r="41" spans="4:5">
      <c r="D41" s="21" t="s">
        <v>43</v>
      </c>
      <c r="E41">
        <v>5.4216867469879517</v>
      </c>
    </row>
    <row r="42" spans="4:5">
      <c r="D42" s="21" t="s">
        <v>675</v>
      </c>
      <c r="E42">
        <v>23.945496270797477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Cleaned Data</vt:lpstr>
      <vt:lpstr>Project Overview </vt:lpstr>
      <vt:lpstr>Data Cleaning Summary</vt:lpstr>
      <vt:lpstr>Insights from data </vt:lpstr>
      <vt:lpstr>Pivot_Tables</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sg2895653@gmail.com</dc:creator>
  <cp:lastModifiedBy>sg2895653@gmail.com</cp:lastModifiedBy>
  <dcterms:created xsi:type="dcterms:W3CDTF">2025-08-06T15:26:28Z</dcterms:created>
  <dcterms:modified xsi:type="dcterms:W3CDTF">2025-08-12T13:59:42Z</dcterms:modified>
</cp:coreProperties>
</file>