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vellanki/Desktop/"/>
    </mc:Choice>
  </mc:AlternateContent>
  <xr:revisionPtr revIDLastSave="0" documentId="13_ncr:1_{E5E4FEFC-80EA-6344-930E-6BD1F0B2AAAD}" xr6:coauthVersionLast="47" xr6:coauthVersionMax="47" xr10:uidLastSave="{00000000-0000-0000-0000-000000000000}"/>
  <bookViews>
    <workbookView xWindow="1580" yWindow="500" windowWidth="26840" windowHeight="15880" activeTab="1" xr2:uid="{EF2E0203-20B1-BE43-8C85-1652E666A55F}"/>
  </bookViews>
  <sheets>
    <sheet name="Sensitivity Report 1" sheetId="2" r:id="rId1"/>
    <sheet name="Sheet1" sheetId="1" r:id="rId2"/>
  </sheets>
  <definedNames>
    <definedName name="solver_adj" localSheetId="1" hidden="1">Sheet1!$C$33:$C$36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Sheet1!$C$33:$C$36</definedName>
    <definedName name="solver_lhs2" localSheetId="1" hidden="1">Sheet1!$C$33:$C$36</definedName>
    <definedName name="solver_lhs3" localSheetId="1" hidden="1">Sheet1!$E$38</definedName>
    <definedName name="solver_lhs4" localSheetId="1" hidden="1">Sheet1!$F$38</definedName>
    <definedName name="solver_lhs5" localSheetId="1" hidden="1">Sheet1!$G$38</definedName>
    <definedName name="solver_lhs6" localSheetId="1" hidden="1">Sheet1!$H$38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6</definedName>
    <definedName name="solver_opt" localSheetId="1" hidden="1">Sheet1!$C$37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3</definedName>
    <definedName name="solver_rel6" localSheetId="1" hidden="1">3</definedName>
    <definedName name="solver_rhs1" localSheetId="1" hidden="1">"integer"</definedName>
    <definedName name="solver_rhs2" localSheetId="1" hidden="1">0</definedName>
    <definedName name="solver_rhs3" localSheetId="1" hidden="1">Sheet1!$E$40</definedName>
    <definedName name="solver_rhs4" localSheetId="1" hidden="1">Sheet1!$F$40</definedName>
    <definedName name="solver_rhs5" localSheetId="1" hidden="1">Sheet1!$G$40</definedName>
    <definedName name="solver_rhs6" localSheetId="1" hidden="1">Sheet1!$H$40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F72" i="1"/>
  <c r="C69" i="1"/>
  <c r="H84" i="1"/>
  <c r="G84" i="1"/>
  <c r="F84" i="1"/>
  <c r="E84" i="1"/>
  <c r="C83" i="1"/>
  <c r="H70" i="1"/>
  <c r="G70" i="1"/>
  <c r="F70" i="1"/>
  <c r="E70" i="1"/>
  <c r="H55" i="1"/>
  <c r="G55" i="1"/>
  <c r="F55" i="1"/>
  <c r="D33" i="1"/>
  <c r="H38" i="1"/>
  <c r="G38" i="1"/>
  <c r="F38" i="1"/>
  <c r="E38" i="1"/>
  <c r="H22" i="1"/>
  <c r="G22" i="1"/>
  <c r="F22" i="1"/>
  <c r="E22" i="1"/>
  <c r="C21" i="1"/>
  <c r="F4" i="1"/>
  <c r="F3" i="1"/>
  <c r="F2" i="1"/>
  <c r="D5" i="1"/>
  <c r="F5" i="1" s="1"/>
</calcChain>
</file>

<file path=xl/sharedStrings.xml><?xml version="1.0" encoding="utf-8"?>
<sst xmlns="http://schemas.openxmlformats.org/spreadsheetml/2006/main" count="170" uniqueCount="75">
  <si>
    <t>Decision Variables</t>
  </si>
  <si>
    <t>X1</t>
  </si>
  <si>
    <t>X2</t>
  </si>
  <si>
    <t>X3</t>
  </si>
  <si>
    <t>X4</t>
  </si>
  <si>
    <t>Pressure Washer</t>
  </si>
  <si>
    <t>Go Kart</t>
  </si>
  <si>
    <t>Generator</t>
  </si>
  <si>
    <t>Water Pumps</t>
  </si>
  <si>
    <t>Cost Price ( in $ )</t>
  </si>
  <si>
    <t>Selling Price ( in $ )</t>
  </si>
  <si>
    <t>Profit ( in $ )</t>
  </si>
  <si>
    <t xml:space="preserve">        1)</t>
  </si>
  <si>
    <t xml:space="preserve"> Linear Programming Formulation</t>
  </si>
  <si>
    <r>
      <t xml:space="preserve">       </t>
    </r>
    <r>
      <rPr>
        <b/>
        <sz val="12"/>
        <color theme="1"/>
        <rFont val="Calibri"/>
        <family val="2"/>
        <scheme val="minor"/>
      </rPr>
      <t xml:space="preserve"> 2)</t>
    </r>
  </si>
  <si>
    <t>Objective</t>
  </si>
  <si>
    <t>Constraints</t>
  </si>
  <si>
    <r>
      <t xml:space="preserve">       </t>
    </r>
    <r>
      <rPr>
        <b/>
        <sz val="12"/>
        <color theme="1"/>
        <rFont val="Calibri"/>
        <family val="2"/>
        <scheme val="minor"/>
      </rPr>
      <t>3)</t>
    </r>
  </si>
  <si>
    <t>Quantity</t>
  </si>
  <si>
    <t>Objective Paramaters</t>
  </si>
  <si>
    <t>Monthly Budget</t>
  </si>
  <si>
    <t>Space</t>
  </si>
  <si>
    <t>Inventory Req 1</t>
  </si>
  <si>
    <t>Inventory Req 2</t>
  </si>
  <si>
    <t>Inequality</t>
  </si>
  <si>
    <t>&lt;=</t>
  </si>
  <si>
    <t>&gt;=</t>
  </si>
  <si>
    <t>RHS</t>
  </si>
  <si>
    <t>LHS</t>
  </si>
  <si>
    <r>
      <rPr>
        <b/>
        <sz val="12"/>
        <color theme="1"/>
        <rFont val="Calibri"/>
        <family val="2"/>
        <scheme val="minor"/>
      </rPr>
      <t>Maximize</t>
    </r>
    <r>
      <rPr>
        <sz val="12"/>
        <color theme="1"/>
        <rFont val="Calibri"/>
        <family val="2"/>
        <scheme val="minor"/>
      </rPr>
      <t xml:space="preserve"> Z = 169.99x1 + 359.99x2 + 290.99x3 + 142.99x4</t>
    </r>
  </si>
  <si>
    <r>
      <rPr>
        <b/>
        <sz val="12"/>
        <color theme="1"/>
        <rFont val="Calibri"/>
        <family val="2"/>
        <scheme val="minor"/>
      </rPr>
      <t>Monthly Budget</t>
    </r>
    <r>
      <rPr>
        <sz val="12"/>
        <color theme="1"/>
        <rFont val="Calibri"/>
        <family val="2"/>
        <scheme val="minor"/>
      </rPr>
      <t xml:space="preserve">: 330x1 + 370x2 + 410x3 + 127x4 &lt;= 170,000 </t>
    </r>
  </si>
  <si>
    <r>
      <rPr>
        <b/>
        <sz val="12"/>
        <color theme="1"/>
        <rFont val="Calibri"/>
        <family val="2"/>
        <scheme val="minor"/>
      </rPr>
      <t>Inventory Req 1</t>
    </r>
    <r>
      <rPr>
        <sz val="12"/>
        <color theme="1"/>
        <rFont val="Calibri"/>
        <family val="2"/>
        <scheme val="minor"/>
      </rPr>
      <t>: 25x1 + 40x2 &gt;= 3690</t>
    </r>
  </si>
  <si>
    <r>
      <rPr>
        <b/>
        <sz val="12"/>
        <color theme="1"/>
        <rFont val="Calibri"/>
        <family val="2"/>
        <scheme val="minor"/>
      </rPr>
      <t>Inventory Req 2</t>
    </r>
    <r>
      <rPr>
        <sz val="12"/>
        <color theme="1"/>
        <rFont val="Calibri"/>
        <family val="2"/>
        <scheme val="minor"/>
      </rPr>
      <t>: x3 - 2x4 &gt;= 0</t>
    </r>
  </si>
  <si>
    <r>
      <rPr>
        <b/>
        <sz val="12"/>
        <color theme="1"/>
        <rFont val="Calibri"/>
        <family val="2"/>
        <scheme val="minor"/>
      </rPr>
      <t xml:space="preserve">Non-Negative: </t>
    </r>
    <r>
      <rPr>
        <sz val="12"/>
        <color theme="1"/>
        <rFont val="Calibri"/>
        <family val="2"/>
        <scheme val="minor"/>
      </rPr>
      <t>x1,x2,x3,x4 &gt;= 0</t>
    </r>
  </si>
  <si>
    <t>Z = 169.99x1 + 359.99x2 + 290.99x3 + 142.99x4</t>
  </si>
  <si>
    <r>
      <rPr>
        <b/>
        <sz val="12"/>
        <color theme="1"/>
        <rFont val="Calibri"/>
        <family val="2"/>
        <scheme val="minor"/>
      </rPr>
      <t>Space</t>
    </r>
    <r>
      <rPr>
        <sz val="12"/>
        <color theme="1"/>
        <rFont val="Calibri"/>
        <family val="2"/>
        <scheme val="minor"/>
      </rPr>
      <t>: 25x1 + 40x2 + 25x3 + 1.25x4 &lt;= 12300</t>
    </r>
  </si>
  <si>
    <t>Microsoft Excel 16.69 Sensitivity Report</t>
  </si>
  <si>
    <t>Worksheet: [Book7]Sheet1</t>
  </si>
  <si>
    <t>Report Created: 2/12/23 1:30:19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</si>
  <si>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</si>
  <si>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</si>
  <si>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</si>
  <si>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</si>
  <si>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</si>
  <si>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</si>
  <si>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</si>
  <si>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</si>
  <si>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</si>
  <si>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</si>
  <si>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</si>
  <si>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</si>
  <si>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</si>
  <si>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</si>
  <si>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</si>
  <si>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$C$17</t>
  </si>
  <si>
    <t>X1 Quantity</t>
  </si>
  <si>
    <t>$C$18</t>
  </si>
  <si>
    <t>X2 Quantity</t>
  </si>
  <si>
    <t>$C$19</t>
  </si>
  <si>
    <t>X3 Quantity</t>
  </si>
  <si>
    <t>$C$20</t>
  </si>
  <si>
    <t>X4 Quantity</t>
  </si>
  <si>
    <t>$E$22</t>
  </si>
  <si>
    <t>LHS Monthly Budget</t>
  </si>
  <si>
    <t>$F$22</t>
  </si>
  <si>
    <t>LHS Space</t>
  </si>
  <si>
    <t>$G$22</t>
  </si>
  <si>
    <t>LHS Inventory Req 1</t>
  </si>
  <si>
    <t>$H$22</t>
  </si>
  <si>
    <t>LHS Inventory Req 2</t>
  </si>
  <si>
    <t>5)</t>
  </si>
  <si>
    <t>6)</t>
  </si>
  <si>
    <t>7)</t>
  </si>
  <si>
    <t>SMALLER WAREHOUSE</t>
  </si>
  <si>
    <t>LARGER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</si>
</sst>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9" xfId="0" applyFill="1" applyBorder="1" applyAlignment="1"/>
    <xf numFmtId="0" fontId="0" fillId="0" borderId="10" xfId="0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3506-791F-A347-9B05-B7FE9FF0E4BB}">
  <dimension ref="A1:H20"/>
  <sheetViews>
    <sheetView showGridLines="0" workbookViewId="0">
      <selection activeCell="G9" sqref="G9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17.83203125" bestFit="1" customWidth="1"/>
    <col min="4" max="4" width="12.1640625" bestFit="1" customWidth="1"/>
    <col min="5" max="5" width="12.83203125" bestFit="1" customWidth="1"/>
    <col min="6" max="6" width="10" bestFit="1" customWidth="1"/>
    <col min="7" max="8" width="12.1640625" bestFit="1" customWidth="1"/>
  </cols>
  <sheetData>
    <row r="1" spans="1:8" x14ac:dyDescent="0.2">
      <c r="A1" s="1" t="s">
        <v>36</v>
      </c>
    </row>
    <row r="2" spans="1:8" x14ac:dyDescent="0.2">
      <c r="A2" s="1" t="s">
        <v>37</v>
      </c>
    </row>
    <row r="3" spans="1:8" x14ac:dyDescent="0.2">
      <c r="A3" s="1" t="s">
        <v>38</v>
      </c>
    </row>
    <row r="6" spans="1:8" ht="17" thickBot="1" x14ac:dyDescent="0.25">
      <c r="A6" t="s">
        <v>39</v>
      </c>
    </row>
    <row r="7" spans="1:8" x14ac:dyDescent="0.2">
      <c r="B7" s="20"/>
      <c r="C7" s="20"/>
      <c r="D7" s="20" t="s">
        <v>42</v>
      </c>
      <c r="E7" s="20" t="s">
        <v>44</v>
      </c>
      <c r="F7" s="20" t="s">
        <v>15</v>
      </c>
      <c r="G7" s="20" t="s">
        <v>47</v>
      </c>
      <c r="H7" s="20" t="s">
        <v>47</v>
      </c>
    </row>
    <row r="8" spans="1:8" ht="17" thickBot="1" x14ac:dyDescent="0.25">
      <c r="B8" s="21" t="s">
        <v>40</v>
      </c>
      <c r="C8" s="21" t="s">
        <v>41</v>
      </c>
      <c r="D8" s="21" t="s">
        <v>43</v>
      </c>
      <c r="E8" s="21" t="s">
        <v>45</v>
      </c>
      <c r="F8" s="21" t="s">
        <v>46</v>
      </c>
      <c r="G8" s="21" t="s">
        <v>48</v>
      </c>
      <c r="H8" s="21" t="s">
        <v>49</v>
      </c>
    </row>
    <row r="9" spans="1:8" x14ac:dyDescent="0.2">
      <c r="B9" s="18" t="s">
        <v>54</v>
      </c>
      <c r="C9" s="18" t="s">
        <v>55</v>
      </c>
      <c r="D9" s="18">
        <v>0</v>
      </c>
      <c r="E9" s="18">
        <v>-110.07152372142194</v>
      </c>
      <c r="F9" s="18">
        <v>169.99</v>
      </c>
      <c r="G9" s="18">
        <v>110.07152372142194</v>
      </c>
      <c r="H9" s="18">
        <v>1E+30</v>
      </c>
    </row>
    <row r="10" spans="1:8" x14ac:dyDescent="0.2">
      <c r="B10" s="18" t="s">
        <v>56</v>
      </c>
      <c r="C10" s="18" t="s">
        <v>57</v>
      </c>
      <c r="D10" s="18">
        <v>155.17906700145369</v>
      </c>
      <c r="E10" s="18">
        <v>0</v>
      </c>
      <c r="F10" s="18">
        <v>359.99</v>
      </c>
      <c r="G10" s="18">
        <v>205.84024390243894</v>
      </c>
      <c r="H10" s="18">
        <v>76.738785638859611</v>
      </c>
    </row>
    <row r="11" spans="1:8" x14ac:dyDescent="0.2">
      <c r="B11" s="18" t="s">
        <v>58</v>
      </c>
      <c r="C11" s="18" t="s">
        <v>59</v>
      </c>
      <c r="D11" s="18">
        <v>237.76926126602351</v>
      </c>
      <c r="E11" s="18">
        <v>0</v>
      </c>
      <c r="F11" s="18">
        <v>290.99</v>
      </c>
      <c r="G11" s="18">
        <v>98.204905405405469</v>
      </c>
      <c r="H11" s="18">
        <v>131.86640624999998</v>
      </c>
    </row>
    <row r="12" spans="1:8" ht="17" thickBot="1" x14ac:dyDescent="0.25">
      <c r="B12" s="19" t="s">
        <v>60</v>
      </c>
      <c r="C12" s="19" t="s">
        <v>61</v>
      </c>
      <c r="D12" s="19">
        <v>118.88463063301175</v>
      </c>
      <c r="E12" s="19">
        <v>0</v>
      </c>
      <c r="F12" s="19">
        <v>142.99</v>
      </c>
      <c r="G12" s="19">
        <v>196.40981081081094</v>
      </c>
      <c r="H12" s="19">
        <v>89.119657342657376</v>
      </c>
    </row>
    <row r="14" spans="1:8" ht="17" thickBot="1" x14ac:dyDescent="0.25">
      <c r="A14" t="s">
        <v>16</v>
      </c>
    </row>
    <row r="15" spans="1:8" x14ac:dyDescent="0.2">
      <c r="B15" s="20"/>
      <c r="C15" s="20"/>
      <c r="D15" s="20" t="s">
        <v>42</v>
      </c>
      <c r="E15" s="20" t="s">
        <v>50</v>
      </c>
      <c r="F15" s="20" t="s">
        <v>52</v>
      </c>
      <c r="G15" s="20" t="s">
        <v>47</v>
      </c>
      <c r="H15" s="20" t="s">
        <v>47</v>
      </c>
    </row>
    <row r="16" spans="1:8" ht="17" thickBot="1" x14ac:dyDescent="0.25">
      <c r="B16" s="21" t="s">
        <v>40</v>
      </c>
      <c r="C16" s="21" t="s">
        <v>41</v>
      </c>
      <c r="D16" s="21" t="s">
        <v>43</v>
      </c>
      <c r="E16" s="21" t="s">
        <v>51</v>
      </c>
      <c r="F16" s="21" t="s">
        <v>53</v>
      </c>
      <c r="G16" s="21" t="s">
        <v>48</v>
      </c>
      <c r="H16" s="21" t="s">
        <v>49</v>
      </c>
    </row>
    <row r="17" spans="2:8" x14ac:dyDescent="0.2">
      <c r="B17" s="18" t="s">
        <v>62</v>
      </c>
      <c r="C17" s="18" t="s">
        <v>63</v>
      </c>
      <c r="D17" s="18">
        <v>169999.99999999997</v>
      </c>
      <c r="E17" s="18">
        <v>0.55764834148275388</v>
      </c>
      <c r="F17" s="18">
        <v>170000</v>
      </c>
      <c r="G17" s="18">
        <v>23228.500000000007</v>
      </c>
      <c r="H17" s="18">
        <v>56225</v>
      </c>
    </row>
    <row r="18" spans="2:8" x14ac:dyDescent="0.2">
      <c r="B18" s="18" t="s">
        <v>64</v>
      </c>
      <c r="C18" s="18" t="s">
        <v>65</v>
      </c>
      <c r="D18" s="18">
        <v>12300</v>
      </c>
      <c r="E18" s="18">
        <v>3.8415028412845276</v>
      </c>
      <c r="F18" s="18">
        <v>12300</v>
      </c>
      <c r="G18" s="18">
        <v>6078.3783783783774</v>
      </c>
      <c r="H18" s="18">
        <v>1257.0861932418165</v>
      </c>
    </row>
    <row r="19" spans="2:8" x14ac:dyDescent="0.2">
      <c r="B19" s="18" t="s">
        <v>66</v>
      </c>
      <c r="C19" s="18" t="s">
        <v>67</v>
      </c>
      <c r="D19" s="18">
        <v>6207.1626800581471</v>
      </c>
      <c r="E19" s="18">
        <v>0</v>
      </c>
      <c r="F19" s="18">
        <v>3690</v>
      </c>
      <c r="G19" s="18">
        <v>2517.162680058148</v>
      </c>
      <c r="H19" s="18">
        <v>1E+30</v>
      </c>
    </row>
    <row r="20" spans="2:8" ht="17" thickBot="1" x14ac:dyDescent="0.25">
      <c r="B20" s="19" t="s">
        <v>68</v>
      </c>
      <c r="C20" s="19" t="s">
        <v>69</v>
      </c>
      <c r="D20" s="19">
        <v>0</v>
      </c>
      <c r="E20" s="19">
        <v>-33.683391040042295</v>
      </c>
      <c r="F20" s="19">
        <v>0</v>
      </c>
      <c r="G20" s="19">
        <v>314.54545454545462</v>
      </c>
      <c r="H20" s="19">
        <v>974.12019491066542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8A8F-89E1-5546-9D5D-3C8D070CCBEA}">
  <dimension ref="A1:H86"/>
  <sheetViews>
    <sheetView tabSelected="1" topLeftCell="A59" workbookViewId="0">
      <selection activeCell="C88" sqref="C88"/>
    </sheetView>
  </sheetViews>
  <sheetFormatPr baseColWidth="10" defaultRowHeight="16" x14ac:dyDescent="0.2"/>
  <cols>
    <col min="1" max="1" width="10.83203125" style="4"/>
    <col min="2" max="2" width="39.5" style="4" customWidth="1"/>
    <col min="3" max="3" width="55.1640625" style="4" customWidth="1"/>
    <col min="4" max="4" width="28.33203125" style="4" customWidth="1"/>
    <col min="5" max="5" width="17.6640625" style="4" customWidth="1"/>
    <col min="6" max="6" width="21.33203125" style="4" customWidth="1"/>
    <col min="7" max="7" width="23.83203125" style="4" customWidth="1"/>
    <col min="8" max="8" width="19.1640625" style="4" customWidth="1"/>
    <col min="9" max="9" width="22.5" style="4" customWidth="1"/>
    <col min="10" max="16384" width="10.83203125" style="4"/>
  </cols>
  <sheetData>
    <row r="1" spans="1:8" x14ac:dyDescent="0.2">
      <c r="A1" s="3" t="s">
        <v>12</v>
      </c>
      <c r="B1" s="8" t="s">
        <v>0</v>
      </c>
      <c r="C1" s="8" t="s">
        <v>0</v>
      </c>
      <c r="D1" s="9" t="s">
        <v>9</v>
      </c>
      <c r="E1" s="9" t="s">
        <v>10</v>
      </c>
      <c r="F1" s="9" t="s">
        <v>11</v>
      </c>
    </row>
    <row r="2" spans="1:8" x14ac:dyDescent="0.2">
      <c r="B2" s="9" t="s">
        <v>1</v>
      </c>
      <c r="C2" s="10" t="s">
        <v>5</v>
      </c>
      <c r="D2" s="10">
        <v>330</v>
      </c>
      <c r="E2" s="10">
        <v>499.99</v>
      </c>
      <c r="F2" s="10">
        <f>E2-D2</f>
        <v>169.99</v>
      </c>
    </row>
    <row r="3" spans="1:8" x14ac:dyDescent="0.2">
      <c r="B3" s="9" t="s">
        <v>2</v>
      </c>
      <c r="C3" s="10" t="s">
        <v>6</v>
      </c>
      <c r="D3" s="10">
        <v>370</v>
      </c>
      <c r="E3" s="10">
        <v>729.99</v>
      </c>
      <c r="F3" s="10">
        <f>E3-D3</f>
        <v>359.99</v>
      </c>
    </row>
    <row r="4" spans="1:8" x14ac:dyDescent="0.2">
      <c r="B4" s="9" t="s">
        <v>3</v>
      </c>
      <c r="C4" s="10" t="s">
        <v>7</v>
      </c>
      <c r="D4" s="10">
        <v>410</v>
      </c>
      <c r="E4" s="10">
        <v>700.99</v>
      </c>
      <c r="F4" s="10">
        <f>E4-D4</f>
        <v>290.99</v>
      </c>
    </row>
    <row r="5" spans="1:8" x14ac:dyDescent="0.2">
      <c r="B5" s="9" t="s">
        <v>4</v>
      </c>
      <c r="C5" s="10" t="s">
        <v>8</v>
      </c>
      <c r="D5" s="10">
        <f>635/5</f>
        <v>127</v>
      </c>
      <c r="E5" s="10">
        <v>269.99</v>
      </c>
      <c r="F5" s="10">
        <f>E5-D5</f>
        <v>142.99</v>
      </c>
    </row>
    <row r="7" spans="1:8" x14ac:dyDescent="0.2">
      <c r="A7" s="4" t="s">
        <v>14</v>
      </c>
      <c r="B7" s="16" t="s">
        <v>13</v>
      </c>
      <c r="C7" s="17"/>
    </row>
    <row r="8" spans="1:8" x14ac:dyDescent="0.2">
      <c r="B8" s="11"/>
      <c r="C8" s="12"/>
    </row>
    <row r="9" spans="1:8" x14ac:dyDescent="0.2">
      <c r="B9" s="14" t="s">
        <v>15</v>
      </c>
      <c r="C9" s="15" t="s">
        <v>29</v>
      </c>
    </row>
    <row r="10" spans="1:8" x14ac:dyDescent="0.2">
      <c r="B10" s="14" t="s">
        <v>16</v>
      </c>
      <c r="C10" s="15" t="s">
        <v>30</v>
      </c>
    </row>
    <row r="11" spans="1:8" x14ac:dyDescent="0.2">
      <c r="B11" s="11"/>
      <c r="C11" s="15" t="s">
        <v>35</v>
      </c>
    </row>
    <row r="12" spans="1:8" x14ac:dyDescent="0.2">
      <c r="B12" s="11"/>
      <c r="C12" s="15" t="s">
        <v>31</v>
      </c>
    </row>
    <row r="13" spans="1:8" x14ac:dyDescent="0.2">
      <c r="B13" s="11"/>
      <c r="C13" s="15" t="s">
        <v>32</v>
      </c>
    </row>
    <row r="14" spans="1:8" x14ac:dyDescent="0.2">
      <c r="B14" s="13"/>
      <c r="C14" s="15" t="s">
        <v>33</v>
      </c>
    </row>
    <row r="15" spans="1:8" x14ac:dyDescent="0.2">
      <c r="D15" s="7" t="s">
        <v>16</v>
      </c>
      <c r="E15" s="7"/>
      <c r="F15" s="7"/>
      <c r="G15" s="7"/>
      <c r="H15" s="7"/>
    </row>
    <row r="16" spans="1:8" x14ac:dyDescent="0.2">
      <c r="C16" s="3" t="s">
        <v>18</v>
      </c>
      <c r="D16" s="3" t="s">
        <v>19</v>
      </c>
      <c r="E16" s="3" t="s">
        <v>20</v>
      </c>
      <c r="F16" s="3" t="s">
        <v>21</v>
      </c>
      <c r="G16" s="3" t="s">
        <v>22</v>
      </c>
      <c r="H16" s="3" t="s">
        <v>23</v>
      </c>
    </row>
    <row r="17" spans="1:8" x14ac:dyDescent="0.2">
      <c r="A17" s="4" t="s">
        <v>17</v>
      </c>
      <c r="B17" s="3" t="s">
        <v>1</v>
      </c>
      <c r="C17" s="24">
        <v>0</v>
      </c>
      <c r="D17" s="5">
        <v>169.99</v>
      </c>
      <c r="E17" s="5">
        <v>330</v>
      </c>
      <c r="F17" s="5">
        <v>25</v>
      </c>
      <c r="G17" s="5">
        <v>25</v>
      </c>
      <c r="H17" s="5">
        <v>0</v>
      </c>
    </row>
    <row r="18" spans="1:8" x14ac:dyDescent="0.2">
      <c r="B18" s="3" t="s">
        <v>2</v>
      </c>
      <c r="C18" s="24">
        <v>155.17906700145369</v>
      </c>
      <c r="D18" s="5">
        <v>359.99</v>
      </c>
      <c r="E18" s="5">
        <v>370</v>
      </c>
      <c r="F18" s="5">
        <v>40</v>
      </c>
      <c r="G18" s="5">
        <v>40</v>
      </c>
      <c r="H18" s="5">
        <v>0</v>
      </c>
    </row>
    <row r="19" spans="1:8" x14ac:dyDescent="0.2">
      <c r="B19" s="3" t="s">
        <v>3</v>
      </c>
      <c r="C19" s="24">
        <v>237.76926126602351</v>
      </c>
      <c r="D19" s="5">
        <v>290.99</v>
      </c>
      <c r="E19" s="5">
        <v>410</v>
      </c>
      <c r="F19" s="5">
        <v>25</v>
      </c>
      <c r="G19" s="5">
        <v>0</v>
      </c>
      <c r="H19" s="5">
        <v>1</v>
      </c>
    </row>
    <row r="20" spans="1:8" x14ac:dyDescent="0.2">
      <c r="B20" s="3" t="s">
        <v>4</v>
      </c>
      <c r="C20" s="24">
        <v>118.88463063301175</v>
      </c>
      <c r="D20" s="5">
        <v>142.99</v>
      </c>
      <c r="E20" s="5">
        <v>127</v>
      </c>
      <c r="F20" s="5">
        <v>1.25</v>
      </c>
      <c r="G20" s="5">
        <v>0</v>
      </c>
      <c r="H20" s="5">
        <v>-2</v>
      </c>
    </row>
    <row r="21" spans="1:8" x14ac:dyDescent="0.2">
      <c r="B21" s="3" t="s">
        <v>34</v>
      </c>
      <c r="C21" s="6">
        <f>SUMPRODUCT(D17:D20,C17:C20)</f>
        <v>142050.70299986785</v>
      </c>
    </row>
    <row r="22" spans="1:8" x14ac:dyDescent="0.2">
      <c r="D22" s="3" t="s">
        <v>28</v>
      </c>
      <c r="E22" s="5">
        <f>SUMPRODUCT(E17:E20,C17:C20)</f>
        <v>169999.99999999997</v>
      </c>
      <c r="F22" s="5">
        <f>SUMPRODUCT(F17:F20,C17:C20)</f>
        <v>12300</v>
      </c>
      <c r="G22" s="5">
        <f>SUMPRODUCT(G17:G20,C17:C20)</f>
        <v>6207.1626800581471</v>
      </c>
      <c r="H22" s="5">
        <f>SUMPRODUCT(H17:H20,C17:C20)</f>
        <v>0</v>
      </c>
    </row>
    <row r="23" spans="1:8" x14ac:dyDescent="0.2">
      <c r="D23" s="3" t="s">
        <v>24</v>
      </c>
      <c r="E23" s="5" t="s">
        <v>25</v>
      </c>
      <c r="F23" s="5" t="s">
        <v>25</v>
      </c>
      <c r="G23" s="5" t="s">
        <v>26</v>
      </c>
      <c r="H23" s="5" t="s">
        <v>26</v>
      </c>
    </row>
    <row r="24" spans="1:8" x14ac:dyDescent="0.2">
      <c r="D24" s="3" t="s">
        <v>27</v>
      </c>
      <c r="E24" s="5">
        <v>170000</v>
      </c>
      <c r="F24" s="5">
        <v>12300</v>
      </c>
      <c r="G24" s="5">
        <v>3690</v>
      </c>
      <c r="H24" s="5">
        <v>0</v>
      </c>
    </row>
    <row r="25" spans="1:8" x14ac:dyDescent="0.2">
      <c r="D25" s="22"/>
      <c r="E25" s="23"/>
      <c r="F25" s="23"/>
      <c r="G25" s="23"/>
      <c r="H25" s="23"/>
    </row>
    <row r="26" spans="1:8" x14ac:dyDescent="0.2">
      <c r="D26" s="22"/>
      <c r="E26" s="23"/>
      <c r="F26" s="23"/>
      <c r="G26" s="23"/>
      <c r="H26" s="23"/>
    </row>
    <row r="31" spans="1:8" x14ac:dyDescent="0.2">
      <c r="A31" s="2" t="s">
        <v>70</v>
      </c>
      <c r="D31" s="7" t="s">
        <v>16</v>
      </c>
      <c r="E31" s="7"/>
      <c r="F31" s="7"/>
      <c r="G31" s="7"/>
      <c r="H31" s="7"/>
    </row>
    <row r="32" spans="1:8" x14ac:dyDescent="0.2">
      <c r="C32" s="3" t="s">
        <v>18</v>
      </c>
      <c r="D32" s="3" t="s">
        <v>19</v>
      </c>
      <c r="E32" s="3" t="s">
        <v>20</v>
      </c>
      <c r="F32" s="3" t="s">
        <v>21</v>
      </c>
      <c r="G32" s="3" t="s">
        <v>22</v>
      </c>
      <c r="H32" s="3" t="s">
        <v>23</v>
      </c>
    </row>
    <row r="33" spans="1:8" x14ac:dyDescent="0.2">
      <c r="B33" s="3" t="s">
        <v>1</v>
      </c>
      <c r="C33" s="24">
        <v>434</v>
      </c>
      <c r="D33" s="5">
        <f>169.99 + 110.0715237</f>
        <v>280.06152370000001</v>
      </c>
      <c r="E33" s="5">
        <v>330</v>
      </c>
      <c r="F33" s="5">
        <v>25</v>
      </c>
      <c r="G33" s="5">
        <v>25</v>
      </c>
      <c r="H33" s="5">
        <v>0</v>
      </c>
    </row>
    <row r="34" spans="1:8" x14ac:dyDescent="0.2">
      <c r="B34" s="3" t="s">
        <v>2</v>
      </c>
      <c r="C34" s="24">
        <v>0</v>
      </c>
      <c r="D34" s="5">
        <v>359.99</v>
      </c>
      <c r="E34" s="5">
        <v>370</v>
      </c>
      <c r="F34" s="5">
        <v>40</v>
      </c>
      <c r="G34" s="5">
        <v>40</v>
      </c>
      <c r="H34" s="5">
        <v>0</v>
      </c>
    </row>
    <row r="35" spans="1:8" x14ac:dyDescent="0.2">
      <c r="B35" s="3" t="s">
        <v>3</v>
      </c>
      <c r="C35" s="24">
        <v>56</v>
      </c>
      <c r="D35" s="5">
        <v>290.99</v>
      </c>
      <c r="E35" s="5">
        <v>410</v>
      </c>
      <c r="F35" s="5">
        <v>25</v>
      </c>
      <c r="G35" s="5">
        <v>0</v>
      </c>
      <c r="H35" s="5">
        <v>1</v>
      </c>
    </row>
    <row r="36" spans="1:8" x14ac:dyDescent="0.2">
      <c r="B36" s="3" t="s">
        <v>4</v>
      </c>
      <c r="C36" s="24">
        <v>28</v>
      </c>
      <c r="D36" s="5">
        <v>142.99</v>
      </c>
      <c r="E36" s="5">
        <v>127</v>
      </c>
      <c r="F36" s="5">
        <v>1.25</v>
      </c>
      <c r="G36" s="5">
        <v>0</v>
      </c>
      <c r="H36" s="5">
        <v>-2</v>
      </c>
    </row>
    <row r="37" spans="1:8" x14ac:dyDescent="0.2">
      <c r="B37" s="3" t="s">
        <v>34</v>
      </c>
      <c r="C37" s="6">
        <v>142050.70300000001</v>
      </c>
    </row>
    <row r="38" spans="1:8" x14ac:dyDescent="0.2">
      <c r="D38" s="3" t="s">
        <v>28</v>
      </c>
      <c r="E38" s="5">
        <f>SUMPRODUCT(E33:E36,C33:C36)</f>
        <v>169736</v>
      </c>
      <c r="F38" s="5">
        <f>SUMPRODUCT(F33:F36,C33:C36)</f>
        <v>12285</v>
      </c>
      <c r="G38" s="5">
        <f>SUMPRODUCT(G33:G36,C33:C36)</f>
        <v>10850</v>
      </c>
      <c r="H38" s="5">
        <f>SUMPRODUCT(H33:H36,C33:C36)</f>
        <v>0</v>
      </c>
    </row>
    <row r="39" spans="1:8" x14ac:dyDescent="0.2">
      <c r="D39" s="3" t="s">
        <v>24</v>
      </c>
      <c r="E39" s="5" t="s">
        <v>25</v>
      </c>
      <c r="F39" s="5" t="s">
        <v>25</v>
      </c>
      <c r="G39" s="5" t="s">
        <v>26</v>
      </c>
      <c r="H39" s="5" t="s">
        <v>26</v>
      </c>
    </row>
    <row r="40" spans="1:8" x14ac:dyDescent="0.2">
      <c r="D40" s="3" t="s">
        <v>27</v>
      </c>
      <c r="E40" s="5">
        <v>170000</v>
      </c>
      <c r="F40" s="5">
        <v>12300</v>
      </c>
      <c r="G40" s="5">
        <v>3690</v>
      </c>
      <c r="H40" s="5">
        <v>0</v>
      </c>
    </row>
    <row r="48" spans="1:8" x14ac:dyDescent="0.2">
      <c r="A48" s="2" t="s">
        <v>71</v>
      </c>
      <c r="D48" s="7" t="s">
        <v>16</v>
      </c>
      <c r="E48" s="7"/>
      <c r="F48" s="7"/>
      <c r="G48" s="7"/>
      <c r="H48" s="7"/>
    </row>
    <row r="49" spans="1:8" x14ac:dyDescent="0.2">
      <c r="C49" s="3" t="s">
        <v>18</v>
      </c>
      <c r="D49" s="3" t="s">
        <v>19</v>
      </c>
      <c r="E49" s="3" t="s">
        <v>20</v>
      </c>
      <c r="F49" s="3" t="s">
        <v>21</v>
      </c>
      <c r="G49" s="3" t="s">
        <v>22</v>
      </c>
      <c r="H49" s="3" t="s">
        <v>23</v>
      </c>
    </row>
    <row r="50" spans="1:8" x14ac:dyDescent="0.2">
      <c r="B50" s="3" t="s">
        <v>1</v>
      </c>
      <c r="C50" s="24">
        <v>0</v>
      </c>
      <c r="D50" s="5">
        <v>169.99</v>
      </c>
      <c r="E50" s="5">
        <v>330</v>
      </c>
      <c r="F50" s="5">
        <v>25</v>
      </c>
      <c r="G50" s="5">
        <v>25</v>
      </c>
      <c r="H50" s="5">
        <v>0</v>
      </c>
    </row>
    <row r="51" spans="1:8" x14ac:dyDescent="0.2">
      <c r="B51" s="3" t="s">
        <v>2</v>
      </c>
      <c r="C51" s="24">
        <v>92</v>
      </c>
      <c r="D51" s="5">
        <v>359.99</v>
      </c>
      <c r="E51" s="5">
        <v>370</v>
      </c>
      <c r="F51" s="5">
        <v>40</v>
      </c>
      <c r="G51" s="5">
        <v>40</v>
      </c>
      <c r="H51" s="5">
        <v>0</v>
      </c>
    </row>
    <row r="52" spans="1:8" x14ac:dyDescent="0.2">
      <c r="B52" s="3" t="s">
        <v>3</v>
      </c>
      <c r="C52" s="24">
        <v>336</v>
      </c>
      <c r="D52" s="5">
        <v>290.99</v>
      </c>
      <c r="E52" s="5">
        <v>410</v>
      </c>
      <c r="F52" s="5">
        <v>25</v>
      </c>
      <c r="G52" s="5">
        <v>0</v>
      </c>
      <c r="H52" s="5">
        <v>1</v>
      </c>
    </row>
    <row r="53" spans="1:8" x14ac:dyDescent="0.2">
      <c r="B53" s="3" t="s">
        <v>4</v>
      </c>
      <c r="C53" s="24">
        <v>168</v>
      </c>
      <c r="D53" s="5">
        <v>142.99</v>
      </c>
      <c r="E53" s="5">
        <v>127</v>
      </c>
      <c r="F53" s="5">
        <v>1.25</v>
      </c>
      <c r="G53" s="5">
        <v>0</v>
      </c>
      <c r="H53" s="5">
        <v>-2</v>
      </c>
    </row>
    <row r="54" spans="1:8" x14ac:dyDescent="0.2">
      <c r="B54" s="3" t="s">
        <v>34</v>
      </c>
      <c r="C54" s="6">
        <v>155004.03750000001</v>
      </c>
    </row>
    <row r="55" spans="1:8" x14ac:dyDescent="0.2">
      <c r="D55" s="3" t="s">
        <v>28</v>
      </c>
      <c r="E55" s="5">
        <v>19322.849999999999</v>
      </c>
      <c r="F55" s="5">
        <f>SUMPRODUCT(F50:F53,C50:C53)</f>
        <v>12290</v>
      </c>
      <c r="G55" s="5">
        <f>SUMPRODUCT(G50:G53,C50:C53)</f>
        <v>3680</v>
      </c>
      <c r="H55" s="5">
        <f>SUMPRODUCT(H50:H53,C50:C53)</f>
        <v>0</v>
      </c>
    </row>
    <row r="56" spans="1:8" x14ac:dyDescent="0.2">
      <c r="D56" s="3" t="s">
        <v>24</v>
      </c>
      <c r="E56" s="5" t="s">
        <v>25</v>
      </c>
      <c r="F56" s="5" t="s">
        <v>25</v>
      </c>
      <c r="G56" s="5" t="s">
        <v>26</v>
      </c>
      <c r="H56" s="5" t="s">
        <v>26</v>
      </c>
    </row>
    <row r="57" spans="1:8" x14ac:dyDescent="0.2">
      <c r="D57" s="3" t="s">
        <v>27</v>
      </c>
      <c r="E57" s="5">
        <v>193228.5</v>
      </c>
      <c r="F57" s="5">
        <v>12300</v>
      </c>
      <c r="G57" s="5">
        <v>3690</v>
      </c>
      <c r="H57" s="5">
        <v>0</v>
      </c>
    </row>
    <row r="63" spans="1:8" x14ac:dyDescent="0.2">
      <c r="A63" s="2" t="s">
        <v>72</v>
      </c>
      <c r="D63" s="7" t="s">
        <v>16</v>
      </c>
      <c r="E63" s="7"/>
      <c r="F63" s="7"/>
      <c r="G63" s="7"/>
      <c r="H63" s="7"/>
    </row>
    <row r="64" spans="1:8" x14ac:dyDescent="0.2">
      <c r="C64" s="3" t="s">
        <v>18</v>
      </c>
      <c r="D64" s="3" t="s">
        <v>19</v>
      </c>
      <c r="E64" s="3" t="s">
        <v>20</v>
      </c>
      <c r="F64" s="3" t="s">
        <v>21</v>
      </c>
      <c r="G64" s="3" t="s">
        <v>22</v>
      </c>
      <c r="H64" s="3" t="s">
        <v>23</v>
      </c>
    </row>
    <row r="65" spans="2:8" x14ac:dyDescent="0.2">
      <c r="B65" s="3" t="s">
        <v>1</v>
      </c>
      <c r="C65" s="24">
        <v>0</v>
      </c>
      <c r="D65" s="5">
        <v>169.99</v>
      </c>
      <c r="E65" s="5">
        <v>330</v>
      </c>
      <c r="F65" s="5">
        <v>25</v>
      </c>
      <c r="G65" s="5">
        <v>25</v>
      </c>
      <c r="H65" s="5">
        <v>0</v>
      </c>
    </row>
    <row r="66" spans="2:8" x14ac:dyDescent="0.2">
      <c r="B66" s="3" t="s">
        <v>2</v>
      </c>
      <c r="C66" s="24">
        <v>92</v>
      </c>
      <c r="D66" s="5">
        <v>359.99</v>
      </c>
      <c r="E66" s="5">
        <v>370</v>
      </c>
      <c r="F66" s="5">
        <v>40</v>
      </c>
      <c r="G66" s="5">
        <v>40</v>
      </c>
      <c r="H66" s="5">
        <v>0</v>
      </c>
    </row>
    <row r="67" spans="2:8" x14ac:dyDescent="0.2">
      <c r="B67" s="3" t="s">
        <v>3</v>
      </c>
      <c r="C67" s="24">
        <v>287</v>
      </c>
      <c r="D67" s="5">
        <v>290.99</v>
      </c>
      <c r="E67" s="5">
        <v>410</v>
      </c>
      <c r="F67" s="5">
        <v>25</v>
      </c>
      <c r="G67" s="5">
        <v>0</v>
      </c>
      <c r="H67" s="5">
        <v>1</v>
      </c>
    </row>
    <row r="68" spans="2:8" x14ac:dyDescent="0.2">
      <c r="B68" s="3" t="s">
        <v>4</v>
      </c>
      <c r="C68" s="24">
        <v>143</v>
      </c>
      <c r="D68" s="5">
        <v>142.99</v>
      </c>
      <c r="E68" s="5">
        <v>127</v>
      </c>
      <c r="F68" s="5">
        <v>1.25</v>
      </c>
      <c r="G68" s="5">
        <v>0</v>
      </c>
      <c r="H68" s="5">
        <v>-2</v>
      </c>
    </row>
    <row r="69" spans="2:8" x14ac:dyDescent="0.2">
      <c r="B69" s="3" t="s">
        <v>34</v>
      </c>
      <c r="C69" s="6">
        <f>SUMPRODUCT(D65:D68,C65:C68)</f>
        <v>137080.78</v>
      </c>
    </row>
    <row r="70" spans="2:8" x14ac:dyDescent="0.2">
      <c r="D70" s="3" t="s">
        <v>28</v>
      </c>
      <c r="E70" s="5">
        <f>SUMPRODUCT(E65:E68,C65:C68)</f>
        <v>169871</v>
      </c>
      <c r="F70" s="5">
        <f>SUMPRODUCT(F65:F68,C65:C68)</f>
        <v>11033.75</v>
      </c>
      <c r="G70" s="5">
        <f>SUMPRODUCT(G65:G68,C65:C68)</f>
        <v>3680</v>
      </c>
      <c r="H70" s="5">
        <f>SUMPRODUCT(H65:H68,C65:C68)</f>
        <v>1</v>
      </c>
    </row>
    <row r="71" spans="2:8" x14ac:dyDescent="0.2">
      <c r="C71" s="3" t="s">
        <v>73</v>
      </c>
      <c r="D71" s="3" t="s">
        <v>24</v>
      </c>
      <c r="E71" s="5" t="s">
        <v>25</v>
      </c>
      <c r="F71" s="5" t="s">
        <v>25</v>
      </c>
      <c r="G71" s="5" t="s">
        <v>26</v>
      </c>
      <c r="H71" s="5" t="s">
        <v>26</v>
      </c>
    </row>
    <row r="72" spans="2:8" x14ac:dyDescent="0.2">
      <c r="D72" s="3" t="s">
        <v>27</v>
      </c>
      <c r="E72" s="5">
        <v>170000</v>
      </c>
      <c r="F72" s="5">
        <f>12300 - 'Sensitivity Report 1'!H18</f>
        <v>11042.913806758184</v>
      </c>
      <c r="G72" s="5">
        <v>3690</v>
      </c>
      <c r="H72" s="5">
        <v>0</v>
      </c>
    </row>
    <row r="77" spans="2:8" x14ac:dyDescent="0.2">
      <c r="D77" s="7" t="s">
        <v>16</v>
      </c>
      <c r="E77" s="7"/>
      <c r="F77" s="7"/>
      <c r="G77" s="7"/>
      <c r="H77" s="7"/>
    </row>
    <row r="78" spans="2:8" x14ac:dyDescent="0.2">
      <c r="C78" s="3" t="s">
        <v>18</v>
      </c>
      <c r="D78" s="3" t="s">
        <v>19</v>
      </c>
      <c r="E78" s="3" t="s">
        <v>20</v>
      </c>
      <c r="F78" s="3" t="s">
        <v>21</v>
      </c>
      <c r="G78" s="3" t="s">
        <v>22</v>
      </c>
      <c r="H78" s="3" t="s">
        <v>23</v>
      </c>
    </row>
    <row r="79" spans="2:8" x14ac:dyDescent="0.2">
      <c r="B79" s="3" t="s">
        <v>1</v>
      </c>
      <c r="C79" s="24">
        <v>0</v>
      </c>
      <c r="D79" s="5">
        <v>169.99</v>
      </c>
      <c r="E79" s="5">
        <v>330</v>
      </c>
      <c r="F79" s="5">
        <v>25</v>
      </c>
      <c r="G79" s="5">
        <v>25</v>
      </c>
      <c r="H79" s="5">
        <v>0</v>
      </c>
    </row>
    <row r="80" spans="2:8" x14ac:dyDescent="0.2">
      <c r="B80" s="3" t="s">
        <v>2</v>
      </c>
      <c r="C80" s="24">
        <v>459</v>
      </c>
      <c r="D80" s="5">
        <v>359.99</v>
      </c>
      <c r="E80" s="5">
        <v>370</v>
      </c>
      <c r="F80" s="5">
        <v>40</v>
      </c>
      <c r="G80" s="5">
        <v>40</v>
      </c>
      <c r="H80" s="5">
        <v>0</v>
      </c>
    </row>
    <row r="81" spans="2:8" x14ac:dyDescent="0.2">
      <c r="B81" s="3" t="s">
        <v>3</v>
      </c>
      <c r="C81" s="24">
        <v>0</v>
      </c>
      <c r="D81" s="5">
        <v>290.99</v>
      </c>
      <c r="E81" s="5">
        <v>410</v>
      </c>
      <c r="F81" s="5">
        <v>25</v>
      </c>
      <c r="G81" s="5">
        <v>0</v>
      </c>
      <c r="H81" s="5">
        <v>1</v>
      </c>
    </row>
    <row r="82" spans="2:8" x14ac:dyDescent="0.2">
      <c r="B82" s="3" t="s">
        <v>4</v>
      </c>
      <c r="C82" s="24">
        <v>0</v>
      </c>
      <c r="D82" s="5">
        <v>142.99</v>
      </c>
      <c r="E82" s="5">
        <v>127</v>
      </c>
      <c r="F82" s="5">
        <v>1.25</v>
      </c>
      <c r="G82" s="5">
        <v>0</v>
      </c>
      <c r="H82" s="5">
        <v>-2</v>
      </c>
    </row>
    <row r="83" spans="2:8" x14ac:dyDescent="0.2">
      <c r="B83" s="3" t="s">
        <v>34</v>
      </c>
      <c r="C83" s="6">
        <f>SUMPRODUCT(D79:D82,C79:C82)</f>
        <v>165235.41</v>
      </c>
    </row>
    <row r="84" spans="2:8" x14ac:dyDescent="0.2">
      <c r="D84" s="3" t="s">
        <v>28</v>
      </c>
      <c r="E84" s="5">
        <f>SUMPRODUCT(E79:E82,C79:C82)</f>
        <v>169830</v>
      </c>
      <c r="F84" s="5">
        <f>SUMPRODUCT(F79:F82,C79:C82)</f>
        <v>18360</v>
      </c>
      <c r="G84" s="5">
        <f>SUMPRODUCT(G79:G82,C79:C82)</f>
        <v>18360</v>
      </c>
      <c r="H84" s="5">
        <f>SUMPRODUCT(H79:H82,C79:C82)</f>
        <v>0</v>
      </c>
    </row>
    <row r="85" spans="2:8" x14ac:dyDescent="0.2">
      <c r="C85" s="3" t="s">
        <v>74</v>
      </c>
      <c r="D85" s="3" t="s">
        <v>24</v>
      </c>
      <c r="E85" s="5" t="s">
        <v>25</v>
      </c>
      <c r="F85" s="5" t="s">
        <v>25</v>
      </c>
      <c r="G85" s="5" t="s">
        <v>26</v>
      </c>
      <c r="H85" s="5" t="s">
        <v>26</v>
      </c>
    </row>
    <row r="86" spans="2:8" x14ac:dyDescent="0.2">
      <c r="D86" s="3" t="s">
        <v>27</v>
      </c>
      <c r="E86" s="5">
        <v>170000</v>
      </c>
      <c r="F86" s="5">
        <f>12300 + 'Sensitivity Report 1'!G18</f>
        <v>18378.378378378377</v>
      </c>
      <c r="G86" s="5">
        <v>3690</v>
      </c>
      <c r="H86" s="5">
        <v>0</v>
      </c>
    </row>
  </sheetData>
  <mergeCells count="6">
    <mergeCell ref="D48:H48"/>
    <mergeCell ref="D63:H63"/>
    <mergeCell ref="D77:H77"/>
    <mergeCell ref="D15:H15"/>
    <mergeCell ref="B7:C7"/>
    <mergeCell ref="D31:H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2023-02-12T17:13:53Z</dcterms:created>
  <dcterms:modified xsi:type="dcterms:W3CDTF">2023-02-12T23:21:01Z</dcterms:modified>
</cp:coreProperties>
</file>