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vellanki/Desktop/"/>
    </mc:Choice>
  </mc:AlternateContent>
  <xr:revisionPtr revIDLastSave="0" documentId="13_ncr:1_{1683E250-0A71-8E4F-B113-998980F27E05}" xr6:coauthVersionLast="47" xr6:coauthVersionMax="47" xr10:uidLastSave="{00000000-0000-0000-0000-000000000000}"/>
  <bookViews>
    <workbookView xWindow="0" yWindow="0" windowWidth="28800" windowHeight="18000" activeTab="1" xr2:uid="{7AEC5213-303D-0540-92AB-43C9CF7CF98F}"/>
  </bookViews>
  <sheets>
    <sheet name="Part 1" sheetId="1" r:id="rId1"/>
    <sheet name="Part 2" sheetId="2" r:id="rId2"/>
  </sheets>
  <definedNames>
    <definedName name="solver_adj" localSheetId="0" hidden="1">'Part 1'!$D$91:$L$99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lhs1" localSheetId="0" hidden="1">'Part 1'!$D$105</definedName>
    <definedName name="solver_lhs10" localSheetId="0" hidden="1">'Part 1'!$D$91:$L$99</definedName>
    <definedName name="solver_lhs2" localSheetId="0" hidden="1">'Part 1'!$D$106</definedName>
    <definedName name="solver_lhs3" localSheetId="0" hidden="1">'Part 1'!$D$107</definedName>
    <definedName name="solver_lhs4" localSheetId="0" hidden="1">'Part 1'!$D$108</definedName>
    <definedName name="solver_lhs5" localSheetId="0" hidden="1">'Part 1'!$D$109</definedName>
    <definedName name="solver_lhs6" localSheetId="0" hidden="1">'Part 1'!$D$110</definedName>
    <definedName name="solver_lhs7" localSheetId="0" hidden="1">'Part 1'!$D$111</definedName>
    <definedName name="solver_lhs8" localSheetId="0" hidden="1">'Part 1'!$D$112</definedName>
    <definedName name="solver_lhs9" localSheetId="0" hidden="1">'Part 1'!$D$113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10</definedName>
    <definedName name="solver_num" localSheetId="1" hidden="1">0</definedName>
    <definedName name="solver_opt" localSheetId="0" hidden="1">'Part 1'!$J$107</definedName>
    <definedName name="solver_opt" localSheetId="1" hidden="1">'Part 2'!$G$21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'Part 1'!$F$105</definedName>
    <definedName name="solver_rhs10" localSheetId="0" hidden="1">0</definedName>
    <definedName name="solver_rhs2" localSheetId="0" hidden="1">'Part 1'!$F$106</definedName>
    <definedName name="solver_rhs3" localSheetId="0" hidden="1">'Part 1'!$F$107</definedName>
    <definedName name="solver_rhs4" localSheetId="0" hidden="1">'Part 1'!$F$108</definedName>
    <definedName name="solver_rhs5" localSheetId="0" hidden="1">'Part 1'!$F$109</definedName>
    <definedName name="solver_rhs6" localSheetId="0" hidden="1">'Part 1'!$F$110</definedName>
    <definedName name="solver_rhs7" localSheetId="0" hidden="1">'Part 1'!$F$111</definedName>
    <definedName name="solver_rhs8" localSheetId="0" hidden="1">'Part 1'!$F$112</definedName>
    <definedName name="solver_rhs9" localSheetId="0" hidden="1">'Part 1'!$F$113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2" l="1"/>
  <c r="D21" i="2"/>
  <c r="D22" i="2"/>
  <c r="D23" i="2"/>
  <c r="D24" i="2"/>
  <c r="D25" i="2"/>
  <c r="D20" i="2"/>
  <c r="C26" i="2"/>
  <c r="G21" i="2" a="1"/>
  <c r="G21" i="2" s="1"/>
  <c r="G19" i="2" a="1"/>
  <c r="G19" i="2" s="1"/>
  <c r="D113" i="1"/>
  <c r="D112" i="1"/>
  <c r="D111" i="1"/>
  <c r="D110" i="1"/>
  <c r="D109" i="1"/>
  <c r="D108" i="1"/>
  <c r="D107" i="1"/>
  <c r="D106" i="1"/>
  <c r="D105" i="1"/>
  <c r="J107" i="1"/>
  <c r="I21" i="1"/>
  <c r="F37" i="1"/>
  <c r="F38" i="1"/>
  <c r="F39" i="1"/>
  <c r="F40" i="1"/>
  <c r="F41" i="1"/>
  <c r="F36" i="1"/>
  <c r="D41" i="1"/>
  <c r="D38" i="1"/>
  <c r="D37" i="1"/>
  <c r="D39" i="1"/>
  <c r="D40" i="1"/>
  <c r="D36" i="1"/>
  <c r="D35" i="1"/>
  <c r="D34" i="1"/>
  <c r="D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<sst xmlns="http://schemas.openxmlformats.org/spreadsheetml/2006/main" count="189" uniqueCount="47">
  <si>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</si>
  <si>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</si>
  <si>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</si>
  <si>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</si>
  <si>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</si>
  <si>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</si>
  <si>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</si>
  <si>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</si>
  <si>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</si>
  <si>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</si>
  <si>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</si>
  <si>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</si>
  <si>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</si>
  <si>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</si>
  <si>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</si>
  <si>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</si>
  <si>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</si>
  <si>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</si>
  <si>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</si>
  <si>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</si>
  <si>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</si>
  <si>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</si>
  <si>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</si>
  <si>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</si>
  <si>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</si>
  <si>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</si>
  <si>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</si>
  <si>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</si>
  <si>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PART 1.1</t>
  </si>
  <si>
    <t>MINIMUM COST</t>
  </si>
  <si>
    <t>OBJECTIVE</t>
  </si>
  <si>
    <t>DECISION VARIABLES</t>
  </si>
  <si>
    <t>CONSTRAINTS</t>
  </si>
  <si>
    <t>LHS</t>
  </si>
  <si>
    <t>SYMBOL</t>
  </si>
  <si>
    <t>RHS</t>
  </si>
  <si>
    <t xml:space="preserve">&lt;= </t>
  </si>
  <si>
    <t>=</t>
  </si>
  <si>
    <t>PART 1.2</t>
  </si>
  <si>
    <t>Plant &amp; Waste Disposal Sites</t>
  </si>
  <si>
    <t>Plants &amp; Waste Disposal Sites</t>
  </si>
  <si>
    <t>Weights</t>
  </si>
  <si>
    <t>Portfolio Return</t>
  </si>
  <si>
    <t>Portfolio Variance</t>
  </si>
  <si>
    <t>TOTAL</t>
  </si>
  <si>
    <t>Investment Allocation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</si>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</sst>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9" formatCode="0.0000"/>
    <numFmt numFmtId="176" formatCode="0.0%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Palatino Linotype"/>
      <family val="1"/>
    </font>
    <font>
      <sz val="11"/>
      <color rgb="FF000000"/>
      <name val="Gill Sans MT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Palatino Linotype"/>
      <family val="1"/>
    </font>
    <font>
      <sz val="10"/>
      <color rgb="FF000000"/>
      <name val="Palatino Linotype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 style="medium">
        <color rgb="FF999999"/>
      </left>
      <right/>
      <top/>
      <bottom style="thick">
        <color rgb="FF666666"/>
      </bottom>
      <diagonal/>
    </border>
    <border>
      <left/>
      <right/>
      <top/>
      <bottom style="thick">
        <color rgb="FF666666"/>
      </bottom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6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9" fontId="8" fillId="0" borderId="11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4" fillId="0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2" fontId="5" fillId="0" borderId="5" xfId="0" applyNumberFormat="1" applyFont="1" applyBorder="1" applyAlignment="1">
      <alignment horizontal="center" vertical="center" wrapText="1"/>
    </xf>
    <xf numFmtId="2" fontId="0" fillId="0" borderId="18" xfId="0" applyNumberForma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/>
    </xf>
    <xf numFmtId="169" fontId="0" fillId="0" borderId="18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10" fillId="2" borderId="18" xfId="0" applyNumberFormat="1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6" fontId="5" fillId="0" borderId="18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2" fontId="5" fillId="0" borderId="18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69" fontId="16" fillId="0" borderId="1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13" fillId="0" borderId="1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176" fontId="0" fillId="0" borderId="18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Returns</a:t>
            </a:r>
            <a:r>
              <a:rPr lang="en-US" baseline="0"/>
              <a:t> VS Risk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2'!$J$19</c:f>
              <c:strCache>
                <c:ptCount val="1"/>
                <c:pt idx="0">
                  <c:v>Risk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7585691963736563"/>
                  <c:y val="-0.311839093030037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2'!$I$20:$I$27</c:f>
              <c:numCache>
                <c:formatCode>0.0%</c:formatCode>
                <c:ptCount val="8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</c:numCache>
            </c:numRef>
          </c:xVal>
          <c:yVal>
            <c:numRef>
              <c:f>'Part 2'!$J$20:$J$27</c:f>
              <c:numCache>
                <c:formatCode>General</c:formatCode>
                <c:ptCount val="8"/>
                <c:pt idx="0">
                  <c:v>5.1390599999999995E-4</c:v>
                </c:pt>
                <c:pt idx="1">
                  <c:v>6.0327199999999997E-4</c:v>
                </c:pt>
                <c:pt idx="2">
                  <c:v>7.3563399999999998E-4</c:v>
                </c:pt>
                <c:pt idx="3">
                  <c:v>9.1099300000000002E-4</c:v>
                </c:pt>
                <c:pt idx="4">
                  <c:v>1.129351E-3</c:v>
                </c:pt>
                <c:pt idx="5">
                  <c:v>1.4634979999999999E-3</c:v>
                </c:pt>
                <c:pt idx="6">
                  <c:v>2.0979200000000001E-3</c:v>
                </c:pt>
                <c:pt idx="7">
                  <c:v>3.496248E-3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87-9942-A87B-B7DE47250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63648"/>
        <c:axId val="141229567"/>
      </c:scatterChart>
      <c:valAx>
        <c:axId val="1160663648"/>
        <c:scaling>
          <c:orientation val="minMax"/>
          <c:max val="0.14000000000000001"/>
          <c:min val="9.000000000000002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29567"/>
        <c:crosses val="autoZero"/>
        <c:crossBetween val="midCat"/>
      </c:valAx>
      <c:valAx>
        <c:axId val="1412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66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336550</xdr:colOff>
      <xdr:row>12</xdr:row>
      <xdr:rowOff>50800</xdr:rowOff>
    </xdr:from>
    <xdr:to>
      <xdr:col>15</xdr:col>
      <xdr:colOff>374650</xdr:colOff>
      <xdr:row>25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61C196-3356-84F7-8726-2AC490D33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B1:L113"/>
  <sheetViews>
    <sheetView zoomScale="112" workbookViewId="0">
      <selection activeCell="M109" sqref="M109"/>
    </sheetView>
  </sheetViews>
  <sheetFormatPr baseColWidth="10" defaultRowHeight="16" x14ac:dyDescent="0.2"/>
  <cols>
    <col min="1" max="2" width="10.83203125" style="25"/>
    <col min="3" max="3" width="18.33203125" style="25" customWidth="1"/>
    <col min="4" max="7" width="16.33203125" style="25" customWidth="1"/>
    <col min="8" max="8" width="27" style="25" customWidth="1"/>
    <col min="9" max="9" width="24.33203125" style="25" customWidth="1"/>
    <col min="10" max="10" width="18" style="25" customWidth="1"/>
    <col min="11" max="16" width="15.83203125" style="25" customWidth="1"/>
    <col min="17" max="16384" width="10.83203125" style="25"/>
  </cols>
  <sheetData>
    <row r="1" spans="2:9" x14ac:dyDescent="0.2">
      <c r="B1" s="43" t="s">
        <v>28</v>
      </c>
    </row>
    <row r="2" spans="2:9" ht="17" thickBot="1" x14ac:dyDescent="0.25"/>
    <row r="3" spans="2:9" ht="20" thickBot="1" x14ac:dyDescent="0.25">
      <c r="C3" s="1"/>
      <c r="D3" s="18" t="s">
        <v>0</v>
      </c>
      <c r="E3" s="19"/>
      <c r="F3" s="20"/>
    </row>
    <row r="4" spans="2:9" ht="42" thickTop="1" thickBot="1" x14ac:dyDescent="0.25">
      <c r="C4" s="2" t="s">
        <v>1</v>
      </c>
      <c r="D4" s="3" t="s">
        <v>2</v>
      </c>
      <c r="E4" s="3" t="s">
        <v>3</v>
      </c>
      <c r="F4" s="3" t="s">
        <v>4</v>
      </c>
      <c r="H4" s="11" t="s">
        <v>1</v>
      </c>
      <c r="I4" s="12" t="s">
        <v>11</v>
      </c>
    </row>
    <row r="5" spans="2:9" ht="21" thickBot="1" x14ac:dyDescent="0.25">
      <c r="C5" s="4" t="s">
        <v>5</v>
      </c>
      <c r="D5" s="5">
        <v>12</v>
      </c>
      <c r="E5" s="5">
        <v>15</v>
      </c>
      <c r="F5" s="5">
        <v>17</v>
      </c>
      <c r="H5" s="13" t="s">
        <v>5</v>
      </c>
      <c r="I5" s="14">
        <v>45</v>
      </c>
    </row>
    <row r="6" spans="2:9" ht="24" customHeight="1" thickBot="1" x14ac:dyDescent="0.25">
      <c r="C6" s="4" t="s">
        <v>6</v>
      </c>
      <c r="D6" s="6">
        <v>14</v>
      </c>
      <c r="E6" s="6">
        <v>9</v>
      </c>
      <c r="F6" s="6">
        <v>10</v>
      </c>
      <c r="H6" s="13" t="s">
        <v>6</v>
      </c>
      <c r="I6" s="14">
        <v>26</v>
      </c>
    </row>
    <row r="7" spans="2:9" ht="25" customHeight="1" thickBot="1" x14ac:dyDescent="0.25">
      <c r="C7" s="4" t="s">
        <v>7</v>
      </c>
      <c r="D7" s="6">
        <v>13</v>
      </c>
      <c r="E7" s="6">
        <v>20</v>
      </c>
      <c r="F7" s="6">
        <v>11</v>
      </c>
      <c r="H7" s="13" t="s">
        <v>7</v>
      </c>
      <c r="I7" s="14">
        <v>42</v>
      </c>
    </row>
    <row r="8" spans="2:9" ht="21" thickBot="1" x14ac:dyDescent="0.25">
      <c r="C8" s="4" t="s">
        <v>8</v>
      </c>
      <c r="D8" s="6">
        <v>17</v>
      </c>
      <c r="E8" s="6">
        <v>16</v>
      </c>
      <c r="F8" s="6">
        <v>19</v>
      </c>
      <c r="H8" s="13" t="s">
        <v>8</v>
      </c>
      <c r="I8" s="14">
        <v>53</v>
      </c>
    </row>
    <row r="9" spans="2:9" ht="21" thickBot="1" x14ac:dyDescent="0.25">
      <c r="C9" s="4" t="s">
        <v>9</v>
      </c>
      <c r="D9" s="6">
        <v>7</v>
      </c>
      <c r="E9" s="6">
        <v>14</v>
      </c>
      <c r="F9" s="6">
        <v>12</v>
      </c>
      <c r="H9" s="13" t="s">
        <v>9</v>
      </c>
      <c r="I9" s="14">
        <v>29</v>
      </c>
    </row>
    <row r="10" spans="2:9" ht="21" thickBot="1" x14ac:dyDescent="0.25">
      <c r="C10" s="4" t="s">
        <v>10</v>
      </c>
      <c r="D10" s="6">
        <v>22</v>
      </c>
      <c r="E10" s="6">
        <v>16</v>
      </c>
      <c r="F10" s="6">
        <v>18</v>
      </c>
      <c r="H10" s="15" t="s">
        <v>10</v>
      </c>
      <c r="I10" s="16">
        <v>38</v>
      </c>
    </row>
    <row r="11" spans="2:9" x14ac:dyDescent="0.2">
      <c r="C11" s="17" t="s">
        <v>12</v>
      </c>
      <c r="D11" s="17"/>
      <c r="E11" s="17"/>
      <c r="F11" s="17"/>
    </row>
    <row r="18" spans="3:9" x14ac:dyDescent="0.2">
      <c r="C18" s="30" t="s">
        <v>31</v>
      </c>
      <c r="D18" s="30"/>
      <c r="E18" s="30"/>
      <c r="F18" s="30"/>
    </row>
    <row r="19" spans="3:9" ht="20" thickBot="1" x14ac:dyDescent="0.25">
      <c r="C19" s="26"/>
      <c r="D19" s="27" t="s">
        <v>0</v>
      </c>
      <c r="E19" s="28"/>
      <c r="F19" s="29"/>
    </row>
    <row r="20" spans="3:9" ht="22" thickTop="1" thickBot="1" x14ac:dyDescent="0.25">
      <c r="C20" s="2" t="s">
        <v>1</v>
      </c>
      <c r="D20" s="3" t="s">
        <v>2</v>
      </c>
      <c r="E20" s="3" t="s">
        <v>3</v>
      </c>
      <c r="F20" s="3" t="s">
        <v>4</v>
      </c>
      <c r="H20" s="31" t="s">
        <v>30</v>
      </c>
      <c r="I20" s="31"/>
    </row>
    <row r="21" spans="3:9" ht="21" thickBot="1" x14ac:dyDescent="0.25">
      <c r="C21" s="4" t="s">
        <v>5</v>
      </c>
      <c r="D21" s="33">
        <v>40.942708287946402</v>
      </c>
      <c r="E21" s="33">
        <v>0</v>
      </c>
      <c r="F21" s="33">
        <v>4.0572917120535887</v>
      </c>
      <c r="H21" s="42" t="s">
        <v>29</v>
      </c>
      <c r="I21" s="41">
        <f>SUMPRODUCT(D5:F10,D21:F26)</f>
        <v>2988.000007714289</v>
      </c>
    </row>
    <row r="22" spans="3:9" ht="22" customHeight="1" thickBot="1" x14ac:dyDescent="0.25">
      <c r="C22" s="4" t="s">
        <v>6</v>
      </c>
      <c r="D22" s="33">
        <v>0</v>
      </c>
      <c r="E22" s="33">
        <v>0</v>
      </c>
      <c r="F22" s="33">
        <v>26</v>
      </c>
    </row>
    <row r="23" spans="3:9" ht="21" thickBot="1" x14ac:dyDescent="0.25">
      <c r="C23" s="4" t="s">
        <v>7</v>
      </c>
      <c r="D23" s="33">
        <v>0</v>
      </c>
      <c r="E23" s="33">
        <v>0</v>
      </c>
      <c r="F23" s="33">
        <v>42</v>
      </c>
    </row>
    <row r="24" spans="3:9" ht="21" thickBot="1" x14ac:dyDescent="0.25">
      <c r="C24" s="4" t="s">
        <v>8</v>
      </c>
      <c r="D24" s="33">
        <v>0</v>
      </c>
      <c r="E24" s="33">
        <v>53.000000482143093</v>
      </c>
      <c r="F24" s="33">
        <v>0</v>
      </c>
    </row>
    <row r="25" spans="3:9" ht="21" thickBot="1" x14ac:dyDescent="0.25">
      <c r="C25" s="4" t="s">
        <v>9</v>
      </c>
      <c r="D25" s="33">
        <v>24.057291712053583</v>
      </c>
      <c r="E25" s="33">
        <v>0</v>
      </c>
      <c r="F25" s="33">
        <v>4.942708287946413</v>
      </c>
    </row>
    <row r="26" spans="3:9" ht="21" thickBot="1" x14ac:dyDescent="0.25">
      <c r="C26" s="4" t="s">
        <v>10</v>
      </c>
      <c r="D26" s="33">
        <v>0</v>
      </c>
      <c r="E26" s="33">
        <v>26.999999999999993</v>
      </c>
      <c r="F26" s="33">
        <v>11.000000000000011</v>
      </c>
    </row>
    <row r="32" spans="3:9" x14ac:dyDescent="0.2">
      <c r="C32" s="38" t="s">
        <v>32</v>
      </c>
      <c r="D32" s="38" t="s">
        <v>33</v>
      </c>
      <c r="E32" s="38" t="s">
        <v>34</v>
      </c>
      <c r="F32" s="38" t="s">
        <v>35</v>
      </c>
    </row>
    <row r="33" spans="2:6" ht="20" x14ac:dyDescent="0.2">
      <c r="C33" s="36" t="s">
        <v>2</v>
      </c>
      <c r="D33" s="34">
        <f>SUM(D21:D26)</f>
        <v>64.999999999999986</v>
      </c>
      <c r="E33" s="32" t="s">
        <v>36</v>
      </c>
      <c r="F33" s="32">
        <v>65</v>
      </c>
    </row>
    <row r="34" spans="2:6" ht="20" x14ac:dyDescent="0.2">
      <c r="C34" s="36" t="s">
        <v>3</v>
      </c>
      <c r="D34" s="34">
        <f>SUM(E21:E26)</f>
        <v>80.000000482143093</v>
      </c>
      <c r="E34" s="32" t="s">
        <v>36</v>
      </c>
      <c r="F34" s="32">
        <v>80</v>
      </c>
    </row>
    <row r="35" spans="2:6" ht="20" x14ac:dyDescent="0.2">
      <c r="C35" s="36" t="s">
        <v>4</v>
      </c>
      <c r="D35" s="34">
        <f>SUM(F21:F26)</f>
        <v>88.000000000000028</v>
      </c>
      <c r="E35" s="32" t="s">
        <v>36</v>
      </c>
      <c r="F35" s="32">
        <v>105</v>
      </c>
    </row>
    <row r="36" spans="2:6" ht="20" x14ac:dyDescent="0.2">
      <c r="C36" s="37" t="s">
        <v>5</v>
      </c>
      <c r="D36" s="34">
        <f>SUM(D21:F21)</f>
        <v>44.999999999999993</v>
      </c>
      <c r="E36" s="32" t="s">
        <v>37</v>
      </c>
      <c r="F36" s="32">
        <f>I5</f>
        <v>45</v>
      </c>
    </row>
    <row r="37" spans="2:6" ht="20" x14ac:dyDescent="0.2">
      <c r="C37" s="37" t="s">
        <v>6</v>
      </c>
      <c r="D37" s="34">
        <f>SUM(D22:F22)</f>
        <v>26</v>
      </c>
      <c r="E37" s="32" t="s">
        <v>37</v>
      </c>
      <c r="F37" s="32">
        <f t="shared" ref="F37:F41" si="0">I6</f>
        <v>26</v>
      </c>
    </row>
    <row r="38" spans="2:6" ht="20" x14ac:dyDescent="0.2">
      <c r="C38" s="37" t="s">
        <v>7</v>
      </c>
      <c r="D38" s="34">
        <f>SUM(D23:F23)</f>
        <v>42</v>
      </c>
      <c r="E38" s="32" t="s">
        <v>37</v>
      </c>
      <c r="F38" s="32">
        <f t="shared" si="0"/>
        <v>42</v>
      </c>
    </row>
    <row r="39" spans="2:6" ht="20" x14ac:dyDescent="0.2">
      <c r="C39" s="37" t="s">
        <v>8</v>
      </c>
      <c r="D39" s="34">
        <f>SUM(D24:F24)</f>
        <v>53.000000482143093</v>
      </c>
      <c r="E39" s="32" t="s">
        <v>37</v>
      </c>
      <c r="F39" s="32">
        <f t="shared" si="0"/>
        <v>53</v>
      </c>
    </row>
    <row r="40" spans="2:6" ht="20" x14ac:dyDescent="0.2">
      <c r="C40" s="37" t="s">
        <v>9</v>
      </c>
      <c r="D40" s="34">
        <f>SUM(D25:F25)</f>
        <v>28.999999999999996</v>
      </c>
      <c r="E40" s="32" t="s">
        <v>37</v>
      </c>
      <c r="F40" s="32">
        <f t="shared" si="0"/>
        <v>29</v>
      </c>
    </row>
    <row r="41" spans="2:6" ht="20" x14ac:dyDescent="0.2">
      <c r="C41" s="37" t="s">
        <v>10</v>
      </c>
      <c r="D41" s="34">
        <f>SUM(D26:F26)</f>
        <v>38</v>
      </c>
      <c r="E41" s="32" t="s">
        <v>37</v>
      </c>
      <c r="F41" s="32">
        <f t="shared" si="0"/>
        <v>38</v>
      </c>
    </row>
    <row r="47" spans="2:6" x14ac:dyDescent="0.2">
      <c r="B47" s="43" t="s">
        <v>38</v>
      </c>
    </row>
    <row r="51" spans="3:9" ht="17" thickBot="1" x14ac:dyDescent="0.25"/>
    <row r="52" spans="3:9" ht="20" thickBot="1" x14ac:dyDescent="0.25">
      <c r="C52" s="1"/>
      <c r="D52" s="21" t="s">
        <v>13</v>
      </c>
      <c r="E52" s="22"/>
      <c r="F52" s="22"/>
      <c r="G52" s="22"/>
      <c r="H52" s="22"/>
      <c r="I52" s="23"/>
    </row>
    <row r="53" spans="3:9" ht="22" thickTop="1" thickBot="1" x14ac:dyDescent="0.25">
      <c r="C53" s="2" t="s">
        <v>1</v>
      </c>
      <c r="D53" s="7" t="s">
        <v>5</v>
      </c>
      <c r="E53" s="7" t="s">
        <v>6</v>
      </c>
      <c r="F53" s="7" t="s">
        <v>7</v>
      </c>
      <c r="G53" s="7" t="s">
        <v>8</v>
      </c>
      <c r="H53" s="7" t="s">
        <v>9</v>
      </c>
      <c r="I53" s="7" t="s">
        <v>10</v>
      </c>
    </row>
    <row r="54" spans="3:9" ht="21" thickBot="1" x14ac:dyDescent="0.25">
      <c r="C54" s="4" t="s">
        <v>5</v>
      </c>
      <c r="D54" s="6" t="s">
        <v>14</v>
      </c>
      <c r="E54" s="5">
        <v>3</v>
      </c>
      <c r="F54" s="5">
        <v>4</v>
      </c>
      <c r="G54" s="5">
        <v>9</v>
      </c>
      <c r="H54" s="5">
        <v>5</v>
      </c>
      <c r="I54" s="5">
        <v>4</v>
      </c>
    </row>
    <row r="55" spans="3:9" ht="21" thickBot="1" x14ac:dyDescent="0.25">
      <c r="C55" s="4" t="s">
        <v>6</v>
      </c>
      <c r="D55" s="6">
        <v>6</v>
      </c>
      <c r="E55" s="6" t="s">
        <v>15</v>
      </c>
      <c r="F55" s="6">
        <v>7</v>
      </c>
      <c r="G55" s="6">
        <v>6</v>
      </c>
      <c r="H55" s="6">
        <v>9</v>
      </c>
      <c r="I55" s="6">
        <v>4</v>
      </c>
    </row>
    <row r="56" spans="3:9" ht="21" thickBot="1" x14ac:dyDescent="0.25">
      <c r="C56" s="4" t="s">
        <v>7</v>
      </c>
      <c r="D56" s="6">
        <v>5</v>
      </c>
      <c r="E56" s="6">
        <v>7</v>
      </c>
      <c r="F56" s="6" t="s">
        <v>15</v>
      </c>
      <c r="G56" s="6">
        <v>3</v>
      </c>
      <c r="H56" s="6">
        <v>4</v>
      </c>
      <c r="I56" s="6">
        <v>9</v>
      </c>
    </row>
    <row r="57" spans="3:9" ht="21" thickBot="1" x14ac:dyDescent="0.25">
      <c r="C57" s="4" t="s">
        <v>8</v>
      </c>
      <c r="D57" s="6">
        <v>5</v>
      </c>
      <c r="E57" s="6">
        <v>4</v>
      </c>
      <c r="F57" s="6">
        <v>3</v>
      </c>
      <c r="G57" s="6" t="s">
        <v>15</v>
      </c>
      <c r="H57" s="6">
        <v>3</v>
      </c>
      <c r="I57" s="6">
        <v>11</v>
      </c>
    </row>
    <row r="58" spans="3:9" ht="21" thickBot="1" x14ac:dyDescent="0.25">
      <c r="C58" s="4" t="s">
        <v>9</v>
      </c>
      <c r="D58" s="6">
        <v>5</v>
      </c>
      <c r="E58" s="6">
        <v>9</v>
      </c>
      <c r="F58" s="6">
        <v>5</v>
      </c>
      <c r="G58" s="6">
        <v>3</v>
      </c>
      <c r="H58" s="6" t="s">
        <v>15</v>
      </c>
      <c r="I58" s="6">
        <v>14</v>
      </c>
    </row>
    <row r="59" spans="3:9" ht="21" thickBot="1" x14ac:dyDescent="0.25">
      <c r="C59" s="4" t="s">
        <v>10</v>
      </c>
      <c r="D59" s="6">
        <v>4</v>
      </c>
      <c r="E59" s="6">
        <v>7</v>
      </c>
      <c r="F59" s="6">
        <v>11</v>
      </c>
      <c r="G59" s="6">
        <v>12</v>
      </c>
      <c r="H59" s="6">
        <v>8</v>
      </c>
      <c r="I59" s="6" t="s">
        <v>15</v>
      </c>
    </row>
    <row r="60" spans="3:9" x14ac:dyDescent="0.2">
      <c r="C60" s="24" t="s">
        <v>27</v>
      </c>
      <c r="D60" s="24"/>
      <c r="E60" s="24"/>
      <c r="F60" s="24"/>
      <c r="G60" s="24"/>
      <c r="H60" s="24"/>
      <c r="I60" s="24"/>
    </row>
    <row r="62" spans="3:9" ht="17" thickBot="1" x14ac:dyDescent="0.25"/>
    <row r="63" spans="3:9" ht="20" thickBot="1" x14ac:dyDescent="0.25">
      <c r="C63" s="1"/>
      <c r="D63" s="21" t="s">
        <v>0</v>
      </c>
      <c r="E63" s="22"/>
      <c r="F63" s="23"/>
    </row>
    <row r="64" spans="3:9" ht="42" thickTop="1" thickBot="1" x14ac:dyDescent="0.25">
      <c r="C64" s="2" t="s">
        <v>16</v>
      </c>
      <c r="D64" s="7" t="s">
        <v>2</v>
      </c>
      <c r="E64" s="7" t="s">
        <v>3</v>
      </c>
      <c r="F64" s="7" t="s">
        <v>4</v>
      </c>
    </row>
    <row r="65" spans="3:12" ht="21" thickBot="1" x14ac:dyDescent="0.25">
      <c r="C65" s="4" t="s">
        <v>2</v>
      </c>
      <c r="D65" s="6" t="s">
        <v>14</v>
      </c>
      <c r="E65" s="5">
        <v>12</v>
      </c>
      <c r="F65" s="5">
        <v>10</v>
      </c>
    </row>
    <row r="66" spans="3:12" ht="21" thickBot="1" x14ac:dyDescent="0.25">
      <c r="C66" s="4" t="s">
        <v>3</v>
      </c>
      <c r="D66" s="6">
        <v>12</v>
      </c>
      <c r="E66" s="6" t="s">
        <v>15</v>
      </c>
      <c r="F66" s="6">
        <v>15</v>
      </c>
    </row>
    <row r="67" spans="3:12" ht="21" thickBot="1" x14ac:dyDescent="0.25">
      <c r="C67" s="4" t="s">
        <v>4</v>
      </c>
      <c r="D67" s="6">
        <v>10</v>
      </c>
      <c r="E67" s="6">
        <v>15</v>
      </c>
      <c r="F67" s="6" t="s">
        <v>15</v>
      </c>
    </row>
    <row r="68" spans="3:12" x14ac:dyDescent="0.2">
      <c r="C68" s="17" t="s">
        <v>17</v>
      </c>
      <c r="D68" s="17"/>
      <c r="E68" s="17"/>
      <c r="F68" s="17"/>
    </row>
    <row r="73" spans="3:12" ht="19" customHeight="1" x14ac:dyDescent="0.2">
      <c r="C73" s="35"/>
      <c r="D73" s="46" t="s">
        <v>39</v>
      </c>
      <c r="E73" s="47"/>
      <c r="F73" s="47"/>
      <c r="G73" s="47"/>
      <c r="H73" s="47"/>
      <c r="I73" s="47"/>
      <c r="J73" s="47"/>
      <c r="K73" s="47"/>
      <c r="L73" s="48"/>
    </row>
    <row r="74" spans="3:12" ht="40" x14ac:dyDescent="0.2">
      <c r="C74" s="44" t="s">
        <v>40</v>
      </c>
      <c r="D74" s="35" t="s">
        <v>5</v>
      </c>
      <c r="E74" s="35" t="s">
        <v>6</v>
      </c>
      <c r="F74" s="35" t="s">
        <v>7</v>
      </c>
      <c r="G74" s="35" t="s">
        <v>8</v>
      </c>
      <c r="H74" s="35" t="s">
        <v>9</v>
      </c>
      <c r="I74" s="35" t="s">
        <v>10</v>
      </c>
      <c r="J74" s="35" t="s">
        <v>2</v>
      </c>
      <c r="K74" s="35" t="s">
        <v>3</v>
      </c>
      <c r="L74" s="35" t="s">
        <v>4</v>
      </c>
    </row>
    <row r="75" spans="3:12" ht="20" x14ac:dyDescent="0.2">
      <c r="C75" s="35" t="s">
        <v>5</v>
      </c>
      <c r="D75" s="37">
        <v>0</v>
      </c>
      <c r="E75" s="45">
        <v>3</v>
      </c>
      <c r="F75" s="45">
        <v>4</v>
      </c>
      <c r="G75" s="45">
        <v>9</v>
      </c>
      <c r="H75" s="45">
        <v>5</v>
      </c>
      <c r="I75" s="45">
        <v>4</v>
      </c>
      <c r="J75" s="32">
        <v>12</v>
      </c>
      <c r="K75" s="32">
        <v>15</v>
      </c>
      <c r="L75" s="32">
        <v>17</v>
      </c>
    </row>
    <row r="76" spans="3:12" ht="20" x14ac:dyDescent="0.2">
      <c r="C76" s="35" t="s">
        <v>6</v>
      </c>
      <c r="D76" s="37">
        <v>6</v>
      </c>
      <c r="E76" s="37">
        <v>0</v>
      </c>
      <c r="F76" s="37">
        <v>7</v>
      </c>
      <c r="G76" s="37">
        <v>6</v>
      </c>
      <c r="H76" s="37">
        <v>9</v>
      </c>
      <c r="I76" s="37">
        <v>4</v>
      </c>
      <c r="J76" s="32">
        <v>14</v>
      </c>
      <c r="K76" s="32">
        <v>9</v>
      </c>
      <c r="L76" s="32">
        <v>10</v>
      </c>
    </row>
    <row r="77" spans="3:12" ht="20" x14ac:dyDescent="0.2">
      <c r="C77" s="35" t="s">
        <v>7</v>
      </c>
      <c r="D77" s="37">
        <v>5</v>
      </c>
      <c r="E77" s="37">
        <v>7</v>
      </c>
      <c r="F77" s="37">
        <v>0</v>
      </c>
      <c r="G77" s="37">
        <v>3</v>
      </c>
      <c r="H77" s="37">
        <v>4</v>
      </c>
      <c r="I77" s="37">
        <v>9</v>
      </c>
      <c r="J77" s="32">
        <v>13</v>
      </c>
      <c r="K77" s="32">
        <v>20</v>
      </c>
      <c r="L77" s="32">
        <v>11</v>
      </c>
    </row>
    <row r="78" spans="3:12" ht="20" x14ac:dyDescent="0.2">
      <c r="C78" s="35" t="s">
        <v>8</v>
      </c>
      <c r="D78" s="37">
        <v>5</v>
      </c>
      <c r="E78" s="37">
        <v>4</v>
      </c>
      <c r="F78" s="37">
        <v>3</v>
      </c>
      <c r="G78" s="37">
        <v>0</v>
      </c>
      <c r="H78" s="37">
        <v>3</v>
      </c>
      <c r="I78" s="37">
        <v>11</v>
      </c>
      <c r="J78" s="32">
        <v>17</v>
      </c>
      <c r="K78" s="32">
        <v>16</v>
      </c>
      <c r="L78" s="32">
        <v>19</v>
      </c>
    </row>
    <row r="79" spans="3:12" ht="20" x14ac:dyDescent="0.2">
      <c r="C79" s="35" t="s">
        <v>9</v>
      </c>
      <c r="D79" s="37">
        <v>5</v>
      </c>
      <c r="E79" s="37">
        <v>9</v>
      </c>
      <c r="F79" s="37">
        <v>5</v>
      </c>
      <c r="G79" s="37">
        <v>3</v>
      </c>
      <c r="H79" s="37">
        <v>0</v>
      </c>
      <c r="I79" s="37">
        <v>14</v>
      </c>
      <c r="J79" s="32">
        <v>7</v>
      </c>
      <c r="K79" s="32">
        <v>14</v>
      </c>
      <c r="L79" s="32">
        <v>12</v>
      </c>
    </row>
    <row r="80" spans="3:12" ht="20" x14ac:dyDescent="0.2">
      <c r="C80" s="35" t="s">
        <v>10</v>
      </c>
      <c r="D80" s="37">
        <v>4</v>
      </c>
      <c r="E80" s="37">
        <v>7</v>
      </c>
      <c r="F80" s="37">
        <v>11</v>
      </c>
      <c r="G80" s="37">
        <v>12</v>
      </c>
      <c r="H80" s="37">
        <v>8</v>
      </c>
      <c r="I80" s="37">
        <v>0</v>
      </c>
      <c r="J80" s="32">
        <v>22</v>
      </c>
      <c r="K80" s="32">
        <v>16</v>
      </c>
      <c r="L80" s="32">
        <v>18</v>
      </c>
    </row>
    <row r="81" spans="3:12" ht="20" x14ac:dyDescent="0.2">
      <c r="C81" s="35" t="s">
        <v>2</v>
      </c>
      <c r="D81" s="32">
        <v>12</v>
      </c>
      <c r="E81" s="32">
        <v>14</v>
      </c>
      <c r="F81" s="32">
        <v>13</v>
      </c>
      <c r="G81" s="32">
        <v>17</v>
      </c>
      <c r="H81" s="32">
        <v>7</v>
      </c>
      <c r="I81" s="32">
        <v>22</v>
      </c>
      <c r="J81" s="32">
        <v>0</v>
      </c>
      <c r="K81" s="32">
        <v>12</v>
      </c>
      <c r="L81" s="32">
        <v>10</v>
      </c>
    </row>
    <row r="82" spans="3:12" ht="20" x14ac:dyDescent="0.2">
      <c r="C82" s="35" t="s">
        <v>3</v>
      </c>
      <c r="D82" s="32">
        <v>15</v>
      </c>
      <c r="E82" s="32">
        <v>9</v>
      </c>
      <c r="F82" s="32">
        <v>20</v>
      </c>
      <c r="G82" s="32">
        <v>16</v>
      </c>
      <c r="H82" s="32">
        <v>14</v>
      </c>
      <c r="I82" s="32">
        <v>16</v>
      </c>
      <c r="J82" s="32">
        <v>12</v>
      </c>
      <c r="K82" s="32">
        <v>0</v>
      </c>
      <c r="L82" s="32">
        <v>15</v>
      </c>
    </row>
    <row r="83" spans="3:12" ht="20" x14ac:dyDescent="0.2">
      <c r="C83" s="35" t="s">
        <v>4</v>
      </c>
      <c r="D83" s="32">
        <v>17</v>
      </c>
      <c r="E83" s="32">
        <v>10</v>
      </c>
      <c r="F83" s="32">
        <v>11</v>
      </c>
      <c r="G83" s="32">
        <v>19</v>
      </c>
      <c r="H83" s="32">
        <v>12</v>
      </c>
      <c r="I83" s="32">
        <v>18</v>
      </c>
      <c r="J83" s="32">
        <v>10</v>
      </c>
      <c r="K83" s="32">
        <v>15</v>
      </c>
      <c r="L83" s="32">
        <v>0</v>
      </c>
    </row>
    <row r="89" spans="3:12" ht="19" x14ac:dyDescent="0.2">
      <c r="C89" s="35"/>
      <c r="D89" s="46" t="s">
        <v>39</v>
      </c>
      <c r="E89" s="47"/>
      <c r="F89" s="47"/>
      <c r="G89" s="47"/>
      <c r="H89" s="47"/>
      <c r="I89" s="47"/>
      <c r="J89" s="47"/>
      <c r="K89" s="47"/>
      <c r="L89" s="48"/>
    </row>
    <row r="90" spans="3:12" ht="40" x14ac:dyDescent="0.2">
      <c r="C90" s="44" t="s">
        <v>40</v>
      </c>
      <c r="D90" s="35" t="s">
        <v>5</v>
      </c>
      <c r="E90" s="35" t="s">
        <v>6</v>
      </c>
      <c r="F90" s="35" t="s">
        <v>7</v>
      </c>
      <c r="G90" s="35" t="s">
        <v>8</v>
      </c>
      <c r="H90" s="35" t="s">
        <v>9</v>
      </c>
      <c r="I90" s="35" t="s">
        <v>10</v>
      </c>
      <c r="J90" s="35" t="s">
        <v>2</v>
      </c>
      <c r="K90" s="35" t="s">
        <v>3</v>
      </c>
      <c r="L90" s="35" t="s">
        <v>4</v>
      </c>
    </row>
    <row r="91" spans="3:12" ht="20" x14ac:dyDescent="0.2">
      <c r="C91" s="35" t="s">
        <v>5</v>
      </c>
      <c r="D91" s="49">
        <v>0</v>
      </c>
      <c r="E91" s="49">
        <v>82.672937363341504</v>
      </c>
      <c r="F91" s="49">
        <v>0</v>
      </c>
      <c r="G91" s="49">
        <v>0</v>
      </c>
      <c r="H91" s="49">
        <v>0</v>
      </c>
      <c r="I91" s="49">
        <v>0</v>
      </c>
      <c r="J91" s="34">
        <v>0</v>
      </c>
      <c r="K91" s="34">
        <v>0</v>
      </c>
      <c r="L91" s="34">
        <v>0</v>
      </c>
    </row>
    <row r="92" spans="3:12" ht="20" x14ac:dyDescent="0.2">
      <c r="C92" s="35" t="s">
        <v>6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34">
        <v>0</v>
      </c>
      <c r="K92" s="34">
        <v>79.672940759821515</v>
      </c>
      <c r="L92" s="34">
        <v>28.999997349051892</v>
      </c>
    </row>
    <row r="93" spans="3:12" ht="20" x14ac:dyDescent="0.2">
      <c r="C93" s="35" t="s">
        <v>7</v>
      </c>
      <c r="D93" s="49">
        <v>0</v>
      </c>
      <c r="E93" s="49">
        <v>0</v>
      </c>
      <c r="F93" s="49">
        <v>4.0926536007222757E-2</v>
      </c>
      <c r="G93" s="49">
        <v>0</v>
      </c>
      <c r="H93" s="49">
        <v>0</v>
      </c>
      <c r="I93" s="49">
        <v>6.8180659729133453E-9</v>
      </c>
      <c r="J93" s="34">
        <v>0</v>
      </c>
      <c r="K93" s="34">
        <v>0</v>
      </c>
      <c r="L93" s="34">
        <v>58.999997176666724</v>
      </c>
    </row>
    <row r="94" spans="3:12" ht="20" x14ac:dyDescent="0.2">
      <c r="C94" s="35" t="s">
        <v>8</v>
      </c>
      <c r="D94" s="49">
        <v>0</v>
      </c>
      <c r="E94" s="49">
        <v>0</v>
      </c>
      <c r="F94" s="49">
        <v>16.999997546582041</v>
      </c>
      <c r="G94" s="49">
        <v>5.4887744003666745E-8</v>
      </c>
      <c r="H94" s="49">
        <v>36.000002453417949</v>
      </c>
      <c r="I94" s="49">
        <v>0</v>
      </c>
      <c r="J94" s="34">
        <v>0</v>
      </c>
      <c r="K94" s="34">
        <v>0</v>
      </c>
      <c r="L94" s="34">
        <v>0</v>
      </c>
    </row>
    <row r="95" spans="3:12" ht="20" x14ac:dyDescent="0.2">
      <c r="C95" s="35" t="s">
        <v>9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34">
        <v>65.000001581451258</v>
      </c>
      <c r="K95" s="34">
        <v>0</v>
      </c>
      <c r="L95" s="34">
        <v>0</v>
      </c>
    </row>
    <row r="96" spans="3:12" ht="20" x14ac:dyDescent="0.2">
      <c r="C96" s="35" t="s">
        <v>10</v>
      </c>
      <c r="D96" s="49">
        <v>37.672937699333552</v>
      </c>
      <c r="E96" s="49">
        <v>0</v>
      </c>
      <c r="F96" s="49">
        <v>0</v>
      </c>
      <c r="G96" s="49">
        <v>0</v>
      </c>
      <c r="H96" s="49">
        <v>1.1884310425727716E-7</v>
      </c>
      <c r="I96" s="49">
        <v>0</v>
      </c>
      <c r="J96" s="34">
        <v>0</v>
      </c>
      <c r="K96" s="34">
        <v>0.32706110544981853</v>
      </c>
      <c r="L96" s="34">
        <v>0</v>
      </c>
    </row>
    <row r="97" spans="3:12" ht="20" x14ac:dyDescent="0.2">
      <c r="C97" s="35" t="s">
        <v>2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</row>
    <row r="98" spans="3:12" ht="20" x14ac:dyDescent="0.2">
      <c r="C98" s="35" t="s">
        <v>3</v>
      </c>
      <c r="D98" s="34">
        <v>0</v>
      </c>
      <c r="E98" s="34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</row>
    <row r="99" spans="3:12" ht="20" x14ac:dyDescent="0.2">
      <c r="C99" s="35" t="s">
        <v>4</v>
      </c>
      <c r="D99" s="34">
        <v>0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</row>
    <row r="104" spans="3:12" x14ac:dyDescent="0.2">
      <c r="C104" s="38" t="s">
        <v>32</v>
      </c>
      <c r="D104" s="38" t="s">
        <v>33</v>
      </c>
      <c r="E104" s="38" t="s">
        <v>34</v>
      </c>
      <c r="F104" s="38" t="s">
        <v>35</v>
      </c>
    </row>
    <row r="105" spans="3:12" ht="20" x14ac:dyDescent="0.2">
      <c r="C105" s="36" t="s">
        <v>2</v>
      </c>
      <c r="D105" s="34">
        <f>SUM(J91:J99)-SUM(D97:L97)</f>
        <v>65.000001581451258</v>
      </c>
      <c r="E105" s="32" t="s">
        <v>36</v>
      </c>
      <c r="F105" s="32">
        <v>65</v>
      </c>
    </row>
    <row r="106" spans="3:12" ht="20" x14ac:dyDescent="0.2">
      <c r="C106" s="36" t="s">
        <v>3</v>
      </c>
      <c r="D106" s="34">
        <f>SUM(K91:K99) - SUM(D98:L98)</f>
        <v>80.000001865271329</v>
      </c>
      <c r="E106" s="32" t="s">
        <v>36</v>
      </c>
      <c r="F106" s="32">
        <v>80</v>
      </c>
      <c r="I106" s="31" t="s">
        <v>30</v>
      </c>
      <c r="J106" s="31"/>
    </row>
    <row r="107" spans="3:12" ht="20" x14ac:dyDescent="0.2">
      <c r="C107" s="36" t="s">
        <v>4</v>
      </c>
      <c r="D107" s="34">
        <f>SUM(L91:L99)-SUM(D99:L99)</f>
        <v>87.99999452571862</v>
      </c>
      <c r="E107" s="32" t="s">
        <v>36</v>
      </c>
      <c r="F107" s="32">
        <v>105</v>
      </c>
      <c r="I107" s="42" t="s">
        <v>29</v>
      </c>
      <c r="J107" s="41">
        <f>SUMPRODUCT(D75:L83,D91:L99)</f>
        <v>2673.9999619290688</v>
      </c>
    </row>
    <row r="108" spans="3:12" ht="20" x14ac:dyDescent="0.2">
      <c r="C108" s="37" t="s">
        <v>5</v>
      </c>
      <c r="D108" s="34">
        <f>SUM(D91:L91) - SUM(D91:D99)</f>
        <v>44.999999664007952</v>
      </c>
      <c r="E108" s="32" t="s">
        <v>37</v>
      </c>
      <c r="F108" s="32">
        <v>45</v>
      </c>
    </row>
    <row r="109" spans="3:12" ht="20" x14ac:dyDescent="0.2">
      <c r="C109" s="37" t="s">
        <v>6</v>
      </c>
      <c r="D109" s="34">
        <f>SUM(D92:L92) - SUM(E91:E99)</f>
        <v>26.000000745531906</v>
      </c>
      <c r="E109" s="32" t="s">
        <v>37</v>
      </c>
      <c r="F109" s="32">
        <v>26</v>
      </c>
    </row>
    <row r="110" spans="3:12" ht="20" x14ac:dyDescent="0.2">
      <c r="C110" s="37" t="s">
        <v>7</v>
      </c>
      <c r="D110" s="34">
        <f>SUM(D93:L93) - SUM(F91:F99)</f>
        <v>41.99999963690275</v>
      </c>
      <c r="E110" s="32" t="s">
        <v>37</v>
      </c>
      <c r="F110" s="32">
        <v>42</v>
      </c>
    </row>
    <row r="111" spans="3:12" ht="20" x14ac:dyDescent="0.2">
      <c r="C111" s="37" t="s">
        <v>8</v>
      </c>
      <c r="D111" s="34">
        <f>SUM(D94:L94) - SUM(G91:G99)</f>
        <v>52.999999999999993</v>
      </c>
      <c r="E111" s="32" t="s">
        <v>37</v>
      </c>
      <c r="F111" s="32">
        <v>53</v>
      </c>
    </row>
    <row r="112" spans="3:12" ht="20" x14ac:dyDescent="0.2">
      <c r="C112" s="37" t="s">
        <v>9</v>
      </c>
      <c r="D112" s="34">
        <f>SUM(D95:L95) - SUM(H91:H99)</f>
        <v>28.999999009190205</v>
      </c>
      <c r="E112" s="32" t="s">
        <v>37</v>
      </c>
      <c r="F112" s="32">
        <v>29</v>
      </c>
    </row>
    <row r="113" spans="3:6" ht="20" x14ac:dyDescent="0.2">
      <c r="C113" s="37" t="s">
        <v>10</v>
      </c>
      <c r="D113" s="34">
        <f>SUM(D96:L96) - SUM(I91:I99)</f>
        <v>37.999998916808416</v>
      </c>
      <c r="E113" s="32" t="s">
        <v>37</v>
      </c>
      <c r="F113" s="32">
        <v>38</v>
      </c>
    </row>
  </sheetData>
  <mergeCells count="12">
    <mergeCell ref="D73:L73"/>
    <mergeCell ref="D89:L89"/>
    <mergeCell ref="I106:J106"/>
    <mergeCell ref="C68:F68"/>
    <mergeCell ref="D3:F3"/>
    <mergeCell ref="C11:F11"/>
    <mergeCell ref="D52:I52"/>
    <mergeCell ref="C60:I60"/>
    <mergeCell ref="D63:F63"/>
    <mergeCell ref="D19:F19"/>
    <mergeCell ref="H20:I20"/>
    <mergeCell ref="C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4:M27"/>
  <sheetViews>
    <sheetView tabSelected="1" topLeftCell="F9" zoomScale="150" workbookViewId="0">
      <selection activeCell="R16" sqref="R16"/>
    </sheetView>
  </sheetViews>
  <sheetFormatPr baseColWidth="10" defaultRowHeight="16" x14ac:dyDescent="0.2"/>
  <cols>
    <col min="1" max="1" width="10.83203125" style="25"/>
    <col min="2" max="2" width="20" style="25" customWidth="1"/>
    <col min="3" max="3" width="22" style="25" customWidth="1"/>
    <col min="4" max="4" width="32" style="25" customWidth="1"/>
    <col min="5" max="5" width="14.1640625" style="25" customWidth="1"/>
    <col min="6" max="6" width="23" style="25" customWidth="1"/>
    <col min="7" max="11" width="16.1640625" style="25" customWidth="1"/>
    <col min="12" max="16384" width="10.83203125" style="25"/>
  </cols>
  <sheetData>
    <row r="4" spans="2:13" ht="16" customHeight="1" x14ac:dyDescent="0.2">
      <c r="E4" s="60"/>
      <c r="F4" s="61" t="s">
        <v>19</v>
      </c>
      <c r="G4" s="62" t="s">
        <v>20</v>
      </c>
      <c r="H4" s="62" t="s">
        <v>21</v>
      </c>
      <c r="I4" s="62" t="s">
        <v>22</v>
      </c>
      <c r="J4" s="62" t="s">
        <v>23</v>
      </c>
      <c r="K4" s="62" t="s">
        <v>24</v>
      </c>
    </row>
    <row r="5" spans="2:13" ht="17" thickBot="1" x14ac:dyDescent="0.25">
      <c r="B5" s="54"/>
      <c r="C5" s="8" t="s">
        <v>18</v>
      </c>
      <c r="E5" s="60"/>
      <c r="F5" s="61"/>
      <c r="G5" s="62"/>
      <c r="H5" s="62"/>
      <c r="I5" s="62"/>
      <c r="J5" s="62"/>
      <c r="K5" s="62"/>
    </row>
    <row r="6" spans="2:13" ht="18" thickTop="1" thickBot="1" x14ac:dyDescent="0.25">
      <c r="B6" s="10" t="s">
        <v>19</v>
      </c>
      <c r="C6" s="9">
        <v>7.0000000000000007E-2</v>
      </c>
      <c r="E6" s="59" t="s">
        <v>19</v>
      </c>
      <c r="F6" s="50">
        <v>1E-3</v>
      </c>
      <c r="G6" s="50">
        <v>2.9999999999999997E-4</v>
      </c>
      <c r="H6" s="50">
        <v>-2.9999999999999997E-4</v>
      </c>
      <c r="I6" s="50">
        <v>3.5E-4</v>
      </c>
      <c r="J6" s="50">
        <v>-3.5E-4</v>
      </c>
      <c r="K6" s="50">
        <v>4.0000000000000002E-4</v>
      </c>
    </row>
    <row r="7" spans="2:13" ht="17" thickBot="1" x14ac:dyDescent="0.25">
      <c r="B7" s="10" t="s">
        <v>20</v>
      </c>
      <c r="C7" s="9">
        <v>0.12</v>
      </c>
      <c r="E7" s="58" t="s">
        <v>20</v>
      </c>
      <c r="F7" s="50">
        <v>2.9999999999999997E-4</v>
      </c>
      <c r="G7" s="50">
        <v>8.9999999999999993E-3</v>
      </c>
      <c r="H7" s="50">
        <v>4.0000000000000002E-4</v>
      </c>
      <c r="I7" s="50">
        <v>1.6000000000000001E-3</v>
      </c>
      <c r="J7" s="50">
        <v>-1.6000000000000001E-3</v>
      </c>
      <c r="K7" s="50">
        <v>5.9999999999999995E-4</v>
      </c>
      <c r="M7" s="25" t="s">
        <v>25</v>
      </c>
    </row>
    <row r="8" spans="2:13" ht="17" thickBot="1" x14ac:dyDescent="0.25">
      <c r="B8" s="10" t="s">
        <v>21</v>
      </c>
      <c r="C8" s="9">
        <v>0.11</v>
      </c>
      <c r="E8" s="58" t="s">
        <v>21</v>
      </c>
      <c r="F8" s="50">
        <v>-2.9999999999999997E-4</v>
      </c>
      <c r="G8" s="50">
        <v>4.0000000000000002E-4</v>
      </c>
      <c r="H8" s="50">
        <v>8.0000000000000002E-3</v>
      </c>
      <c r="I8" s="50">
        <v>1.5E-3</v>
      </c>
      <c r="J8" s="50">
        <v>-5.4999999999999997E-3</v>
      </c>
      <c r="K8" s="50">
        <v>-6.9999999999999999E-4</v>
      </c>
    </row>
    <row r="9" spans="2:13" ht="17" thickBot="1" x14ac:dyDescent="0.25">
      <c r="B9" s="10" t="s">
        <v>22</v>
      </c>
      <c r="C9" s="9">
        <v>0.14000000000000001</v>
      </c>
      <c r="E9" s="58" t="s">
        <v>22</v>
      </c>
      <c r="F9" s="50">
        <v>3.5E-4</v>
      </c>
      <c r="G9" s="50">
        <v>1.6000000000000001E-3</v>
      </c>
      <c r="H9" s="50">
        <v>1.5E-3</v>
      </c>
      <c r="I9" s="50">
        <v>1.2E-2</v>
      </c>
      <c r="J9" s="50">
        <v>-5.0000000000000001E-4</v>
      </c>
      <c r="K9" s="50">
        <v>8.0000000000000004E-4</v>
      </c>
    </row>
    <row r="10" spans="2:13" ht="17" thickBot="1" x14ac:dyDescent="0.25">
      <c r="B10" s="10" t="s">
        <v>23</v>
      </c>
      <c r="C10" s="9">
        <v>0.14000000000000001</v>
      </c>
      <c r="E10" s="58" t="s">
        <v>23</v>
      </c>
      <c r="F10" s="50">
        <v>-3.5E-4</v>
      </c>
      <c r="G10" s="50">
        <v>-1.6000000000000001E-3</v>
      </c>
      <c r="H10" s="50">
        <v>-5.4999999999999997E-3</v>
      </c>
      <c r="I10" s="50">
        <v>-5.0000000000000001E-4</v>
      </c>
      <c r="J10" s="50">
        <v>1.2E-2</v>
      </c>
      <c r="K10" s="50">
        <v>-8.0000000000000004E-4</v>
      </c>
    </row>
    <row r="11" spans="2:13" ht="17" thickBot="1" x14ac:dyDescent="0.25">
      <c r="B11" s="10" t="s">
        <v>24</v>
      </c>
      <c r="C11" s="9">
        <v>0.09</v>
      </c>
      <c r="E11" s="58" t="s">
        <v>24</v>
      </c>
      <c r="F11" s="50">
        <v>4.0000000000000002E-4</v>
      </c>
      <c r="G11" s="50">
        <v>5.9999999999999995E-4</v>
      </c>
      <c r="H11" s="50">
        <v>-6.9999999999999999E-4</v>
      </c>
      <c r="I11" s="50">
        <v>8.0000000000000004E-4</v>
      </c>
      <c r="J11" s="50">
        <v>-8.0000000000000004E-4</v>
      </c>
      <c r="K11" s="50">
        <v>5.0000000000000001E-3</v>
      </c>
    </row>
    <row r="12" spans="2:13" ht="19" x14ac:dyDescent="0.2">
      <c r="E12" s="55"/>
      <c r="F12" s="51" t="s">
        <v>26</v>
      </c>
      <c r="G12" s="51"/>
      <c r="H12" s="51"/>
      <c r="I12" s="51"/>
      <c r="J12" s="51"/>
      <c r="K12" s="51"/>
    </row>
    <row r="19" spans="2:10" x14ac:dyDescent="0.2">
      <c r="B19" s="56"/>
      <c r="C19" s="38" t="s">
        <v>41</v>
      </c>
      <c r="D19" s="38" t="s">
        <v>45</v>
      </c>
      <c r="F19" s="38" t="s">
        <v>42</v>
      </c>
      <c r="G19" s="38" cm="1">
        <f t="array" ref="G19">MMULT(TRANSPOSE(C6:C11),C20:C25)</f>
        <v>0.11000000005722599</v>
      </c>
      <c r="I19" s="38" t="s">
        <v>18</v>
      </c>
      <c r="J19" s="38" t="s">
        <v>46</v>
      </c>
    </row>
    <row r="20" spans="2:10" x14ac:dyDescent="0.2">
      <c r="B20" s="57" t="s">
        <v>19</v>
      </c>
      <c r="C20" s="52">
        <v>0.18980817701348826</v>
      </c>
      <c r="D20" s="32">
        <f>10000*C20</f>
        <v>1898.0817701348826</v>
      </c>
      <c r="F20" s="43"/>
      <c r="G20" s="43"/>
      <c r="I20" s="63">
        <v>0.1</v>
      </c>
      <c r="J20" s="32">
        <v>5.1390599999999995E-4</v>
      </c>
    </row>
    <row r="21" spans="2:10" x14ac:dyDescent="0.2">
      <c r="B21" s="57" t="s">
        <v>20</v>
      </c>
      <c r="C21" s="52">
        <v>0.10863020120816176</v>
      </c>
      <c r="D21" s="32">
        <f t="shared" ref="D21:D25" si="0">10000*C21</f>
        <v>1086.3020120816177</v>
      </c>
      <c r="F21" s="38" t="s">
        <v>43</v>
      </c>
      <c r="G21" s="38" cm="1">
        <f t="array" ref="G21">MMULT(TRANSPOSE(C20:C25),MMULT(F6:K11,C20:C25))</f>
        <v>7.356335646753956E-4</v>
      </c>
      <c r="I21" s="63">
        <v>0.105</v>
      </c>
      <c r="J21" s="32">
        <v>6.0327199999999997E-4</v>
      </c>
    </row>
    <row r="22" spans="2:10" x14ac:dyDescent="0.2">
      <c r="B22" s="57" t="s">
        <v>21</v>
      </c>
      <c r="C22" s="52">
        <v>0.27082757032290444</v>
      </c>
      <c r="D22" s="32">
        <f t="shared" si="0"/>
        <v>2708.2757032290442</v>
      </c>
      <c r="F22" s="53"/>
      <c r="G22" s="43"/>
      <c r="I22" s="63">
        <v>0.11</v>
      </c>
      <c r="J22" s="32">
        <v>7.3563399999999998E-4</v>
      </c>
    </row>
    <row r="23" spans="2:10" x14ac:dyDescent="0.2">
      <c r="B23" s="57" t="s">
        <v>22</v>
      </c>
      <c r="C23" s="52">
        <v>4.7942472762388E-2</v>
      </c>
      <c r="D23" s="32">
        <f t="shared" si="0"/>
        <v>479.42472762388002</v>
      </c>
      <c r="I23" s="63">
        <v>0.115</v>
      </c>
      <c r="J23" s="32">
        <v>9.1099300000000002E-4</v>
      </c>
    </row>
    <row r="24" spans="2:10" x14ac:dyDescent="0.2">
      <c r="B24" s="57" t="s">
        <v>23</v>
      </c>
      <c r="C24" s="52">
        <v>0.25446985033346842</v>
      </c>
      <c r="D24" s="32">
        <f t="shared" si="0"/>
        <v>2544.6985033346841</v>
      </c>
      <c r="I24" s="63">
        <v>0.12</v>
      </c>
      <c r="J24" s="32">
        <v>1.129351E-3</v>
      </c>
    </row>
    <row r="25" spans="2:10" x14ac:dyDescent="0.2">
      <c r="B25" s="57" t="s">
        <v>24</v>
      </c>
      <c r="C25" s="52">
        <v>0.12832272835958905</v>
      </c>
      <c r="D25" s="32">
        <f t="shared" si="0"/>
        <v>1283.2272835958904</v>
      </c>
      <c r="I25" s="63">
        <v>0.125</v>
      </c>
      <c r="J25" s="32">
        <v>1.4634979999999999E-3</v>
      </c>
    </row>
    <row r="26" spans="2:10" x14ac:dyDescent="0.2">
      <c r="B26" s="38" t="s">
        <v>44</v>
      </c>
      <c r="C26" s="39">
        <f>SUM(C20:C25)</f>
        <v>1.0000009999999999</v>
      </c>
      <c r="D26" s="40">
        <f>SUM(D20:D25)</f>
        <v>10000.01</v>
      </c>
      <c r="I26" s="63">
        <v>0.13</v>
      </c>
      <c r="J26" s="32">
        <v>2.0979200000000001E-3</v>
      </c>
    </row>
    <row r="27" spans="2:10" x14ac:dyDescent="0.2">
      <c r="I27" s="63">
        <v>0.13500000000000001</v>
      </c>
      <c r="J27" s="32">
        <v>3.496248E-3</v>
      </c>
    </row>
  </sheetData>
  <mergeCells count="8">
    <mergeCell ref="E4:E5"/>
    <mergeCell ref="F12:K12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Microsoft Office User</cp:lastModifiedBy>
  <dcterms:created xsi:type="dcterms:W3CDTF">2020-12-01T18:44:30Z</dcterms:created>
  <dcterms:modified xsi:type="dcterms:W3CDTF">2023-02-19T01:29:54Z</dcterms:modified>
</cp:coreProperties>
</file>