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shdhaka/Downloads/"/>
    </mc:Choice>
  </mc:AlternateContent>
  <xr:revisionPtr revIDLastSave="0" documentId="13_ncr:1_{FDF795A2-FC2A-9B47-A954-CC0E598E59A9}" xr6:coauthVersionLast="47" xr6:coauthVersionMax="47" xr10:uidLastSave="{00000000-0000-0000-0000-000000000000}"/>
  <bookViews>
    <workbookView xWindow="0" yWindow="500" windowWidth="28800" windowHeight="16140" activeTab="2" xr2:uid="{0C5E085D-9830-4003-9527-40152829346F}"/>
  </bookViews>
  <sheets>
    <sheet name="Control Panel" sheetId="4" r:id="rId1"/>
    <sheet name="Summary" sheetId="6" r:id="rId2"/>
    <sheet name="Operating Model" sheetId="1" r:id="rId3"/>
    <sheet name="Headcount" sheetId="2" r:id="rId4"/>
  </sheets>
  <definedNames>
    <definedName name="_xlnm.Print_Area" localSheetId="1">Summary!$A$1:$M$71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6" l="1"/>
  <c r="I47" i="6"/>
  <c r="I40" i="6"/>
  <c r="I36" i="6"/>
  <c r="L35" i="6"/>
  <c r="K35" i="6"/>
  <c r="J35" i="6"/>
  <c r="I35" i="6"/>
  <c r="I33" i="6"/>
  <c r="E50" i="6"/>
  <c r="F50" i="6"/>
  <c r="G50" i="6"/>
  <c r="C44" i="6"/>
  <c r="D44" i="6"/>
  <c r="C42" i="6"/>
  <c r="D42" i="6"/>
  <c r="C43" i="6"/>
  <c r="D43" i="6"/>
  <c r="E43" i="6"/>
  <c r="F43" i="6"/>
  <c r="G43" i="6"/>
  <c r="C40" i="6"/>
  <c r="D40" i="6"/>
  <c r="D36" i="6"/>
  <c r="D35" i="6"/>
  <c r="E35" i="6"/>
  <c r="F35" i="6"/>
  <c r="G35" i="6"/>
  <c r="D33" i="6"/>
  <c r="I28" i="6"/>
  <c r="I26" i="6"/>
  <c r="I25" i="6"/>
  <c r="I22" i="6"/>
  <c r="L20" i="6"/>
  <c r="K20" i="6"/>
  <c r="J20" i="6"/>
  <c r="I20" i="6"/>
  <c r="I17" i="6"/>
  <c r="C28" i="6"/>
  <c r="D28" i="6"/>
  <c r="C25" i="6"/>
  <c r="D25" i="6"/>
  <c r="C26" i="6"/>
  <c r="D26" i="6"/>
  <c r="C22" i="6"/>
  <c r="D22" i="6"/>
  <c r="C20" i="6"/>
  <c r="D20" i="6"/>
  <c r="E20" i="6"/>
  <c r="F20" i="6"/>
  <c r="G20" i="6"/>
  <c r="C17" i="6"/>
  <c r="D17" i="6"/>
  <c r="I3" i="6"/>
  <c r="J3" i="6"/>
  <c r="K3" i="6"/>
  <c r="L3" i="6"/>
  <c r="I4" i="6"/>
  <c r="J4" i="6"/>
  <c r="K4" i="6"/>
  <c r="L4" i="6"/>
  <c r="C3" i="6"/>
  <c r="D3" i="6"/>
  <c r="E3" i="6"/>
  <c r="F3" i="6"/>
  <c r="G3" i="6"/>
  <c r="C4" i="6"/>
  <c r="D4" i="6"/>
  <c r="E4" i="6"/>
  <c r="F4" i="6"/>
  <c r="G4" i="6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Q98" i="1" l="1"/>
  <c r="BS4" i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I32" i="1" l="1"/>
  <c r="BX4" i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C41" i="6" s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D41" i="6" s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D29" i="6" s="1"/>
  <c r="BS91" i="1"/>
  <c r="BS79" i="1"/>
  <c r="BS77" i="1"/>
  <c r="BS67" i="1"/>
  <c r="D18" i="6" s="1"/>
  <c r="BS72" i="1"/>
  <c r="BS78" i="1"/>
  <c r="BS86" i="1"/>
  <c r="BS76" i="1"/>
  <c r="BS82" i="1"/>
  <c r="BS80" i="1"/>
  <c r="BS2" i="1"/>
  <c r="BR85" i="1"/>
  <c r="BS75" i="1"/>
  <c r="D24" i="6" s="1"/>
  <c r="BR72" i="1"/>
  <c r="BR86" i="1"/>
  <c r="BT67" i="1"/>
  <c r="E18" i="6" s="1"/>
  <c r="J18" i="6" s="1"/>
  <c r="BR66" i="1"/>
  <c r="BT75" i="1"/>
  <c r="E24" i="6" s="1"/>
  <c r="J24" i="6" s="1"/>
  <c r="BR2" i="1"/>
  <c r="BR68" i="1"/>
  <c r="C19" i="6" s="1"/>
  <c r="BR75" i="1"/>
  <c r="C24" i="6" s="1"/>
  <c r="C27" i="6" s="1"/>
  <c r="BR69" i="1"/>
  <c r="BT69" i="1"/>
  <c r="BR89" i="1"/>
  <c r="C29" i="6" s="1"/>
  <c r="C30" i="6" s="1"/>
  <c r="C31" i="6" s="1"/>
  <c r="BU69" i="1"/>
  <c r="BR78" i="1"/>
  <c r="BS66" i="1"/>
  <c r="BS68" i="1"/>
  <c r="D19" i="6" s="1"/>
  <c r="BT86" i="1"/>
  <c r="BR70" i="1"/>
  <c r="BR67" i="1"/>
  <c r="C18" i="6" s="1"/>
  <c r="BR87" i="1"/>
  <c r="BT85" i="1"/>
  <c r="BT76" i="1"/>
  <c r="BR80" i="1"/>
  <c r="BT2" i="1"/>
  <c r="BR77" i="1"/>
  <c r="BR82" i="1"/>
  <c r="BR79" i="1"/>
  <c r="BT68" i="1"/>
  <c r="E19" i="6" s="1"/>
  <c r="BU77" i="1"/>
  <c r="BU76" i="1"/>
  <c r="BU2" i="1"/>
  <c r="BU86" i="1"/>
  <c r="BU85" i="1"/>
  <c r="BU68" i="1"/>
  <c r="F19" i="6" s="1"/>
  <c r="BU67" i="1"/>
  <c r="F18" i="6" s="1"/>
  <c r="BT77" i="1"/>
  <c r="BR76" i="1"/>
  <c r="BV68" i="1"/>
  <c r="G19" i="6" s="1"/>
  <c r="BV76" i="1"/>
  <c r="BV2" i="1"/>
  <c r="BU75" i="1"/>
  <c r="F24" i="6" s="1"/>
  <c r="BV86" i="1"/>
  <c r="BV69" i="1"/>
  <c r="BV75" i="1"/>
  <c r="G24" i="6" s="1"/>
  <c r="BV85" i="1"/>
  <c r="BV67" i="1"/>
  <c r="G18" i="6" s="1"/>
  <c r="I41" i="6" l="1"/>
  <c r="K19" i="6"/>
  <c r="L18" i="6"/>
  <c r="I18" i="6"/>
  <c r="K18" i="6"/>
  <c r="L24" i="6"/>
  <c r="C21" i="6"/>
  <c r="J19" i="6"/>
  <c r="K24" i="6"/>
  <c r="I19" i="6"/>
  <c r="D21" i="6"/>
  <c r="L19" i="6"/>
  <c r="I24" i="6"/>
  <c r="D27" i="6"/>
  <c r="I27" i="6" s="1"/>
  <c r="I29" i="6"/>
  <c r="D30" i="6"/>
  <c r="BS262" i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D13" i="6" s="1"/>
  <c r="BR44" i="1"/>
  <c r="BT35" i="1"/>
  <c r="BR47" i="1"/>
  <c r="BR29" i="1"/>
  <c r="BR56" i="1"/>
  <c r="BR42" i="1"/>
  <c r="BS42" i="1"/>
  <c r="BS36" i="1"/>
  <c r="BR28" i="1"/>
  <c r="BR10" i="1"/>
  <c r="C8" i="6" s="1"/>
  <c r="BS13" i="1"/>
  <c r="BR7" i="1"/>
  <c r="C6" i="6" s="1"/>
  <c r="BR49" i="1"/>
  <c r="C12" i="6" s="1"/>
  <c r="BR8" i="1"/>
  <c r="C7" i="6" s="1"/>
  <c r="BR34" i="1"/>
  <c r="BR33" i="1"/>
  <c r="BS57" i="1"/>
  <c r="BS37" i="1"/>
  <c r="BR35" i="1"/>
  <c r="BR31" i="1"/>
  <c r="BS10" i="1"/>
  <c r="D8" i="6" s="1"/>
  <c r="BR13" i="1"/>
  <c r="BT28" i="1"/>
  <c r="BS58" i="1"/>
  <c r="BS55" i="1"/>
  <c r="BS30" i="1"/>
  <c r="BT37" i="1"/>
  <c r="BS28" i="1"/>
  <c r="BS7" i="1"/>
  <c r="D6" i="6" s="1"/>
  <c r="BT10" i="1"/>
  <c r="E8" i="6" s="1"/>
  <c r="J8" i="6" s="1"/>
  <c r="BS16" i="1"/>
  <c r="BT20" i="1"/>
  <c r="BR54" i="1"/>
  <c r="BS19" i="1"/>
  <c r="BS35" i="1"/>
  <c r="BT13" i="1"/>
  <c r="BS29" i="1"/>
  <c r="BS49" i="1"/>
  <c r="D12" i="6" s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R38" i="1"/>
  <c r="BT22" i="1"/>
  <c r="E9" i="6" s="1"/>
  <c r="BT16" i="1"/>
  <c r="BR58" i="1"/>
  <c r="BU34" i="1"/>
  <c r="BS47" i="1"/>
  <c r="BT30" i="1"/>
  <c r="BT8" i="1"/>
  <c r="E7" i="6" s="1"/>
  <c r="BU20" i="1"/>
  <c r="BV19" i="1"/>
  <c r="BS8" i="1"/>
  <c r="D7" i="6" s="1"/>
  <c r="BU14" i="1"/>
  <c r="BV8" i="1"/>
  <c r="G7" i="6" s="1"/>
  <c r="BV32" i="1"/>
  <c r="BV37" i="1"/>
  <c r="BS22" i="1"/>
  <c r="D9" i="6" s="1"/>
  <c r="BU22" i="1"/>
  <c r="F9" i="6" s="1"/>
  <c r="BR59" i="1"/>
  <c r="C13" i="6" s="1"/>
  <c r="BR22" i="1"/>
  <c r="C9" i="6" s="1"/>
  <c r="BS40" i="1"/>
  <c r="BV20" i="1"/>
  <c r="BT32" i="1"/>
  <c r="BT33" i="1"/>
  <c r="BS20" i="1"/>
  <c r="BT29" i="1"/>
  <c r="BR53" i="1"/>
  <c r="BU8" i="1"/>
  <c r="F7" i="6" s="1"/>
  <c r="BU32" i="1"/>
  <c r="BU7" i="1"/>
  <c r="F6" i="6" s="1"/>
  <c r="BU33" i="1"/>
  <c r="BV33" i="1"/>
  <c r="BU29" i="1"/>
  <c r="BU16" i="1"/>
  <c r="BV30" i="1"/>
  <c r="BU28" i="1"/>
  <c r="BV28" i="1"/>
  <c r="BU57" i="1"/>
  <c r="BU38" i="1"/>
  <c r="BV10" i="1"/>
  <c r="G8" i="6" s="1"/>
  <c r="BV57" i="1"/>
  <c r="BU30" i="1"/>
  <c r="BV38" i="1"/>
  <c r="BU36" i="1"/>
  <c r="BV14" i="1"/>
  <c r="BT14" i="1"/>
  <c r="BT38" i="1"/>
  <c r="BV7" i="1"/>
  <c r="G6" i="6" s="1"/>
  <c r="BV22" i="1"/>
  <c r="G9" i="6" s="1"/>
  <c r="BV34" i="1"/>
  <c r="BV29" i="1"/>
  <c r="BU35" i="1"/>
  <c r="BV35" i="1"/>
  <c r="BT36" i="1"/>
  <c r="BU13" i="1"/>
  <c r="BV13" i="1"/>
  <c r="BV36" i="1"/>
  <c r="BV31" i="1"/>
  <c r="BU19" i="1"/>
  <c r="BV16" i="1"/>
  <c r="BU10" i="1"/>
  <c r="F8" i="6" s="1"/>
  <c r="K8" i="6" s="1"/>
  <c r="I21" i="6" l="1"/>
  <c r="K7" i="6"/>
  <c r="I8" i="6"/>
  <c r="BY7" i="1"/>
  <c r="E6" i="6"/>
  <c r="J6" i="6" s="1"/>
  <c r="I6" i="6"/>
  <c r="L6" i="6"/>
  <c r="L9" i="6"/>
  <c r="I12" i="6"/>
  <c r="K6" i="6"/>
  <c r="K9" i="6"/>
  <c r="I9" i="6"/>
  <c r="I7" i="6"/>
  <c r="J7" i="6"/>
  <c r="I13" i="6"/>
  <c r="D31" i="6"/>
  <c r="I30" i="6"/>
  <c r="L8" i="6"/>
  <c r="J9" i="6"/>
  <c r="L7" i="6"/>
  <c r="BY57" i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C10" i="6" s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D10" i="6" s="1"/>
  <c r="BX22" i="1"/>
  <c r="BY19" i="1"/>
  <c r="BR23" i="1"/>
  <c r="BV25" i="1"/>
  <c r="G10" i="6" s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E10" i="6" s="1"/>
  <c r="BS61" i="1"/>
  <c r="BS60" i="1"/>
  <c r="BR61" i="1"/>
  <c r="BR60" i="1"/>
  <c r="BS23" i="1"/>
  <c r="BT23" i="1"/>
  <c r="BU25" i="1"/>
  <c r="F10" i="6" s="1"/>
  <c r="BT24" i="1"/>
  <c r="BS62" i="1" l="1"/>
  <c r="D14" i="6"/>
  <c r="BR62" i="1"/>
  <c r="C14" i="6"/>
  <c r="BS125" i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D34" i="6" s="1"/>
  <c r="BO77" i="1"/>
  <c r="BN103" i="1"/>
  <c r="BX61" i="1"/>
  <c r="D37" i="6" l="1"/>
  <c r="I34" i="6"/>
  <c r="BS128" i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E33" i="6" s="1"/>
  <c r="J33" i="6" s="1"/>
  <c r="I37" i="6" l="1"/>
  <c r="D38" i="6"/>
  <c r="B11" i="4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19" i="4"/>
  <c r="B20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E12" i="6"/>
  <c r="F12" i="6"/>
  <c r="G12" i="6"/>
  <c r="J12" i="6"/>
  <c r="K12" i="6"/>
  <c r="L12" i="6"/>
  <c r="E13" i="6"/>
  <c r="F13" i="6"/>
  <c r="G13" i="6"/>
  <c r="J13" i="6"/>
  <c r="K13" i="6"/>
  <c r="L13" i="6"/>
  <c r="E14" i="6"/>
  <c r="F14" i="6"/>
  <c r="G14" i="6"/>
  <c r="E17" i="6"/>
  <c r="F17" i="6"/>
  <c r="G17" i="6"/>
  <c r="J17" i="6"/>
  <c r="K17" i="6"/>
  <c r="L17" i="6"/>
  <c r="E21" i="6"/>
  <c r="F21" i="6"/>
  <c r="G21" i="6"/>
  <c r="J21" i="6"/>
  <c r="K21" i="6"/>
  <c r="L21" i="6"/>
  <c r="E22" i="6"/>
  <c r="F22" i="6"/>
  <c r="G22" i="6"/>
  <c r="J22" i="6"/>
  <c r="K22" i="6"/>
  <c r="L22" i="6"/>
  <c r="E25" i="6"/>
  <c r="F25" i="6"/>
  <c r="G25" i="6"/>
  <c r="J25" i="6"/>
  <c r="K25" i="6"/>
  <c r="L25" i="6"/>
  <c r="E26" i="6"/>
  <c r="F26" i="6"/>
  <c r="G26" i="6"/>
  <c r="J26" i="6"/>
  <c r="K26" i="6"/>
  <c r="L26" i="6"/>
  <c r="E27" i="6"/>
  <c r="F27" i="6"/>
  <c r="G27" i="6"/>
  <c r="J27" i="6"/>
  <c r="K27" i="6"/>
  <c r="L27" i="6"/>
  <c r="E28" i="6"/>
  <c r="F28" i="6"/>
  <c r="G28" i="6"/>
  <c r="J28" i="6"/>
  <c r="K28" i="6"/>
  <c r="L28" i="6"/>
  <c r="E29" i="6"/>
  <c r="F29" i="6"/>
  <c r="G29" i="6"/>
  <c r="J29" i="6"/>
  <c r="K29" i="6"/>
  <c r="L29" i="6"/>
  <c r="E30" i="6"/>
  <c r="F30" i="6"/>
  <c r="G30" i="6"/>
  <c r="J30" i="6"/>
  <c r="K30" i="6"/>
  <c r="L30" i="6"/>
  <c r="E31" i="6"/>
  <c r="F31" i="6"/>
  <c r="G31" i="6"/>
  <c r="F33" i="6"/>
  <c r="G33" i="6"/>
  <c r="K33" i="6"/>
  <c r="L33" i="6"/>
  <c r="E34" i="6"/>
  <c r="F34" i="6"/>
  <c r="G34" i="6"/>
  <c r="J34" i="6"/>
  <c r="K34" i="6"/>
  <c r="L34" i="6"/>
  <c r="E36" i="6"/>
  <c r="F36" i="6"/>
  <c r="G36" i="6"/>
  <c r="J36" i="6"/>
  <c r="K36" i="6"/>
  <c r="L36" i="6"/>
  <c r="E37" i="6"/>
  <c r="F37" i="6"/>
  <c r="G37" i="6"/>
  <c r="J37" i="6"/>
  <c r="K37" i="6"/>
  <c r="L37" i="6"/>
  <c r="E38" i="6"/>
  <c r="F38" i="6"/>
  <c r="G38" i="6"/>
  <c r="E40" i="6"/>
  <c r="F40" i="6"/>
  <c r="G40" i="6"/>
  <c r="J40" i="6"/>
  <c r="K40" i="6"/>
  <c r="L40" i="6"/>
  <c r="E41" i="6"/>
  <c r="F41" i="6"/>
  <c r="G41" i="6"/>
  <c r="J41" i="6"/>
  <c r="K41" i="6"/>
  <c r="L41" i="6"/>
  <c r="E42" i="6"/>
  <c r="F42" i="6"/>
  <c r="G42" i="6"/>
  <c r="E44" i="6"/>
  <c r="F44" i="6"/>
  <c r="G44" i="6"/>
  <c r="E47" i="6"/>
  <c r="F47" i="6"/>
  <c r="G47" i="6"/>
  <c r="J47" i="6"/>
  <c r="K47" i="6"/>
  <c r="L47" i="6"/>
  <c r="E48" i="6"/>
  <c r="F48" i="6"/>
  <c r="G48" i="6"/>
  <c r="J48" i="6"/>
  <c r="K48" i="6"/>
  <c r="L48" i="6"/>
  <c r="E49" i="6"/>
  <c r="F49" i="6"/>
  <c r="G49" i="6"/>
  <c r="E51" i="6"/>
  <c r="F51" i="6"/>
  <c r="G5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3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<sst xmlns="http://schemas.openxmlformats.org/spreadsheetml/2006/main" count="521" uniqueCount="259">
  <si>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</si>
  <si>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</si>
  <si>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</si>
  <si>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</si>
  <si>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</si>
  <si>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</si>
  <si>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</si>
  <si>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</si>
  <si>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</si>
  <si>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</si>
  <si>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</si>
  <si>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</si>
  <si>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</si>
  <si>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</si>
  <si>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</si>
  <si>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</si>
  <si>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</si>
  <si>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</si>
  <si>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</si>
  <si>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</si>
  <si>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</si>
  <si>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</si>
  <si>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</si>
  <si>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</si>
  <si>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</si>
  <si>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</si>
  <si>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</si>
  <si>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</si>
  <si>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</si>
  <si>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</si>
  <si>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</si>
  <si>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</si>
  <si>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</si>
  <si>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</si>
  <si>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</si>
  <si>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</si>
  <si>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</si>
  <si>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</si>
  <si>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</si>
  <si>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</si>
  <si>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</si>
  <si>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</si>
  <si>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</si>
  <si>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</si>
  <si>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</si>
  <si>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</si>
  <si>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</si>
  <si>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</si>
  <si>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</si>
  <si>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</si>
  <si>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</si>
  <si>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</si>
  <si>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</si>
  <si>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</si>
  <si>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</si>
  <si>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</si>
  <si>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</si>
  <si>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</si>
  <si>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</si>
  <si>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</si>
  <si>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</si>
  <si>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</si>
  <si>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</si>
  <si>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</si>
  <si>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</si>
  <si>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</si>
  <si>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</si>
  <si>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</si>
  <si>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</si>
  <si>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</si>
  <si>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</si>
  <si>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</si>
  <si>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</si>
  <si>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</si>
  <si>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</si>
  <si>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</si>
  <si>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</si>
  <si>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</si>
  <si>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</si>
  <si>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</si>
  <si>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</si>
  <si>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</si>
  <si>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</si>
  <si>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</si>
  <si>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</si>
  <si>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</si>
  <si>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</si>
  <si>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</si>
  <si>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</si>
  <si>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</si>
  <si>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</si>
  <si>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</si>
  <si>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</si>
  <si>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</si>
  <si>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</si>
  <si>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</si>
  <si>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</si>
  <si>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</si>
  <si>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</si>
  <si>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</si>
  <si>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</si>
  <si>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</si>
  <si>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</si>
  <si>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</si>
  <si>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</si>
  <si>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</si>
  <si>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</si>
  <si>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</si>
  <si>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</si>
  <si>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</si>
  <si>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</si>
  <si>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</si>
  <si>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</si>
  <si>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</si>
  <si>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</si>
  <si>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</si>
  <si>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</si>
  <si>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</si>
  <si>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</si>
  <si>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</si>
  <si>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</si>
  <si>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</si>
  <si>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</si>
  <si>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</si>
  <si>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</si>
  <si>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</si>
  <si>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</si>
  <si>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</si>
  <si>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</si>
  <si>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</si>
  <si>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</si>
  <si>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</si>
  <si>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</si>
  <si>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</si>
  <si>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</si>
  <si>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</si>
  <si>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</si>
  <si>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</si>
  <si>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</si>
  <si>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</si>
  <si>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</si>
  <si>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</si>
  <si>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</si>
  <si>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</si>
  <si>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</si>
  <si>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</si>
  <si>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</si>
  <si>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</si>
  <si>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</si>
  <si>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</si>
  <si>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</si>
  <si>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</si>
  <si>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</si>
  <si>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</si>
  <si>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</si>
  <si>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</si>
  <si>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</si>
  <si>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</si>
  <si>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</si>
  <si>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</si>
  <si>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</si>
  <si>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</si>
  <si>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</si>
  <si>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</si>
  <si>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</si>
  <si>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</si>
  <si>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</si>
  <si>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</si>
  <si>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</si>
  <si>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</si>
  <si>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</si>
  <si>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</si>
  <si>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</si>
  <si>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</si>
  <si>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</si>
  <si>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</si>
  <si>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</si>
  <si>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</si>
  <si>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</si>
  <si>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</si>
  <si>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</si>
  <si>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</si>
  <si>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</si>
  <si>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</si>
  <si>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</si>
  <si>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</si>
  <si>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</si>
  <si>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</si>
  <si>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</si>
  <si>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</si>
  <si>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</si>
  <si>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</si>
  <si>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</si>
  <si>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</si>
  <si>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</si>
  <si>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</si>
  <si>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</si>
  <si>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</si>
  <si>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</si>
  <si>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</si>
  <si>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</si>
  <si>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</si>
  <si>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</si>
  <si>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</si>
  <si>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</si>
  <si>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</si>
  <si>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</si>
  <si>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</si>
  <si>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</si>
  <si>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</si>
  <si>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</si>
  <si>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</si>
  <si>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</si>
  <si>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</si>
  <si>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</si>
  <si>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</si>
  <si>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</si>
  <si>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</si>
  <si>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</si>
  <si>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</si>
  <si>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</si>
  <si>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</si>
  <si>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</si>
  <si>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</si>
  <si>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</si>
  <si>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</si>
  <si>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</si>
  <si>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</si>
  <si>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</si>
  <si>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</si>
  <si>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</si>
  <si>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</si>
  <si>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</si>
  <si>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</si>
  <si>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</si>
  <si>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</si>
  <si>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</si>
  <si>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</si>
  <si>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</si>
  <si>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</si>
  <si>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</si>
  <si>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</si>
  <si>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EBITDA</t>
  </si>
  <si>
    <t>Fixed Assets</t>
  </si>
  <si>
    <t>Other Assets</t>
  </si>
  <si>
    <t>Other Liabilities</t>
  </si>
  <si>
    <t>Total Liabilities and Equity</t>
  </si>
  <si>
    <t>Calculation</t>
  </si>
  <si>
    <t>Covenant</t>
  </si>
  <si>
    <t>PASS / FAIL</t>
  </si>
  <si>
    <t>Summary Financials</t>
  </si>
  <si>
    <t>Accounts Receivable</t>
  </si>
  <si>
    <t>Select Visual Aids</t>
  </si>
  <si>
    <t>$ in Dollars</t>
  </si>
  <si>
    <t>PASS / FAIL Indicator</t>
  </si>
  <si>
    <t>Charts</t>
  </si>
  <si>
    <t>Date</t>
  </si>
  <si>
    <t>Balance sheet doesn't balance on Summary</t>
  </si>
  <si>
    <t>Statement of Cash Flows doesn't match the Balance Sheet 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</si>
</sst>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10"/>
      <color theme="0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14" fillId="2" borderId="0" xfId="0" applyFont="1" applyFill="1" applyAlignment="1">
      <alignment horizontal="centerContinuous"/>
    </xf>
    <xf numFmtId="5" fontId="0" fillId="0" borderId="3" xfId="0" applyNumberFormat="1" applyBorder="1"/>
    <xf numFmtId="5" fontId="20" fillId="0" borderId="0" xfId="0" applyNumberFormat="1" applyFont="1"/>
    <xf numFmtId="14" fontId="0" fillId="0" borderId="0" xfId="0" applyNumberFormat="1"/>
    <xf numFmtId="166" fontId="9" fillId="0" borderId="0" xfId="0" applyNumberFormat="1" applyFont="1"/>
    <xf numFmtId="166" fontId="9" fillId="0" borderId="3" xfId="0" applyNumberFormat="1" applyFont="1" applyBorder="1"/>
    <xf numFmtId="166" fontId="9" fillId="0" borderId="1" xfId="0" applyNumberFormat="1" applyFont="1" applyBorder="1"/>
    <xf numFmtId="169" fontId="10" fillId="0" borderId="0" xfId="0" applyNumberFormat="1" applyFont="1" applyAlignment="1">
      <alignment horizontal="right"/>
    </xf>
    <xf numFmtId="169" fontId="12" fillId="0" borderId="0" xfId="0" applyNumberFormat="1" applyFont="1"/>
    <xf numFmtId="170" fontId="12" fillId="0" borderId="0" xfId="0" applyNumberFormat="1" applyFont="1"/>
    <xf numFmtId="0" fontId="20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Model'!$G$281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Model'!$H$281:$BO$281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1.2060235784770752</c:v>
                </c:pt>
                <c:pt idx="25">
                  <c:v>1.2196794133587843</c:v>
                </c:pt>
                <c:pt idx="26">
                  <c:v>1.172529143012814</c:v>
                </c:pt>
                <c:pt idx="27">
                  <c:v>1.3199828304241024</c:v>
                </c:pt>
                <c:pt idx="28">
                  <c:v>1.4433513805805764</c:v>
                </c:pt>
                <c:pt idx="29">
                  <c:v>1.5801428117375231</c:v>
                </c:pt>
                <c:pt idx="30">
                  <c:v>1.6736085575213562</c:v>
                </c:pt>
                <c:pt idx="31">
                  <c:v>1.7682073242064082</c:v>
                </c:pt>
                <c:pt idx="32">
                  <c:v>1.844608565624553</c:v>
                </c:pt>
                <c:pt idx="33">
                  <c:v>1.9488761574425304</c:v>
                </c:pt>
                <c:pt idx="34">
                  <c:v>2.0752434703221181</c:v>
                </c:pt>
                <c:pt idx="35">
                  <c:v>2.1333109485749748</c:v>
                </c:pt>
                <c:pt idx="36">
                  <c:v>2.1471423239709999</c:v>
                </c:pt>
                <c:pt idx="37">
                  <c:v>1.8694660323826058</c:v>
                </c:pt>
                <c:pt idx="38">
                  <c:v>1.8015802558426448</c:v>
                </c:pt>
                <c:pt idx="39">
                  <c:v>1.852066569528571</c:v>
                </c:pt>
                <c:pt idx="40">
                  <c:v>1.8038574695079943</c:v>
                </c:pt>
                <c:pt idx="41">
                  <c:v>1.7607537166086009</c:v>
                </c:pt>
                <c:pt idx="42">
                  <c:v>1.6693159097984684</c:v>
                </c:pt>
                <c:pt idx="43">
                  <c:v>1.5378794003182505</c:v>
                </c:pt>
                <c:pt idx="44">
                  <c:v>1.5097984455084212</c:v>
                </c:pt>
                <c:pt idx="45">
                  <c:v>1.430444260128203</c:v>
                </c:pt>
                <c:pt idx="46">
                  <c:v>1.3491000518263045</c:v>
                </c:pt>
                <c:pt idx="47">
                  <c:v>1.4478508005991588</c:v>
                </c:pt>
                <c:pt idx="48">
                  <c:v>1.4429327028475518</c:v>
                </c:pt>
                <c:pt idx="49">
                  <c:v>1.4026510889624391</c:v>
                </c:pt>
                <c:pt idx="50">
                  <c:v>1.3140651965708567</c:v>
                </c:pt>
                <c:pt idx="51">
                  <c:v>1.35591534600305</c:v>
                </c:pt>
                <c:pt idx="52">
                  <c:v>1.2940053690789519</c:v>
                </c:pt>
                <c:pt idx="53">
                  <c:v>1.2455485070000136</c:v>
                </c:pt>
                <c:pt idx="54">
                  <c:v>1.1475083756239759</c:v>
                </c:pt>
                <c:pt idx="55">
                  <c:v>1.0137158823310273</c:v>
                </c:pt>
                <c:pt idx="56">
                  <c:v>0.98587219294276651</c:v>
                </c:pt>
                <c:pt idx="57">
                  <c:v>0.90330412092210988</c:v>
                </c:pt>
                <c:pt idx="58">
                  <c:v>0.81854535768590464</c:v>
                </c:pt>
                <c:pt idx="59">
                  <c:v>0.91015697304735765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5-4A8F-859C-C8F1F9ABBECA}"/>
            </c:ext>
          </c:extLst>
        </c:ser>
        <c:ser>
          <c:idx val="1"/>
          <c:order val="1"/>
          <c:tx>
            <c:strRef>
              <c:f>'Operating Model'!$G$282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Model'!$H$282:$BO$282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F-859C-C8F1F9AB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42415"/>
        <c:axId val="1895229935"/>
      </c:lineChart>
      <c:dateAx>
        <c:axId val="18952424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29935"/>
        <c:crosses val="autoZero"/>
        <c:auto val="1"/>
        <c:lblOffset val="100"/>
        <c:baseTimeUnit val="months"/>
      </c:dateAx>
      <c:valAx>
        <c:axId val="18952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Model'!$G$285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Model'!$H$285:$BO$285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1.5960039934902612</c:v>
                </c:pt>
                <c:pt idx="25">
                  <c:v>1.534432513659731</c:v>
                </c:pt>
                <c:pt idx="26">
                  <c:v>1.6048734809426366</c:v>
                </c:pt>
                <c:pt idx="27">
                  <c:v>1.5475571332983344</c:v>
                </c:pt>
                <c:pt idx="28">
                  <c:v>1.5624597040390187</c:v>
                </c:pt>
                <c:pt idx="29">
                  <c:v>1.528243574630078</c:v>
                </c:pt>
                <c:pt idx="30">
                  <c:v>1.5986674178150253</c:v>
                </c:pt>
                <c:pt idx="31">
                  <c:v>1.6192913507287983</c:v>
                </c:pt>
                <c:pt idx="32">
                  <c:v>1.6466982047800485</c:v>
                </c:pt>
                <c:pt idx="33">
                  <c:v>1.5732558891767905</c:v>
                </c:pt>
                <c:pt idx="34">
                  <c:v>1.5377289133684837</c:v>
                </c:pt>
                <c:pt idx="35">
                  <c:v>1.5322641200143567</c:v>
                </c:pt>
                <c:pt idx="36">
                  <c:v>1.527694521846565</c:v>
                </c:pt>
                <c:pt idx="37">
                  <c:v>1.4928649723163727</c:v>
                </c:pt>
                <c:pt idx="38">
                  <c:v>1.4618113441943557</c:v>
                </c:pt>
                <c:pt idx="39">
                  <c:v>1.4772999103008373</c:v>
                </c:pt>
                <c:pt idx="40">
                  <c:v>1.4641112249972388</c:v>
                </c:pt>
                <c:pt idx="41">
                  <c:v>1.4685751424167521</c:v>
                </c:pt>
                <c:pt idx="42">
                  <c:v>1.4669411117013731</c:v>
                </c:pt>
                <c:pt idx="43">
                  <c:v>1.476752927871499</c:v>
                </c:pt>
                <c:pt idx="44">
                  <c:v>1.4940916325392701</c:v>
                </c:pt>
                <c:pt idx="45">
                  <c:v>1.5110210672364524</c:v>
                </c:pt>
                <c:pt idx="46">
                  <c:v>1.529399725709099</c:v>
                </c:pt>
                <c:pt idx="47">
                  <c:v>1.5566988591720032</c:v>
                </c:pt>
                <c:pt idx="48">
                  <c:v>1.5653760438777848</c:v>
                </c:pt>
                <c:pt idx="49">
                  <c:v>1.5966137112195806</c:v>
                </c:pt>
                <c:pt idx="50">
                  <c:v>1.6177240478586961</c:v>
                </c:pt>
                <c:pt idx="51">
                  <c:v>1.6218664468116695</c:v>
                </c:pt>
                <c:pt idx="52">
                  <c:v>1.6469625509861534</c:v>
                </c:pt>
                <c:pt idx="53">
                  <c:v>1.6576392717989687</c:v>
                </c:pt>
                <c:pt idx="54">
                  <c:v>1.6809509673471974</c:v>
                </c:pt>
                <c:pt idx="55">
                  <c:v>1.706940489334912</c:v>
                </c:pt>
                <c:pt idx="56">
                  <c:v>1.716969999617401</c:v>
                </c:pt>
                <c:pt idx="57">
                  <c:v>1.7431160404542529</c:v>
                </c:pt>
                <c:pt idx="58">
                  <c:v>1.7664590883109044</c:v>
                </c:pt>
                <c:pt idx="59">
                  <c:v>1.7961460778043261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5-4098-990A-BDD6F712AA8D}"/>
            </c:ext>
          </c:extLst>
        </c:ser>
        <c:ser>
          <c:idx val="1"/>
          <c:order val="1"/>
          <c:tx>
            <c:strRef>
              <c:f>'Operating Model'!$G$286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Model'!$H$286:$BO$286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5-4098-990A-BDD6F712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47999"/>
        <c:axId val="1191947039"/>
      </c:lineChart>
      <c:dateAx>
        <c:axId val="11919479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039"/>
        <c:crosses val="autoZero"/>
        <c:auto val="1"/>
        <c:lblOffset val="100"/>
        <c:baseTimeUnit val="months"/>
      </c:dateAx>
      <c:valAx>
        <c:axId val="11919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66675</xdr:rowOff>
    </xdr:from>
    <xdr:to>
      <xdr:col>5</xdr:col>
      <xdr:colOff>114300</xdr:colOff>
      <xdr:row>70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4ABB3-91B3-4C8A-B5EB-42368E3BD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53</xdr:row>
      <xdr:rowOff>66675</xdr:rowOff>
    </xdr:from>
    <xdr:to>
      <xdr:col>12</xdr:col>
      <xdr:colOff>0</xdr:colOff>
      <xdr:row>70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68BFA-2501-44D4-8781-DF490461C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3"/>
  <sheetViews>
    <sheetView workbookViewId="0"/>
  </sheetViews>
  <sheetFormatPr baseColWidth="10" defaultColWidth="9" defaultRowHeight="13" customHeight="1" x14ac:dyDescent="0.2"/>
  <cols>
    <col min="1" max="1" width="2.796875" customWidth="1"/>
    <col min="2" max="2" width="15.796875" bestFit="1" customWidth="1"/>
    <col min="3" max="3" width="36" bestFit="1" customWidth="1"/>
  </cols>
  <sheetData>
    <row r="1" spans="2:3" ht="14" x14ac:dyDescent="0.2"/>
    <row r="2" spans="2:3" ht="13" customHeight="1" x14ac:dyDescent="0.35">
      <c r="B2" s="38" t="s">
        <v>83</v>
      </c>
      <c r="C2" s="37"/>
    </row>
    <row r="4" spans="2:3" ht="13" customHeight="1" x14ac:dyDescent="0.2">
      <c r="B4" s="33">
        <f ca="1">SUM(B5:B22)</f>
        <v>2.1944288164377213E-8</v>
      </c>
      <c r="C4" t="s">
        <v>84</v>
      </c>
    </row>
    <row r="6" spans="2:3" ht="13" customHeight="1" x14ac:dyDescent="0.2">
      <c r="B6" s="33">
        <f ca="1">SUM('Operating Model'!92:92)</f>
        <v>0</v>
      </c>
      <c r="C6" t="s">
        <v>85</v>
      </c>
    </row>
    <row r="7" spans="2:3" ht="13" customHeight="1" x14ac:dyDescent="0.2">
      <c r="B7" s="33">
        <f ca="1">SUM('Operating Model'!130:130)</f>
        <v>0</v>
      </c>
      <c r="C7" t="s">
        <v>114</v>
      </c>
    </row>
    <row r="8" spans="2:3" ht="13" customHeight="1" x14ac:dyDescent="0.2">
      <c r="B8" s="33">
        <f>SUM('Operating Model'!154:154)</f>
        <v>0</v>
      </c>
      <c r="C8" t="s">
        <v>151</v>
      </c>
    </row>
    <row r="9" spans="2:3" ht="13" customHeight="1" x14ac:dyDescent="0.2">
      <c r="B9" s="33">
        <f ca="1">SUM('Operating Model'!161:161)</f>
        <v>0</v>
      </c>
      <c r="C9" t="s">
        <v>158</v>
      </c>
    </row>
    <row r="10" spans="2:3" ht="13" customHeight="1" x14ac:dyDescent="0.2">
      <c r="B10" s="33">
        <f>SUM('Operating Model'!175:175)</f>
        <v>-1.0069925338029861E-8</v>
      </c>
      <c r="C10" t="s">
        <v>168</v>
      </c>
    </row>
    <row r="11" spans="2:3" ht="13" customHeight="1" x14ac:dyDescent="0.2">
      <c r="B11" s="33">
        <f>SUM('Operating Model'!219:219)</f>
        <v>0</v>
      </c>
      <c r="C11" t="s">
        <v>177</v>
      </c>
    </row>
    <row r="12" spans="2:3" ht="13" customHeight="1" x14ac:dyDescent="0.2">
      <c r="B12" s="33">
        <f>SUM('Operating Model'!168:168)</f>
        <v>0</v>
      </c>
      <c r="C12" t="s">
        <v>182</v>
      </c>
    </row>
    <row r="13" spans="2:3" ht="13" customHeight="1" x14ac:dyDescent="0.2">
      <c r="B13" s="33">
        <f ca="1">SUM('Operating Model'!236:236)</f>
        <v>3.2014213502407074E-8</v>
      </c>
      <c r="C13" t="s">
        <v>214</v>
      </c>
    </row>
    <row r="14" spans="2:3" ht="13" customHeight="1" x14ac:dyDescent="0.2">
      <c r="B14" s="33">
        <f ca="1">SUM('Operating Model'!244:244)</f>
        <v>0</v>
      </c>
      <c r="C14" t="s">
        <v>215</v>
      </c>
    </row>
    <row r="15" spans="2:3" ht="13" customHeight="1" x14ac:dyDescent="0.2">
      <c r="B15" s="33">
        <f ca="1">SUM('Operating Model'!245:245)</f>
        <v>0</v>
      </c>
      <c r="C15" t="s">
        <v>216</v>
      </c>
    </row>
    <row r="16" spans="2:3" ht="13" customHeight="1" x14ac:dyDescent="0.2">
      <c r="B16" s="33">
        <f ca="1">SUM('Operating Model'!254:254)</f>
        <v>0</v>
      </c>
      <c r="C16" t="s">
        <v>217</v>
      </c>
    </row>
    <row r="17" spans="2:3" ht="13" customHeight="1" x14ac:dyDescent="0.2">
      <c r="B17" s="33">
        <f ca="1">SUM('Operating Model'!262:262)</f>
        <v>0</v>
      </c>
      <c r="C17" t="s">
        <v>240</v>
      </c>
    </row>
    <row r="18" spans="2:3" ht="13" customHeight="1" x14ac:dyDescent="0.2">
      <c r="B18" s="33">
        <f ca="1">SUM('Operating Model'!277:277)</f>
        <v>0</v>
      </c>
      <c r="C18" t="s">
        <v>241</v>
      </c>
    </row>
    <row r="19" spans="2:3" ht="13" customHeight="1" x14ac:dyDescent="0.2">
      <c r="B19" s="33">
        <f ca="1">SUM(Summary!31:31)</f>
        <v>0</v>
      </c>
      <c r="C19" t="s">
        <v>257</v>
      </c>
    </row>
    <row r="20" spans="2:3" ht="13" customHeight="1" x14ac:dyDescent="0.2">
      <c r="B20" s="33">
        <f ca="1">SUM(Summary!38:38)</f>
        <v>0</v>
      </c>
      <c r="C20" t="s">
        <v>258</v>
      </c>
    </row>
    <row r="22" spans="2:3" ht="13" customHeight="1" x14ac:dyDescent="0.2">
      <c r="B22" s="32"/>
      <c r="C22" s="32" t="s">
        <v>86</v>
      </c>
    </row>
    <row r="24" spans="2:3" ht="13" customHeight="1" x14ac:dyDescent="0.35">
      <c r="B24" s="38" t="s">
        <v>87</v>
      </c>
      <c r="C24" s="38"/>
    </row>
    <row r="25" spans="2:3" ht="13" customHeight="1" x14ac:dyDescent="0.35">
      <c r="B25" s="38" t="s">
        <v>88</v>
      </c>
      <c r="C25" s="38" t="s">
        <v>89</v>
      </c>
    </row>
    <row r="26" spans="2:3" ht="13" customHeight="1" x14ac:dyDescent="0.2">
      <c r="B26" s="25">
        <v>1000</v>
      </c>
      <c r="C26" t="s">
        <v>90</v>
      </c>
    </row>
    <row r="27" spans="2:3" ht="13" customHeight="1" x14ac:dyDescent="0.2">
      <c r="B27" s="35">
        <v>1000</v>
      </c>
      <c r="C27" t="s">
        <v>91</v>
      </c>
    </row>
    <row r="28" spans="2:3" ht="13" customHeight="1" x14ac:dyDescent="0.2">
      <c r="B28" s="36"/>
      <c r="C28" t="s">
        <v>92</v>
      </c>
    </row>
    <row r="29" spans="2:3" ht="13" customHeight="1" x14ac:dyDescent="0.2">
      <c r="B29" s="31">
        <v>1000</v>
      </c>
      <c r="C29" t="s">
        <v>93</v>
      </c>
    </row>
    <row r="30" spans="2:3" ht="13" customHeight="1" x14ac:dyDescent="0.2">
      <c r="B30" s="44"/>
      <c r="C30" t="s">
        <v>113</v>
      </c>
    </row>
    <row r="31" spans="2:3" ht="13" customHeight="1" x14ac:dyDescent="0.2">
      <c r="B31" s="104">
        <v>1000</v>
      </c>
      <c r="C31" t="s">
        <v>125</v>
      </c>
    </row>
    <row r="32" spans="2:3" ht="13" customHeight="1" x14ac:dyDescent="0.2">
      <c r="B32" s="91">
        <v>1000</v>
      </c>
      <c r="C32" t="s">
        <v>130</v>
      </c>
    </row>
    <row r="33" spans="2:3" ht="13" customHeight="1" x14ac:dyDescent="0.2">
      <c r="B33" s="103">
        <v>1000</v>
      </c>
      <c r="C33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D22-7E34-4471-A316-6E3418679BC0}">
  <sheetPr>
    <pageSetUpPr fitToPage="1"/>
  </sheetPr>
  <dimension ref="B2:L53"/>
  <sheetViews>
    <sheetView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9" defaultRowHeight="14" x14ac:dyDescent="0.2"/>
  <cols>
    <col min="1" max="1" width="2.796875" customWidth="1"/>
    <col min="2" max="2" width="23.59765625" bestFit="1" customWidth="1"/>
    <col min="3" max="7" width="12.796875" customWidth="1"/>
    <col min="8" max="8" width="2.796875" customWidth="1"/>
    <col min="9" max="12" width="10.796875" bestFit="1" customWidth="1"/>
    <col min="13" max="14" width="2.796875" customWidth="1"/>
  </cols>
  <sheetData>
    <row r="2" spans="2:12" ht="17" x14ac:dyDescent="0.35">
      <c r="B2" s="126"/>
      <c r="C2" s="127" t="s">
        <v>122</v>
      </c>
      <c r="D2" s="127"/>
      <c r="E2" s="127"/>
      <c r="F2" s="127"/>
      <c r="G2" s="127"/>
      <c r="I2" s="127" t="s">
        <v>124</v>
      </c>
      <c r="J2" s="127"/>
      <c r="K2" s="127"/>
      <c r="L2" s="127"/>
    </row>
    <row r="3" spans="2:12" x14ac:dyDescent="0.2">
      <c r="B3" s="5" t="s">
        <v>250</v>
      </c>
      <c r="C3" s="125" t="str">
        <f>'Operating Model'!BR2</f>
        <v>Actual</v>
      </c>
      <c r="D3" s="125" t="str">
        <f>'Operating Model'!BS2</f>
        <v>Actual</v>
      </c>
      <c r="E3" s="125" t="str">
        <f>'Operating Model'!BT2</f>
        <v>Forecast</v>
      </c>
      <c r="F3" s="125" t="str">
        <f>'Operating Model'!BU2</f>
        <v>Forecast</v>
      </c>
      <c r="G3" s="125" t="str">
        <f>'Operating Model'!BV2</f>
        <v>Forecast</v>
      </c>
      <c r="H3" s="106"/>
      <c r="I3" s="125" t="str">
        <f>'Operating Model'!BX2</f>
        <v>Actual</v>
      </c>
      <c r="J3" s="125" t="str">
        <f>'Operating Model'!BY2</f>
        <v>Forecast</v>
      </c>
      <c r="K3" s="125" t="str">
        <f>'Operating Model'!BZ2</f>
        <v>Forecast</v>
      </c>
      <c r="L3" s="125" t="str">
        <f>'Operating Model'!CA2</f>
        <v>Forecast</v>
      </c>
    </row>
    <row r="4" spans="2:12" x14ac:dyDescent="0.2">
      <c r="B4" s="5" t="s">
        <v>253</v>
      </c>
      <c r="C4" s="15">
        <f>'Operating Model'!BR3</f>
        <v>2026</v>
      </c>
      <c r="D4" s="15">
        <f>'Operating Model'!BS3</f>
        <v>2027</v>
      </c>
      <c r="E4" s="15">
        <f>'Operating Model'!BT3</f>
        <v>2028</v>
      </c>
      <c r="F4" s="15">
        <f>'Operating Model'!BU3</f>
        <v>2029</v>
      </c>
      <c r="G4" s="15">
        <f>'Operating Model'!BV3</f>
        <v>2030</v>
      </c>
      <c r="H4" s="106"/>
      <c r="I4" s="15">
        <f>'Operating Model'!BX3</f>
        <v>2027</v>
      </c>
      <c r="J4" s="15">
        <f>'Operating Model'!BY3</f>
        <v>2028</v>
      </c>
      <c r="K4" s="15">
        <f>'Operating Model'!BZ3</f>
        <v>2029</v>
      </c>
      <c r="L4" s="15">
        <f>'Operating Model'!CA3</f>
        <v>2030</v>
      </c>
    </row>
    <row r="5" spans="2:12" x14ac:dyDescent="0.2">
      <c r="B5" s="5" t="s">
        <v>7</v>
      </c>
      <c r="C5" s="5"/>
      <c r="D5" s="5"/>
      <c r="E5" s="5"/>
      <c r="F5" s="5"/>
      <c r="G5" s="5"/>
      <c r="I5" s="5"/>
      <c r="J5" s="5"/>
      <c r="K5" s="5"/>
      <c r="L5" s="5"/>
    </row>
    <row r="6" spans="2:12" x14ac:dyDescent="0.2">
      <c r="B6" s="40" t="s">
        <v>9</v>
      </c>
      <c r="C6" s="39">
        <f>'Operating Model'!BR7</f>
        <v>44792153.149999999</v>
      </c>
      <c r="D6" s="39">
        <f>'Operating Model'!BS7</f>
        <v>45464035.447249994</v>
      </c>
      <c r="E6" s="39">
        <f>'Operating Model'!BT7</f>
        <v>46145995.978958741</v>
      </c>
      <c r="F6" s="39">
        <f>'Operating Model'!BU7</f>
        <v>46838185.918643124</v>
      </c>
      <c r="G6" s="39">
        <f>'Operating Model'!BV7</f>
        <v>47540758.707422763</v>
      </c>
      <c r="I6" s="131">
        <f>IFERROR(D6/C6-1,0)</f>
        <v>1.4999999999999902E-2</v>
      </c>
      <c r="J6" s="131">
        <f t="shared" ref="J6:J9" si="0">IFERROR(E6/D6-1,0)</f>
        <v>1.4999999999999902E-2</v>
      </c>
      <c r="K6" s="131">
        <f t="shared" ref="K6:K9" si="1">IFERROR(F6/E6-1,0)</f>
        <v>1.5000000000000124E-2</v>
      </c>
      <c r="L6" s="131">
        <f t="shared" ref="L6:L9" si="2">IFERROR(G6/F6-1,0)</f>
        <v>1.4999999999999902E-2</v>
      </c>
    </row>
    <row r="7" spans="2:12" x14ac:dyDescent="0.2">
      <c r="B7" s="40" t="s">
        <v>10</v>
      </c>
      <c r="C7" s="39">
        <f>'Operating Model'!BR8</f>
        <v>6843535.8800000008</v>
      </c>
      <c r="D7" s="39">
        <f>'Operating Model'!BS8</f>
        <v>7247284.46</v>
      </c>
      <c r="E7" s="39">
        <f>'Operating Model'!BT8</f>
        <v>8696741.3520000018</v>
      </c>
      <c r="F7" s="39">
        <f>'Operating Model'!BU8</f>
        <v>10436089.622400001</v>
      </c>
      <c r="G7" s="39">
        <f>'Operating Model'!BV8</f>
        <v>12523307.546879999</v>
      </c>
      <c r="I7" s="131">
        <f t="shared" ref="I7:I9" si="3">IFERROR(D7/C7-1,0)</f>
        <v>5.899707213926364E-2</v>
      </c>
      <c r="J7" s="131">
        <f t="shared" si="0"/>
        <v>0.20000000000000018</v>
      </c>
      <c r="K7" s="131">
        <f t="shared" si="1"/>
        <v>0.19999999999999973</v>
      </c>
      <c r="L7" s="131">
        <f t="shared" si="2"/>
        <v>0.19999999999999996</v>
      </c>
    </row>
    <row r="8" spans="2:12" x14ac:dyDescent="0.2">
      <c r="B8" s="32" t="s">
        <v>11</v>
      </c>
      <c r="C8" s="41">
        <f>'Operating Model'!BR10</f>
        <v>51635689.030000001</v>
      </c>
      <c r="D8" s="41">
        <f>'Operating Model'!BS10</f>
        <v>52711319.907250002</v>
      </c>
      <c r="E8" s="41">
        <f>'Operating Model'!BT10</f>
        <v>54842737.330958746</v>
      </c>
      <c r="F8" s="41">
        <f>'Operating Model'!BU10</f>
        <v>57274275.541043118</v>
      </c>
      <c r="G8" s="41">
        <f>'Operating Model'!BV10</f>
        <v>60064066.254302755</v>
      </c>
      <c r="I8" s="133">
        <f t="shared" si="3"/>
        <v>2.0831151814882709E-2</v>
      </c>
      <c r="J8" s="133">
        <f t="shared" si="0"/>
        <v>4.0435667850077683E-2</v>
      </c>
      <c r="K8" s="133">
        <f t="shared" si="1"/>
        <v>4.4336558100862122E-2</v>
      </c>
      <c r="L8" s="133">
        <f t="shared" si="2"/>
        <v>4.8709314729969089E-2</v>
      </c>
    </row>
    <row r="9" spans="2:12" x14ac:dyDescent="0.2">
      <c r="B9" s="51" t="s">
        <v>16</v>
      </c>
      <c r="C9" s="128">
        <f>'Operating Model'!BR22</f>
        <v>17419926.002703074</v>
      </c>
      <c r="D9" s="128">
        <f>'Operating Model'!BS22</f>
        <v>16812056.956016</v>
      </c>
      <c r="E9" s="128">
        <f>'Operating Model'!BT22</f>
        <v>18192169.469687622</v>
      </c>
      <c r="F9" s="128">
        <f>'Operating Model'!BU22</f>
        <v>19269500.586792935</v>
      </c>
      <c r="G9" s="128">
        <f>'Operating Model'!BV22</f>
        <v>20523881.385666832</v>
      </c>
      <c r="I9" s="132">
        <f t="shared" si="3"/>
        <v>-3.4895041838452712E-2</v>
      </c>
      <c r="J9" s="132">
        <f t="shared" si="0"/>
        <v>8.2090639906960527E-2</v>
      </c>
      <c r="K9" s="132">
        <f t="shared" si="1"/>
        <v>5.9219496547698425E-2</v>
      </c>
      <c r="L9" s="132">
        <f t="shared" si="2"/>
        <v>6.5096694811781264E-2</v>
      </c>
    </row>
    <row r="10" spans="2:12" x14ac:dyDescent="0.2">
      <c r="B10" s="11" t="s">
        <v>39</v>
      </c>
      <c r="C10" s="75">
        <f>'Operating Model'!BR25</f>
        <v>0.33736212937106758</v>
      </c>
      <c r="D10" s="75">
        <f>'Operating Model'!BS25</f>
        <v>0.31894585424152205</v>
      </c>
      <c r="E10" s="75">
        <f>'Operating Model'!BT25</f>
        <v>0.33171519794687809</v>
      </c>
      <c r="F10" s="75">
        <f>'Operating Model'!BU25</f>
        <v>0.3364425024107775</v>
      </c>
      <c r="G10" s="75">
        <f>'Operating Model'!BV25</f>
        <v>0.34169983262158149</v>
      </c>
      <c r="I10" s="44"/>
      <c r="J10" s="44"/>
      <c r="K10" s="44"/>
      <c r="L10" s="44"/>
    </row>
    <row r="11" spans="2:12" ht="5" customHeight="1" x14ac:dyDescent="0.2"/>
    <row r="12" spans="2:12" x14ac:dyDescent="0.2">
      <c r="B12" t="s">
        <v>41</v>
      </c>
      <c r="C12" s="39">
        <f>'Operating Model'!BR49</f>
        <v>3032032.8588921535</v>
      </c>
      <c r="D12" s="39">
        <f>'Operating Model'!BS49</f>
        <v>2201768.1609112015</v>
      </c>
      <c r="E12" s="39">
        <f ca="1">'Operating Model'!BT49</f>
        <v>2287684.2237239312</v>
      </c>
      <c r="F12" s="39">
        <f ca="1">'Operating Model'!BU49</f>
        <v>2162143.5926093953</v>
      </c>
      <c r="G12" s="39">
        <f ca="1">'Operating Model'!BV49</f>
        <v>2389545.6408647252</v>
      </c>
      <c r="I12" s="131">
        <f t="shared" ref="I12:I13" si="4">IFERROR(D12/C12-1,0)</f>
        <v>-0.27383103568485556</v>
      </c>
      <c r="J12" s="131">
        <f t="shared" ref="J12:J13" ca="1" si="5">IFERROR(E12/D12-1,0)</f>
        <v>3.9021393958741601E-2</v>
      </c>
      <c r="K12" s="131">
        <f t="shared" ref="K12:K13" ca="1" si="6">IFERROR(F12/E12-1,0)</f>
        <v>-5.4876730718621092E-2</v>
      </c>
      <c r="L12" s="131">
        <f t="shared" ref="L12:L13" ca="1" si="7">IFERROR(G12/F12-1,0)</f>
        <v>0.10517435059939229</v>
      </c>
    </row>
    <row r="13" spans="2:12" x14ac:dyDescent="0.2">
      <c r="B13" s="51" t="s">
        <v>242</v>
      </c>
      <c r="C13" s="128">
        <f>'Operating Model'!BR59</f>
        <v>5051190.2527030744</v>
      </c>
      <c r="D13" s="128">
        <f>'Operating Model'!BS59</f>
        <v>3786543.3270160016</v>
      </c>
      <c r="E13" s="128">
        <f ca="1">'Operating Model'!BT59</f>
        <v>4084959.6676978264</v>
      </c>
      <c r="F13" s="128">
        <f ca="1">'Operating Model'!BU59</f>
        <v>4076644.5644089915</v>
      </c>
      <c r="G13" s="128">
        <f ca="1">'Operating Model'!BV59</f>
        <v>4287958.2290839255</v>
      </c>
      <c r="I13" s="132">
        <f t="shared" si="4"/>
        <v>-0.25036612410516801</v>
      </c>
      <c r="J13" s="132">
        <f t="shared" ca="1" si="5"/>
        <v>7.8809699218995277E-2</v>
      </c>
      <c r="K13" s="132">
        <f t="shared" ca="1" si="6"/>
        <v>-2.035541098382776E-3</v>
      </c>
      <c r="L13" s="132">
        <f t="shared" ca="1" si="7"/>
        <v>5.183519468923059E-2</v>
      </c>
    </row>
    <row r="14" spans="2:12" x14ac:dyDescent="0.2">
      <c r="B14" s="11" t="s">
        <v>39</v>
      </c>
      <c r="C14" s="75">
        <f>'Operating Model'!BR60</f>
        <v>9.7823624465790807E-2</v>
      </c>
      <c r="D14" s="75">
        <f>'Operating Model'!BS60</f>
        <v>7.1835486830508943E-2</v>
      </c>
      <c r="E14" s="75">
        <f ca="1">'Operating Model'!BT60</f>
        <v>7.4484970417256421E-2</v>
      </c>
      <c r="F14" s="75">
        <f ca="1">'Operating Model'!BU60</f>
        <v>7.1177584105584044E-2</v>
      </c>
      <c r="G14" s="75">
        <f ca="1">'Operating Model'!BV60</f>
        <v>7.1389742594670791E-2</v>
      </c>
      <c r="I14" s="44"/>
      <c r="J14" s="44"/>
      <c r="K14" s="44"/>
      <c r="L14" s="44"/>
    </row>
    <row r="16" spans="2:12" x14ac:dyDescent="0.2">
      <c r="B16" s="5" t="s">
        <v>42</v>
      </c>
      <c r="C16" s="5"/>
      <c r="D16" s="5"/>
      <c r="E16" s="5"/>
      <c r="F16" s="5"/>
      <c r="G16" s="5"/>
      <c r="I16" s="5"/>
      <c r="J16" s="5"/>
      <c r="K16" s="5"/>
      <c r="L16" s="5"/>
    </row>
    <row r="17" spans="2:12" x14ac:dyDescent="0.2">
      <c r="B17" s="40" t="s">
        <v>44</v>
      </c>
      <c r="C17" s="39">
        <f>'Operating Model'!BR66</f>
        <v>2394398.1229865332</v>
      </c>
      <c r="D17" s="39">
        <f>'Operating Model'!BS66</f>
        <v>1541938.2525566122</v>
      </c>
      <c r="E17" s="39">
        <f ca="1">'Operating Model'!BT66</f>
        <v>1558758.2116126595</v>
      </c>
      <c r="F17" s="39">
        <f ca="1">'Operating Model'!BU66</f>
        <v>499999.9999999986</v>
      </c>
      <c r="G17" s="39">
        <f ca="1">'Operating Model'!BV66</f>
        <v>499999.99999999808</v>
      </c>
      <c r="I17" s="131">
        <f t="shared" ref="I17:I22" si="8">IFERROR(D17/C17-1,0)</f>
        <v>-0.35602261054508666</v>
      </c>
      <c r="J17" s="131">
        <f t="shared" ref="J17:J22" ca="1" si="9">IFERROR(E17/D17-1,0)</f>
        <v>1.0908322060341202E-2</v>
      </c>
      <c r="K17" s="131">
        <f t="shared" ref="K17:K22" ca="1" si="10">IFERROR(F17/E17-1,0)</f>
        <v>-0.67923184219654642</v>
      </c>
      <c r="L17" s="131">
        <f t="shared" ref="L17:L22" ca="1" si="11">IFERROR(G17/F17-1,0)</f>
        <v>-9.9920072216264089E-16</v>
      </c>
    </row>
    <row r="18" spans="2:12" x14ac:dyDescent="0.2">
      <c r="B18" s="40" t="s">
        <v>251</v>
      </c>
      <c r="C18" s="39">
        <f>'Operating Model'!BR67</f>
        <v>3968206.34</v>
      </c>
      <c r="D18" s="39">
        <f>'Operating Model'!BS67</f>
        <v>3784990.33</v>
      </c>
      <c r="E18" s="39">
        <f>'Operating Model'!BT67</f>
        <v>5765832.549598624</v>
      </c>
      <c r="F18" s="39">
        <f>'Operating Model'!BU67</f>
        <v>5852320.0378426025</v>
      </c>
      <c r="G18" s="39">
        <f>'Operating Model'!BV67</f>
        <v>5940104.8384102415</v>
      </c>
      <c r="I18" s="131">
        <f t="shared" si="8"/>
        <v>-4.617098867898084E-2</v>
      </c>
      <c r="J18" s="131">
        <f t="shared" si="9"/>
        <v>0.52334142148221119</v>
      </c>
      <c r="K18" s="131">
        <f t="shared" si="10"/>
        <v>1.4999999999999902E-2</v>
      </c>
      <c r="L18" s="131">
        <f t="shared" si="11"/>
        <v>1.4999999999999902E-2</v>
      </c>
    </row>
    <row r="19" spans="2:12" x14ac:dyDescent="0.2">
      <c r="B19" s="40" t="s">
        <v>46</v>
      </c>
      <c r="C19" s="39">
        <f>'Operating Model'!BR68</f>
        <v>8311741.7300000004</v>
      </c>
      <c r="D19" s="39">
        <f>'Operating Model'!BS68</f>
        <v>9324847.8800000008</v>
      </c>
      <c r="E19" s="39">
        <f>'Operating Model'!BT68</f>
        <v>9548136.0765648652</v>
      </c>
      <c r="F19" s="39">
        <f>'Operating Model'!BU68</f>
        <v>9904296.59505748</v>
      </c>
      <c r="G19" s="39">
        <f>'Operating Model'!BV68</f>
        <v>10308387.216796312</v>
      </c>
      <c r="I19" s="131">
        <f t="shared" si="8"/>
        <v>0.12188855030749379</v>
      </c>
      <c r="J19" s="131">
        <f t="shared" si="9"/>
        <v>2.3945505539428202E-2</v>
      </c>
      <c r="K19" s="131">
        <f t="shared" si="10"/>
        <v>3.7301575473644766E-2</v>
      </c>
      <c r="L19" s="131">
        <f t="shared" si="11"/>
        <v>4.0799527544488567E-2</v>
      </c>
    </row>
    <row r="20" spans="2:12" x14ac:dyDescent="0.2">
      <c r="B20" s="40" t="s">
        <v>243</v>
      </c>
      <c r="C20" s="39">
        <f>'Operating Model'!BR70</f>
        <v>5858487.25</v>
      </c>
      <c r="D20" s="39">
        <f>'Operating Model'!BS70</f>
        <v>6186880.6699999999</v>
      </c>
      <c r="E20" s="39">
        <f>'Operating Model'!BT70</f>
        <v>10523965.109999999</v>
      </c>
      <c r="F20" s="39">
        <f>'Operating Model'!BU70</f>
        <v>10747249.550000004</v>
      </c>
      <c r="G20" s="39">
        <f>'Operating Model'!BV70</f>
        <v>10941733.99000001</v>
      </c>
      <c r="I20" s="131">
        <f t="shared" si="8"/>
        <v>5.6054303096759295E-2</v>
      </c>
      <c r="J20" s="131">
        <f t="shared" si="9"/>
        <v>0.70101310681978934</v>
      </c>
      <c r="K20" s="131">
        <f t="shared" si="10"/>
        <v>2.1216759811170105E-2</v>
      </c>
      <c r="L20" s="131">
        <f t="shared" si="11"/>
        <v>1.8096205833426859E-2</v>
      </c>
    </row>
    <row r="21" spans="2:12" x14ac:dyDescent="0.2">
      <c r="B21" s="40" t="s">
        <v>244</v>
      </c>
      <c r="C21" s="39">
        <f>C22-SUM(C17:C20)</f>
        <v>557121.16000000015</v>
      </c>
      <c r="D21" s="39">
        <f t="shared" ref="D21:G21" si="12">D22-SUM(D17:D20)</f>
        <v>590548.4299999997</v>
      </c>
      <c r="E21" s="39">
        <f t="shared" ca="1" si="12"/>
        <v>614972.05260727555</v>
      </c>
      <c r="F21" s="39">
        <f t="shared" ca="1" si="12"/>
        <v>642875.10878511146</v>
      </c>
      <c r="G21" s="39">
        <f t="shared" ca="1" si="12"/>
        <v>674932.40588336438</v>
      </c>
      <c r="I21" s="131">
        <f t="shared" si="8"/>
        <v>6.0000000717975954E-2</v>
      </c>
      <c r="J21" s="131">
        <f t="shared" ca="1" si="9"/>
        <v>4.1357526947071621E-2</v>
      </c>
      <c r="K21" s="131">
        <f t="shared" ca="1" si="10"/>
        <v>4.5372884929544943E-2</v>
      </c>
      <c r="L21" s="131">
        <f t="shared" ca="1" si="11"/>
        <v>4.9865513005837192E-2</v>
      </c>
    </row>
    <row r="22" spans="2:12" x14ac:dyDescent="0.2">
      <c r="B22" s="32" t="s">
        <v>49</v>
      </c>
      <c r="C22" s="41">
        <f>'Operating Model'!BR72</f>
        <v>21089954.602986533</v>
      </c>
      <c r="D22" s="41">
        <f>'Operating Model'!BS72</f>
        <v>21429205.562556613</v>
      </c>
      <c r="E22" s="41">
        <f ca="1">'Operating Model'!BT72</f>
        <v>28011664.000383422</v>
      </c>
      <c r="F22" s="41">
        <f ca="1">'Operating Model'!BU72</f>
        <v>27646741.291685198</v>
      </c>
      <c r="G22" s="41">
        <f ca="1">'Operating Model'!BV72</f>
        <v>28365158.451089926</v>
      </c>
      <c r="I22" s="133">
        <f t="shared" si="8"/>
        <v>1.6085902789095607E-2</v>
      </c>
      <c r="J22" s="133">
        <f t="shared" ca="1" si="9"/>
        <v>0.30717230364005554</v>
      </c>
      <c r="K22" s="133">
        <f t="shared" ca="1" si="10"/>
        <v>-1.302752698637355E-2</v>
      </c>
      <c r="L22" s="133">
        <f t="shared" ca="1" si="11"/>
        <v>2.598559996005001E-2</v>
      </c>
    </row>
    <row r="23" spans="2:12" ht="5" customHeight="1" x14ac:dyDescent="0.2">
      <c r="I23" s="131"/>
      <c r="J23" s="131"/>
      <c r="K23" s="131"/>
      <c r="L23" s="131"/>
    </row>
    <row r="24" spans="2:12" x14ac:dyDescent="0.2">
      <c r="B24" s="40" t="s">
        <v>51</v>
      </c>
      <c r="C24" s="39">
        <f>'Operating Model'!BR75</f>
        <v>5902158.6200000001</v>
      </c>
      <c r="D24" s="39">
        <f>'Operating Model'!BS75</f>
        <v>6023998.8700000001</v>
      </c>
      <c r="E24" s="39">
        <f>'Operating Model'!BT75</f>
        <v>6236039.0992298992</v>
      </c>
      <c r="F24" s="39">
        <f>'Operating Model'!BU75</f>
        <v>6468653.1823464232</v>
      </c>
      <c r="G24" s="39">
        <f>'Operating Model'!BV75</f>
        <v>6732571.1760353101</v>
      </c>
      <c r="I24" s="131">
        <f t="shared" ref="I24:I30" si="13">IFERROR(D24/C24-1,0)</f>
        <v>2.0643337098249726E-2</v>
      </c>
      <c r="J24" s="131">
        <f t="shared" ref="J24:J30" si="14">IFERROR(E24/D24-1,0)</f>
        <v>3.5199247842803594E-2</v>
      </c>
      <c r="K24" s="131">
        <f t="shared" ref="K24:K30" si="15">IFERROR(F24/E24-1,0)</f>
        <v>3.7301575473644766E-2</v>
      </c>
      <c r="L24" s="131">
        <f t="shared" ref="L24:L30" si="16">IFERROR(G24/F24-1,0)</f>
        <v>4.0799527544488567E-2</v>
      </c>
    </row>
    <row r="25" spans="2:12" x14ac:dyDescent="0.2">
      <c r="B25" s="40" t="s">
        <v>54</v>
      </c>
      <c r="C25" s="39">
        <f>'Operating Model'!BR79</f>
        <v>2000000</v>
      </c>
      <c r="D25" s="39">
        <f>'Operating Model'!BS79</f>
        <v>1000000</v>
      </c>
      <c r="E25" s="39">
        <f ca="1">'Operating Model'!BT79</f>
        <v>1114489.1835869648</v>
      </c>
      <c r="F25" s="39">
        <f ca="1">'Operating Model'!BU79</f>
        <v>424102.6315677464</v>
      </c>
      <c r="G25" s="39">
        <f ca="1">'Operating Model'!BV79</f>
        <v>410930.67271703877</v>
      </c>
      <c r="I25" s="131">
        <f t="shared" si="13"/>
        <v>-0.5</v>
      </c>
      <c r="J25" s="131">
        <f t="shared" ca="1" si="14"/>
        <v>0.1144891835869648</v>
      </c>
      <c r="K25" s="131">
        <f t="shared" ca="1" si="15"/>
        <v>-0.61946456025460994</v>
      </c>
      <c r="L25" s="131">
        <f t="shared" ca="1" si="16"/>
        <v>-3.1058422820947618E-2</v>
      </c>
    </row>
    <row r="26" spans="2:12" x14ac:dyDescent="0.2">
      <c r="B26" s="40" t="s">
        <v>55</v>
      </c>
      <c r="C26" s="39">
        <f>'Operating Model'!BR80</f>
        <v>4300000</v>
      </c>
      <c r="D26" s="39">
        <f>'Operating Model'!BS80</f>
        <v>3600000</v>
      </c>
      <c r="E26" s="39">
        <f ca="1">'Operating Model'!BT80</f>
        <v>7600000</v>
      </c>
      <c r="F26" s="39">
        <f ca="1">'Operating Model'!BU80</f>
        <v>5478270.4647700209</v>
      </c>
      <c r="G26" s="39">
        <f ca="1">'Operating Model'!BV80</f>
        <v>3491784.4096194953</v>
      </c>
      <c r="I26" s="131">
        <f t="shared" si="13"/>
        <v>-0.16279069767441856</v>
      </c>
      <c r="J26" s="131">
        <f t="shared" ca="1" si="14"/>
        <v>1.1111111111111112</v>
      </c>
      <c r="K26" s="131">
        <f t="shared" ca="1" si="15"/>
        <v>-0.27917493884604982</v>
      </c>
      <c r="L26" s="131">
        <f t="shared" ca="1" si="16"/>
        <v>-0.36261189875989785</v>
      </c>
    </row>
    <row r="27" spans="2:12" x14ac:dyDescent="0.2">
      <c r="B27" s="40" t="s">
        <v>245</v>
      </c>
      <c r="C27" s="39">
        <f>C28-SUM(C24:C26)</f>
        <v>963352.9178461805</v>
      </c>
      <c r="D27" s="39">
        <f t="shared" ref="D27:G27" si="17">D28-SUM(D24:D26)</f>
        <v>928995.46650506184</v>
      </c>
      <c r="E27" s="39">
        <f t="shared" ca="1" si="17"/>
        <v>897240.26779107377</v>
      </c>
      <c r="F27" s="39">
        <f t="shared" ca="1" si="17"/>
        <v>949675.9706161283</v>
      </c>
      <c r="G27" s="39">
        <f t="shared" ca="1" si="17"/>
        <v>1014287.5094684754</v>
      </c>
      <c r="I27" s="131">
        <f t="shared" si="13"/>
        <v>-3.5664449346282656E-2</v>
      </c>
      <c r="J27" s="131">
        <f t="shared" ca="1" si="14"/>
        <v>-3.4182296748393237E-2</v>
      </c>
      <c r="K27" s="131">
        <f t="shared" ca="1" si="15"/>
        <v>5.8441093993860216E-2</v>
      </c>
      <c r="L27" s="131">
        <f t="shared" ca="1" si="16"/>
        <v>6.8035351900531449E-2</v>
      </c>
    </row>
    <row r="28" spans="2:12" x14ac:dyDescent="0.2">
      <c r="B28" s="32" t="s">
        <v>56</v>
      </c>
      <c r="C28" s="41">
        <f>'Operating Model'!BR82</f>
        <v>13165511.537846182</v>
      </c>
      <c r="D28" s="41">
        <f>'Operating Model'!BS82</f>
        <v>11552994.336505063</v>
      </c>
      <c r="E28" s="41">
        <f ca="1">'Operating Model'!BT82</f>
        <v>15847768.550607938</v>
      </c>
      <c r="F28" s="41">
        <f ca="1">'Operating Model'!BU82</f>
        <v>13320702.24930032</v>
      </c>
      <c r="G28" s="41">
        <f ca="1">'Operating Model'!BV82</f>
        <v>11649573.76784032</v>
      </c>
      <c r="I28" s="133">
        <f t="shared" si="13"/>
        <v>-0.12248040622695922</v>
      </c>
      <c r="J28" s="133">
        <f t="shared" ca="1" si="14"/>
        <v>0.37174554829757689</v>
      </c>
      <c r="K28" s="133">
        <f t="shared" ca="1" si="15"/>
        <v>-0.15945880918425437</v>
      </c>
      <c r="L28" s="133">
        <f t="shared" ca="1" si="16"/>
        <v>-0.12545348212011698</v>
      </c>
    </row>
    <row r="29" spans="2:12" x14ac:dyDescent="0.2">
      <c r="B29" s="40" t="s">
        <v>57</v>
      </c>
      <c r="C29" s="39">
        <f>'Operating Model'!BR89</f>
        <v>7924443.3333681999</v>
      </c>
      <c r="D29" s="39">
        <f>'Operating Model'!BS89</f>
        <v>9876211.4942794014</v>
      </c>
      <c r="E29" s="39">
        <f ca="1">'Operating Model'!BT89</f>
        <v>12163895.718003334</v>
      </c>
      <c r="F29" s="39">
        <f ca="1">'Operating Model'!BU89</f>
        <v>14326039.310612731</v>
      </c>
      <c r="G29" s="39">
        <f ca="1">'Operating Model'!BV89</f>
        <v>16715584.951477457</v>
      </c>
      <c r="I29" s="131">
        <f t="shared" si="13"/>
        <v>0.24629719449096288</v>
      </c>
      <c r="J29" s="131">
        <f t="shared" ca="1" si="14"/>
        <v>0.23163580741957879</v>
      </c>
      <c r="K29" s="131">
        <f t="shared" ca="1" si="15"/>
        <v>0.17775091489885808</v>
      </c>
      <c r="L29" s="131">
        <f t="shared" ca="1" si="16"/>
        <v>0.16679736730127148</v>
      </c>
    </row>
    <row r="30" spans="2:12" x14ac:dyDescent="0.2">
      <c r="B30" s="32" t="s">
        <v>246</v>
      </c>
      <c r="C30" s="41">
        <f>SUM(C28:C29)</f>
        <v>21089954.871214382</v>
      </c>
      <c r="D30" s="41">
        <f t="shared" ref="D30:G30" si="18">SUM(D28:D29)</f>
        <v>21429205.830784462</v>
      </c>
      <c r="E30" s="41">
        <f t="shared" ca="1" si="18"/>
        <v>28011664.268611275</v>
      </c>
      <c r="F30" s="41">
        <f t="shared" ca="1" si="18"/>
        <v>27646741.55991305</v>
      </c>
      <c r="G30" s="41">
        <f t="shared" ca="1" si="18"/>
        <v>28365158.719317779</v>
      </c>
      <c r="I30" s="133">
        <f t="shared" si="13"/>
        <v>1.6085902584510592E-2</v>
      </c>
      <c r="J30" s="133">
        <f t="shared" ca="1" si="14"/>
        <v>0.30717229979520178</v>
      </c>
      <c r="K30" s="133">
        <f t="shared" ca="1" si="15"/>
        <v>-1.3027526861627448E-2</v>
      </c>
      <c r="L30" s="133">
        <f t="shared" ca="1" si="16"/>
        <v>2.5985599707938567E-2</v>
      </c>
    </row>
    <row r="31" spans="2:12" x14ac:dyDescent="0.2">
      <c r="B31" s="137" t="s">
        <v>82</v>
      </c>
      <c r="C31" s="129">
        <f>ROUND(C30-C22,0)</f>
        <v>0</v>
      </c>
      <c r="D31" s="129">
        <f t="shared" ref="D31:G31" si="19">ROUND(D30-D22,0)</f>
        <v>0</v>
      </c>
      <c r="E31" s="129">
        <f t="shared" ca="1" si="19"/>
        <v>0</v>
      </c>
      <c r="F31" s="129">
        <f t="shared" ca="1" si="19"/>
        <v>0</v>
      </c>
      <c r="G31" s="129">
        <f t="shared" ca="1" si="19"/>
        <v>0</v>
      </c>
    </row>
    <row r="32" spans="2:12" x14ac:dyDescent="0.2">
      <c r="B32" s="5" t="s">
        <v>94</v>
      </c>
      <c r="C32" s="5"/>
      <c r="D32" s="5"/>
      <c r="E32" s="5"/>
      <c r="F32" s="5"/>
      <c r="G32" s="5"/>
      <c r="I32" s="5"/>
      <c r="J32" s="5"/>
      <c r="K32" s="5"/>
      <c r="L32" s="5"/>
    </row>
    <row r="33" spans="2:12" x14ac:dyDescent="0.2">
      <c r="B33" t="s">
        <v>109</v>
      </c>
      <c r="C33" s="72"/>
      <c r="D33" s="39">
        <f>'Operating Model'!BS127</f>
        <v>2394398.1229865332</v>
      </c>
      <c r="E33" s="39">
        <f>'Operating Model'!BT127</f>
        <v>1541938.2525566127</v>
      </c>
      <c r="F33" s="39">
        <f ca="1">'Operating Model'!BU127</f>
        <v>1558758.2116126604</v>
      </c>
      <c r="G33" s="39">
        <f ca="1">'Operating Model'!BV127</f>
        <v>499999.99999999977</v>
      </c>
      <c r="I33" s="131">
        <f t="shared" ref="I33:I37" si="20">IFERROR(D33/C33-1,0)</f>
        <v>0</v>
      </c>
      <c r="J33" s="131">
        <f t="shared" ref="J33:J37" si="21">IFERROR(E33/D33-1,0)</f>
        <v>-0.35602261054508644</v>
      </c>
      <c r="K33" s="131">
        <f t="shared" ref="K33:K37" ca="1" si="22">IFERROR(F33/E33-1,0)</f>
        <v>1.0908322060341424E-2</v>
      </c>
      <c r="L33" s="131">
        <f t="shared" ref="L33:L37" ca="1" si="23">IFERROR(G33/F33-1,0)</f>
        <v>-0.67923184219654598</v>
      </c>
    </row>
    <row r="34" spans="2:12" x14ac:dyDescent="0.2">
      <c r="B34" s="40" t="s">
        <v>95</v>
      </c>
      <c r="C34" s="72"/>
      <c r="D34" s="39">
        <f>'Operating Model'!BS106</f>
        <v>1697552.1195700795</v>
      </c>
      <c r="E34" s="39">
        <f ca="1">'Operating Model'!BT106</f>
        <v>622330.77546908183</v>
      </c>
      <c r="F34" s="39">
        <f ca="1">'Operating Model'!BU106</f>
        <v>2473357.8756365418</v>
      </c>
      <c r="G34" s="39">
        <f ca="1">'Operating Model'!BV106</f>
        <v>2719658.0140012372</v>
      </c>
      <c r="I34" s="131">
        <f t="shared" si="20"/>
        <v>0</v>
      </c>
      <c r="J34" s="131">
        <f t="shared" ca="1" si="21"/>
        <v>-0.63339518810963358</v>
      </c>
      <c r="K34" s="131">
        <f t="shared" ca="1" si="22"/>
        <v>2.9743460762843492</v>
      </c>
      <c r="L34" s="131">
        <f t="shared" ca="1" si="23"/>
        <v>9.9581278063655798E-2</v>
      </c>
    </row>
    <row r="35" spans="2:12" x14ac:dyDescent="0.2">
      <c r="B35" s="40" t="s">
        <v>100</v>
      </c>
      <c r="C35" s="72"/>
      <c r="D35" s="39">
        <f>'Operating Model'!BS111</f>
        <v>-600011.99</v>
      </c>
      <c r="E35" s="39">
        <f>'Operating Model'!BT111</f>
        <v>-4719999.9999999991</v>
      </c>
      <c r="F35" s="39">
        <f>'Operating Model'!BU111</f>
        <v>-720000.00000000489</v>
      </c>
      <c r="G35" s="39">
        <f>'Operating Model'!BV111</f>
        <v>-720000.00000000501</v>
      </c>
      <c r="I35" s="131">
        <f t="shared" si="20"/>
        <v>0</v>
      </c>
      <c r="J35" s="131">
        <f t="shared" si="21"/>
        <v>6.8665094675858045</v>
      </c>
      <c r="K35" s="131">
        <f t="shared" si="22"/>
        <v>-0.84745762711864303</v>
      </c>
      <c r="L35" s="131">
        <f t="shared" si="23"/>
        <v>2.2204460492503131E-16</v>
      </c>
    </row>
    <row r="36" spans="2:12" x14ac:dyDescent="0.2">
      <c r="B36" s="40" t="s">
        <v>103</v>
      </c>
      <c r="C36" s="72"/>
      <c r="D36" s="39">
        <f>'Operating Model'!BS125</f>
        <v>-1950000</v>
      </c>
      <c r="E36" s="39">
        <f ca="1">'Operating Model'!BT125</f>
        <v>4114489.1835869648</v>
      </c>
      <c r="F36" s="39">
        <f ca="1">'Operating Model'!BU125</f>
        <v>-2812116.0872491975</v>
      </c>
      <c r="G36" s="39">
        <f ca="1">'Operating Model'!BV125</f>
        <v>-1999658.0140012333</v>
      </c>
      <c r="I36" s="131">
        <f t="shared" si="20"/>
        <v>0</v>
      </c>
      <c r="J36" s="131">
        <f t="shared" ca="1" si="21"/>
        <v>-3.1099944531215202</v>
      </c>
      <c r="K36" s="131">
        <f t="shared" ca="1" si="22"/>
        <v>-1.6834666374788294</v>
      </c>
      <c r="L36" s="131">
        <f t="shared" ca="1" si="23"/>
        <v>-0.28891341894875611</v>
      </c>
    </row>
    <row r="37" spans="2:12" x14ac:dyDescent="0.2">
      <c r="B37" s="32" t="s">
        <v>111</v>
      </c>
      <c r="C37" s="45"/>
      <c r="D37" s="41">
        <f>SUM(D33:D36)</f>
        <v>1541938.2525566127</v>
      </c>
      <c r="E37" s="41">
        <f t="shared" ref="E37:G37" ca="1" si="24">SUM(E33:E36)</f>
        <v>1558758.2116126604</v>
      </c>
      <c r="F37" s="41">
        <f t="shared" ca="1" si="24"/>
        <v>499999.99999999953</v>
      </c>
      <c r="G37" s="41">
        <f t="shared" ca="1" si="24"/>
        <v>499999.99999999884</v>
      </c>
      <c r="I37" s="133">
        <f t="shared" si="20"/>
        <v>0</v>
      </c>
      <c r="J37" s="133">
        <f t="shared" ca="1" si="21"/>
        <v>1.0908322060341424E-2</v>
      </c>
      <c r="K37" s="133">
        <f t="shared" ca="1" si="22"/>
        <v>-0.67923184219654598</v>
      </c>
      <c r="L37" s="133">
        <f t="shared" ca="1" si="23"/>
        <v>-1.4432899320127035E-15</v>
      </c>
    </row>
    <row r="38" spans="2:12" x14ac:dyDescent="0.2">
      <c r="B38" s="137" t="s">
        <v>82</v>
      </c>
      <c r="C38" s="129"/>
      <c r="D38" s="129">
        <f>ROUND(D37-D17,0)</f>
        <v>0</v>
      </c>
      <c r="E38" s="129">
        <f t="shared" ref="E38:G38" ca="1" si="25">ROUND(E37-E17,0)</f>
        <v>0</v>
      </c>
      <c r="F38" s="129">
        <f t="shared" ca="1" si="25"/>
        <v>0</v>
      </c>
      <c r="G38" s="129">
        <f t="shared" ca="1" si="25"/>
        <v>0</v>
      </c>
    </row>
    <row r="39" spans="2:12" x14ac:dyDescent="0.2">
      <c r="B39" s="5" t="s">
        <v>220</v>
      </c>
      <c r="C39" s="5"/>
      <c r="D39" s="5"/>
      <c r="E39" s="5"/>
      <c r="F39" s="5"/>
      <c r="G39" s="5"/>
      <c r="I39" s="5"/>
      <c r="J39" s="5"/>
      <c r="K39" s="5"/>
      <c r="L39" s="5"/>
    </row>
    <row r="40" spans="2:12" x14ac:dyDescent="0.2">
      <c r="B40" t="s">
        <v>221</v>
      </c>
      <c r="C40" s="39">
        <f>'Operating Model'!BR257</f>
        <v>6300000</v>
      </c>
      <c r="D40" s="39">
        <f>'Operating Model'!BS257</f>
        <v>4600000</v>
      </c>
      <c r="E40" s="39">
        <f ca="1">'Operating Model'!BT257</f>
        <v>8714489.1835869644</v>
      </c>
      <c r="F40" s="39">
        <f ca="1">'Operating Model'!BU257</f>
        <v>5902373.0963377673</v>
      </c>
      <c r="G40" s="39">
        <f ca="1">'Operating Model'!BV257</f>
        <v>3902715.0823365338</v>
      </c>
      <c r="I40" s="131">
        <f t="shared" ref="I40:I41" si="26">IFERROR(D40/C40-1,0)</f>
        <v>-0.26984126984126988</v>
      </c>
      <c r="J40" s="131">
        <f t="shared" ref="J40:J41" ca="1" si="27">IFERROR(E40/D40-1,0)</f>
        <v>0.89445417034499219</v>
      </c>
      <c r="K40" s="131">
        <f t="shared" ref="K40:K41" ca="1" si="28">IFERROR(F40/E40-1,0)</f>
        <v>-0.32269431150888228</v>
      </c>
      <c r="L40" s="131">
        <f t="shared" ref="L40:L41" ca="1" si="29">IFERROR(G40/F40-1,0)</f>
        <v>-0.33878881957529206</v>
      </c>
    </row>
    <row r="41" spans="2:12" x14ac:dyDescent="0.2">
      <c r="B41" t="s">
        <v>242</v>
      </c>
      <c r="C41" s="39">
        <f>'Operating Model'!BR258</f>
        <v>5051190.2527030744</v>
      </c>
      <c r="D41" s="39">
        <f>'Operating Model'!BS258</f>
        <v>3786543.3270160016</v>
      </c>
      <c r="E41" s="39">
        <f ca="1">'Operating Model'!BT258</f>
        <v>4084959.6676978264</v>
      </c>
      <c r="F41" s="39">
        <f ca="1">'Operating Model'!BU258</f>
        <v>4076644.5644089915</v>
      </c>
      <c r="G41" s="39">
        <f ca="1">'Operating Model'!BV258</f>
        <v>4287958.2290839255</v>
      </c>
      <c r="I41" s="131">
        <f t="shared" si="26"/>
        <v>-0.25036612410516801</v>
      </c>
      <c r="J41" s="131">
        <f t="shared" ca="1" si="27"/>
        <v>7.8809699218995277E-2</v>
      </c>
      <c r="K41" s="131">
        <f t="shared" ca="1" si="28"/>
        <v>-2.035541098382776E-3</v>
      </c>
      <c r="L41" s="131">
        <f t="shared" ca="1" si="29"/>
        <v>5.183519468923059E-2</v>
      </c>
    </row>
    <row r="42" spans="2:12" x14ac:dyDescent="0.2">
      <c r="B42" t="s">
        <v>247</v>
      </c>
      <c r="C42" s="121">
        <f>'Operating Model'!BR259</f>
        <v>1.2472307881550575</v>
      </c>
      <c r="D42" s="121">
        <f>'Operating Model'!BS259</f>
        <v>1.2148283018921762</v>
      </c>
      <c r="E42" s="121">
        <f ca="1">'Operating Model'!BT259</f>
        <v>2.1333109485749748</v>
      </c>
      <c r="F42" s="121">
        <f ca="1">'Operating Model'!BU259</f>
        <v>1.4478508005991588</v>
      </c>
      <c r="G42" s="121">
        <f ca="1">'Operating Model'!BV259</f>
        <v>0.91015697304735765</v>
      </c>
      <c r="I42" s="44"/>
      <c r="J42" s="44"/>
      <c r="K42" s="44"/>
      <c r="L42" s="44"/>
    </row>
    <row r="43" spans="2:12" x14ac:dyDescent="0.2">
      <c r="B43" t="s">
        <v>248</v>
      </c>
      <c r="C43" s="121">
        <f>'Operating Model'!BR260</f>
        <v>2.5</v>
      </c>
      <c r="D43" s="121">
        <f>'Operating Model'!BS260</f>
        <v>2.5</v>
      </c>
      <c r="E43" s="121">
        <f>'Operating Model'!BT260</f>
        <v>2.5</v>
      </c>
      <c r="F43" s="121">
        <f>'Operating Model'!BU260</f>
        <v>2</v>
      </c>
      <c r="G43" s="121">
        <f>'Operating Model'!BV260</f>
        <v>2</v>
      </c>
      <c r="I43" s="44"/>
      <c r="J43" s="44"/>
      <c r="K43" s="44"/>
      <c r="L43" s="44"/>
    </row>
    <row r="44" spans="2:12" x14ac:dyDescent="0.2">
      <c r="B44" t="s">
        <v>249</v>
      </c>
      <c r="C44" s="134" t="str">
        <f>'Operating Model'!BR261</f>
        <v>PASS</v>
      </c>
      <c r="D44" s="134" t="str">
        <f>'Operating Model'!BS261</f>
        <v>PASS</v>
      </c>
      <c r="E44" s="134" t="str">
        <f ca="1">'Operating Model'!BT261</f>
        <v>PASS</v>
      </c>
      <c r="F44" s="134" t="str">
        <f ca="1">'Operating Model'!BU261</f>
        <v>PASS</v>
      </c>
      <c r="G44" s="134" t="str">
        <f ca="1">'Operating Model'!BV261</f>
        <v>PASS</v>
      </c>
      <c r="I44" s="44"/>
      <c r="J44" s="44"/>
      <c r="K44" s="44"/>
      <c r="L44" s="44"/>
    </row>
    <row r="46" spans="2:12" x14ac:dyDescent="0.2">
      <c r="B46" s="5" t="s">
        <v>228</v>
      </c>
      <c r="C46" s="5"/>
      <c r="D46" s="5"/>
      <c r="E46" s="5"/>
      <c r="F46" s="5"/>
      <c r="G46" s="5"/>
      <c r="I46" s="5"/>
      <c r="J46" s="5"/>
      <c r="K46" s="5"/>
      <c r="L46" s="5"/>
    </row>
    <row r="47" spans="2:12" x14ac:dyDescent="0.2">
      <c r="B47" t="s">
        <v>229</v>
      </c>
      <c r="C47" s="72"/>
      <c r="D47" s="72"/>
      <c r="E47" s="39">
        <f ca="1">'Operating Model'!BT268</f>
        <v>2328486.8959014229</v>
      </c>
      <c r="F47" s="39">
        <f ca="1">'Operating Model'!BU268</f>
        <v>2454706.6384939863</v>
      </c>
      <c r="G47" s="39">
        <f ca="1">'Operating Model'!BV268</f>
        <v>2576608.0552639994</v>
      </c>
      <c r="I47" s="131">
        <f t="shared" ref="I47:I48" si="30">IFERROR(D47/C47-1,0)</f>
        <v>0</v>
      </c>
      <c r="J47" s="131">
        <f t="shared" ref="J47:J48" ca="1" si="31">IFERROR(E47/D47-1,0)</f>
        <v>0</v>
      </c>
      <c r="K47" s="131">
        <f t="shared" ref="K47:K48" ca="1" si="32">IFERROR(F47/E47-1,0)</f>
        <v>5.4206765266634704E-2</v>
      </c>
      <c r="L47" s="131">
        <f t="shared" ref="L47:L48" ca="1" si="33">IFERROR(G47/F47-1,0)</f>
        <v>4.9660279097465621E-2</v>
      </c>
    </row>
    <row r="48" spans="2:12" x14ac:dyDescent="0.2">
      <c r="B48" t="s">
        <v>233</v>
      </c>
      <c r="C48" s="72"/>
      <c r="D48" s="72"/>
      <c r="E48" s="39">
        <f ca="1">'Operating Model'!BT272</f>
        <v>1519638.0738064961</v>
      </c>
      <c r="F48" s="39">
        <f ca="1">'Operating Model'!BU272</f>
        <v>1576866.729252713</v>
      </c>
      <c r="G48" s="39">
        <f ca="1">'Operating Model'!BV272</f>
        <v>1434520.3249914607</v>
      </c>
      <c r="I48" s="131">
        <f t="shared" si="30"/>
        <v>0</v>
      </c>
      <c r="J48" s="131">
        <f t="shared" ca="1" si="31"/>
        <v>0</v>
      </c>
      <c r="K48" s="131">
        <f t="shared" ca="1" si="32"/>
        <v>3.7659398269001443E-2</v>
      </c>
      <c r="L48" s="131">
        <f t="shared" ca="1" si="33"/>
        <v>-9.0271677130705386E-2</v>
      </c>
    </row>
    <row r="49" spans="2:12" x14ac:dyDescent="0.2">
      <c r="B49" t="s">
        <v>247</v>
      </c>
      <c r="C49" s="72"/>
      <c r="D49" s="72"/>
      <c r="E49" s="136">
        <f ca="1">'Operating Model'!BT274</f>
        <v>1.5322641200143567</v>
      </c>
      <c r="F49" s="136">
        <f ca="1">'Operating Model'!BU274</f>
        <v>1.5566988591720032</v>
      </c>
      <c r="G49" s="136">
        <f ca="1">'Operating Model'!BV274</f>
        <v>1.7961460778043261</v>
      </c>
      <c r="I49" s="44"/>
      <c r="J49" s="44"/>
      <c r="K49" s="44"/>
      <c r="L49" s="44"/>
    </row>
    <row r="50" spans="2:12" x14ac:dyDescent="0.2">
      <c r="B50" t="s">
        <v>248</v>
      </c>
      <c r="C50" s="72"/>
      <c r="D50" s="72"/>
      <c r="E50" s="136">
        <f>'Operating Model'!BT275</f>
        <v>1.25</v>
      </c>
      <c r="F50" s="136">
        <f>'Operating Model'!BU275</f>
        <v>1.25</v>
      </c>
      <c r="G50" s="136">
        <f>'Operating Model'!BV275</f>
        <v>1.25</v>
      </c>
      <c r="I50" s="44"/>
      <c r="J50" s="44"/>
      <c r="K50" s="44"/>
      <c r="L50" s="44"/>
    </row>
    <row r="51" spans="2:12" x14ac:dyDescent="0.2">
      <c r="B51" t="s">
        <v>249</v>
      </c>
      <c r="C51" s="72"/>
      <c r="D51" s="72"/>
      <c r="E51" s="134" t="str">
        <f ca="1">'Operating Model'!BT276</f>
        <v>PASS</v>
      </c>
      <c r="F51" s="134" t="str">
        <f ca="1">'Operating Model'!BU276</f>
        <v>PASS</v>
      </c>
      <c r="G51" s="134" t="str">
        <f ca="1">'Operating Model'!BV276</f>
        <v>PASS</v>
      </c>
      <c r="I51" s="44"/>
      <c r="J51" s="44"/>
      <c r="K51" s="44"/>
      <c r="L51" s="44"/>
    </row>
    <row r="53" spans="2:12" x14ac:dyDescent="0.2">
      <c r="B53" s="5" t="s">
        <v>252</v>
      </c>
      <c r="C53" s="5"/>
      <c r="D53" s="5"/>
      <c r="E53" s="5"/>
      <c r="F53" s="5"/>
      <c r="G53" s="5"/>
      <c r="I53" s="5"/>
      <c r="J53" s="5"/>
      <c r="K53" s="5"/>
      <c r="L53" s="5"/>
    </row>
  </sheetData>
  <conditionalFormatting sqref="C3:G3">
    <cfRule type="cellIs" dxfId="17" priority="7" operator="equal">
      <formula>"Forecast"</formula>
    </cfRule>
    <cfRule type="cellIs" dxfId="16" priority="8" operator="equal">
      <formula>"Actual"</formula>
    </cfRule>
  </conditionalFormatting>
  <conditionalFormatting sqref="C44:G44">
    <cfRule type="cellIs" dxfId="15" priority="3" operator="equal">
      <formula>"FAIL"</formula>
    </cfRule>
    <cfRule type="cellIs" dxfId="14" priority="4" operator="equal">
      <formula>"PASS"</formula>
    </cfRule>
  </conditionalFormatting>
  <conditionalFormatting sqref="E51:G51">
    <cfRule type="cellIs" dxfId="13" priority="1" operator="equal">
      <formula>"FAIL"</formula>
    </cfRule>
    <cfRule type="cellIs" dxfId="12" priority="2" operator="equal">
      <formula>"PASS"</formula>
    </cfRule>
  </conditionalFormatting>
  <conditionalFormatting sqref="I3:L3">
    <cfRule type="cellIs" dxfId="11" priority="5" operator="equal">
      <formula>"Forecast"</formula>
    </cfRule>
    <cfRule type="cellIs" dxfId="10" priority="6" operator="equal">
      <formula>"Actual"</formula>
    </cfRule>
  </conditionalFormatting>
  <pageMargins left="0" right="0" top="0" bottom="0" header="0" footer="0"/>
  <pageSetup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tabSelected="1" zoomScaleNormal="100" workbookViewId="0">
      <pane xSplit="7" ySplit="5" topLeftCell="BP6" activePane="bottomRight" state="frozen"/>
      <selection pane="topRight" activeCell="H1" sqref="H1"/>
      <selection pane="bottomLeft" activeCell="A5" sqref="A5"/>
      <selection pane="bottomRight" activeCell="H6" sqref="H6"/>
    </sheetView>
  </sheetViews>
  <sheetFormatPr baseColWidth="10" defaultColWidth="9" defaultRowHeight="14" x14ac:dyDescent="0.2"/>
  <cols>
    <col min="1" max="1" width="34.796875" bestFit="1" customWidth="1"/>
    <col min="2" max="5" width="11.3984375" customWidth="1"/>
    <col min="6" max="6" width="41.19921875" customWidth="1"/>
    <col min="7" max="7" width="11.3984375" customWidth="1"/>
    <col min="8" max="67" width="12.3984375" customWidth="1"/>
    <col min="68" max="68" width="12.3984375" style="44" customWidth="1"/>
    <col min="70" max="74" width="12.3984375" customWidth="1"/>
    <col min="76" max="79" width="12.3984375" customWidth="1"/>
  </cols>
  <sheetData>
    <row r="1" spans="1:79" ht="17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35">
        <f t="shared" si="1331"/>
        <v>1.2472307881550575</v>
      </c>
      <c r="BS259" s="135">
        <f t="shared" si="1331"/>
        <v>1.2148283018921762</v>
      </c>
      <c r="BT259" s="135">
        <f t="shared" ca="1" si="1331"/>
        <v>2.1333109485749748</v>
      </c>
      <c r="BU259" s="135">
        <f t="shared" ca="1" si="1331"/>
        <v>1.4478508005991588</v>
      </c>
      <c r="BV259" s="135">
        <f t="shared" ca="1" si="1331"/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35">
        <f t="shared" si="1331"/>
        <v>2.5</v>
      </c>
      <c r="BS260" s="135">
        <f t="shared" si="1331"/>
        <v>2.5</v>
      </c>
      <c r="BT260" s="135">
        <f t="shared" si="1331"/>
        <v>2.5</v>
      </c>
      <c r="BU260" s="135">
        <f t="shared" si="1331"/>
        <v>2</v>
      </c>
      <c r="BV260" s="135">
        <f t="shared" si="1331"/>
        <v>2</v>
      </c>
    </row>
    <row r="261" spans="1:79" x14ac:dyDescent="0.2">
      <c r="A261" t="s">
        <v>254</v>
      </c>
      <c r="F261" s="12" t="s">
        <v>254</v>
      </c>
      <c r="H261" s="134" t="str">
        <f>IF(H259&gt;H260,"FAIL","PASS")</f>
        <v>PASS</v>
      </c>
      <c r="I261" s="134" t="str">
        <f t="shared" ref="I261:BO261" si="1387">IF(I259&gt;I260,"FAIL","PASS")</f>
        <v>PASS</v>
      </c>
      <c r="J261" s="134" t="str">
        <f t="shared" si="1387"/>
        <v>PASS</v>
      </c>
      <c r="K261" s="134" t="str">
        <f t="shared" si="1387"/>
        <v>PASS</v>
      </c>
      <c r="L261" s="134" t="str">
        <f t="shared" si="1387"/>
        <v>PASS</v>
      </c>
      <c r="M261" s="134" t="str">
        <f t="shared" si="1387"/>
        <v>PASS</v>
      </c>
      <c r="N261" s="134" t="str">
        <f t="shared" si="1387"/>
        <v>PASS</v>
      </c>
      <c r="O261" s="134" t="str">
        <f t="shared" si="1387"/>
        <v>PASS</v>
      </c>
      <c r="P261" s="134" t="str">
        <f t="shared" si="1387"/>
        <v>PASS</v>
      </c>
      <c r="Q261" s="134" t="str">
        <f t="shared" si="1387"/>
        <v>PASS</v>
      </c>
      <c r="R261" s="134" t="str">
        <f t="shared" si="1387"/>
        <v>PASS</v>
      </c>
      <c r="S261" s="134" t="str">
        <f t="shared" si="1387"/>
        <v>PASS</v>
      </c>
      <c r="T261" s="134" t="str">
        <f t="shared" si="1387"/>
        <v>PASS</v>
      </c>
      <c r="U261" s="134" t="str">
        <f t="shared" si="1387"/>
        <v>PASS</v>
      </c>
      <c r="V261" s="134" t="str">
        <f t="shared" si="1387"/>
        <v>PASS</v>
      </c>
      <c r="W261" s="134" t="str">
        <f t="shared" si="1387"/>
        <v>PASS</v>
      </c>
      <c r="X261" s="134" t="str">
        <f t="shared" si="1387"/>
        <v>PASS</v>
      </c>
      <c r="Y261" s="134" t="str">
        <f t="shared" si="1387"/>
        <v>PASS</v>
      </c>
      <c r="Z261" s="134" t="str">
        <f t="shared" si="1387"/>
        <v>PASS</v>
      </c>
      <c r="AA261" s="134" t="str">
        <f t="shared" si="1387"/>
        <v>PASS</v>
      </c>
      <c r="AB261" s="134" t="str">
        <f t="shared" si="1387"/>
        <v>PASS</v>
      </c>
      <c r="AC261" s="134" t="str">
        <f t="shared" si="1387"/>
        <v>PASS</v>
      </c>
      <c r="AD261" s="134" t="str">
        <f t="shared" si="1387"/>
        <v>PASS</v>
      </c>
      <c r="AE261" s="134" t="str">
        <f t="shared" si="1387"/>
        <v>PASS</v>
      </c>
      <c r="AF261" s="134" t="str">
        <f t="shared" ca="1" si="1387"/>
        <v>PASS</v>
      </c>
      <c r="AG261" s="134" t="str">
        <f t="shared" ca="1" si="1387"/>
        <v>PASS</v>
      </c>
      <c r="AH261" s="134" t="str">
        <f t="shared" ca="1" si="1387"/>
        <v>PASS</v>
      </c>
      <c r="AI261" s="134" t="str">
        <f t="shared" ca="1" si="1387"/>
        <v>PASS</v>
      </c>
      <c r="AJ261" s="134" t="str">
        <f t="shared" ca="1" si="1387"/>
        <v>PASS</v>
      </c>
      <c r="AK261" s="134" t="str">
        <f t="shared" ca="1" si="1387"/>
        <v>PASS</v>
      </c>
      <c r="AL261" s="134" t="str">
        <f t="shared" ca="1" si="1387"/>
        <v>PASS</v>
      </c>
      <c r="AM261" s="134" t="str">
        <f t="shared" ca="1" si="1387"/>
        <v>PASS</v>
      </c>
      <c r="AN261" s="134" t="str">
        <f t="shared" ca="1" si="1387"/>
        <v>PASS</v>
      </c>
      <c r="AO261" s="134" t="str">
        <f t="shared" ca="1" si="1387"/>
        <v>PASS</v>
      </c>
      <c r="AP261" s="134" t="str">
        <f t="shared" ca="1" si="1387"/>
        <v>PASS</v>
      </c>
      <c r="AQ261" s="134" t="str">
        <f t="shared" ca="1" si="1387"/>
        <v>PASS</v>
      </c>
      <c r="AR261" s="134" t="str">
        <f t="shared" ca="1" si="1387"/>
        <v>PASS</v>
      </c>
      <c r="AS261" s="134" t="str">
        <f t="shared" ca="1" si="1387"/>
        <v>PASS</v>
      </c>
      <c r="AT261" s="134" t="str">
        <f t="shared" ca="1" si="1387"/>
        <v>PASS</v>
      </c>
      <c r="AU261" s="134" t="str">
        <f t="shared" ca="1" si="1387"/>
        <v>PASS</v>
      </c>
      <c r="AV261" s="134" t="str">
        <f t="shared" ca="1" si="1387"/>
        <v>PASS</v>
      </c>
      <c r="AW261" s="134" t="str">
        <f t="shared" ca="1" si="1387"/>
        <v>PASS</v>
      </c>
      <c r="AX261" s="134" t="str">
        <f t="shared" ca="1" si="1387"/>
        <v>PASS</v>
      </c>
      <c r="AY261" s="134" t="str">
        <f t="shared" ca="1" si="1387"/>
        <v>PASS</v>
      </c>
      <c r="AZ261" s="134" t="str">
        <f t="shared" ca="1" si="1387"/>
        <v>PASS</v>
      </c>
      <c r="BA261" s="134" t="str">
        <f t="shared" ca="1" si="1387"/>
        <v>PASS</v>
      </c>
      <c r="BB261" s="134" t="str">
        <f t="shared" ca="1" si="1387"/>
        <v>PASS</v>
      </c>
      <c r="BC261" s="134" t="str">
        <f t="shared" ca="1" si="1387"/>
        <v>PASS</v>
      </c>
      <c r="BD261" s="134" t="str">
        <f t="shared" ca="1" si="1387"/>
        <v>PASS</v>
      </c>
      <c r="BE261" s="134" t="str">
        <f t="shared" ca="1" si="1387"/>
        <v>PASS</v>
      </c>
      <c r="BF261" s="134" t="str">
        <f t="shared" ca="1" si="1387"/>
        <v>PASS</v>
      </c>
      <c r="BG261" s="134" t="str">
        <f t="shared" ca="1" si="1387"/>
        <v>PASS</v>
      </c>
      <c r="BH261" s="134" t="str">
        <f t="shared" ca="1" si="1387"/>
        <v>PASS</v>
      </c>
      <c r="BI261" s="134" t="str">
        <f t="shared" ca="1" si="1387"/>
        <v>PASS</v>
      </c>
      <c r="BJ261" s="134" t="str">
        <f t="shared" ca="1" si="1387"/>
        <v>PASS</v>
      </c>
      <c r="BK261" s="134" t="str">
        <f t="shared" ca="1" si="1387"/>
        <v>PASS</v>
      </c>
      <c r="BL261" s="134" t="str">
        <f t="shared" ca="1" si="1387"/>
        <v>PASS</v>
      </c>
      <c r="BM261" s="134" t="str">
        <f t="shared" ca="1" si="1387"/>
        <v>PASS</v>
      </c>
      <c r="BN261" s="134" t="str">
        <f t="shared" ca="1" si="1387"/>
        <v>PASS</v>
      </c>
      <c r="BO261" s="134" t="str">
        <f t="shared" ca="1" si="1387"/>
        <v>PASS</v>
      </c>
      <c r="BR261" s="134" t="str">
        <f t="shared" si="1331"/>
        <v>PASS</v>
      </c>
      <c r="BS261" s="134" t="str">
        <f t="shared" si="1331"/>
        <v>PASS</v>
      </c>
      <c r="BT261" s="134" t="str">
        <f t="shared" ca="1" si="1331"/>
        <v>PASS</v>
      </c>
      <c r="BU261" s="134" t="str">
        <f t="shared" ca="1" si="1331"/>
        <v>PASS</v>
      </c>
      <c r="BV261" s="134" t="str">
        <f t="shared" ca="1" si="1331"/>
        <v>PASS</v>
      </c>
    </row>
    <row r="262" spans="1:79" x14ac:dyDescent="0.2">
      <c r="A262" t="s">
        <v>227</v>
      </c>
      <c r="F262" s="12" t="s">
        <v>235</v>
      </c>
      <c r="H262" s="31">
        <f t="shared" ref="H262:AM262" si="1388">IF(H259&gt;H260,1,0)</f>
        <v>0</v>
      </c>
      <c r="I262" s="31">
        <f t="shared" si="1388"/>
        <v>0</v>
      </c>
      <c r="J262" s="31">
        <f t="shared" si="1388"/>
        <v>0</v>
      </c>
      <c r="K262" s="31">
        <f t="shared" si="1388"/>
        <v>0</v>
      </c>
      <c r="L262" s="31">
        <f t="shared" si="1388"/>
        <v>0</v>
      </c>
      <c r="M262" s="31">
        <f t="shared" si="1388"/>
        <v>0</v>
      </c>
      <c r="N262" s="31">
        <f t="shared" si="1388"/>
        <v>0</v>
      </c>
      <c r="O262" s="31">
        <f t="shared" si="1388"/>
        <v>0</v>
      </c>
      <c r="P262" s="31">
        <f t="shared" si="1388"/>
        <v>0</v>
      </c>
      <c r="Q262" s="31">
        <f t="shared" si="1388"/>
        <v>0</v>
      </c>
      <c r="R262" s="31">
        <f t="shared" si="1388"/>
        <v>0</v>
      </c>
      <c r="S262" s="31">
        <f t="shared" si="1388"/>
        <v>0</v>
      </c>
      <c r="T262" s="31">
        <f t="shared" si="1388"/>
        <v>0</v>
      </c>
      <c r="U262" s="31">
        <f t="shared" si="1388"/>
        <v>0</v>
      </c>
      <c r="V262" s="31">
        <f t="shared" si="1388"/>
        <v>0</v>
      </c>
      <c r="W262" s="31">
        <f t="shared" si="1388"/>
        <v>0</v>
      </c>
      <c r="X262" s="31">
        <f t="shared" si="1388"/>
        <v>0</v>
      </c>
      <c r="Y262" s="31">
        <f t="shared" si="1388"/>
        <v>0</v>
      </c>
      <c r="Z262" s="31">
        <f t="shared" si="1388"/>
        <v>0</v>
      </c>
      <c r="AA262" s="31">
        <f t="shared" si="1388"/>
        <v>0</v>
      </c>
      <c r="AB262" s="31">
        <f t="shared" si="1388"/>
        <v>0</v>
      </c>
      <c r="AC262" s="31">
        <f t="shared" si="1388"/>
        <v>0</v>
      </c>
      <c r="AD262" s="31">
        <f t="shared" si="1388"/>
        <v>0</v>
      </c>
      <c r="AE262" s="31">
        <f t="shared" si="1388"/>
        <v>0</v>
      </c>
      <c r="AF262" s="31">
        <f t="shared" ca="1" si="1388"/>
        <v>0</v>
      </c>
      <c r="AG262" s="31">
        <f t="shared" ca="1" si="1388"/>
        <v>0</v>
      </c>
      <c r="AH262" s="31">
        <f t="shared" ca="1" si="1388"/>
        <v>0</v>
      </c>
      <c r="AI262" s="31">
        <f t="shared" ca="1" si="1388"/>
        <v>0</v>
      </c>
      <c r="AJ262" s="31">
        <f t="shared" ca="1" si="1388"/>
        <v>0</v>
      </c>
      <c r="AK262" s="31">
        <f t="shared" ca="1" si="1388"/>
        <v>0</v>
      </c>
      <c r="AL262" s="31">
        <f t="shared" ca="1" si="1388"/>
        <v>0</v>
      </c>
      <c r="AM262" s="31">
        <f t="shared" ca="1" si="1388"/>
        <v>0</v>
      </c>
      <c r="AN262" s="31">
        <f t="shared" ref="AN262:BO262" ca="1" si="1389">IF(AN259&gt;AN260,1,0)</f>
        <v>0</v>
      </c>
      <c r="AO262" s="31">
        <f t="shared" ca="1" si="1389"/>
        <v>0</v>
      </c>
      <c r="AP262" s="31">
        <f t="shared" ca="1" si="1389"/>
        <v>0</v>
      </c>
      <c r="AQ262" s="31">
        <f t="shared" ca="1" si="1389"/>
        <v>0</v>
      </c>
      <c r="AR262" s="31">
        <f t="shared" ca="1" si="1389"/>
        <v>0</v>
      </c>
      <c r="AS262" s="31">
        <f t="shared" ca="1" si="1389"/>
        <v>0</v>
      </c>
      <c r="AT262" s="31">
        <f t="shared" ca="1" si="1389"/>
        <v>0</v>
      </c>
      <c r="AU262" s="31">
        <f t="shared" ca="1" si="1389"/>
        <v>0</v>
      </c>
      <c r="AV262" s="31">
        <f t="shared" ca="1" si="1389"/>
        <v>0</v>
      </c>
      <c r="AW262" s="31">
        <f t="shared" ca="1" si="1389"/>
        <v>0</v>
      </c>
      <c r="AX262" s="31">
        <f t="shared" ca="1" si="1389"/>
        <v>0</v>
      </c>
      <c r="AY262" s="31">
        <f t="shared" ca="1" si="1389"/>
        <v>0</v>
      </c>
      <c r="AZ262" s="31">
        <f t="shared" ca="1" si="1389"/>
        <v>0</v>
      </c>
      <c r="BA262" s="31">
        <f t="shared" ca="1" si="1389"/>
        <v>0</v>
      </c>
      <c r="BB262" s="31">
        <f t="shared" ca="1" si="1389"/>
        <v>0</v>
      </c>
      <c r="BC262" s="31">
        <f t="shared" ca="1" si="1389"/>
        <v>0</v>
      </c>
      <c r="BD262" s="31">
        <f t="shared" ca="1" si="1389"/>
        <v>0</v>
      </c>
      <c r="BE262" s="31">
        <f t="shared" ca="1" si="1389"/>
        <v>0</v>
      </c>
      <c r="BF262" s="31">
        <f t="shared" ca="1" si="1389"/>
        <v>0</v>
      </c>
      <c r="BG262" s="31">
        <f t="shared" ca="1" si="1389"/>
        <v>0</v>
      </c>
      <c r="BH262" s="31">
        <f t="shared" ca="1" si="1389"/>
        <v>0</v>
      </c>
      <c r="BI262" s="31">
        <f t="shared" ca="1" si="1389"/>
        <v>0</v>
      </c>
      <c r="BJ262" s="31">
        <f t="shared" ca="1" si="1389"/>
        <v>0</v>
      </c>
      <c r="BK262" s="31">
        <f t="shared" ca="1" si="1389"/>
        <v>0</v>
      </c>
      <c r="BL262" s="31">
        <f t="shared" ca="1" si="1389"/>
        <v>0</v>
      </c>
      <c r="BM262" s="31">
        <f t="shared" ca="1" si="1389"/>
        <v>0</v>
      </c>
      <c r="BN262" s="31">
        <f t="shared" ca="1" si="1389"/>
        <v>0</v>
      </c>
      <c r="BO262" s="31">
        <f t="shared" ca="1" si="1389"/>
        <v>0</v>
      </c>
      <c r="BR262" s="31">
        <f t="shared" ref="BR262:BV262" si="1390">IF(BR259&gt;BR260,1,0)</f>
        <v>0</v>
      </c>
      <c r="BS262" s="31">
        <f t="shared" si="1390"/>
        <v>0</v>
      </c>
      <c r="BT262" s="31">
        <f t="shared" ca="1" si="1390"/>
        <v>0</v>
      </c>
      <c r="BU262" s="31">
        <f t="shared" ca="1" si="1390"/>
        <v>0</v>
      </c>
      <c r="BV262" s="31">
        <f t="shared" ca="1" si="1390"/>
        <v>0</v>
      </c>
    </row>
    <row r="264" spans="1:79" x14ac:dyDescent="0.2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2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91">AG61</f>
        <v>3771482.8582146866</v>
      </c>
      <c r="AH265" s="39">
        <f t="shared" ca="1" si="1391"/>
        <v>3923143.426678759</v>
      </c>
      <c r="AI265" s="39">
        <f t="shared" ca="1" si="1391"/>
        <v>3939445.1807598681</v>
      </c>
      <c r="AJ265" s="39">
        <f t="shared" ca="1" si="1391"/>
        <v>4018425.5047215163</v>
      </c>
      <c r="AK265" s="39">
        <f t="shared" ca="1" si="1391"/>
        <v>4059436.3597639631</v>
      </c>
      <c r="AL265" s="39">
        <f t="shared" ca="1" si="1391"/>
        <v>4131485.3180647241</v>
      </c>
      <c r="AM265" s="39">
        <f t="shared" ca="1" si="1391"/>
        <v>4136669.4297965262</v>
      </c>
      <c r="AN265" s="39">
        <f t="shared" ca="1" si="1391"/>
        <v>4182182.2403686875</v>
      </c>
      <c r="AO265" s="39">
        <f t="shared" ca="1" si="1391"/>
        <v>4163676.1538688224</v>
      </c>
      <c r="AP265" s="39">
        <f t="shared" ca="1" si="1391"/>
        <v>4102886.8686262388</v>
      </c>
      <c r="AQ265" s="39">
        <f t="shared" ca="1" si="1391"/>
        <v>4084959.6676978264</v>
      </c>
      <c r="AR265" s="39">
        <f t="shared" ca="1" si="1391"/>
        <v>4058645.3381767841</v>
      </c>
      <c r="AS265" s="39">
        <f t="shared" ca="1" si="1391"/>
        <v>4040711.6093124938</v>
      </c>
      <c r="AT265" s="39">
        <f t="shared" ca="1" si="1391"/>
        <v>4017219.9022556199</v>
      </c>
      <c r="AU265" s="39">
        <f t="shared" ca="1" si="1391"/>
        <v>4010442.7324664784</v>
      </c>
      <c r="AV265" s="39">
        <f t="shared" ref="AV265:BO265" ca="1" si="1392">AV61</f>
        <v>4008362.661895846</v>
      </c>
      <c r="AW265" s="39">
        <f t="shared" ca="1" si="1392"/>
        <v>4009008.0196450208</v>
      </c>
      <c r="AX265" s="39">
        <f t="shared" ca="1" si="1392"/>
        <v>4011872.3996373136</v>
      </c>
      <c r="AY265" s="39">
        <f t="shared" ca="1" si="1392"/>
        <v>4025947.2514569703</v>
      </c>
      <c r="AZ265" s="39">
        <f t="shared" ca="1" si="1392"/>
        <v>4038683.4273759192</v>
      </c>
      <c r="BA265" s="39">
        <f t="shared" ca="1" si="1392"/>
        <v>4051815.6330201873</v>
      </c>
      <c r="BB265" s="39">
        <f t="shared" ca="1" si="1392"/>
        <v>4060685.089555792</v>
      </c>
      <c r="BC265" s="39">
        <f t="shared" ca="1" si="1392"/>
        <v>4076644.5644089915</v>
      </c>
      <c r="BD265" s="39">
        <f t="shared" ca="1" si="1392"/>
        <v>4089343.9255470475</v>
      </c>
      <c r="BE265" s="39">
        <f t="shared" ca="1" si="1392"/>
        <v>4111882.2067105416</v>
      </c>
      <c r="BF265" s="39">
        <f t="shared" ca="1" si="1392"/>
        <v>4127619.4807595932</v>
      </c>
      <c r="BG265" s="39">
        <f t="shared" ca="1" si="1392"/>
        <v>4142920.33128752</v>
      </c>
      <c r="BH265" s="39">
        <f t="shared" ca="1" si="1392"/>
        <v>4163752.2508340734</v>
      </c>
      <c r="BI265" s="39">
        <f t="shared" ca="1" si="1392"/>
        <v>4177824.607867579</v>
      </c>
      <c r="BJ265" s="39">
        <f t="shared" ca="1" si="1392"/>
        <v>4194641.5807221746</v>
      </c>
      <c r="BK265" s="39">
        <f t="shared" ca="1" si="1392"/>
        <v>4214633.629129055</v>
      </c>
      <c r="BL265" s="39">
        <f t="shared" ca="1" si="1392"/>
        <v>4233128.7827409273</v>
      </c>
      <c r="BM265" s="39">
        <f t="shared" ca="1" si="1392"/>
        <v>4251964.1007567886</v>
      </c>
      <c r="BN265" s="39">
        <f t="shared" ca="1" si="1392"/>
        <v>4265841.076285691</v>
      </c>
      <c r="BO265" s="39">
        <f t="shared" ca="1" si="1392"/>
        <v>4287958.2290839255</v>
      </c>
      <c r="BR265" s="35">
        <f t="shared" ref="BR265:BV268" si="1393">INDEX($H265:$BP265,MATCH(BR$4,$H$4:$BP$4,0))</f>
        <v>0</v>
      </c>
      <c r="BS265" s="35">
        <f t="shared" si="1393"/>
        <v>0</v>
      </c>
      <c r="BT265" s="35">
        <f t="shared" ca="1" si="1393"/>
        <v>4084959.6676978264</v>
      </c>
      <c r="BU265" s="35">
        <f t="shared" ca="1" si="1393"/>
        <v>4076644.5644089915</v>
      </c>
      <c r="BV265" s="35">
        <f t="shared" ca="1" si="1393"/>
        <v>4287958.2290839255</v>
      </c>
    </row>
    <row r="266" spans="1:79" x14ac:dyDescent="0.2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 t="shared" ref="AF266:BO266" si="1394">-SUM(U171:AF171)</f>
        <v>-562175.99999999977</v>
      </c>
      <c r="AG266" s="39">
        <f t="shared" si="1394"/>
        <v>-622176.00000000012</v>
      </c>
      <c r="AH266" s="39">
        <f t="shared" si="1394"/>
        <v>-682176</v>
      </c>
      <c r="AI266" s="39">
        <f t="shared" si="1394"/>
        <v>-742176.00000000023</v>
      </c>
      <c r="AJ266" s="39">
        <f t="shared" si="1394"/>
        <v>-802176</v>
      </c>
      <c r="AK266" s="39">
        <f t="shared" si="1394"/>
        <v>-862175.99999999977</v>
      </c>
      <c r="AL266" s="39">
        <f t="shared" si="1394"/>
        <v>-823096</v>
      </c>
      <c r="AM266" s="39">
        <f t="shared" si="1394"/>
        <v>-783223.99999999977</v>
      </c>
      <c r="AN266" s="39">
        <f t="shared" si="1394"/>
        <v>-744601.99999999977</v>
      </c>
      <c r="AO266" s="39">
        <f t="shared" si="1394"/>
        <v>-804602.00000000023</v>
      </c>
      <c r="AP266" s="39">
        <f t="shared" si="1394"/>
        <v>-764736.00000000012</v>
      </c>
      <c r="AQ266" s="39">
        <f t="shared" si="1394"/>
        <v>-720000</v>
      </c>
      <c r="AR266" s="39">
        <f t="shared" si="1394"/>
        <v>-720000</v>
      </c>
      <c r="AS266" s="39">
        <f t="shared" si="1394"/>
        <v>-720000</v>
      </c>
      <c r="AT266" s="39">
        <f t="shared" si="1394"/>
        <v>-720000</v>
      </c>
      <c r="AU266" s="39">
        <f t="shared" si="1394"/>
        <v>-720000</v>
      </c>
      <c r="AV266" s="39">
        <f t="shared" si="1394"/>
        <v>-720000</v>
      </c>
      <c r="AW266" s="39">
        <f t="shared" si="1394"/>
        <v>-720000</v>
      </c>
      <c r="AX266" s="39">
        <f t="shared" si="1394"/>
        <v>-720000</v>
      </c>
      <c r="AY266" s="39">
        <f t="shared" si="1394"/>
        <v>-720000</v>
      </c>
      <c r="AZ266" s="39">
        <f t="shared" si="1394"/>
        <v>-720000</v>
      </c>
      <c r="BA266" s="39">
        <f t="shared" si="1394"/>
        <v>-720000</v>
      </c>
      <c r="BB266" s="39">
        <f t="shared" si="1394"/>
        <v>-720000</v>
      </c>
      <c r="BC266" s="39">
        <f t="shared" si="1394"/>
        <v>-720000</v>
      </c>
      <c r="BD266" s="39">
        <f t="shared" si="1394"/>
        <v>-720000</v>
      </c>
      <c r="BE266" s="39">
        <f t="shared" si="1394"/>
        <v>-720000</v>
      </c>
      <c r="BF266" s="39">
        <f t="shared" si="1394"/>
        <v>-720000</v>
      </c>
      <c r="BG266" s="39">
        <f t="shared" si="1394"/>
        <v>-720000</v>
      </c>
      <c r="BH266" s="39">
        <f t="shared" si="1394"/>
        <v>-720000</v>
      </c>
      <c r="BI266" s="39">
        <f t="shared" si="1394"/>
        <v>-720000</v>
      </c>
      <c r="BJ266" s="39">
        <f t="shared" si="1394"/>
        <v>-720000</v>
      </c>
      <c r="BK266" s="39">
        <f t="shared" si="1394"/>
        <v>-720000</v>
      </c>
      <c r="BL266" s="39">
        <f t="shared" si="1394"/>
        <v>-720000</v>
      </c>
      <c r="BM266" s="39">
        <f t="shared" si="1394"/>
        <v>-720000</v>
      </c>
      <c r="BN266" s="39">
        <f t="shared" si="1394"/>
        <v>-720000</v>
      </c>
      <c r="BO266" s="39">
        <f t="shared" si="1394"/>
        <v>-720000</v>
      </c>
      <c r="BR266" s="35">
        <f t="shared" si="1393"/>
        <v>0</v>
      </c>
      <c r="BS266" s="35">
        <f t="shared" si="1393"/>
        <v>0</v>
      </c>
      <c r="BT266" s="35">
        <f t="shared" si="1393"/>
        <v>-720000</v>
      </c>
      <c r="BU266" s="35">
        <f t="shared" si="1393"/>
        <v>-720000</v>
      </c>
      <c r="BV266" s="35">
        <f t="shared" si="1393"/>
        <v>-720000</v>
      </c>
    </row>
    <row r="267" spans="1:79" x14ac:dyDescent="0.2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 t="shared" ref="AF267:BO267" si="1395">SUM(U159:AF159)</f>
        <v>-943614.92610480054</v>
      </c>
      <c r="AG267" s="39">
        <f t="shared" si="1395"/>
        <v>-943614.92610480054</v>
      </c>
      <c r="AH267" s="39">
        <f t="shared" si="1395"/>
        <v>-943614.92610480054</v>
      </c>
      <c r="AI267" s="39">
        <f t="shared" ca="1" si="1395"/>
        <v>-989637.48800362786</v>
      </c>
      <c r="AJ267" s="39">
        <f t="shared" ca="1" si="1395"/>
        <v>-989637.48800362786</v>
      </c>
      <c r="AK267" s="39">
        <f t="shared" ca="1" si="1395"/>
        <v>-1016288.5104164549</v>
      </c>
      <c r="AL267" s="39">
        <f t="shared" ca="1" si="1395"/>
        <v>-1016288.5104164549</v>
      </c>
      <c r="AM267" s="39">
        <f t="shared" ca="1" si="1395"/>
        <v>-1016288.5104164549</v>
      </c>
      <c r="AN267" s="39">
        <f t="shared" ca="1" si="1395"/>
        <v>-1036472.7717964033</v>
      </c>
      <c r="AO267" s="39">
        <f t="shared" ca="1" si="1395"/>
        <v>-1036472.7717964033</v>
      </c>
      <c r="AP267" s="39">
        <f t="shared" ca="1" si="1395"/>
        <v>-1036472.7717964033</v>
      </c>
      <c r="AQ267" s="39">
        <f t="shared" ca="1" si="1395"/>
        <v>-1036472.7717964033</v>
      </c>
      <c r="AR267" s="39">
        <f t="shared" ca="1" si="1395"/>
        <v>-980436.0958816848</v>
      </c>
      <c r="AS267" s="39">
        <f t="shared" ca="1" si="1395"/>
        <v>-980436.0958816848</v>
      </c>
      <c r="AT267" s="39">
        <f t="shared" ca="1" si="1395"/>
        <v>-980436.0958816848</v>
      </c>
      <c r="AU267" s="39">
        <f t="shared" ca="1" si="1395"/>
        <v>-926384.0011810069</v>
      </c>
      <c r="AV267" s="39">
        <f t="shared" ca="1" si="1395"/>
        <v>-926384.0011810069</v>
      </c>
      <c r="AW267" s="39">
        <f t="shared" ca="1" si="1395"/>
        <v>-907573.16487016401</v>
      </c>
      <c r="AX267" s="39">
        <f t="shared" ca="1" si="1395"/>
        <v>-907573.16487016401</v>
      </c>
      <c r="AY267" s="39">
        <f t="shared" ca="1" si="1395"/>
        <v>-907573.16487016401</v>
      </c>
      <c r="AZ267" s="39">
        <f t="shared" ca="1" si="1395"/>
        <v>-901937.92591500515</v>
      </c>
      <c r="BA267" s="39">
        <f t="shared" ca="1" si="1395"/>
        <v>-901937.92591500515</v>
      </c>
      <c r="BB267" s="39">
        <f t="shared" ca="1" si="1395"/>
        <v>-901937.92591500515</v>
      </c>
      <c r="BC267" s="39">
        <f t="shared" ca="1" si="1395"/>
        <v>-901937.92591500515</v>
      </c>
      <c r="BD267" s="39">
        <f t="shared" ca="1" si="1395"/>
        <v>-926632.96826116927</v>
      </c>
      <c r="BE267" s="39">
        <f t="shared" ca="1" si="1395"/>
        <v>-926632.96826116927</v>
      </c>
      <c r="BF267" s="39">
        <f t="shared" ca="1" si="1395"/>
        <v>-926632.96826116927</v>
      </c>
      <c r="BG267" s="39">
        <f t="shared" ca="1" si="1395"/>
        <v>-952737.13307376578</v>
      </c>
      <c r="BH267" s="39">
        <f t="shared" ca="1" si="1395"/>
        <v>-952737.13307376578</v>
      </c>
      <c r="BI267" s="39">
        <f t="shared" ca="1" si="1395"/>
        <v>-968478.16017109458</v>
      </c>
      <c r="BJ267" s="39">
        <f t="shared" ca="1" si="1395"/>
        <v>-968478.16017109458</v>
      </c>
      <c r="BK267" s="39">
        <f t="shared" ca="1" si="1395"/>
        <v>-968478.16017109458</v>
      </c>
      <c r="BL267" s="39">
        <f t="shared" ca="1" si="1395"/>
        <v>-991350.17381992622</v>
      </c>
      <c r="BM267" s="39">
        <f t="shared" ca="1" si="1395"/>
        <v>-991350.17381992622</v>
      </c>
      <c r="BN267" s="39">
        <f t="shared" ca="1" si="1395"/>
        <v>-991350.17381992622</v>
      </c>
      <c r="BO267" s="39">
        <f t="shared" ca="1" si="1395"/>
        <v>-991350.17381992622</v>
      </c>
      <c r="BR267" s="35">
        <f t="shared" si="1393"/>
        <v>0</v>
      </c>
      <c r="BS267" s="35">
        <f t="shared" si="1393"/>
        <v>0</v>
      </c>
      <c r="BT267" s="35">
        <f t="shared" ca="1" si="1393"/>
        <v>-1036472.7717964033</v>
      </c>
      <c r="BU267" s="35">
        <f t="shared" ca="1" si="1393"/>
        <v>-901937.92591500515</v>
      </c>
      <c r="BV267" s="35">
        <f t="shared" ca="1" si="1393"/>
        <v>-991350.17381992622</v>
      </c>
    </row>
    <row r="268" spans="1:79" x14ac:dyDescent="0.2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6">SUM(AG265:AG267)</f>
        <v>2205691.9321098858</v>
      </c>
      <c r="AH268" s="41">
        <f t="shared" ca="1" si="1396"/>
        <v>2297352.5005739583</v>
      </c>
      <c r="AI268" s="41">
        <f t="shared" ca="1" si="1396"/>
        <v>2207631.6927562398</v>
      </c>
      <c r="AJ268" s="41">
        <f t="shared" ca="1" si="1396"/>
        <v>2226612.0167178884</v>
      </c>
      <c r="AK268" s="41">
        <f t="shared" ca="1" si="1396"/>
        <v>2180971.8493475085</v>
      </c>
      <c r="AL268" s="41">
        <f t="shared" ca="1" si="1396"/>
        <v>2292100.8076482695</v>
      </c>
      <c r="AM268" s="41">
        <f t="shared" ca="1" si="1396"/>
        <v>2337156.9193800716</v>
      </c>
      <c r="AN268" s="41">
        <f t="shared" ca="1" si="1396"/>
        <v>2401107.4685722841</v>
      </c>
      <c r="AO268" s="41">
        <f t="shared" ca="1" si="1396"/>
        <v>2322601.3820724189</v>
      </c>
      <c r="AP268" s="41">
        <f t="shared" ca="1" si="1396"/>
        <v>2301678.0968298353</v>
      </c>
      <c r="AQ268" s="41">
        <f t="shared" ca="1" si="1396"/>
        <v>2328486.8959014229</v>
      </c>
      <c r="AR268" s="41">
        <f t="shared" ca="1" si="1396"/>
        <v>2358209.2422950994</v>
      </c>
      <c r="AS268" s="41">
        <f t="shared" ca="1" si="1396"/>
        <v>2340275.5134308091</v>
      </c>
      <c r="AT268" s="41">
        <f t="shared" ca="1" si="1396"/>
        <v>2316783.8063739352</v>
      </c>
      <c r="AU268" s="41">
        <f t="shared" ca="1" si="1396"/>
        <v>2364058.7312854715</v>
      </c>
      <c r="AV268" s="41">
        <f t="shared" ref="AV268" ca="1" si="1397">SUM(AV265:AV267)</f>
        <v>2361978.6607148391</v>
      </c>
      <c r="AW268" s="41">
        <f t="shared" ref="AW268" ca="1" si="1398">SUM(AW265:AW267)</f>
        <v>2381434.8547748569</v>
      </c>
      <c r="AX268" s="41">
        <f t="shared" ref="AX268" ca="1" si="1399">SUM(AX265:AX267)</f>
        <v>2384299.2347671497</v>
      </c>
      <c r="AY268" s="41">
        <f t="shared" ref="AY268" ca="1" si="1400">SUM(AY265:AY267)</f>
        <v>2398374.0865868065</v>
      </c>
      <c r="AZ268" s="41">
        <f t="shared" ref="AZ268" ca="1" si="1401">SUM(AZ265:AZ267)</f>
        <v>2416745.501460914</v>
      </c>
      <c r="BA268" s="41">
        <f t="shared" ref="BA268" ca="1" si="1402">SUM(BA265:BA267)</f>
        <v>2429877.7071051821</v>
      </c>
      <c r="BB268" s="41">
        <f t="shared" ref="BB268" ca="1" si="1403">SUM(BB265:BB267)</f>
        <v>2438747.1636407869</v>
      </c>
      <c r="BC268" s="41">
        <f t="shared" ref="BC268" ca="1" si="1404">SUM(BC265:BC267)</f>
        <v>2454706.6384939863</v>
      </c>
      <c r="BD268" s="41">
        <f t="shared" ref="BD268" ca="1" si="1405">SUM(BD265:BD267)</f>
        <v>2442710.9572858782</v>
      </c>
      <c r="BE268" s="41">
        <f t="shared" ref="BE268" ca="1" si="1406">SUM(BE265:BE267)</f>
        <v>2465249.2384493724</v>
      </c>
      <c r="BF268" s="41">
        <f t="shared" ref="BF268" ca="1" si="1407">SUM(BF265:BF267)</f>
        <v>2480986.5124984239</v>
      </c>
      <c r="BG268" s="41">
        <f t="shared" ref="BG268" ca="1" si="1408">SUM(BG265:BG267)</f>
        <v>2470183.1982137542</v>
      </c>
      <c r="BH268" s="41">
        <f t="shared" ref="BH268" ca="1" si="1409">SUM(BH265:BH267)</f>
        <v>2491015.1177603076</v>
      </c>
      <c r="BI268" s="41">
        <f t="shared" ref="BI268" ca="1" si="1410">SUM(BI265:BI267)</f>
        <v>2489346.4476964846</v>
      </c>
      <c r="BJ268" s="41">
        <f t="shared" ref="BJ268" ca="1" si="1411">SUM(BJ265:BJ267)</f>
        <v>2506163.4205510803</v>
      </c>
      <c r="BK268" s="41">
        <f t="shared" ref="BK268" ca="1" si="1412">SUM(BK265:BK267)</f>
        <v>2526155.4689579606</v>
      </c>
      <c r="BL268" s="41">
        <f t="shared" ref="BL268" ca="1" si="1413">SUM(BL265:BL267)</f>
        <v>2521778.6089210012</v>
      </c>
      <c r="BM268" s="41">
        <f t="shared" ref="BM268" ca="1" si="1414">SUM(BM265:BM267)</f>
        <v>2540613.9269368625</v>
      </c>
      <c r="BN268" s="41">
        <f t="shared" ref="BN268" ca="1" si="1415">SUM(BN265:BN267)</f>
        <v>2554490.9024657649</v>
      </c>
      <c r="BO268" s="41">
        <f t="shared" ref="BO268" ca="1" si="1416">SUM(BO265:BO267)</f>
        <v>2576608.0552639994</v>
      </c>
      <c r="BR268" s="74">
        <f t="shared" si="1393"/>
        <v>0</v>
      </c>
      <c r="BS268" s="74">
        <f t="shared" si="1393"/>
        <v>0</v>
      </c>
      <c r="BT268" s="74">
        <f t="shared" ca="1" si="1393"/>
        <v>2328486.8959014229</v>
      </c>
      <c r="BU268" s="74">
        <f t="shared" ca="1" si="1393"/>
        <v>2454706.6384939863</v>
      </c>
      <c r="BV268" s="74">
        <f t="shared" ca="1" si="1393"/>
        <v>2576608.0552639994</v>
      </c>
    </row>
    <row r="269" spans="1: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2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7">$D$249*4</f>
        <v>1085714.2857142857</v>
      </c>
      <c r="AH270" s="39">
        <f t="shared" ca="1" si="1417"/>
        <v>1085714.2857142857</v>
      </c>
      <c r="AI270" s="39">
        <f t="shared" ca="1" si="1417"/>
        <v>1085714.2857142857</v>
      </c>
      <c r="AJ270" s="39">
        <f t="shared" ca="1" si="1417"/>
        <v>1085714.2857142857</v>
      </c>
      <c r="AK270" s="39">
        <f t="shared" ca="1" si="1417"/>
        <v>1085714.2857142857</v>
      </c>
      <c r="AL270" s="39">
        <f t="shared" ca="1" si="1417"/>
        <v>1085714.2857142857</v>
      </c>
      <c r="AM270" s="39">
        <f t="shared" ca="1" si="1417"/>
        <v>1085714.2857142857</v>
      </c>
      <c r="AN270" s="39">
        <f t="shared" ca="1" si="1417"/>
        <v>1085714.2857142857</v>
      </c>
      <c r="AO270" s="39">
        <f t="shared" ca="1" si="1417"/>
        <v>1085714.2857142857</v>
      </c>
      <c r="AP270" s="39">
        <f t="shared" ca="1" si="1417"/>
        <v>1085714.2857142857</v>
      </c>
      <c r="AQ270" s="39">
        <f t="shared" ca="1" si="1417"/>
        <v>1085714.2857142857</v>
      </c>
      <c r="AR270" s="39">
        <f t="shared" ca="1" si="1417"/>
        <v>1085714.2857142857</v>
      </c>
      <c r="AS270" s="39">
        <f t="shared" ca="1" si="1417"/>
        <v>1085714.2857142857</v>
      </c>
      <c r="AT270" s="39">
        <f t="shared" ca="1" si="1417"/>
        <v>1085714.2857142857</v>
      </c>
      <c r="AU270" s="39">
        <f t="shared" ca="1" si="1417"/>
        <v>1085714.2857142857</v>
      </c>
      <c r="AV270" s="39">
        <f t="shared" ca="1" si="1417"/>
        <v>1085714.2857142857</v>
      </c>
      <c r="AW270" s="39">
        <f t="shared" ca="1" si="1417"/>
        <v>1085714.2857142857</v>
      </c>
      <c r="AX270" s="39">
        <f t="shared" ca="1" si="1417"/>
        <v>1085714.2857142857</v>
      </c>
      <c r="AY270" s="39">
        <f t="shared" ca="1" si="1417"/>
        <v>1085714.2857142857</v>
      </c>
      <c r="AZ270" s="39">
        <f t="shared" ca="1" si="1417"/>
        <v>1085714.2857142857</v>
      </c>
      <c r="BA270" s="39">
        <f t="shared" ca="1" si="1417"/>
        <v>1085714.2857142857</v>
      </c>
      <c r="BB270" s="39">
        <f t="shared" ca="1" si="1417"/>
        <v>1085714.2857142857</v>
      </c>
      <c r="BC270" s="39">
        <f t="shared" ca="1" si="1417"/>
        <v>1085714.2857142857</v>
      </c>
      <c r="BD270" s="39">
        <f t="shared" ca="1" si="1417"/>
        <v>1085714.2857142857</v>
      </c>
      <c r="BE270" s="39">
        <f t="shared" ca="1" si="1417"/>
        <v>1085714.2857142857</v>
      </c>
      <c r="BF270" s="39">
        <f t="shared" ca="1" si="1417"/>
        <v>1085714.2857142857</v>
      </c>
      <c r="BG270" s="39">
        <f t="shared" ca="1" si="1417"/>
        <v>1085714.2857142857</v>
      </c>
      <c r="BH270" s="39">
        <f t="shared" ca="1" si="1417"/>
        <v>1085714.2857142857</v>
      </c>
      <c r="BI270" s="39">
        <f t="shared" ca="1" si="1417"/>
        <v>1085714.2857142857</v>
      </c>
      <c r="BJ270" s="39">
        <f t="shared" ca="1" si="1417"/>
        <v>1085714.2857142857</v>
      </c>
      <c r="BK270" s="39">
        <f t="shared" ca="1" si="1417"/>
        <v>1085714.2857142857</v>
      </c>
      <c r="BL270" s="39">
        <f t="shared" ca="1" si="1417"/>
        <v>1085714.2857142857</v>
      </c>
      <c r="BM270" s="39">
        <f t="shared" ca="1" si="1417"/>
        <v>1085714.2857142857</v>
      </c>
      <c r="BN270" s="39">
        <f t="shared" ca="1" si="1417"/>
        <v>1085714.2857142857</v>
      </c>
      <c r="BO270" s="39">
        <f t="shared" ca="1" si="1417"/>
        <v>1085714.2857142857</v>
      </c>
      <c r="BR270" s="35">
        <f t="shared" ref="BR270:BV272" si="1418">INDEX($H270:$BP270,MATCH(BR$4,$H$4:$BP$4,0))</f>
        <v>0</v>
      </c>
      <c r="BS270" s="35">
        <f t="shared" si="1418"/>
        <v>0</v>
      </c>
      <c r="BT270" s="35">
        <f t="shared" ca="1" si="1418"/>
        <v>1085714.2857142857</v>
      </c>
      <c r="BU270" s="35">
        <f t="shared" ca="1" si="1418"/>
        <v>1085714.2857142857</v>
      </c>
      <c r="BV270" s="35">
        <f t="shared" ca="1" si="1418"/>
        <v>1085714.2857142857</v>
      </c>
    </row>
    <row r="271" spans="1:79" x14ac:dyDescent="0.2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 t="shared" ref="AF271:BO271" si="1419">SUM(U39:AF39)</f>
        <v>360645.83333333337</v>
      </c>
      <c r="AG271" s="39">
        <f t="shared" ca="1" si="1419"/>
        <v>351749.99666666664</v>
      </c>
      <c r="AH271" s="39">
        <f t="shared" ca="1" si="1419"/>
        <v>345770.82999999996</v>
      </c>
      <c r="AI271" s="39">
        <f t="shared" ca="1" si="1419"/>
        <v>340812.49333333335</v>
      </c>
      <c r="AJ271" s="39">
        <f t="shared" ca="1" si="1419"/>
        <v>339354.15666666668</v>
      </c>
      <c r="AK271" s="39">
        <f t="shared" ca="1" si="1419"/>
        <v>341395.82</v>
      </c>
      <c r="AL271" s="39">
        <f t="shared" ca="1" si="1419"/>
        <v>348042.84357092396</v>
      </c>
      <c r="AM271" s="39">
        <f t="shared" ca="1" si="1419"/>
        <v>357606.53380851465</v>
      </c>
      <c r="AN271" s="39">
        <f t="shared" ca="1" si="1419"/>
        <v>372420.21737943863</v>
      </c>
      <c r="AO271" s="39">
        <f t="shared" ca="1" si="1419"/>
        <v>390588.07428369595</v>
      </c>
      <c r="AP271" s="39">
        <f t="shared" ca="1" si="1419"/>
        <v>411089.26452128653</v>
      </c>
      <c r="AQ271" s="39">
        <f t="shared" ca="1" si="1419"/>
        <v>433923.78809221048</v>
      </c>
      <c r="AR271" s="39">
        <f t="shared" ca="1" si="1419"/>
        <v>457924.97499646776</v>
      </c>
      <c r="AS271" s="39">
        <f t="shared" ca="1" si="1419"/>
        <v>481926.1619007251</v>
      </c>
      <c r="AT271" s="39">
        <f t="shared" ca="1" si="1419"/>
        <v>499157.67165226373</v>
      </c>
      <c r="AU271" s="39">
        <f t="shared" ca="1" si="1419"/>
        <v>514542.17866474116</v>
      </c>
      <c r="AV271" s="39">
        <f t="shared" ca="1" si="1419"/>
        <v>527536.55232863268</v>
      </c>
      <c r="AW271" s="39">
        <f t="shared" ca="1" si="1419"/>
        <v>535881.22274288628</v>
      </c>
      <c r="AX271" s="39">
        <f t="shared" ca="1" si="1419"/>
        <v>539640.14449990029</v>
      </c>
      <c r="AY271" s="39">
        <f t="shared" ca="1" si="1419"/>
        <v>538371.93840695266</v>
      </c>
      <c r="AZ271" s="39">
        <f t="shared" ca="1" si="1419"/>
        <v>531820.70934726601</v>
      </c>
      <c r="BA271" s="39">
        <f t="shared" ca="1" si="1419"/>
        <v>522388.84387956664</v>
      </c>
      <c r="BB271" s="39">
        <f t="shared" ca="1" si="1419"/>
        <v>508863.71939819277</v>
      </c>
      <c r="BC271" s="39">
        <f t="shared" ca="1" si="1419"/>
        <v>491152.44353842729</v>
      </c>
      <c r="BD271" s="39">
        <f t="shared" ca="1" si="1419"/>
        <v>474748.43302947364</v>
      </c>
      <c r="BE271" s="39">
        <f t="shared" ca="1" si="1419"/>
        <v>458334.35994483274</v>
      </c>
      <c r="BF271" s="39">
        <f t="shared" ca="1" si="1419"/>
        <v>447913.47718037316</v>
      </c>
      <c r="BG271" s="39">
        <f t="shared" ca="1" si="1419"/>
        <v>437335.40994329436</v>
      </c>
      <c r="BH271" s="39">
        <f t="shared" ca="1" si="1419"/>
        <v>426776.15693042416</v>
      </c>
      <c r="BI271" s="39">
        <f t="shared" ca="1" si="1419"/>
        <v>416027.67349671794</v>
      </c>
      <c r="BJ271" s="39">
        <f t="shared" ca="1" si="1419"/>
        <v>405205.716851998</v>
      </c>
      <c r="BK271" s="39">
        <f t="shared" ca="1" si="1419"/>
        <v>394217.48972930096</v>
      </c>
      <c r="BL271" s="39">
        <f t="shared" ca="1" si="1419"/>
        <v>383023.43799838191</v>
      </c>
      <c r="BM271" s="39">
        <f t="shared" ca="1" si="1419"/>
        <v>371798.50630544865</v>
      </c>
      <c r="BN271" s="39">
        <f t="shared" ca="1" si="1419"/>
        <v>360393.87459888635</v>
      </c>
      <c r="BO271" s="39">
        <f t="shared" ca="1" si="1419"/>
        <v>348806.03927717498</v>
      </c>
      <c r="BR271" s="35">
        <f t="shared" si="1418"/>
        <v>0</v>
      </c>
      <c r="BS271" s="35">
        <f t="shared" si="1418"/>
        <v>0</v>
      </c>
      <c r="BT271" s="35">
        <f t="shared" ca="1" si="1418"/>
        <v>433923.78809221048</v>
      </c>
      <c r="BU271" s="35">
        <f t="shared" ca="1" si="1418"/>
        <v>491152.44353842729</v>
      </c>
      <c r="BV271" s="35">
        <f t="shared" ca="1" si="1418"/>
        <v>348806.03927717498</v>
      </c>
    </row>
    <row r="272" spans="1:79" x14ac:dyDescent="0.2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20">SUM(AG270:AG271)</f>
        <v>1437464.2823809523</v>
      </c>
      <c r="AH272" s="41">
        <f t="shared" ca="1" si="1420"/>
        <v>1431485.1157142855</v>
      </c>
      <c r="AI272" s="41">
        <f t="shared" ca="1" si="1420"/>
        <v>1426526.7790476191</v>
      </c>
      <c r="AJ272" s="41">
        <f t="shared" ca="1" si="1420"/>
        <v>1425068.4423809524</v>
      </c>
      <c r="AK272" s="41">
        <f t="shared" ca="1" si="1420"/>
        <v>1427110.1057142857</v>
      </c>
      <c r="AL272" s="41">
        <f t="shared" ca="1" si="1420"/>
        <v>1433757.1292852096</v>
      </c>
      <c r="AM272" s="41">
        <f t="shared" ca="1" si="1420"/>
        <v>1443320.8195228004</v>
      </c>
      <c r="AN272" s="41">
        <f t="shared" ca="1" si="1420"/>
        <v>1458134.5030937244</v>
      </c>
      <c r="AO272" s="41">
        <f t="shared" ca="1" si="1420"/>
        <v>1476302.3599979817</v>
      </c>
      <c r="AP272" s="41">
        <f t="shared" ca="1" si="1420"/>
        <v>1496803.5502355723</v>
      </c>
      <c r="AQ272" s="41">
        <f t="shared" ca="1" si="1420"/>
        <v>1519638.0738064961</v>
      </c>
      <c r="AR272" s="41">
        <f t="shared" ca="1" si="1420"/>
        <v>1543639.2607107535</v>
      </c>
      <c r="AS272" s="41">
        <f t="shared" ca="1" si="1420"/>
        <v>1567640.4476150107</v>
      </c>
      <c r="AT272" s="41">
        <f t="shared" ca="1" si="1420"/>
        <v>1584871.9573665494</v>
      </c>
      <c r="AU272" s="41">
        <f t="shared" ca="1" si="1420"/>
        <v>1600256.4643790268</v>
      </c>
      <c r="AV272" s="41">
        <f t="shared" ref="AV272" ca="1" si="1421">SUM(AV270:AV271)</f>
        <v>1613250.8380429184</v>
      </c>
      <c r="AW272" s="41">
        <f t="shared" ref="AW272" ca="1" si="1422">SUM(AW270:AW271)</f>
        <v>1621595.508457172</v>
      </c>
      <c r="AX272" s="41">
        <f t="shared" ref="AX272" ca="1" si="1423">SUM(AX270:AX271)</f>
        <v>1625354.430214186</v>
      </c>
      <c r="AY272" s="41">
        <f t="shared" ref="AY272" ca="1" si="1424">SUM(AY270:AY271)</f>
        <v>1624086.2241212383</v>
      </c>
      <c r="AZ272" s="41">
        <f t="shared" ref="AZ272" ca="1" si="1425">SUM(AZ270:AZ271)</f>
        <v>1617534.9950615517</v>
      </c>
      <c r="BA272" s="41">
        <f t="shared" ref="BA272" ca="1" si="1426">SUM(BA270:BA271)</f>
        <v>1608103.1295938524</v>
      </c>
      <c r="BB272" s="41">
        <f t="shared" ref="BB272" ca="1" si="1427">SUM(BB270:BB271)</f>
        <v>1594578.0051124785</v>
      </c>
      <c r="BC272" s="41">
        <f t="shared" ref="BC272" ca="1" si="1428">SUM(BC270:BC271)</f>
        <v>1576866.729252713</v>
      </c>
      <c r="BD272" s="41">
        <f t="shared" ref="BD272" ca="1" si="1429">SUM(BD270:BD271)</f>
        <v>1560462.7187437592</v>
      </c>
      <c r="BE272" s="41">
        <f t="shared" ref="BE272" ca="1" si="1430">SUM(BE270:BE271)</f>
        <v>1544048.6456591184</v>
      </c>
      <c r="BF272" s="41">
        <f t="shared" ref="BF272" ca="1" si="1431">SUM(BF270:BF271)</f>
        <v>1533627.7628946588</v>
      </c>
      <c r="BG272" s="41">
        <f t="shared" ref="BG272" ca="1" si="1432">SUM(BG270:BG271)</f>
        <v>1523049.6956575802</v>
      </c>
      <c r="BH272" s="41">
        <f t="shared" ref="BH272" ca="1" si="1433">SUM(BH270:BH271)</f>
        <v>1512490.4426447097</v>
      </c>
      <c r="BI272" s="41">
        <f t="shared" ref="BI272" ca="1" si="1434">SUM(BI270:BI271)</f>
        <v>1501741.9592110035</v>
      </c>
      <c r="BJ272" s="41">
        <f t="shared" ref="BJ272" ca="1" si="1435">SUM(BJ270:BJ271)</f>
        <v>1490920.0025662836</v>
      </c>
      <c r="BK272" s="41">
        <f t="shared" ref="BK272" ca="1" si="1436">SUM(BK270:BK271)</f>
        <v>1479931.7754435865</v>
      </c>
      <c r="BL272" s="41">
        <f t="shared" ref="BL272" ca="1" si="1437">SUM(BL270:BL271)</f>
        <v>1468737.7237126676</v>
      </c>
      <c r="BM272" s="41">
        <f t="shared" ref="BM272" ca="1" si="1438">SUM(BM270:BM271)</f>
        <v>1457512.7920197344</v>
      </c>
      <c r="BN272" s="41">
        <f t="shared" ref="BN272" ca="1" si="1439">SUM(BN270:BN271)</f>
        <v>1446108.160313172</v>
      </c>
      <c r="BO272" s="41">
        <f t="shared" ref="BO272" ca="1" si="1440">SUM(BO270:BO271)</f>
        <v>1434520.3249914607</v>
      </c>
      <c r="BR272" s="74">
        <f t="shared" si="1418"/>
        <v>0</v>
      </c>
      <c r="BS272" s="74">
        <f t="shared" si="1418"/>
        <v>0</v>
      </c>
      <c r="BT272" s="74">
        <f t="shared" ca="1" si="1418"/>
        <v>1519638.0738064961</v>
      </c>
      <c r="BU272" s="74">
        <f t="shared" ca="1" si="1418"/>
        <v>1576866.729252713</v>
      </c>
      <c r="BV272" s="74">
        <f t="shared" ca="1" si="1418"/>
        <v>1434520.3249914607</v>
      </c>
    </row>
    <row r="273" spans="1: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2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41">AG268/AG272</f>
        <v>1.534432513659731</v>
      </c>
      <c r="AH274" s="124">
        <f t="shared" ca="1" si="1441"/>
        <v>1.6048734809426366</v>
      </c>
      <c r="AI274" s="124">
        <f t="shared" ca="1" si="1441"/>
        <v>1.5475571332983344</v>
      </c>
      <c r="AJ274" s="124">
        <f t="shared" ca="1" si="1441"/>
        <v>1.5624597040390187</v>
      </c>
      <c r="AK274" s="124">
        <f t="shared" ca="1" si="1441"/>
        <v>1.528243574630078</v>
      </c>
      <c r="AL274" s="124">
        <f t="shared" ca="1" si="1441"/>
        <v>1.5986674178150253</v>
      </c>
      <c r="AM274" s="124">
        <f t="shared" ca="1" si="1441"/>
        <v>1.6192913507287983</v>
      </c>
      <c r="AN274" s="124">
        <f t="shared" ca="1" si="1441"/>
        <v>1.6466982047800485</v>
      </c>
      <c r="AO274" s="124">
        <f t="shared" ca="1" si="1441"/>
        <v>1.5732558891767905</v>
      </c>
      <c r="AP274" s="124">
        <f t="shared" ca="1" si="1441"/>
        <v>1.5377289133684837</v>
      </c>
      <c r="AQ274" s="124">
        <f t="shared" ca="1" si="1441"/>
        <v>1.5322641200143567</v>
      </c>
      <c r="AR274" s="124">
        <f t="shared" ca="1" si="1441"/>
        <v>1.527694521846565</v>
      </c>
      <c r="AS274" s="124">
        <f t="shared" ca="1" si="1441"/>
        <v>1.4928649723163727</v>
      </c>
      <c r="AT274" s="124">
        <f t="shared" ca="1" si="1441"/>
        <v>1.4618113441943557</v>
      </c>
      <c r="AU274" s="124">
        <f t="shared" ca="1" si="1441"/>
        <v>1.4772999103008373</v>
      </c>
      <c r="AV274" s="124">
        <f t="shared" ref="AV274:BO274" ca="1" si="1442">AV268/AV272</f>
        <v>1.4641112249972388</v>
      </c>
      <c r="AW274" s="124">
        <f t="shared" ca="1" si="1442"/>
        <v>1.4685751424167521</v>
      </c>
      <c r="AX274" s="124">
        <f t="shared" ca="1" si="1442"/>
        <v>1.4669411117013731</v>
      </c>
      <c r="AY274" s="124">
        <f t="shared" ca="1" si="1442"/>
        <v>1.476752927871499</v>
      </c>
      <c r="AZ274" s="124">
        <f t="shared" ca="1" si="1442"/>
        <v>1.4940916325392701</v>
      </c>
      <c r="BA274" s="124">
        <f t="shared" ca="1" si="1442"/>
        <v>1.5110210672364524</v>
      </c>
      <c r="BB274" s="124">
        <f t="shared" ca="1" si="1442"/>
        <v>1.529399725709099</v>
      </c>
      <c r="BC274" s="124">
        <f t="shared" ca="1" si="1442"/>
        <v>1.5566988591720032</v>
      </c>
      <c r="BD274" s="124">
        <f t="shared" ca="1" si="1442"/>
        <v>1.5653760438777848</v>
      </c>
      <c r="BE274" s="124">
        <f t="shared" ca="1" si="1442"/>
        <v>1.5966137112195806</v>
      </c>
      <c r="BF274" s="124">
        <f t="shared" ca="1" si="1442"/>
        <v>1.6177240478586961</v>
      </c>
      <c r="BG274" s="124">
        <f t="shared" ca="1" si="1442"/>
        <v>1.6218664468116695</v>
      </c>
      <c r="BH274" s="124">
        <f t="shared" ca="1" si="1442"/>
        <v>1.6469625509861534</v>
      </c>
      <c r="BI274" s="124">
        <f t="shared" ca="1" si="1442"/>
        <v>1.6576392717989687</v>
      </c>
      <c r="BJ274" s="124">
        <f t="shared" ca="1" si="1442"/>
        <v>1.6809509673471974</v>
      </c>
      <c r="BK274" s="124">
        <f t="shared" ca="1" si="1442"/>
        <v>1.706940489334912</v>
      </c>
      <c r="BL274" s="124">
        <f t="shared" ca="1" si="1442"/>
        <v>1.716969999617401</v>
      </c>
      <c r="BM274" s="124">
        <f t="shared" ca="1" si="1442"/>
        <v>1.7431160404542529</v>
      </c>
      <c r="BN274" s="124">
        <f t="shared" ca="1" si="1442"/>
        <v>1.7664590883109044</v>
      </c>
      <c r="BO274" s="124">
        <f t="shared" ca="1" si="1442"/>
        <v>1.7961460778043261</v>
      </c>
      <c r="BR274" s="136">
        <f t="shared" ref="BR274:BV276" si="1443">INDEX($H274:$BP274,MATCH(BR$4,$H$4:$BP$4,0))</f>
        <v>0</v>
      </c>
      <c r="BS274" s="136">
        <f t="shared" si="1443"/>
        <v>0</v>
      </c>
      <c r="BT274" s="136">
        <f t="shared" ca="1" si="1443"/>
        <v>1.5322641200143567</v>
      </c>
      <c r="BU274" s="136">
        <f t="shared" ca="1" si="1443"/>
        <v>1.5566988591720032</v>
      </c>
      <c r="BV274" s="136">
        <f t="shared" ca="1" si="1443"/>
        <v>1.7961460778043261</v>
      </c>
    </row>
    <row r="275" spans="1:79" x14ac:dyDescent="0.2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36">
        <f t="shared" si="1443"/>
        <v>0</v>
      </c>
      <c r="BS275" s="136">
        <f t="shared" si="1443"/>
        <v>0</v>
      </c>
      <c r="BT275" s="136">
        <f t="shared" si="1443"/>
        <v>1.25</v>
      </c>
      <c r="BU275" s="136">
        <f t="shared" si="1443"/>
        <v>1.25</v>
      </c>
      <c r="BV275" s="136">
        <f t="shared" si="1443"/>
        <v>1.25</v>
      </c>
    </row>
    <row r="276" spans="1:79" x14ac:dyDescent="0.2">
      <c r="A276" t="s">
        <v>254</v>
      </c>
      <c r="F276" s="12" t="s">
        <v>254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34" t="str">
        <f t="shared" ref="AF276:BO276" ca="1" si="1444">IF(AF274&lt;AF275,"FAIL","PASS")</f>
        <v>PASS</v>
      </c>
      <c r="AG276" s="134" t="str">
        <f t="shared" ca="1" si="1444"/>
        <v>PASS</v>
      </c>
      <c r="AH276" s="134" t="str">
        <f t="shared" ca="1" si="1444"/>
        <v>PASS</v>
      </c>
      <c r="AI276" s="134" t="str">
        <f t="shared" ca="1" si="1444"/>
        <v>PASS</v>
      </c>
      <c r="AJ276" s="134" t="str">
        <f t="shared" ca="1" si="1444"/>
        <v>PASS</v>
      </c>
      <c r="AK276" s="134" t="str">
        <f t="shared" ca="1" si="1444"/>
        <v>PASS</v>
      </c>
      <c r="AL276" s="134" t="str">
        <f t="shared" ca="1" si="1444"/>
        <v>PASS</v>
      </c>
      <c r="AM276" s="134" t="str">
        <f t="shared" ca="1" si="1444"/>
        <v>PASS</v>
      </c>
      <c r="AN276" s="134" t="str">
        <f t="shared" ca="1" si="1444"/>
        <v>PASS</v>
      </c>
      <c r="AO276" s="134" t="str">
        <f t="shared" ca="1" si="1444"/>
        <v>PASS</v>
      </c>
      <c r="AP276" s="134" t="str">
        <f t="shared" ca="1" si="1444"/>
        <v>PASS</v>
      </c>
      <c r="AQ276" s="134" t="str">
        <f t="shared" ca="1" si="1444"/>
        <v>PASS</v>
      </c>
      <c r="AR276" s="134" t="str">
        <f t="shared" ca="1" si="1444"/>
        <v>PASS</v>
      </c>
      <c r="AS276" s="134" t="str">
        <f t="shared" ca="1" si="1444"/>
        <v>PASS</v>
      </c>
      <c r="AT276" s="134" t="str">
        <f t="shared" ca="1" si="1444"/>
        <v>PASS</v>
      </c>
      <c r="AU276" s="134" t="str">
        <f t="shared" ca="1" si="1444"/>
        <v>PASS</v>
      </c>
      <c r="AV276" s="134" t="str">
        <f t="shared" ca="1" si="1444"/>
        <v>PASS</v>
      </c>
      <c r="AW276" s="134" t="str">
        <f t="shared" ca="1" si="1444"/>
        <v>PASS</v>
      </c>
      <c r="AX276" s="134" t="str">
        <f t="shared" ca="1" si="1444"/>
        <v>PASS</v>
      </c>
      <c r="AY276" s="134" t="str">
        <f t="shared" ca="1" si="1444"/>
        <v>PASS</v>
      </c>
      <c r="AZ276" s="134" t="str">
        <f t="shared" ca="1" si="1444"/>
        <v>PASS</v>
      </c>
      <c r="BA276" s="134" t="str">
        <f t="shared" ca="1" si="1444"/>
        <v>PASS</v>
      </c>
      <c r="BB276" s="134" t="str">
        <f t="shared" ca="1" si="1444"/>
        <v>PASS</v>
      </c>
      <c r="BC276" s="134" t="str">
        <f t="shared" ca="1" si="1444"/>
        <v>PASS</v>
      </c>
      <c r="BD276" s="134" t="str">
        <f t="shared" ca="1" si="1444"/>
        <v>PASS</v>
      </c>
      <c r="BE276" s="134" t="str">
        <f t="shared" ca="1" si="1444"/>
        <v>PASS</v>
      </c>
      <c r="BF276" s="134" t="str">
        <f t="shared" ca="1" si="1444"/>
        <v>PASS</v>
      </c>
      <c r="BG276" s="134" t="str">
        <f t="shared" ca="1" si="1444"/>
        <v>PASS</v>
      </c>
      <c r="BH276" s="134" t="str">
        <f t="shared" ca="1" si="1444"/>
        <v>PASS</v>
      </c>
      <c r="BI276" s="134" t="str">
        <f t="shared" ca="1" si="1444"/>
        <v>PASS</v>
      </c>
      <c r="BJ276" s="134" t="str">
        <f t="shared" ca="1" si="1444"/>
        <v>PASS</v>
      </c>
      <c r="BK276" s="134" t="str">
        <f t="shared" ca="1" si="1444"/>
        <v>PASS</v>
      </c>
      <c r="BL276" s="134" t="str">
        <f t="shared" ca="1" si="1444"/>
        <v>PASS</v>
      </c>
      <c r="BM276" s="134" t="str">
        <f t="shared" ca="1" si="1444"/>
        <v>PASS</v>
      </c>
      <c r="BN276" s="134" t="str">
        <f t="shared" ca="1" si="1444"/>
        <v>PASS</v>
      </c>
      <c r="BO276" s="134" t="str">
        <f t="shared" ca="1" si="1444"/>
        <v>PASS</v>
      </c>
      <c r="BR276" s="134">
        <f t="shared" si="1443"/>
        <v>0</v>
      </c>
      <c r="BS276" s="134">
        <f t="shared" si="1443"/>
        <v>0</v>
      </c>
      <c r="BT276" s="134" t="str">
        <f t="shared" ca="1" si="1443"/>
        <v>PASS</v>
      </c>
      <c r="BU276" s="134" t="str">
        <f t="shared" ca="1" si="1443"/>
        <v>PASS</v>
      </c>
      <c r="BV276" s="134" t="str">
        <f t="shared" ca="1" si="1443"/>
        <v>PASS</v>
      </c>
    </row>
    <row r="277" spans="1:79" x14ac:dyDescent="0.2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5">IF(AG274&lt;AG275,1,0)</f>
        <v>0</v>
      </c>
      <c r="AH277" s="31">
        <f t="shared" ca="1" si="1445"/>
        <v>0</v>
      </c>
      <c r="AI277" s="31">
        <f t="shared" ca="1" si="1445"/>
        <v>0</v>
      </c>
      <c r="AJ277" s="31">
        <f t="shared" ca="1" si="1445"/>
        <v>0</v>
      </c>
      <c r="AK277" s="31">
        <f t="shared" ca="1" si="1445"/>
        <v>0</v>
      </c>
      <c r="AL277" s="31">
        <f t="shared" ca="1" si="1445"/>
        <v>0</v>
      </c>
      <c r="AM277" s="31">
        <f t="shared" ca="1" si="1445"/>
        <v>0</v>
      </c>
      <c r="AN277" s="31">
        <f t="shared" ca="1" si="1445"/>
        <v>0</v>
      </c>
      <c r="AO277" s="31">
        <f t="shared" ca="1" si="1445"/>
        <v>0</v>
      </c>
      <c r="AP277" s="31">
        <f t="shared" ca="1" si="1445"/>
        <v>0</v>
      </c>
      <c r="AQ277" s="31">
        <f t="shared" ca="1" si="1445"/>
        <v>0</v>
      </c>
      <c r="AR277" s="31">
        <f t="shared" ca="1" si="1445"/>
        <v>0</v>
      </c>
      <c r="AS277" s="31">
        <f t="shared" ca="1" si="1445"/>
        <v>0</v>
      </c>
      <c r="AT277" s="31">
        <f t="shared" ca="1" si="1445"/>
        <v>0</v>
      </c>
      <c r="AU277" s="31">
        <f t="shared" ca="1" si="1445"/>
        <v>0</v>
      </c>
      <c r="AV277" s="31">
        <f t="shared" ref="AV277" ca="1" si="1446">IF(AV274&lt;AV275,1,0)</f>
        <v>0</v>
      </c>
      <c r="AW277" s="31">
        <f t="shared" ref="AW277" ca="1" si="1447">IF(AW274&lt;AW275,1,0)</f>
        <v>0</v>
      </c>
      <c r="AX277" s="31">
        <f t="shared" ref="AX277" ca="1" si="1448">IF(AX274&lt;AX275,1,0)</f>
        <v>0</v>
      </c>
      <c r="AY277" s="31">
        <f t="shared" ref="AY277" ca="1" si="1449">IF(AY274&lt;AY275,1,0)</f>
        <v>0</v>
      </c>
      <c r="AZ277" s="31">
        <f t="shared" ref="AZ277" ca="1" si="1450">IF(AZ274&lt;AZ275,1,0)</f>
        <v>0</v>
      </c>
      <c r="BA277" s="31">
        <f t="shared" ref="BA277" ca="1" si="1451">IF(BA274&lt;BA275,1,0)</f>
        <v>0</v>
      </c>
      <c r="BB277" s="31">
        <f t="shared" ref="BB277" ca="1" si="1452">IF(BB274&lt;BB275,1,0)</f>
        <v>0</v>
      </c>
      <c r="BC277" s="31">
        <f t="shared" ref="BC277" ca="1" si="1453">IF(BC274&lt;BC275,1,0)</f>
        <v>0</v>
      </c>
      <c r="BD277" s="31">
        <f t="shared" ref="BD277" ca="1" si="1454">IF(BD274&lt;BD275,1,0)</f>
        <v>0</v>
      </c>
      <c r="BE277" s="31">
        <f t="shared" ref="BE277" ca="1" si="1455">IF(BE274&lt;BE275,1,0)</f>
        <v>0</v>
      </c>
      <c r="BF277" s="31">
        <f t="shared" ref="BF277" ca="1" si="1456">IF(BF274&lt;BF275,1,0)</f>
        <v>0</v>
      </c>
      <c r="BG277" s="31">
        <f t="shared" ref="BG277" ca="1" si="1457">IF(BG274&lt;BG275,1,0)</f>
        <v>0</v>
      </c>
      <c r="BH277" s="31">
        <f t="shared" ref="BH277" ca="1" si="1458">IF(BH274&lt;BH275,1,0)</f>
        <v>0</v>
      </c>
      <c r="BI277" s="31">
        <f t="shared" ref="BI277" ca="1" si="1459">IF(BI274&lt;BI275,1,0)</f>
        <v>0</v>
      </c>
      <c r="BJ277" s="31">
        <f t="shared" ref="BJ277" ca="1" si="1460">IF(BJ274&lt;BJ275,1,0)</f>
        <v>0</v>
      </c>
      <c r="BK277" s="31">
        <f t="shared" ref="BK277" ca="1" si="1461">IF(BK274&lt;BK275,1,0)</f>
        <v>0</v>
      </c>
      <c r="BL277" s="31">
        <f t="shared" ref="BL277" ca="1" si="1462">IF(BL274&lt;BL275,1,0)</f>
        <v>0</v>
      </c>
      <c r="BM277" s="31">
        <f t="shared" ref="BM277" ca="1" si="1463">IF(BM274&lt;BM275,1,0)</f>
        <v>0</v>
      </c>
      <c r="BN277" s="31">
        <f t="shared" ref="BN277" ca="1" si="1464">IF(BN274&lt;BN275,1,0)</f>
        <v>0</v>
      </c>
      <c r="BO277" s="31">
        <f t="shared" ref="BO277" ca="1" si="1465">IF(BO274&lt;BO275,1,0)</f>
        <v>0</v>
      </c>
      <c r="BR277" s="31">
        <f t="shared" ref="BR277" si="1466">IF(BR274&lt;BR275,1,0)</f>
        <v>0</v>
      </c>
      <c r="BS277" s="31">
        <f t="shared" ref="BS277" si="1467">IF(BS274&lt;BS275,1,0)</f>
        <v>0</v>
      </c>
      <c r="BT277" s="31">
        <f t="shared" ref="BT277" ca="1" si="1468">IF(BT274&lt;BT275,1,0)</f>
        <v>0</v>
      </c>
      <c r="BU277" s="31">
        <f t="shared" ref="BU277" ca="1" si="1469">IF(BU274&lt;BU275,1,0)</f>
        <v>0</v>
      </c>
      <c r="BV277" s="31">
        <f t="shared" ref="BV277" ca="1" si="1470">IF(BV274&lt;BV275,1,0)</f>
        <v>0</v>
      </c>
    </row>
    <row r="279" spans="1:79" x14ac:dyDescent="0.2">
      <c r="A279" s="5" t="s">
        <v>255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2">
      <c r="G280" t="s">
        <v>256</v>
      </c>
      <c r="H280" s="130" t="e">
        <f>IF(H$2="Actual",NA(),H$4)</f>
        <v>#N/A</v>
      </c>
      <c r="I280" s="130" t="e">
        <f t="shared" ref="I280:BO280" si="1471">IF(I$2="Actual",NA(),I$4)</f>
        <v>#N/A</v>
      </c>
      <c r="J280" s="130" t="e">
        <f t="shared" si="1471"/>
        <v>#N/A</v>
      </c>
      <c r="K280" s="130" t="e">
        <f t="shared" si="1471"/>
        <v>#N/A</v>
      </c>
      <c r="L280" s="130" t="e">
        <f t="shared" si="1471"/>
        <v>#N/A</v>
      </c>
      <c r="M280" s="130" t="e">
        <f t="shared" si="1471"/>
        <v>#N/A</v>
      </c>
      <c r="N280" s="130" t="e">
        <f t="shared" si="1471"/>
        <v>#N/A</v>
      </c>
      <c r="O280" s="130" t="e">
        <f t="shared" si="1471"/>
        <v>#N/A</v>
      </c>
      <c r="P280" s="130" t="e">
        <f t="shared" si="1471"/>
        <v>#N/A</v>
      </c>
      <c r="Q280" s="130" t="e">
        <f t="shared" si="1471"/>
        <v>#N/A</v>
      </c>
      <c r="R280" s="130" t="e">
        <f t="shared" si="1471"/>
        <v>#N/A</v>
      </c>
      <c r="S280" s="130" t="e">
        <f t="shared" si="1471"/>
        <v>#N/A</v>
      </c>
      <c r="T280" s="130" t="e">
        <f t="shared" si="1471"/>
        <v>#N/A</v>
      </c>
      <c r="U280" s="130" t="e">
        <f t="shared" si="1471"/>
        <v>#N/A</v>
      </c>
      <c r="V280" s="130" t="e">
        <f t="shared" si="1471"/>
        <v>#N/A</v>
      </c>
      <c r="W280" s="130" t="e">
        <f t="shared" si="1471"/>
        <v>#N/A</v>
      </c>
      <c r="X280" s="130" t="e">
        <f t="shared" si="1471"/>
        <v>#N/A</v>
      </c>
      <c r="Y280" s="130" t="e">
        <f t="shared" si="1471"/>
        <v>#N/A</v>
      </c>
      <c r="Z280" s="130" t="e">
        <f t="shared" si="1471"/>
        <v>#N/A</v>
      </c>
      <c r="AA280" s="130" t="e">
        <f t="shared" si="1471"/>
        <v>#N/A</v>
      </c>
      <c r="AB280" s="130" t="e">
        <f t="shared" si="1471"/>
        <v>#N/A</v>
      </c>
      <c r="AC280" s="130" t="e">
        <f t="shared" si="1471"/>
        <v>#N/A</v>
      </c>
      <c r="AD280" s="130" t="e">
        <f t="shared" si="1471"/>
        <v>#N/A</v>
      </c>
      <c r="AE280" s="130" t="e">
        <f t="shared" si="1471"/>
        <v>#N/A</v>
      </c>
      <c r="AF280" s="130">
        <f t="shared" si="1471"/>
        <v>46783</v>
      </c>
      <c r="AG280" s="130">
        <f t="shared" si="1471"/>
        <v>46812</v>
      </c>
      <c r="AH280" s="130">
        <f t="shared" si="1471"/>
        <v>46843</v>
      </c>
      <c r="AI280" s="130">
        <f t="shared" si="1471"/>
        <v>46873</v>
      </c>
      <c r="AJ280" s="130">
        <f t="shared" si="1471"/>
        <v>46904</v>
      </c>
      <c r="AK280" s="130">
        <f t="shared" si="1471"/>
        <v>46934</v>
      </c>
      <c r="AL280" s="130">
        <f t="shared" si="1471"/>
        <v>46965</v>
      </c>
      <c r="AM280" s="130">
        <f t="shared" si="1471"/>
        <v>46996</v>
      </c>
      <c r="AN280" s="130">
        <f t="shared" si="1471"/>
        <v>47026</v>
      </c>
      <c r="AO280" s="130">
        <f t="shared" si="1471"/>
        <v>47057</v>
      </c>
      <c r="AP280" s="130">
        <f t="shared" si="1471"/>
        <v>47087</v>
      </c>
      <c r="AQ280" s="130">
        <f t="shared" si="1471"/>
        <v>47118</v>
      </c>
      <c r="AR280" s="130">
        <f t="shared" si="1471"/>
        <v>47149</v>
      </c>
      <c r="AS280" s="130">
        <f t="shared" si="1471"/>
        <v>47177</v>
      </c>
      <c r="AT280" s="130">
        <f t="shared" si="1471"/>
        <v>47208</v>
      </c>
      <c r="AU280" s="130">
        <f t="shared" si="1471"/>
        <v>47238</v>
      </c>
      <c r="AV280" s="130">
        <f t="shared" si="1471"/>
        <v>47269</v>
      </c>
      <c r="AW280" s="130">
        <f t="shared" si="1471"/>
        <v>47299</v>
      </c>
      <c r="AX280" s="130">
        <f t="shared" si="1471"/>
        <v>47330</v>
      </c>
      <c r="AY280" s="130">
        <f t="shared" si="1471"/>
        <v>47361</v>
      </c>
      <c r="AZ280" s="130">
        <f t="shared" si="1471"/>
        <v>47391</v>
      </c>
      <c r="BA280" s="130">
        <f t="shared" si="1471"/>
        <v>47422</v>
      </c>
      <c r="BB280" s="130">
        <f t="shared" si="1471"/>
        <v>47452</v>
      </c>
      <c r="BC280" s="130">
        <f t="shared" si="1471"/>
        <v>47483</v>
      </c>
      <c r="BD280" s="130">
        <f t="shared" si="1471"/>
        <v>47514</v>
      </c>
      <c r="BE280" s="130">
        <f t="shared" si="1471"/>
        <v>47542</v>
      </c>
      <c r="BF280" s="130">
        <f t="shared" si="1471"/>
        <v>47573</v>
      </c>
      <c r="BG280" s="130">
        <f t="shared" si="1471"/>
        <v>47603</v>
      </c>
      <c r="BH280" s="130">
        <f t="shared" si="1471"/>
        <v>47634</v>
      </c>
      <c r="BI280" s="130">
        <f t="shared" si="1471"/>
        <v>47664</v>
      </c>
      <c r="BJ280" s="130">
        <f t="shared" si="1471"/>
        <v>47695</v>
      </c>
      <c r="BK280" s="130">
        <f t="shared" si="1471"/>
        <v>47726</v>
      </c>
      <c r="BL280" s="130">
        <f t="shared" si="1471"/>
        <v>47756</v>
      </c>
      <c r="BM280" s="130">
        <f t="shared" si="1471"/>
        <v>47787</v>
      </c>
      <c r="BN280" s="130">
        <f t="shared" si="1471"/>
        <v>47817</v>
      </c>
      <c r="BO280" s="130">
        <f t="shared" si="1471"/>
        <v>47848</v>
      </c>
    </row>
    <row r="281" spans="1:79" x14ac:dyDescent="0.2">
      <c r="G281" t="s">
        <v>247</v>
      </c>
      <c r="H281" s="121" t="e">
        <f>IF(H$2="Actual",NA(),H259)</f>
        <v>#N/A</v>
      </c>
      <c r="I281" s="121" t="e">
        <f t="shared" ref="I281:AQ281" si="1472">IF(I$2="Actual",NA(),I259)</f>
        <v>#N/A</v>
      </c>
      <c r="J281" s="121" t="e">
        <f t="shared" si="1472"/>
        <v>#N/A</v>
      </c>
      <c r="K281" s="121" t="e">
        <f t="shared" si="1472"/>
        <v>#N/A</v>
      </c>
      <c r="L281" s="121" t="e">
        <f t="shared" si="1472"/>
        <v>#N/A</v>
      </c>
      <c r="M281" s="121" t="e">
        <f t="shared" si="1472"/>
        <v>#N/A</v>
      </c>
      <c r="N281" s="121" t="e">
        <f t="shared" si="1472"/>
        <v>#N/A</v>
      </c>
      <c r="O281" s="121" t="e">
        <f t="shared" si="1472"/>
        <v>#N/A</v>
      </c>
      <c r="P281" s="121" t="e">
        <f t="shared" si="1472"/>
        <v>#N/A</v>
      </c>
      <c r="Q281" s="121" t="e">
        <f t="shared" si="1472"/>
        <v>#N/A</v>
      </c>
      <c r="R281" s="121" t="e">
        <f t="shared" si="1472"/>
        <v>#N/A</v>
      </c>
      <c r="S281" s="121" t="e">
        <f t="shared" si="1472"/>
        <v>#N/A</v>
      </c>
      <c r="T281" s="121" t="e">
        <f t="shared" si="1472"/>
        <v>#N/A</v>
      </c>
      <c r="U281" s="121" t="e">
        <f t="shared" si="1472"/>
        <v>#N/A</v>
      </c>
      <c r="V281" s="121" t="e">
        <f t="shared" si="1472"/>
        <v>#N/A</v>
      </c>
      <c r="W281" s="121" t="e">
        <f t="shared" si="1472"/>
        <v>#N/A</v>
      </c>
      <c r="X281" s="121" t="e">
        <f t="shared" si="1472"/>
        <v>#N/A</v>
      </c>
      <c r="Y281" s="121" t="e">
        <f t="shared" si="1472"/>
        <v>#N/A</v>
      </c>
      <c r="Z281" s="121" t="e">
        <f t="shared" si="1472"/>
        <v>#N/A</v>
      </c>
      <c r="AA281" s="121" t="e">
        <f t="shared" si="1472"/>
        <v>#N/A</v>
      </c>
      <c r="AB281" s="121" t="e">
        <f t="shared" si="1472"/>
        <v>#N/A</v>
      </c>
      <c r="AC281" s="121" t="e">
        <f t="shared" si="1472"/>
        <v>#N/A</v>
      </c>
      <c r="AD281" s="121" t="e">
        <f t="shared" si="1472"/>
        <v>#N/A</v>
      </c>
      <c r="AE281" s="121" t="e">
        <f t="shared" si="1472"/>
        <v>#N/A</v>
      </c>
      <c r="AF281" s="121">
        <f t="shared" ca="1" si="1472"/>
        <v>1.2060235784770752</v>
      </c>
      <c r="AG281" s="121">
        <f t="shared" ca="1" si="1472"/>
        <v>1.2196794133587843</v>
      </c>
      <c r="AH281" s="121">
        <f t="shared" ca="1" si="1472"/>
        <v>1.172529143012814</v>
      </c>
      <c r="AI281" s="121">
        <f t="shared" ca="1" si="1472"/>
        <v>1.3199828304241024</v>
      </c>
      <c r="AJ281" s="121">
        <f t="shared" ca="1" si="1472"/>
        <v>1.4433513805805764</v>
      </c>
      <c r="AK281" s="121">
        <f t="shared" ca="1" si="1472"/>
        <v>1.5801428117375231</v>
      </c>
      <c r="AL281" s="121">
        <f t="shared" ca="1" si="1472"/>
        <v>1.6736085575213562</v>
      </c>
      <c r="AM281" s="121">
        <f t="shared" ca="1" si="1472"/>
        <v>1.7682073242064082</v>
      </c>
      <c r="AN281" s="121">
        <f t="shared" ca="1" si="1472"/>
        <v>1.844608565624553</v>
      </c>
      <c r="AO281" s="121">
        <f t="shared" ca="1" si="1472"/>
        <v>1.9488761574425304</v>
      </c>
      <c r="AP281" s="121">
        <f t="shared" ca="1" si="1472"/>
        <v>2.0752434703221181</v>
      </c>
      <c r="AQ281" s="121">
        <f t="shared" ca="1" si="1472"/>
        <v>2.1333109485749748</v>
      </c>
      <c r="AR281" s="121">
        <f t="shared" ref="AR281:BO281" ca="1" si="1473">IF(AR$2="Actual",NA(),AR259)</f>
        <v>2.1471423239709999</v>
      </c>
      <c r="AS281" s="121">
        <f t="shared" ca="1" si="1473"/>
        <v>1.8694660323826058</v>
      </c>
      <c r="AT281" s="121">
        <f t="shared" ca="1" si="1473"/>
        <v>1.8015802558426448</v>
      </c>
      <c r="AU281" s="121">
        <f t="shared" ca="1" si="1473"/>
        <v>1.852066569528571</v>
      </c>
      <c r="AV281" s="121">
        <f t="shared" ca="1" si="1473"/>
        <v>1.8038574695079943</v>
      </c>
      <c r="AW281" s="121">
        <f t="shared" ca="1" si="1473"/>
        <v>1.7607537166086009</v>
      </c>
      <c r="AX281" s="121">
        <f t="shared" ca="1" si="1473"/>
        <v>1.6693159097984684</v>
      </c>
      <c r="AY281" s="121">
        <f t="shared" ca="1" si="1473"/>
        <v>1.5378794003182505</v>
      </c>
      <c r="AZ281" s="121">
        <f t="shared" ca="1" si="1473"/>
        <v>1.5097984455084212</v>
      </c>
      <c r="BA281" s="121">
        <f t="shared" ca="1" si="1473"/>
        <v>1.430444260128203</v>
      </c>
      <c r="BB281" s="121">
        <f t="shared" ca="1" si="1473"/>
        <v>1.3491000518263045</v>
      </c>
      <c r="BC281" s="121">
        <f t="shared" ca="1" si="1473"/>
        <v>1.4478508005991588</v>
      </c>
      <c r="BD281" s="121">
        <f t="shared" ca="1" si="1473"/>
        <v>1.4429327028475518</v>
      </c>
      <c r="BE281" s="121">
        <f t="shared" ca="1" si="1473"/>
        <v>1.4026510889624391</v>
      </c>
      <c r="BF281" s="121">
        <f t="shared" ca="1" si="1473"/>
        <v>1.3140651965708567</v>
      </c>
      <c r="BG281" s="121">
        <f t="shared" ca="1" si="1473"/>
        <v>1.35591534600305</v>
      </c>
      <c r="BH281" s="121">
        <f t="shared" ca="1" si="1473"/>
        <v>1.2940053690789519</v>
      </c>
      <c r="BI281" s="121">
        <f t="shared" ca="1" si="1473"/>
        <v>1.2455485070000136</v>
      </c>
      <c r="BJ281" s="121">
        <f t="shared" ca="1" si="1473"/>
        <v>1.1475083756239759</v>
      </c>
      <c r="BK281" s="121">
        <f t="shared" ca="1" si="1473"/>
        <v>1.0137158823310273</v>
      </c>
      <c r="BL281" s="121">
        <f t="shared" ca="1" si="1473"/>
        <v>0.98587219294276651</v>
      </c>
      <c r="BM281" s="121">
        <f t="shared" ca="1" si="1473"/>
        <v>0.90330412092210988</v>
      </c>
      <c r="BN281" s="121">
        <f t="shared" ca="1" si="1473"/>
        <v>0.81854535768590464</v>
      </c>
      <c r="BO281" s="121">
        <f t="shared" ca="1" si="1473"/>
        <v>0.91015697304735765</v>
      </c>
    </row>
    <row r="282" spans="1:79" x14ac:dyDescent="0.2">
      <c r="G282" t="s">
        <v>248</v>
      </c>
      <c r="H282" s="121" t="e">
        <f>IF(H$2="Actual",NA(),H260)</f>
        <v>#N/A</v>
      </c>
      <c r="I282" s="121" t="e">
        <f t="shared" ref="I282:AQ282" si="1474">IF(I$2="Actual",NA(),I260)</f>
        <v>#N/A</v>
      </c>
      <c r="J282" s="121" t="e">
        <f t="shared" si="1474"/>
        <v>#N/A</v>
      </c>
      <c r="K282" s="121" t="e">
        <f t="shared" si="1474"/>
        <v>#N/A</v>
      </c>
      <c r="L282" s="121" t="e">
        <f t="shared" si="1474"/>
        <v>#N/A</v>
      </c>
      <c r="M282" s="121" t="e">
        <f t="shared" si="1474"/>
        <v>#N/A</v>
      </c>
      <c r="N282" s="121" t="e">
        <f t="shared" si="1474"/>
        <v>#N/A</v>
      </c>
      <c r="O282" s="121" t="e">
        <f t="shared" si="1474"/>
        <v>#N/A</v>
      </c>
      <c r="P282" s="121" t="e">
        <f t="shared" si="1474"/>
        <v>#N/A</v>
      </c>
      <c r="Q282" s="121" t="e">
        <f t="shared" si="1474"/>
        <v>#N/A</v>
      </c>
      <c r="R282" s="121" t="e">
        <f t="shared" si="1474"/>
        <v>#N/A</v>
      </c>
      <c r="S282" s="121" t="e">
        <f t="shared" si="1474"/>
        <v>#N/A</v>
      </c>
      <c r="T282" s="121" t="e">
        <f t="shared" si="1474"/>
        <v>#N/A</v>
      </c>
      <c r="U282" s="121" t="e">
        <f t="shared" si="1474"/>
        <v>#N/A</v>
      </c>
      <c r="V282" s="121" t="e">
        <f t="shared" si="1474"/>
        <v>#N/A</v>
      </c>
      <c r="W282" s="121" t="e">
        <f t="shared" si="1474"/>
        <v>#N/A</v>
      </c>
      <c r="X282" s="121" t="e">
        <f t="shared" si="1474"/>
        <v>#N/A</v>
      </c>
      <c r="Y282" s="121" t="e">
        <f t="shared" si="1474"/>
        <v>#N/A</v>
      </c>
      <c r="Z282" s="121" t="e">
        <f t="shared" si="1474"/>
        <v>#N/A</v>
      </c>
      <c r="AA282" s="121" t="e">
        <f t="shared" si="1474"/>
        <v>#N/A</v>
      </c>
      <c r="AB282" s="121" t="e">
        <f t="shared" si="1474"/>
        <v>#N/A</v>
      </c>
      <c r="AC282" s="121" t="e">
        <f t="shared" si="1474"/>
        <v>#N/A</v>
      </c>
      <c r="AD282" s="121" t="e">
        <f t="shared" si="1474"/>
        <v>#N/A</v>
      </c>
      <c r="AE282" s="121" t="e">
        <f t="shared" si="1474"/>
        <v>#N/A</v>
      </c>
      <c r="AF282" s="121">
        <f t="shared" si="1474"/>
        <v>2.5</v>
      </c>
      <c r="AG282" s="121">
        <f t="shared" si="1474"/>
        <v>2.5</v>
      </c>
      <c r="AH282" s="121">
        <f t="shared" si="1474"/>
        <v>2.5</v>
      </c>
      <c r="AI282" s="121">
        <f t="shared" si="1474"/>
        <v>2.5</v>
      </c>
      <c r="AJ282" s="121">
        <f t="shared" si="1474"/>
        <v>2.5</v>
      </c>
      <c r="AK282" s="121">
        <f t="shared" si="1474"/>
        <v>2.5</v>
      </c>
      <c r="AL282" s="121">
        <f t="shared" si="1474"/>
        <v>2.5</v>
      </c>
      <c r="AM282" s="121">
        <f t="shared" si="1474"/>
        <v>2.5</v>
      </c>
      <c r="AN282" s="121">
        <f t="shared" si="1474"/>
        <v>2.5</v>
      </c>
      <c r="AO282" s="121">
        <f t="shared" si="1474"/>
        <v>2.5</v>
      </c>
      <c r="AP282" s="121">
        <f t="shared" si="1474"/>
        <v>2.5</v>
      </c>
      <c r="AQ282" s="121">
        <f t="shared" si="1474"/>
        <v>2.5</v>
      </c>
      <c r="AR282" s="121">
        <f t="shared" ref="AR282:BO282" si="1475">IF(AR$2="Actual",NA(),AR260)</f>
        <v>2.5</v>
      </c>
      <c r="AS282" s="121">
        <f t="shared" si="1475"/>
        <v>2.5</v>
      </c>
      <c r="AT282" s="121">
        <f t="shared" si="1475"/>
        <v>2.5</v>
      </c>
      <c r="AU282" s="121">
        <f t="shared" si="1475"/>
        <v>2.5</v>
      </c>
      <c r="AV282" s="121">
        <f t="shared" si="1475"/>
        <v>2.5</v>
      </c>
      <c r="AW282" s="121">
        <f t="shared" si="1475"/>
        <v>2.5</v>
      </c>
      <c r="AX282" s="121">
        <f t="shared" si="1475"/>
        <v>2</v>
      </c>
      <c r="AY282" s="121">
        <f t="shared" si="1475"/>
        <v>2</v>
      </c>
      <c r="AZ282" s="121">
        <f t="shared" si="1475"/>
        <v>2</v>
      </c>
      <c r="BA282" s="121">
        <f t="shared" si="1475"/>
        <v>2</v>
      </c>
      <c r="BB282" s="121">
        <f t="shared" si="1475"/>
        <v>2</v>
      </c>
      <c r="BC282" s="121">
        <f t="shared" si="1475"/>
        <v>2</v>
      </c>
      <c r="BD282" s="121">
        <f t="shared" si="1475"/>
        <v>2</v>
      </c>
      <c r="BE282" s="121">
        <f t="shared" si="1475"/>
        <v>2</v>
      </c>
      <c r="BF282" s="121">
        <f t="shared" si="1475"/>
        <v>2</v>
      </c>
      <c r="BG282" s="121">
        <f t="shared" si="1475"/>
        <v>2</v>
      </c>
      <c r="BH282" s="121">
        <f t="shared" si="1475"/>
        <v>2</v>
      </c>
      <c r="BI282" s="121">
        <f t="shared" si="1475"/>
        <v>2</v>
      </c>
      <c r="BJ282" s="121">
        <f t="shared" si="1475"/>
        <v>2</v>
      </c>
      <c r="BK282" s="121">
        <f t="shared" si="1475"/>
        <v>2</v>
      </c>
      <c r="BL282" s="121">
        <f t="shared" si="1475"/>
        <v>2</v>
      </c>
      <c r="BM282" s="121">
        <f t="shared" si="1475"/>
        <v>2</v>
      </c>
      <c r="BN282" s="121">
        <f t="shared" si="1475"/>
        <v>2</v>
      </c>
      <c r="BO282" s="121">
        <f t="shared" si="1475"/>
        <v>2</v>
      </c>
    </row>
    <row r="284" spans="1:79" x14ac:dyDescent="0.2">
      <c r="G284" t="s">
        <v>256</v>
      </c>
      <c r="H284" s="130" t="e">
        <f>IF(H$2="Actual",NA(),H$4)</f>
        <v>#N/A</v>
      </c>
      <c r="I284" s="130" t="e">
        <f t="shared" ref="I284:BO284" si="1476">IF(I$2="Actual",NA(),I$4)</f>
        <v>#N/A</v>
      </c>
      <c r="J284" s="130" t="e">
        <f t="shared" si="1476"/>
        <v>#N/A</v>
      </c>
      <c r="K284" s="130" t="e">
        <f t="shared" si="1476"/>
        <v>#N/A</v>
      </c>
      <c r="L284" s="130" t="e">
        <f t="shared" si="1476"/>
        <v>#N/A</v>
      </c>
      <c r="M284" s="130" t="e">
        <f t="shared" si="1476"/>
        <v>#N/A</v>
      </c>
      <c r="N284" s="130" t="e">
        <f t="shared" si="1476"/>
        <v>#N/A</v>
      </c>
      <c r="O284" s="130" t="e">
        <f t="shared" si="1476"/>
        <v>#N/A</v>
      </c>
      <c r="P284" s="130" t="e">
        <f t="shared" si="1476"/>
        <v>#N/A</v>
      </c>
      <c r="Q284" s="130" t="e">
        <f t="shared" si="1476"/>
        <v>#N/A</v>
      </c>
      <c r="R284" s="130" t="e">
        <f t="shared" si="1476"/>
        <v>#N/A</v>
      </c>
      <c r="S284" s="130" t="e">
        <f t="shared" si="1476"/>
        <v>#N/A</v>
      </c>
      <c r="T284" s="130" t="e">
        <f t="shared" si="1476"/>
        <v>#N/A</v>
      </c>
      <c r="U284" s="130" t="e">
        <f t="shared" si="1476"/>
        <v>#N/A</v>
      </c>
      <c r="V284" s="130" t="e">
        <f t="shared" si="1476"/>
        <v>#N/A</v>
      </c>
      <c r="W284" s="130" t="e">
        <f t="shared" si="1476"/>
        <v>#N/A</v>
      </c>
      <c r="X284" s="130" t="e">
        <f t="shared" si="1476"/>
        <v>#N/A</v>
      </c>
      <c r="Y284" s="130" t="e">
        <f t="shared" si="1476"/>
        <v>#N/A</v>
      </c>
      <c r="Z284" s="130" t="e">
        <f t="shared" si="1476"/>
        <v>#N/A</v>
      </c>
      <c r="AA284" s="130" t="e">
        <f t="shared" si="1476"/>
        <v>#N/A</v>
      </c>
      <c r="AB284" s="130" t="e">
        <f t="shared" si="1476"/>
        <v>#N/A</v>
      </c>
      <c r="AC284" s="130" t="e">
        <f t="shared" si="1476"/>
        <v>#N/A</v>
      </c>
      <c r="AD284" s="130" t="e">
        <f t="shared" si="1476"/>
        <v>#N/A</v>
      </c>
      <c r="AE284" s="130" t="e">
        <f t="shared" si="1476"/>
        <v>#N/A</v>
      </c>
      <c r="AF284" s="130">
        <f t="shared" si="1476"/>
        <v>46783</v>
      </c>
      <c r="AG284" s="130">
        <f t="shared" si="1476"/>
        <v>46812</v>
      </c>
      <c r="AH284" s="130">
        <f t="shared" si="1476"/>
        <v>46843</v>
      </c>
      <c r="AI284" s="130">
        <f t="shared" si="1476"/>
        <v>46873</v>
      </c>
      <c r="AJ284" s="130">
        <f t="shared" si="1476"/>
        <v>46904</v>
      </c>
      <c r="AK284" s="130">
        <f t="shared" si="1476"/>
        <v>46934</v>
      </c>
      <c r="AL284" s="130">
        <f t="shared" si="1476"/>
        <v>46965</v>
      </c>
      <c r="AM284" s="130">
        <f t="shared" si="1476"/>
        <v>46996</v>
      </c>
      <c r="AN284" s="130">
        <f t="shared" si="1476"/>
        <v>47026</v>
      </c>
      <c r="AO284" s="130">
        <f t="shared" si="1476"/>
        <v>47057</v>
      </c>
      <c r="AP284" s="130">
        <f t="shared" si="1476"/>
        <v>47087</v>
      </c>
      <c r="AQ284" s="130">
        <f t="shared" si="1476"/>
        <v>47118</v>
      </c>
      <c r="AR284" s="130">
        <f t="shared" si="1476"/>
        <v>47149</v>
      </c>
      <c r="AS284" s="130">
        <f t="shared" si="1476"/>
        <v>47177</v>
      </c>
      <c r="AT284" s="130">
        <f t="shared" si="1476"/>
        <v>47208</v>
      </c>
      <c r="AU284" s="130">
        <f t="shared" si="1476"/>
        <v>47238</v>
      </c>
      <c r="AV284" s="130">
        <f t="shared" si="1476"/>
        <v>47269</v>
      </c>
      <c r="AW284" s="130">
        <f t="shared" si="1476"/>
        <v>47299</v>
      </c>
      <c r="AX284" s="130">
        <f t="shared" si="1476"/>
        <v>47330</v>
      </c>
      <c r="AY284" s="130">
        <f t="shared" si="1476"/>
        <v>47361</v>
      </c>
      <c r="AZ284" s="130">
        <f t="shared" si="1476"/>
        <v>47391</v>
      </c>
      <c r="BA284" s="130">
        <f t="shared" si="1476"/>
        <v>47422</v>
      </c>
      <c r="BB284" s="130">
        <f t="shared" si="1476"/>
        <v>47452</v>
      </c>
      <c r="BC284" s="130">
        <f t="shared" si="1476"/>
        <v>47483</v>
      </c>
      <c r="BD284" s="130">
        <f t="shared" si="1476"/>
        <v>47514</v>
      </c>
      <c r="BE284" s="130">
        <f t="shared" si="1476"/>
        <v>47542</v>
      </c>
      <c r="BF284" s="130">
        <f t="shared" si="1476"/>
        <v>47573</v>
      </c>
      <c r="BG284" s="130">
        <f t="shared" si="1476"/>
        <v>47603</v>
      </c>
      <c r="BH284" s="130">
        <f t="shared" si="1476"/>
        <v>47634</v>
      </c>
      <c r="BI284" s="130">
        <f t="shared" si="1476"/>
        <v>47664</v>
      </c>
      <c r="BJ284" s="130">
        <f t="shared" si="1476"/>
        <v>47695</v>
      </c>
      <c r="BK284" s="130">
        <f t="shared" si="1476"/>
        <v>47726</v>
      </c>
      <c r="BL284" s="130">
        <f t="shared" si="1476"/>
        <v>47756</v>
      </c>
      <c r="BM284" s="130">
        <f t="shared" si="1476"/>
        <v>47787</v>
      </c>
      <c r="BN284" s="130">
        <f t="shared" si="1476"/>
        <v>47817</v>
      </c>
      <c r="BO284" s="130">
        <f t="shared" si="1476"/>
        <v>47848</v>
      </c>
    </row>
    <row r="285" spans="1:79" x14ac:dyDescent="0.2">
      <c r="G285" t="s">
        <v>247</v>
      </c>
      <c r="H285" s="121" t="e">
        <f>IF(H$2="Actual",NA(),H274)</f>
        <v>#N/A</v>
      </c>
      <c r="I285" s="121" t="e">
        <f t="shared" ref="I285:BO285" si="1477">IF(I$2="Actual",NA(),I274)</f>
        <v>#N/A</v>
      </c>
      <c r="J285" s="121" t="e">
        <f t="shared" si="1477"/>
        <v>#N/A</v>
      </c>
      <c r="K285" s="121" t="e">
        <f t="shared" si="1477"/>
        <v>#N/A</v>
      </c>
      <c r="L285" s="121" t="e">
        <f t="shared" si="1477"/>
        <v>#N/A</v>
      </c>
      <c r="M285" s="121" t="e">
        <f t="shared" si="1477"/>
        <v>#N/A</v>
      </c>
      <c r="N285" s="121" t="e">
        <f t="shared" si="1477"/>
        <v>#N/A</v>
      </c>
      <c r="O285" s="121" t="e">
        <f t="shared" si="1477"/>
        <v>#N/A</v>
      </c>
      <c r="P285" s="121" t="e">
        <f t="shared" si="1477"/>
        <v>#N/A</v>
      </c>
      <c r="Q285" s="121" t="e">
        <f t="shared" si="1477"/>
        <v>#N/A</v>
      </c>
      <c r="R285" s="121" t="e">
        <f t="shared" si="1477"/>
        <v>#N/A</v>
      </c>
      <c r="S285" s="121" t="e">
        <f t="shared" si="1477"/>
        <v>#N/A</v>
      </c>
      <c r="T285" s="121" t="e">
        <f t="shared" si="1477"/>
        <v>#N/A</v>
      </c>
      <c r="U285" s="121" t="e">
        <f t="shared" si="1477"/>
        <v>#N/A</v>
      </c>
      <c r="V285" s="121" t="e">
        <f t="shared" si="1477"/>
        <v>#N/A</v>
      </c>
      <c r="W285" s="121" t="e">
        <f t="shared" si="1477"/>
        <v>#N/A</v>
      </c>
      <c r="X285" s="121" t="e">
        <f t="shared" si="1477"/>
        <v>#N/A</v>
      </c>
      <c r="Y285" s="121" t="e">
        <f t="shared" si="1477"/>
        <v>#N/A</v>
      </c>
      <c r="Z285" s="121" t="e">
        <f t="shared" si="1477"/>
        <v>#N/A</v>
      </c>
      <c r="AA285" s="121" t="e">
        <f t="shared" si="1477"/>
        <v>#N/A</v>
      </c>
      <c r="AB285" s="121" t="e">
        <f t="shared" si="1477"/>
        <v>#N/A</v>
      </c>
      <c r="AC285" s="121" t="e">
        <f t="shared" si="1477"/>
        <v>#N/A</v>
      </c>
      <c r="AD285" s="121" t="e">
        <f t="shared" si="1477"/>
        <v>#N/A</v>
      </c>
      <c r="AE285" s="121" t="e">
        <f t="shared" si="1477"/>
        <v>#N/A</v>
      </c>
      <c r="AF285" s="121">
        <f t="shared" ca="1" si="1477"/>
        <v>1.5960039934902612</v>
      </c>
      <c r="AG285" s="121">
        <f t="shared" ca="1" si="1477"/>
        <v>1.534432513659731</v>
      </c>
      <c r="AH285" s="121">
        <f t="shared" ca="1" si="1477"/>
        <v>1.6048734809426366</v>
      </c>
      <c r="AI285" s="121">
        <f t="shared" ca="1" si="1477"/>
        <v>1.5475571332983344</v>
      </c>
      <c r="AJ285" s="121">
        <f t="shared" ca="1" si="1477"/>
        <v>1.5624597040390187</v>
      </c>
      <c r="AK285" s="121">
        <f t="shared" ca="1" si="1477"/>
        <v>1.528243574630078</v>
      </c>
      <c r="AL285" s="121">
        <f t="shared" ca="1" si="1477"/>
        <v>1.5986674178150253</v>
      </c>
      <c r="AM285" s="121">
        <f t="shared" ca="1" si="1477"/>
        <v>1.6192913507287983</v>
      </c>
      <c r="AN285" s="121">
        <f t="shared" ca="1" si="1477"/>
        <v>1.6466982047800485</v>
      </c>
      <c r="AO285" s="121">
        <f t="shared" ca="1" si="1477"/>
        <v>1.5732558891767905</v>
      </c>
      <c r="AP285" s="121">
        <f t="shared" ca="1" si="1477"/>
        <v>1.5377289133684837</v>
      </c>
      <c r="AQ285" s="121">
        <f t="shared" ca="1" si="1477"/>
        <v>1.5322641200143567</v>
      </c>
      <c r="AR285" s="121">
        <f t="shared" ca="1" si="1477"/>
        <v>1.527694521846565</v>
      </c>
      <c r="AS285" s="121">
        <f t="shared" ca="1" si="1477"/>
        <v>1.4928649723163727</v>
      </c>
      <c r="AT285" s="121">
        <f t="shared" ca="1" si="1477"/>
        <v>1.4618113441943557</v>
      </c>
      <c r="AU285" s="121">
        <f t="shared" ca="1" si="1477"/>
        <v>1.4772999103008373</v>
      </c>
      <c r="AV285" s="121">
        <f t="shared" ca="1" si="1477"/>
        <v>1.4641112249972388</v>
      </c>
      <c r="AW285" s="121">
        <f t="shared" ca="1" si="1477"/>
        <v>1.4685751424167521</v>
      </c>
      <c r="AX285" s="121">
        <f t="shared" ca="1" si="1477"/>
        <v>1.4669411117013731</v>
      </c>
      <c r="AY285" s="121">
        <f t="shared" ca="1" si="1477"/>
        <v>1.476752927871499</v>
      </c>
      <c r="AZ285" s="121">
        <f t="shared" ca="1" si="1477"/>
        <v>1.4940916325392701</v>
      </c>
      <c r="BA285" s="121">
        <f t="shared" ca="1" si="1477"/>
        <v>1.5110210672364524</v>
      </c>
      <c r="BB285" s="121">
        <f t="shared" ca="1" si="1477"/>
        <v>1.529399725709099</v>
      </c>
      <c r="BC285" s="121">
        <f t="shared" ca="1" si="1477"/>
        <v>1.5566988591720032</v>
      </c>
      <c r="BD285" s="121">
        <f t="shared" ca="1" si="1477"/>
        <v>1.5653760438777848</v>
      </c>
      <c r="BE285" s="121">
        <f t="shared" ca="1" si="1477"/>
        <v>1.5966137112195806</v>
      </c>
      <c r="BF285" s="121">
        <f t="shared" ca="1" si="1477"/>
        <v>1.6177240478586961</v>
      </c>
      <c r="BG285" s="121">
        <f t="shared" ca="1" si="1477"/>
        <v>1.6218664468116695</v>
      </c>
      <c r="BH285" s="121">
        <f t="shared" ca="1" si="1477"/>
        <v>1.6469625509861534</v>
      </c>
      <c r="BI285" s="121">
        <f t="shared" ca="1" si="1477"/>
        <v>1.6576392717989687</v>
      </c>
      <c r="BJ285" s="121">
        <f t="shared" ca="1" si="1477"/>
        <v>1.6809509673471974</v>
      </c>
      <c r="BK285" s="121">
        <f t="shared" ca="1" si="1477"/>
        <v>1.706940489334912</v>
      </c>
      <c r="BL285" s="121">
        <f t="shared" ca="1" si="1477"/>
        <v>1.716969999617401</v>
      </c>
      <c r="BM285" s="121">
        <f t="shared" ca="1" si="1477"/>
        <v>1.7431160404542529</v>
      </c>
      <c r="BN285" s="121">
        <f t="shared" ca="1" si="1477"/>
        <v>1.7664590883109044</v>
      </c>
      <c r="BO285" s="121">
        <f t="shared" ca="1" si="1477"/>
        <v>1.7961460778043261</v>
      </c>
    </row>
    <row r="286" spans="1:79" x14ac:dyDescent="0.2">
      <c r="G286" t="s">
        <v>248</v>
      </c>
      <c r="H286" s="121" t="e">
        <f>IF(H$2="Actual",NA(),H275)</f>
        <v>#N/A</v>
      </c>
      <c r="I286" s="121" t="e">
        <f t="shared" ref="I286:BO286" si="1478">IF(I$2="Actual",NA(),I275)</f>
        <v>#N/A</v>
      </c>
      <c r="J286" s="121" t="e">
        <f t="shared" si="1478"/>
        <v>#N/A</v>
      </c>
      <c r="K286" s="121" t="e">
        <f t="shared" si="1478"/>
        <v>#N/A</v>
      </c>
      <c r="L286" s="121" t="e">
        <f t="shared" si="1478"/>
        <v>#N/A</v>
      </c>
      <c r="M286" s="121" t="e">
        <f t="shared" si="1478"/>
        <v>#N/A</v>
      </c>
      <c r="N286" s="121" t="e">
        <f t="shared" si="1478"/>
        <v>#N/A</v>
      </c>
      <c r="O286" s="121" t="e">
        <f t="shared" si="1478"/>
        <v>#N/A</v>
      </c>
      <c r="P286" s="121" t="e">
        <f t="shared" si="1478"/>
        <v>#N/A</v>
      </c>
      <c r="Q286" s="121" t="e">
        <f t="shared" si="1478"/>
        <v>#N/A</v>
      </c>
      <c r="R286" s="121" t="e">
        <f t="shared" si="1478"/>
        <v>#N/A</v>
      </c>
      <c r="S286" s="121" t="e">
        <f t="shared" si="1478"/>
        <v>#N/A</v>
      </c>
      <c r="T286" s="121" t="e">
        <f t="shared" si="1478"/>
        <v>#N/A</v>
      </c>
      <c r="U286" s="121" t="e">
        <f t="shared" si="1478"/>
        <v>#N/A</v>
      </c>
      <c r="V286" s="121" t="e">
        <f t="shared" si="1478"/>
        <v>#N/A</v>
      </c>
      <c r="W286" s="121" t="e">
        <f t="shared" si="1478"/>
        <v>#N/A</v>
      </c>
      <c r="X286" s="121" t="e">
        <f t="shared" si="1478"/>
        <v>#N/A</v>
      </c>
      <c r="Y286" s="121" t="e">
        <f t="shared" si="1478"/>
        <v>#N/A</v>
      </c>
      <c r="Z286" s="121" t="e">
        <f t="shared" si="1478"/>
        <v>#N/A</v>
      </c>
      <c r="AA286" s="121" t="e">
        <f t="shared" si="1478"/>
        <v>#N/A</v>
      </c>
      <c r="AB286" s="121" t="e">
        <f t="shared" si="1478"/>
        <v>#N/A</v>
      </c>
      <c r="AC286" s="121" t="e">
        <f t="shared" si="1478"/>
        <v>#N/A</v>
      </c>
      <c r="AD286" s="121" t="e">
        <f t="shared" si="1478"/>
        <v>#N/A</v>
      </c>
      <c r="AE286" s="121" t="e">
        <f t="shared" si="1478"/>
        <v>#N/A</v>
      </c>
      <c r="AF286" s="121">
        <f t="shared" si="1478"/>
        <v>1.25</v>
      </c>
      <c r="AG286" s="121">
        <f t="shared" si="1478"/>
        <v>1.25</v>
      </c>
      <c r="AH286" s="121">
        <f t="shared" si="1478"/>
        <v>1.25</v>
      </c>
      <c r="AI286" s="121">
        <f t="shared" si="1478"/>
        <v>1.25</v>
      </c>
      <c r="AJ286" s="121">
        <f t="shared" si="1478"/>
        <v>1.25</v>
      </c>
      <c r="AK286" s="121">
        <f t="shared" si="1478"/>
        <v>1.25</v>
      </c>
      <c r="AL286" s="121">
        <f t="shared" si="1478"/>
        <v>1.25</v>
      </c>
      <c r="AM286" s="121">
        <f t="shared" si="1478"/>
        <v>1.25</v>
      </c>
      <c r="AN286" s="121">
        <f t="shared" si="1478"/>
        <v>1.25</v>
      </c>
      <c r="AO286" s="121">
        <f t="shared" si="1478"/>
        <v>1.25</v>
      </c>
      <c r="AP286" s="121">
        <f t="shared" si="1478"/>
        <v>1.25</v>
      </c>
      <c r="AQ286" s="121">
        <f t="shared" si="1478"/>
        <v>1.25</v>
      </c>
      <c r="AR286" s="121">
        <f t="shared" si="1478"/>
        <v>1.25</v>
      </c>
      <c r="AS286" s="121">
        <f t="shared" si="1478"/>
        <v>1.25</v>
      </c>
      <c r="AT286" s="121">
        <f t="shared" si="1478"/>
        <v>1.25</v>
      </c>
      <c r="AU286" s="121">
        <f t="shared" si="1478"/>
        <v>1.25</v>
      </c>
      <c r="AV286" s="121">
        <f t="shared" si="1478"/>
        <v>1.25</v>
      </c>
      <c r="AW286" s="121">
        <f t="shared" si="1478"/>
        <v>1.25</v>
      </c>
      <c r="AX286" s="121">
        <f t="shared" si="1478"/>
        <v>1.25</v>
      </c>
      <c r="AY286" s="121">
        <f t="shared" si="1478"/>
        <v>1.25</v>
      </c>
      <c r="AZ286" s="121">
        <f t="shared" si="1478"/>
        <v>1.25</v>
      </c>
      <c r="BA286" s="121">
        <f t="shared" si="1478"/>
        <v>1.25</v>
      </c>
      <c r="BB286" s="121">
        <f t="shared" si="1478"/>
        <v>1.25</v>
      </c>
      <c r="BC286" s="121">
        <f t="shared" si="1478"/>
        <v>1.25</v>
      </c>
      <c r="BD286" s="121">
        <f t="shared" si="1478"/>
        <v>1.25</v>
      </c>
      <c r="BE286" s="121">
        <f t="shared" si="1478"/>
        <v>1.25</v>
      </c>
      <c r="BF286" s="121">
        <f t="shared" si="1478"/>
        <v>1.25</v>
      </c>
      <c r="BG286" s="121">
        <f t="shared" si="1478"/>
        <v>1.25</v>
      </c>
      <c r="BH286" s="121">
        <f t="shared" si="1478"/>
        <v>1.25</v>
      </c>
      <c r="BI286" s="121">
        <f t="shared" si="1478"/>
        <v>1.25</v>
      </c>
      <c r="BJ286" s="121">
        <f t="shared" si="1478"/>
        <v>1.25</v>
      </c>
      <c r="BK286" s="121">
        <f t="shared" si="1478"/>
        <v>1.25</v>
      </c>
      <c r="BL286" s="121">
        <f t="shared" si="1478"/>
        <v>1.25</v>
      </c>
      <c r="BM286" s="121">
        <f t="shared" si="1478"/>
        <v>1.25</v>
      </c>
      <c r="BN286" s="121">
        <f t="shared" si="1478"/>
        <v>1.25</v>
      </c>
      <c r="BO286" s="121">
        <f t="shared" si="1478"/>
        <v>1.25</v>
      </c>
    </row>
  </sheetData>
  <conditionalFormatting sqref="A2:XFD2">
    <cfRule type="cellIs" dxfId="9" priority="9" operator="equal">
      <formula>"Forecast"</formula>
    </cfRule>
    <cfRule type="cellIs" dxfId="8" priority="10" operator="equal">
      <formula>"Actual"</formula>
    </cfRule>
  </conditionalFormatting>
  <conditionalFormatting sqref="H261:BO26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AF276:BO276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BR261:BV261"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BR276:BV2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9" defaultRowHeight="14" x14ac:dyDescent="0.2"/>
  <cols>
    <col min="1" max="1" width="34.7968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Panel</vt:lpstr>
      <vt:lpstr>Summary</vt:lpstr>
      <vt:lpstr>Operating Model</vt:lpstr>
      <vt:lpstr>Headcount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Shivansh Dhaka</dc:creator>
  <cp:keywords/>
  <dc:description/>
  <cp:lastModifiedBy>Shivansh Dhaka</cp:lastModifiedBy>
  <cp:lastPrinted>2023-07-12T20:14:14Z</cp:lastPrinted>
  <dcterms:created xsi:type="dcterms:W3CDTF">2023-06-19T16:51:51Z</dcterms:created>
  <dcterms:modified xsi:type="dcterms:W3CDTF">2025-06-13T16:57:41Z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  <property fmtid="{D5CDD505-2E9C-101B-9397-08002B2CF9AE}" pid="3" name="MSIP_Label_a73fd474-4f3c-44ed-88fb-5cc4bd2471bf_Enabled">
    <vt:lpwstr>true</vt:lpwstr>
  </property>
  <property fmtid="{D5CDD505-2E9C-101B-9397-08002B2CF9AE}" pid="4" name="MSIP_Label_a73fd474-4f3c-44ed-88fb-5cc4bd2471bf_SetDate">
    <vt:lpwstr>2025-06-13T16:54:24Z</vt:lpwstr>
  </property>
  <property fmtid="{D5CDD505-2E9C-101B-9397-08002B2CF9AE}" pid="5" name="MSIP_Label_a73fd474-4f3c-44ed-88fb-5cc4bd2471bf_Method">
    <vt:lpwstr>Standard</vt:lpwstr>
  </property>
  <property fmtid="{D5CDD505-2E9C-101B-9397-08002B2CF9AE}" pid="6" name="MSIP_Label_a73fd474-4f3c-44ed-88fb-5cc4bd2471bf_Name">
    <vt:lpwstr>defa4170-0d19-0005-0004-bc88714345d2</vt:lpwstr>
  </property>
  <property fmtid="{D5CDD505-2E9C-101B-9397-08002B2CF9AE}" pid="7" name="MSIP_Label_a73fd474-4f3c-44ed-88fb-5cc4bd2471bf_SiteId">
    <vt:lpwstr>8d1a69ec-03b5-4345-ae21-dad112f5fb4f</vt:lpwstr>
  </property>
  <property fmtid="{D5CDD505-2E9C-101B-9397-08002B2CF9AE}" pid="8" name="MSIP_Label_a73fd474-4f3c-44ed-88fb-5cc4bd2471bf_ActionId">
    <vt:lpwstr>fa41c841-3e39-4dbb-b4bc-489e1a1c3629</vt:lpwstr>
  </property>
  <property fmtid="{D5CDD505-2E9C-101B-9397-08002B2CF9AE}" pid="9" name="MSIP_Label_a73fd474-4f3c-44ed-88fb-5cc4bd2471bf_ContentBits">
    <vt:lpwstr>0</vt:lpwstr>
  </property>
  <property fmtid="{D5CDD505-2E9C-101B-9397-08002B2CF9AE}" pid="10" name="MSIP_Label_a73fd474-4f3c-44ed-88fb-5cc4bd2471bf_Tag">
    <vt:lpwstr>50, 3, 0, 1</vt:lpwstr>
  </property>
</Properties>
</file>