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B\"/>
    </mc:Choice>
  </mc:AlternateContent>
  <xr:revisionPtr revIDLastSave="0" documentId="13_ncr:1_{E21AF58D-82C9-4E19-AB5D-FEBCA0F2208F}" xr6:coauthVersionLast="47" xr6:coauthVersionMax="47" xr10:uidLastSave="{00000000-0000-0000-0000-000000000000}"/>
  <workbookProtection workbookAlgorithmName="SHA-512" workbookHashValue="OlBOUijgcyNMG8cQJ4DAs7i9SpImNh92oTVj5NaooxHNkjgFDtSzvJ7QMj3Bs8vF5MJjwPp9fKC6+s8E1lbOJA==" workbookSaltValue="5KtlQFpiE6Z+x2DZ8HiUFA==" workbookSpinCount="100000" lockStructure="1"/>
  <bookViews>
    <workbookView xWindow="-26190" yWindow="2010" windowWidth="21600" windowHeight="11835" xr2:uid="{6605007D-B1BD-4DFC-96F7-63EB76FFC41A}"/>
  </bookViews>
  <sheets>
    <sheet name="GROUP B TRAVELER" sheetId="1" r:id="rId1"/>
    <sheet name="GROUP B1" sheetId="2" r:id="rId2"/>
    <sheet name="GROUP B2" sheetId="3" r:id="rId3"/>
    <sheet name="GROUP B3" sheetId="4" r:id="rId4"/>
    <sheet name="SEM" sheetId="5" r:id="rId5"/>
    <sheet name="GROUP B4" sheetId="6" r:id="rId6"/>
    <sheet name="GROUP B5" sheetId="7" r:id="rId7"/>
    <sheet name="GROUP B5 125C" sheetId="8" r:id="rId8"/>
    <sheet name="GROUP B5 -55C" sheetId="9" r:id="rId9"/>
    <sheet name="GROUP B5 25C" sheetId="10" r:id="rId10"/>
  </sheets>
  <definedNames>
    <definedName name="_xlnm._FilterDatabase" localSheetId="3" hidden="1">'GROUP B3'!$A$15:$O$27</definedName>
    <definedName name="_xlnm._FilterDatabase" localSheetId="5" hidden="1">'GROUP B4'!$A$15:$O$39</definedName>
    <definedName name="_xlnm._FilterDatabase" localSheetId="6" hidden="1">'GROUP B5'!$A$15:$O$54</definedName>
    <definedName name="_xlnm._FilterDatabase" localSheetId="7" hidden="1">'GROUP B5 125C'!$A$10:$M$22</definedName>
    <definedName name="_xlnm._FilterDatabase" localSheetId="9" hidden="1">'GROUP B5 25C'!$A$10:$Q$22</definedName>
    <definedName name="_xlnm._FilterDatabase" localSheetId="8" hidden="1">'GROUP B5 -55C'!$A$13:$G$25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0" l="1"/>
  <c r="B6" i="10"/>
  <c r="B5" i="10"/>
  <c r="B8" i="10" s="1"/>
  <c r="A4" i="10"/>
  <c r="B10" i="9"/>
  <c r="B9" i="9"/>
  <c r="B8" i="9"/>
  <c r="B11" i="9" s="1"/>
  <c r="B7" i="8"/>
  <c r="B6" i="8"/>
  <c r="B5" i="8"/>
  <c r="B8" i="8" s="1"/>
  <c r="A4" i="8"/>
  <c r="B10" i="7"/>
  <c r="A10" i="7"/>
  <c r="L8" i="7"/>
  <c r="B10" i="6"/>
  <c r="A10" i="6"/>
  <c r="H8" i="6"/>
  <c r="B10" i="4"/>
  <c r="A10" i="4"/>
  <c r="H8" i="4"/>
  <c r="H8" i="7" l="1"/>
  <c r="A7" i="9"/>
</calcChain>
</file>

<file path=xl/sharedStrings.xml><?xml version="1.0" encoding="utf-8"?>
<sst xmlns="http://schemas.openxmlformats.org/spreadsheetml/2006/main" count="555" uniqueCount="147">
  <si>
    <t>GROUP  B TRAVELER</t>
  </si>
  <si>
    <t>INDEX</t>
  </si>
  <si>
    <t>QCI SAMPLE SELECTION</t>
  </si>
  <si>
    <t>.</t>
  </si>
  <si>
    <t>GROUP  B1 PHYSICAL</t>
  </si>
  <si>
    <t>GROUP  B2 Solderability</t>
  </si>
  <si>
    <t>GROUP B3 TEMP CYCLE</t>
  </si>
  <si>
    <t>SUMMARY</t>
  </si>
  <si>
    <t>SCREENING STATUS</t>
  </si>
  <si>
    <t xml:space="preserve">Operator   </t>
  </si>
  <si>
    <t>LMR</t>
  </si>
  <si>
    <t xml:space="preserve">Station    </t>
  </si>
  <si>
    <t>A</t>
  </si>
  <si>
    <t xml:space="preserve">Product    </t>
  </si>
  <si>
    <t>DISCRETE</t>
  </si>
  <si>
    <t xml:space="preserve">Process    </t>
  </si>
  <si>
    <t xml:space="preserve">Start Date </t>
  </si>
  <si>
    <t>03/11/2024</t>
  </si>
  <si>
    <t>03/14/2024</t>
  </si>
  <si>
    <t>Finish Date</t>
  </si>
  <si>
    <t>Part Number</t>
  </si>
  <si>
    <t xml:space="preserve">Remarks    </t>
  </si>
  <si>
    <t>GROUP B SUBGROUP 3 PRE TEMP CYCLE</t>
  </si>
  <si>
    <t>GROUP B SUBGROUP 3 POST TEMP CYCLE</t>
  </si>
  <si>
    <t>Serial Number</t>
  </si>
  <si>
    <t>Label</t>
  </si>
  <si>
    <t>Sort</t>
  </si>
  <si>
    <t>Bin</t>
  </si>
  <si>
    <t>1)CONT      [&lt;1 ]</t>
  </si>
  <si>
    <t>2)IGSSF     [&lt;0.0005A]</t>
  </si>
  <si>
    <t>3)IDSS      [&lt;0.00015A]</t>
  </si>
  <si>
    <t>4)IGSSF     [&lt;0.0005A]</t>
  </si>
  <si>
    <t>5)IGSSR     [&lt;0.00015A]</t>
  </si>
  <si>
    <t>6)VGSTH     [&gt;0.801V]</t>
  </si>
  <si>
    <t>7)VGSTH     [&lt;2.5 ]</t>
  </si>
  <si>
    <t>8)RDSON     [&lt;0.028R]</t>
  </si>
  <si>
    <t>9)VSD       [&lt;3V]</t>
  </si>
  <si>
    <t>10)IDSS      [&lt;0.00015A]</t>
  </si>
  <si>
    <t>11)IGSSF     [&lt;0.0005A]</t>
  </si>
  <si>
    <t>CONT  &lt; 1   T</t>
  </si>
  <si>
    <t>IGSSF &lt; 0.0005 A</t>
  </si>
  <si>
    <t>IDSS  &lt; 0.00015 A</t>
  </si>
  <si>
    <t>IGSSR &lt; 0.00015 A</t>
  </si>
  <si>
    <t>VGSTH  &gt; 0.801 V</t>
  </si>
  <si>
    <t>VGSTH  &lt; 2.5   V</t>
  </si>
  <si>
    <t>RDSON  &lt; 0.028 R</t>
  </si>
  <si>
    <t>VSD   &lt; 3 V</t>
  </si>
  <si>
    <t xml:space="preserve"> = 0  </t>
  </si>
  <si>
    <t>VGS = 4 V</t>
  </si>
  <si>
    <t>VDS = 10 V</t>
  </si>
  <si>
    <t>VGS = 6 V</t>
  </si>
  <si>
    <t>VSG = 4 V</t>
  </si>
  <si>
    <t>IG = 0.003 A</t>
  </si>
  <si>
    <t xml:space="preserve">T# = 6  </t>
  </si>
  <si>
    <t>ID = 18 A</t>
  </si>
  <si>
    <t>ID = 0.5 A</t>
  </si>
  <si>
    <t>VDS = 200 V</t>
  </si>
  <si>
    <t xml:space="preserve"> = 5.5 V</t>
  </si>
  <si>
    <t>VG = 5 V</t>
  </si>
  <si>
    <t>VG = 0 V</t>
  </si>
  <si>
    <t>All Pass</t>
  </si>
  <si>
    <t>PRE TC</t>
  </si>
  <si>
    <t>POST TC</t>
  </si>
  <si>
    <t>SEM</t>
  </si>
  <si>
    <t>GROUP B4 INTERMITTENT OPERATING LIFE</t>
  </si>
  <si>
    <t xml:space="preserve">LM          </t>
  </si>
  <si>
    <t xml:space="preserve">FBS-007     </t>
  </si>
  <si>
    <t xml:space="preserve">DISCRETE    </t>
  </si>
  <si>
    <t xml:space="preserve">POST IOL    </t>
  </si>
  <si>
    <t>GROUP B SUBGROUP 4 PRE IOL</t>
  </si>
  <si>
    <t>GROUP B SUBGROUP 4 POST IOL</t>
  </si>
  <si>
    <t xml:space="preserve">  1) IDON      [&gt; 10.01MA]</t>
  </si>
  <si>
    <t xml:space="preserve">  2) IGSSF     [&lt; 500.1UA]</t>
  </si>
  <si>
    <t xml:space="preserve">  3) IDSS      [&lt; 149.9UA]</t>
  </si>
  <si>
    <t xml:space="preserve">  4) IGSSF     [&lt; 500.1UA]</t>
  </si>
  <si>
    <t xml:space="preserve">  5) IGSSR     [&lt; 149.9UA]</t>
  </si>
  <si>
    <t xml:space="preserve">  6) VGSTH     [&gt;   800MV]</t>
  </si>
  <si>
    <t xml:space="preserve">  7) VGSTH     [&lt; 2.500]</t>
  </si>
  <si>
    <t xml:space="preserve">  8) RDSON     [&lt; 27.95M]</t>
  </si>
  <si>
    <t xml:space="preserve">  9) VSD       [&lt; 3.001 V]</t>
  </si>
  <si>
    <t xml:space="preserve"> 10) IDSS      [&lt; 149.9UA]</t>
  </si>
  <si>
    <t xml:space="preserve"> 11) IGSSF     [&lt; 500.1UA]</t>
  </si>
  <si>
    <t xml:space="preserve">   IDON &gt; 10.01MA</t>
  </si>
  <si>
    <t xml:space="preserve">  IGSSF &lt; 500.1UA</t>
  </si>
  <si>
    <t xml:space="preserve">   IDSS &lt; 149.9UA</t>
  </si>
  <si>
    <t xml:space="preserve">  IGSSR &lt; 149.9UA</t>
  </si>
  <si>
    <t xml:space="preserve">  VGSTH &gt; 801.0MV</t>
  </si>
  <si>
    <t xml:space="preserve">VGSTH &lt; 2.500 </t>
  </si>
  <si>
    <t xml:space="preserve">  RDSON &lt; 27.95M </t>
  </si>
  <si>
    <t xml:space="preserve">    VSD &lt; 3.001 V</t>
  </si>
  <si>
    <t xml:space="preserve">    VDS = 19.54MV</t>
  </si>
  <si>
    <t xml:space="preserve">   VGSF = 4.000 V</t>
  </si>
  <si>
    <t xml:space="preserve">    VDS = 10.01 V</t>
  </si>
  <si>
    <t xml:space="preserve">   VGSF = 6.000 V</t>
  </si>
  <si>
    <t xml:space="preserve">   VGSR = 4.000 V</t>
  </si>
  <si>
    <t xml:space="preserve">     ID = 3.001MA</t>
  </si>
  <si>
    <t>VGSTH = S6</t>
  </si>
  <si>
    <t xml:space="preserve">    VGS = 5.001 V</t>
  </si>
  <si>
    <t xml:space="preserve">     IS = 500.1MA</t>
  </si>
  <si>
    <t xml:space="preserve">    VDS = 200.0 V</t>
  </si>
  <si>
    <t xml:space="preserve">   VGSF = 5.499 V</t>
  </si>
  <si>
    <t xml:space="preserve">    VGS = 3.001 V</t>
  </si>
  <si>
    <t xml:space="preserve">     ID = 18.00 A</t>
  </si>
  <si>
    <t>PRE IOL</t>
  </si>
  <si>
    <t>POST IOL</t>
  </si>
  <si>
    <t>GROUP B5 BURN IN HTGB/HTRB</t>
  </si>
  <si>
    <t xml:space="preserve">LMR         </t>
  </si>
  <si>
    <t xml:space="preserve">POST HTRB   </t>
  </si>
  <si>
    <t>GROUP B SUBGROUP 5 PRE HTGB</t>
  </si>
  <si>
    <t>GROUP B SUBGROUP 5 POST HTGB</t>
  </si>
  <si>
    <t>GROUP B SUBGROUP 5 POST HTRB</t>
  </si>
  <si>
    <t>PRE HTGB</t>
  </si>
  <si>
    <t>POST HTGB</t>
  </si>
  <si>
    <t>POST HTRB</t>
  </si>
  <si>
    <t xml:space="preserve">X 0000000400 </t>
  </si>
  <si>
    <t xml:space="preserve">All Pass </t>
  </si>
  <si>
    <t xml:space="preserve">X 0000000403 </t>
  </si>
  <si>
    <t>GROUP B5 POST 125C ELECTRICALS</t>
  </si>
  <si>
    <t>TOTAL SUBMITTED</t>
  </si>
  <si>
    <t>TOTAL PASS</t>
  </si>
  <si>
    <t xml:space="preserve">  2) IGSSF     [&lt; 2.000MA]</t>
  </si>
  <si>
    <t xml:space="preserve">  3) IGSSR     [&lt; 1.001MA]</t>
  </si>
  <si>
    <t xml:space="preserve">  4) VGSTH     [&gt;   700MV]</t>
  </si>
  <si>
    <t xml:space="preserve">  5) RDSON     [&lt; 50.06M]</t>
  </si>
  <si>
    <t xml:space="preserve">  6) VSD       [&lt; 3.001 V]</t>
  </si>
  <si>
    <t xml:space="preserve">  7) IDSS      [&lt; 300.1UA]</t>
  </si>
  <si>
    <t xml:space="preserve">  8) IGSSF     [&lt; 2.000MA]</t>
  </si>
  <si>
    <t>TOTAL EMPTY</t>
  </si>
  <si>
    <t xml:space="preserve">  IGSSF &lt; 2.000MA</t>
  </si>
  <si>
    <t xml:space="preserve">  IGSSR &lt; 1.001MA</t>
  </si>
  <si>
    <t xml:space="preserve">  VGSTH &gt; 700.9MV</t>
  </si>
  <si>
    <t xml:space="preserve">  RDSON &lt; 50.07M </t>
  </si>
  <si>
    <t xml:space="preserve">   IDSS &lt; 300.1UA</t>
  </si>
  <si>
    <t>TOTAL REJECTS</t>
  </si>
  <si>
    <t>Card-Position</t>
  </si>
  <si>
    <t>Serial No</t>
  </si>
  <si>
    <t>GROUP B5 -55C ELECTRICALS</t>
  </si>
  <si>
    <t>GROUP B SUBGROUP 5</t>
  </si>
  <si>
    <t>DC ELECTRICALS -55C</t>
  </si>
  <si>
    <t xml:space="preserve">  2) VGSTH     [&lt; 3.001 V]</t>
  </si>
  <si>
    <t xml:space="preserve">  VGSTH &lt; 3.001 V</t>
  </si>
  <si>
    <t>GROUP B5 25C ELECTRICALS</t>
  </si>
  <si>
    <t>SCD PART NUMBER</t>
  </si>
  <si>
    <t>FBG20N18BSH</t>
  </si>
  <si>
    <t>EPCS PART NUMBER</t>
  </si>
  <si>
    <t>LOT</t>
  </si>
  <si>
    <t>DATE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</si>
</sst>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.0E+00"/>
    <numFmt numFmtId="165" formatCode="###.00E+00"/>
    <numFmt numFmtId="166" formatCode="0.000"/>
  </numFmts>
  <fonts count="11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rgb="FF00B05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7">
    <xf numFmtId="0" fontId="0" fillId="0" borderId="0" xfId="0"/>
    <xf numFmtId="0" fontId="3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left" vertical="center"/>
    </xf>
    <xf numFmtId="0" fontId="3" fillId="3" borderId="0" xfId="1" applyFont="1" applyFill="1" applyBorder="1" applyAlignment="1">
      <alignment vertical="center"/>
    </xf>
    <xf numFmtId="0" fontId="3" fillId="3" borderId="0" xfId="1" applyFont="1" applyFill="1" applyBorder="1" applyAlignment="1">
      <alignment horizontal="center" vertical="center"/>
    </xf>
    <xf numFmtId="0" fontId="2" fillId="3" borderId="0" xfId="1" applyFill="1" applyBorder="1" applyAlignment="1">
      <alignment vertical="top"/>
    </xf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0" fillId="5" borderId="4" xfId="0" applyFill="1" applyBorder="1"/>
    <xf numFmtId="0" fontId="4" fillId="6" borderId="5" xfId="1" applyFont="1" applyFill="1" applyBorder="1" applyAlignment="1">
      <alignment horizontal="center" vertical="top"/>
    </xf>
    <xf numFmtId="0" fontId="0" fillId="4" borderId="5" xfId="0" applyFill="1" applyBorder="1"/>
    <xf numFmtId="0" fontId="0" fillId="5" borderId="5" xfId="0" applyFill="1" applyBorder="1"/>
    <xf numFmtId="0" fontId="4" fillId="7" borderId="5" xfId="1" applyFont="1" applyFill="1" applyBorder="1" applyAlignment="1">
      <alignment horizontal="center" vertical="top"/>
    </xf>
    <xf numFmtId="14" fontId="0" fillId="4" borderId="2" xfId="0" applyNumberFormat="1" applyFill="1" applyBorder="1" applyAlignment="1">
      <alignment horizontal="left"/>
    </xf>
    <xf numFmtId="14" fontId="0" fillId="4" borderId="3" xfId="0" applyNumberFormat="1" applyFill="1" applyBorder="1" applyAlignment="1">
      <alignment horizontal="center"/>
    </xf>
    <xf numFmtId="14" fontId="0" fillId="4" borderId="4" xfId="0" applyNumberFormat="1" applyFill="1" applyBorder="1"/>
    <xf numFmtId="14" fontId="0" fillId="0" borderId="0" xfId="0" applyNumberFormat="1"/>
    <xf numFmtId="14" fontId="0" fillId="5" borderId="5" xfId="0" applyNumberFormat="1" applyFill="1" applyBorder="1"/>
    <xf numFmtId="14" fontId="0" fillId="5" borderId="2" xfId="0" applyNumberFormat="1" applyFill="1" applyBorder="1" applyAlignment="1">
      <alignment horizontal="left"/>
    </xf>
    <xf numFmtId="14" fontId="0" fillId="5" borderId="4" xfId="0" applyNumberFormat="1" applyFill="1" applyBorder="1"/>
    <xf numFmtId="0" fontId="4" fillId="8" borderId="5" xfId="1" applyFont="1" applyFill="1" applyBorder="1" applyAlignment="1">
      <alignment horizontal="center" vertical="top"/>
    </xf>
    <xf numFmtId="0" fontId="4" fillId="5" borderId="5" xfId="1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/>
    <xf numFmtId="0" fontId="5" fillId="5" borderId="2" xfId="0" applyFont="1" applyFill="1" applyBorder="1" applyAlignment="1">
      <alignment horizontal="left"/>
    </xf>
    <xf numFmtId="0" fontId="6" fillId="9" borderId="5" xfId="0" applyFont="1" applyFill="1" applyBorder="1" applyAlignment="1">
      <alignment horizontal="center"/>
    </xf>
    <xf numFmtId="0" fontId="7" fillId="0" borderId="1" xfId="0" applyFont="1" applyBorder="1"/>
    <xf numFmtId="0" fontId="0" fillId="10" borderId="5" xfId="0" applyFill="1" applyBorder="1"/>
    <xf numFmtId="0" fontId="0" fillId="10" borderId="5" xfId="0" applyFill="1" applyBorder="1" applyAlignment="1">
      <alignment horizontal="center"/>
    </xf>
    <xf numFmtId="0" fontId="0" fillId="10" borderId="5" xfId="0" applyFill="1" applyBorder="1" applyAlignment="1">
      <alignment horizontal="left"/>
    </xf>
    <xf numFmtId="0" fontId="0" fillId="10" borderId="5" xfId="0" applyFill="1" applyBorder="1" applyAlignment="1">
      <alignment horizontal="right"/>
    </xf>
    <xf numFmtId="0" fontId="0" fillId="11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11" fontId="0" fillId="0" borderId="5" xfId="0" applyNumberFormat="1" applyBorder="1"/>
    <xf numFmtId="0" fontId="0" fillId="5" borderId="5" xfId="0" applyFill="1" applyBorder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0" fontId="2" fillId="7" borderId="0" xfId="1" quotePrefix="1" applyFill="1" applyBorder="1" applyAlignment="1">
      <alignment vertical="top"/>
    </xf>
    <xf numFmtId="0" fontId="0" fillId="12" borderId="2" xfId="0" applyFill="1" applyBorder="1"/>
    <xf numFmtId="0" fontId="0" fillId="12" borderId="2" xfId="0" applyFill="1" applyBorder="1" applyAlignment="1">
      <alignment horizontal="left"/>
    </xf>
    <xf numFmtId="0" fontId="0" fillId="12" borderId="4" xfId="0" applyFill="1" applyBorder="1"/>
    <xf numFmtId="0" fontId="0" fillId="12" borderId="5" xfId="0" applyFill="1" applyBorder="1"/>
    <xf numFmtId="14" fontId="0" fillId="12" borderId="5" xfId="0" applyNumberFormat="1" applyFill="1" applyBorder="1"/>
    <xf numFmtId="14" fontId="0" fillId="12" borderId="2" xfId="0" applyNumberFormat="1" applyFill="1" applyBorder="1" applyAlignment="1">
      <alignment horizontal="left"/>
    </xf>
    <xf numFmtId="0" fontId="5" fillId="12" borderId="2" xfId="0" applyFont="1" applyFill="1" applyBorder="1" applyAlignment="1">
      <alignment horizontal="left"/>
    </xf>
    <xf numFmtId="0" fontId="0" fillId="12" borderId="5" xfId="0" applyFill="1" applyBorder="1" applyAlignment="1">
      <alignment horizontal="center"/>
    </xf>
    <xf numFmtId="0" fontId="0" fillId="3" borderId="0" xfId="0" applyFill="1" applyAlignment="1">
      <alignment vertical="center"/>
    </xf>
    <xf numFmtId="0" fontId="3" fillId="3" borderId="0" xfId="1" applyFont="1" applyFill="1" applyBorder="1" applyAlignment="1">
      <alignment horizontal="left" vertical="center"/>
    </xf>
    <xf numFmtId="0" fontId="0" fillId="3" borderId="0" xfId="0" applyFill="1"/>
    <xf numFmtId="0" fontId="0" fillId="13" borderId="0" xfId="0" applyFill="1"/>
    <xf numFmtId="0" fontId="9" fillId="15" borderId="10" xfId="0" applyFont="1" applyFill="1" applyBorder="1"/>
    <xf numFmtId="0" fontId="9" fillId="15" borderId="10" xfId="0" applyFont="1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0" fillId="16" borderId="0" xfId="0" applyFill="1"/>
    <xf numFmtId="0" fontId="0" fillId="16" borderId="0" xfId="0" applyFill="1" applyAlignment="1">
      <alignment horizontal="right"/>
    </xf>
    <xf numFmtId="0" fontId="9" fillId="15" borderId="5" xfId="0" applyFont="1" applyFill="1" applyBorder="1"/>
    <xf numFmtId="0" fontId="9" fillId="15" borderId="5" xfId="0" applyFont="1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0" fontId="0" fillId="17" borderId="6" xfId="0" applyFill="1" applyBorder="1" applyAlignment="1">
      <alignment horizontal="center"/>
    </xf>
    <xf numFmtId="164" fontId="0" fillId="17" borderId="6" xfId="0" applyNumberFormat="1" applyFill="1" applyBorder="1" applyAlignment="1">
      <alignment horizontal="center"/>
    </xf>
    <xf numFmtId="165" fontId="0" fillId="17" borderId="6" xfId="0" applyNumberFormat="1" applyFill="1" applyBorder="1" applyAlignment="1">
      <alignment horizontal="center"/>
    </xf>
    <xf numFmtId="165" fontId="0" fillId="17" borderId="6" xfId="0" applyNumberFormat="1" applyFill="1" applyBorder="1"/>
    <xf numFmtId="164" fontId="0" fillId="17" borderId="6" xfId="0" applyNumberFormat="1" applyFill="1" applyBorder="1"/>
    <xf numFmtId="166" fontId="0" fillId="17" borderId="6" xfId="0" applyNumberFormat="1" applyFill="1" applyBorder="1"/>
    <xf numFmtId="0" fontId="0" fillId="0" borderId="5" xfId="0" applyBorder="1"/>
    <xf numFmtId="11" fontId="0" fillId="0" borderId="5" xfId="0" applyNumberFormat="1" applyBorder="1" applyAlignment="1">
      <alignment horizontal="center"/>
    </xf>
    <xf numFmtId="0" fontId="4" fillId="6" borderId="5" xfId="1" applyFont="1" applyFill="1" applyBorder="1" applyAlignment="1">
      <alignment horizontal="center" vertical="center"/>
    </xf>
    <xf numFmtId="0" fontId="10" fillId="0" borderId="0" xfId="0" applyFont="1"/>
    <xf numFmtId="11" fontId="10" fillId="0" borderId="5" xfId="0" applyNumberFormat="1" applyFont="1" applyBorder="1"/>
    <xf numFmtId="165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4" fillId="6" borderId="5" xfId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4" fillId="7" borderId="5" xfId="1" applyFont="1" applyFill="1" applyBorder="1" applyAlignment="1">
      <alignment horizontal="center" vertical="top"/>
    </xf>
    <xf numFmtId="0" fontId="4" fillId="8" borderId="5" xfId="1" applyFont="1" applyFill="1" applyBorder="1" applyAlignment="1">
      <alignment horizontal="center" vertical="top"/>
    </xf>
    <xf numFmtId="0" fontId="4" fillId="5" borderId="5" xfId="1" applyFont="1" applyFill="1" applyBorder="1" applyAlignment="1">
      <alignment horizontal="center" vertical="top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8" fillId="14" borderId="0" xfId="1" applyFont="1" applyFill="1" applyBorder="1" applyAlignment="1">
      <alignment horizontal="center" vertical="top"/>
    </xf>
    <xf numFmtId="0" fontId="8" fillId="14" borderId="7" xfId="1" applyFont="1" applyFill="1" applyBorder="1" applyAlignment="1">
      <alignment horizontal="center" vertical="top"/>
    </xf>
    <xf numFmtId="0" fontId="8" fillId="14" borderId="8" xfId="1" applyFont="1" applyFill="1" applyBorder="1" applyAlignment="1">
      <alignment horizontal="center" vertical="top"/>
    </xf>
    <xf numFmtId="0" fontId="8" fillId="14" borderId="9" xfId="1" applyFont="1" applyFill="1" applyBorder="1" applyAlignment="1">
      <alignment horizontal="center" vertical="top"/>
    </xf>
    <xf numFmtId="0" fontId="7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6" borderId="5" xfId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54"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g"/><Relationship Id="rId1" Type="http://schemas.openxmlformats.org/officeDocument/2006/relationships/image" Target="../media/image10.jp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jpg"/><Relationship Id="rId13" Type="http://schemas.openxmlformats.org/officeDocument/2006/relationships/image" Target="../media/image24.jpg"/><Relationship Id="rId3" Type="http://schemas.openxmlformats.org/officeDocument/2006/relationships/image" Target="../media/image14.jpg"/><Relationship Id="rId7" Type="http://schemas.openxmlformats.org/officeDocument/2006/relationships/image" Target="../media/image18.jpg"/><Relationship Id="rId12" Type="http://schemas.openxmlformats.org/officeDocument/2006/relationships/image" Target="../media/image23.jpg"/><Relationship Id="rId2" Type="http://schemas.openxmlformats.org/officeDocument/2006/relationships/image" Target="../media/image13.jpg"/><Relationship Id="rId1" Type="http://schemas.openxmlformats.org/officeDocument/2006/relationships/image" Target="../media/image12.jpg"/><Relationship Id="rId6" Type="http://schemas.openxmlformats.org/officeDocument/2006/relationships/image" Target="../media/image17.jpg"/><Relationship Id="rId11" Type="http://schemas.openxmlformats.org/officeDocument/2006/relationships/image" Target="../media/image22.jpg"/><Relationship Id="rId5" Type="http://schemas.openxmlformats.org/officeDocument/2006/relationships/image" Target="../media/image16.jpg"/><Relationship Id="rId10" Type="http://schemas.openxmlformats.org/officeDocument/2006/relationships/image" Target="../media/image21.jpg"/><Relationship Id="rId4" Type="http://schemas.openxmlformats.org/officeDocument/2006/relationships/image" Target="../media/image15.jpg"/><Relationship Id="rId9" Type="http://schemas.openxmlformats.org/officeDocument/2006/relationships/image" Target="../media/image20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52</xdr:row>
      <xdr:rowOff>123444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39C225-BBEC-4E0E-AA4C-81F2DE03B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102</xdr:row>
      <xdr:rowOff>123444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02AC2F-1467-41AA-A5C3-87A7F7297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20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154</xdr:row>
      <xdr:rowOff>123444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8171E2-07EA-43D7-B1BC-96526D3C8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6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11</xdr:col>
      <xdr:colOff>0</xdr:colOff>
      <xdr:row>206</xdr:row>
      <xdr:rowOff>123444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93B0EF-C8D0-41F5-8FEA-3E4F267C9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32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11</xdr:col>
      <xdr:colOff>0</xdr:colOff>
      <xdr:row>258</xdr:row>
      <xdr:rowOff>123444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3C46355-F072-49D7-8E80-89DCDE6CE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538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11</xdr:col>
      <xdr:colOff>0</xdr:colOff>
      <xdr:row>310</xdr:row>
      <xdr:rowOff>123444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F1EEB6D-132A-4DB8-B2E1-BB007DC02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444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11</xdr:col>
      <xdr:colOff>0</xdr:colOff>
      <xdr:row>362</xdr:row>
      <xdr:rowOff>123444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433AA0-64AC-48BB-A9DC-92627E5D6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50275"/>
          <a:ext cx="6705600" cy="9838944"/>
        </a:xfrm>
        <a:prstGeom prst="rect">
          <a:avLst/>
        </a:prstGeom>
      </xdr:spPr>
    </xdr:pic>
    <xdr:clientData/>
  </xdr:twoCellAnchor>
  <xdr:twoCellAnchor>
    <xdr:from>
      <xdr:col>6</xdr:col>
      <xdr:colOff>571500</xdr:colOff>
      <xdr:row>5</xdr:row>
      <xdr:rowOff>180974</xdr:rowOff>
    </xdr:from>
    <xdr:to>
      <xdr:col>8</xdr:col>
      <xdr:colOff>552450</xdr:colOff>
      <xdr:row>6</xdr:row>
      <xdr:rowOff>152399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FB4CC0B-6E24-958B-3A12-600D67EDDC9B}"/>
            </a:ext>
          </a:extLst>
        </xdr:cNvPr>
        <xdr:cNvSpPr/>
      </xdr:nvSpPr>
      <xdr:spPr>
        <a:xfrm>
          <a:off x="4229100" y="1247774"/>
          <a:ext cx="1200150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590550</xdr:colOff>
      <xdr:row>55</xdr:row>
      <xdr:rowOff>123825</xdr:rowOff>
    </xdr:from>
    <xdr:to>
      <xdr:col>8</xdr:col>
      <xdr:colOff>571500</xdr:colOff>
      <xdr:row>56</xdr:row>
      <xdr:rowOff>95250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7807FCD-FED6-482C-AC9D-6F60183B724F}"/>
            </a:ext>
          </a:extLst>
        </xdr:cNvPr>
        <xdr:cNvSpPr/>
      </xdr:nvSpPr>
      <xdr:spPr>
        <a:xfrm>
          <a:off x="4248150" y="10715625"/>
          <a:ext cx="1200150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581025</xdr:colOff>
      <xdr:row>107</xdr:row>
      <xdr:rowOff>180975</xdr:rowOff>
    </xdr:from>
    <xdr:to>
      <xdr:col>8</xdr:col>
      <xdr:colOff>561975</xdr:colOff>
      <xdr:row>108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08395E2-AE71-414F-BAF9-F4406A03EF7C}"/>
            </a:ext>
          </a:extLst>
        </xdr:cNvPr>
        <xdr:cNvSpPr/>
      </xdr:nvSpPr>
      <xdr:spPr>
        <a:xfrm>
          <a:off x="4238625" y="20678775"/>
          <a:ext cx="1200150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561975</xdr:colOff>
      <xdr:row>159</xdr:row>
      <xdr:rowOff>180975</xdr:rowOff>
    </xdr:from>
    <xdr:to>
      <xdr:col>8</xdr:col>
      <xdr:colOff>542925</xdr:colOff>
      <xdr:row>160</xdr:row>
      <xdr:rowOff>152400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350DAF0-7B30-4E82-9598-0288DED66CAB}"/>
            </a:ext>
          </a:extLst>
        </xdr:cNvPr>
        <xdr:cNvSpPr/>
      </xdr:nvSpPr>
      <xdr:spPr>
        <a:xfrm>
          <a:off x="4219575" y="30584775"/>
          <a:ext cx="1200150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590550</xdr:colOff>
      <xdr:row>212</xdr:row>
      <xdr:rowOff>104775</xdr:rowOff>
    </xdr:from>
    <xdr:to>
      <xdr:col>8</xdr:col>
      <xdr:colOff>571500</xdr:colOff>
      <xdr:row>213</xdr:row>
      <xdr:rowOff>76200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26DBE8D-74A9-4374-A7F6-15DBF7584226}"/>
            </a:ext>
          </a:extLst>
        </xdr:cNvPr>
        <xdr:cNvSpPr/>
      </xdr:nvSpPr>
      <xdr:spPr>
        <a:xfrm>
          <a:off x="4248150" y="40605075"/>
          <a:ext cx="1200150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504826</xdr:colOff>
      <xdr:row>6</xdr:row>
      <xdr:rowOff>171450</xdr:rowOff>
    </xdr:from>
    <xdr:to>
      <xdr:col>2</xdr:col>
      <xdr:colOff>561976</xdr:colOff>
      <xdr:row>7</xdr:row>
      <xdr:rowOff>152400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0DD37E2-FB8B-4EA6-9253-8C070AD55F16}"/>
            </a:ext>
          </a:extLst>
        </xdr:cNvPr>
        <xdr:cNvSpPr/>
      </xdr:nvSpPr>
      <xdr:spPr>
        <a:xfrm>
          <a:off x="1114426" y="1428750"/>
          <a:ext cx="66675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495300</xdr:colOff>
      <xdr:row>56</xdr:row>
      <xdr:rowOff>123825</xdr:rowOff>
    </xdr:from>
    <xdr:to>
      <xdr:col>2</xdr:col>
      <xdr:colOff>552450</xdr:colOff>
      <xdr:row>57</xdr:row>
      <xdr:rowOff>104775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00B93A8-F30B-497B-A222-CDD3692827CD}"/>
            </a:ext>
          </a:extLst>
        </xdr:cNvPr>
        <xdr:cNvSpPr/>
      </xdr:nvSpPr>
      <xdr:spPr>
        <a:xfrm>
          <a:off x="1104900" y="10906125"/>
          <a:ext cx="66675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476250</xdr:colOff>
      <xdr:row>108</xdr:row>
      <xdr:rowOff>180975</xdr:rowOff>
    </xdr:from>
    <xdr:to>
      <xdr:col>2</xdr:col>
      <xdr:colOff>533400</xdr:colOff>
      <xdr:row>109</xdr:row>
      <xdr:rowOff>161925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9B16E28-1328-4450-9556-B0493D3B4BBB}"/>
            </a:ext>
          </a:extLst>
        </xdr:cNvPr>
        <xdr:cNvSpPr/>
      </xdr:nvSpPr>
      <xdr:spPr>
        <a:xfrm>
          <a:off x="1085850" y="20869275"/>
          <a:ext cx="66675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542925</xdr:colOff>
      <xdr:row>78</xdr:row>
      <xdr:rowOff>171450</xdr:rowOff>
    </xdr:from>
    <xdr:to>
      <xdr:col>6</xdr:col>
      <xdr:colOff>600075</xdr:colOff>
      <xdr:row>79</xdr:row>
      <xdr:rowOff>180975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94AD1F0-5B8F-495A-BA48-889268DCDE9C}"/>
            </a:ext>
          </a:extLst>
        </xdr:cNvPr>
        <xdr:cNvSpPr/>
      </xdr:nvSpPr>
      <xdr:spPr>
        <a:xfrm>
          <a:off x="2371725" y="15144750"/>
          <a:ext cx="1885950" cy="2000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514350</xdr:colOff>
      <xdr:row>119</xdr:row>
      <xdr:rowOff>114300</xdr:rowOff>
    </xdr:from>
    <xdr:to>
      <xdr:col>6</xdr:col>
      <xdr:colOff>571500</xdr:colOff>
      <xdr:row>120</xdr:row>
      <xdr:rowOff>123825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CBE3C5C-D060-410A-979E-53864C0805AB}"/>
            </a:ext>
          </a:extLst>
        </xdr:cNvPr>
        <xdr:cNvSpPr/>
      </xdr:nvSpPr>
      <xdr:spPr>
        <a:xfrm>
          <a:off x="2343150" y="22898100"/>
          <a:ext cx="1885950" cy="2000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514350</xdr:colOff>
      <xdr:row>129</xdr:row>
      <xdr:rowOff>66675</xdr:rowOff>
    </xdr:from>
    <xdr:to>
      <xdr:col>6</xdr:col>
      <xdr:colOff>571500</xdr:colOff>
      <xdr:row>130</xdr:row>
      <xdr:rowOff>76200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129080A-FFC0-4EFB-8FAA-99B95157EAED}"/>
            </a:ext>
          </a:extLst>
        </xdr:cNvPr>
        <xdr:cNvSpPr/>
      </xdr:nvSpPr>
      <xdr:spPr>
        <a:xfrm>
          <a:off x="2343150" y="24755475"/>
          <a:ext cx="1885950" cy="2000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552450</xdr:colOff>
      <xdr:row>145</xdr:row>
      <xdr:rowOff>133350</xdr:rowOff>
    </xdr:from>
    <xdr:to>
      <xdr:col>7</xdr:col>
      <xdr:colOff>0</xdr:colOff>
      <xdr:row>146</xdr:row>
      <xdr:rowOff>142875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5C2B988-6F70-49FB-8A05-AF93C25579F9}"/>
            </a:ext>
          </a:extLst>
        </xdr:cNvPr>
        <xdr:cNvSpPr/>
      </xdr:nvSpPr>
      <xdr:spPr>
        <a:xfrm>
          <a:off x="2381250" y="27870150"/>
          <a:ext cx="1885950" cy="2000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400050</xdr:colOff>
      <xdr:row>160</xdr:row>
      <xdr:rowOff>180976</xdr:rowOff>
    </xdr:from>
    <xdr:to>
      <xdr:col>2</xdr:col>
      <xdr:colOff>542925</xdr:colOff>
      <xdr:row>161</xdr:row>
      <xdr:rowOff>161926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7F862847-5A48-4C81-A3BD-C3ADD704B3A2}"/>
            </a:ext>
          </a:extLst>
        </xdr:cNvPr>
        <xdr:cNvSpPr/>
      </xdr:nvSpPr>
      <xdr:spPr>
        <a:xfrm>
          <a:off x="1009650" y="30775276"/>
          <a:ext cx="752475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466725</xdr:colOff>
      <xdr:row>178</xdr:row>
      <xdr:rowOff>19050</xdr:rowOff>
    </xdr:from>
    <xdr:to>
      <xdr:col>6</xdr:col>
      <xdr:colOff>523875</xdr:colOff>
      <xdr:row>179</xdr:row>
      <xdr:rowOff>28575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F6A12F6-8502-4E4E-9D1B-BD91E1FE2A55}"/>
            </a:ext>
          </a:extLst>
        </xdr:cNvPr>
        <xdr:cNvSpPr/>
      </xdr:nvSpPr>
      <xdr:spPr>
        <a:xfrm>
          <a:off x="2295525" y="34042350"/>
          <a:ext cx="1885950" cy="2000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561975</xdr:colOff>
      <xdr:row>226</xdr:row>
      <xdr:rowOff>104775</xdr:rowOff>
    </xdr:from>
    <xdr:to>
      <xdr:col>7</xdr:col>
      <xdr:colOff>9525</xdr:colOff>
      <xdr:row>227</xdr:row>
      <xdr:rowOff>114300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845215F-A6D0-4F0B-9AF6-B013D84E1739}"/>
            </a:ext>
          </a:extLst>
        </xdr:cNvPr>
        <xdr:cNvSpPr/>
      </xdr:nvSpPr>
      <xdr:spPr>
        <a:xfrm>
          <a:off x="2390775" y="43272075"/>
          <a:ext cx="1885950" cy="2000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514350</xdr:colOff>
      <xdr:row>213</xdr:row>
      <xdr:rowOff>76200</xdr:rowOff>
    </xdr:from>
    <xdr:to>
      <xdr:col>2</xdr:col>
      <xdr:colOff>600075</xdr:colOff>
      <xdr:row>214</xdr:row>
      <xdr:rowOff>66675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B96B310D-B198-4B64-88CB-7E4C7D947C82}"/>
            </a:ext>
          </a:extLst>
        </xdr:cNvPr>
        <xdr:cNvSpPr/>
      </xdr:nvSpPr>
      <xdr:spPr>
        <a:xfrm>
          <a:off x="1123950" y="40767000"/>
          <a:ext cx="69532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514350</xdr:colOff>
      <xdr:row>234</xdr:row>
      <xdr:rowOff>142875</xdr:rowOff>
    </xdr:from>
    <xdr:to>
      <xdr:col>6</xdr:col>
      <xdr:colOff>571500</xdr:colOff>
      <xdr:row>235</xdr:row>
      <xdr:rowOff>152400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C2F22F72-DA1F-4667-BBD8-86A86AD7F5D5}"/>
            </a:ext>
          </a:extLst>
        </xdr:cNvPr>
        <xdr:cNvSpPr/>
      </xdr:nvSpPr>
      <xdr:spPr>
        <a:xfrm>
          <a:off x="2343150" y="44834175"/>
          <a:ext cx="1885950" cy="2000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9525</xdr:colOff>
      <xdr:row>244</xdr:row>
      <xdr:rowOff>19050</xdr:rowOff>
    </xdr:from>
    <xdr:to>
      <xdr:col>7</xdr:col>
      <xdr:colOff>66675</xdr:colOff>
      <xdr:row>245</xdr:row>
      <xdr:rowOff>28575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B0C83FDF-5AA8-4E42-869A-9E97C27F7D24}"/>
            </a:ext>
          </a:extLst>
        </xdr:cNvPr>
        <xdr:cNvSpPr/>
      </xdr:nvSpPr>
      <xdr:spPr>
        <a:xfrm>
          <a:off x="2447925" y="46615350"/>
          <a:ext cx="1885950" cy="2000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264</xdr:row>
      <xdr:rowOff>123826</xdr:rowOff>
    </xdr:from>
    <xdr:to>
      <xdr:col>8</xdr:col>
      <xdr:colOff>85725</xdr:colOff>
      <xdr:row>265</xdr:row>
      <xdr:rowOff>66676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701C366-4572-4D4C-AB7C-067AF77845B4}"/>
            </a:ext>
          </a:extLst>
        </xdr:cNvPr>
        <xdr:cNvSpPr/>
      </xdr:nvSpPr>
      <xdr:spPr>
        <a:xfrm>
          <a:off x="4267200" y="50530126"/>
          <a:ext cx="695325" cy="1333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590550</xdr:colOff>
      <xdr:row>316</xdr:row>
      <xdr:rowOff>142875</xdr:rowOff>
    </xdr:from>
    <xdr:to>
      <xdr:col>8</xdr:col>
      <xdr:colOff>66675</xdr:colOff>
      <xdr:row>317</xdr:row>
      <xdr:rowOff>85725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658D288A-864D-44A2-8151-3D95B37D7D02}"/>
            </a:ext>
          </a:extLst>
        </xdr:cNvPr>
        <xdr:cNvSpPr/>
      </xdr:nvSpPr>
      <xdr:spPr>
        <a:xfrm>
          <a:off x="4248150" y="60455175"/>
          <a:ext cx="695325" cy="1333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E860B4-C39E-4EDB-BE14-241D2BC18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6925"/>
        </a:xfrm>
        <a:prstGeom prst="rect">
          <a:avLst/>
        </a:prstGeom>
      </xdr:spPr>
    </xdr:pic>
    <xdr:clientData/>
  </xdr:twoCellAnchor>
  <xdr:twoCellAnchor>
    <xdr:from>
      <xdr:col>6</xdr:col>
      <xdr:colOff>600075</xdr:colOff>
      <xdr:row>7</xdr:row>
      <xdr:rowOff>133350</xdr:rowOff>
    </xdr:from>
    <xdr:to>
      <xdr:col>8</xdr:col>
      <xdr:colOff>581025</xdr:colOff>
      <xdr:row>8</xdr:row>
      <xdr:rowOff>104775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76B6059-31E2-44F9-8C65-65AFEF37FCD6}"/>
            </a:ext>
          </a:extLst>
        </xdr:cNvPr>
        <xdr:cNvSpPr/>
      </xdr:nvSpPr>
      <xdr:spPr>
        <a:xfrm>
          <a:off x="4257675" y="1581150"/>
          <a:ext cx="1200150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85725</xdr:colOff>
      <xdr:row>8</xdr:row>
      <xdr:rowOff>114300</xdr:rowOff>
    </xdr:from>
    <xdr:to>
      <xdr:col>4</xdr:col>
      <xdr:colOff>266700</xdr:colOff>
      <xdr:row>9</xdr:row>
      <xdr:rowOff>85725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AB2E3C9-9218-4B73-B6B2-ED5F6993D66C}"/>
            </a:ext>
          </a:extLst>
        </xdr:cNvPr>
        <xdr:cNvSpPr/>
      </xdr:nvSpPr>
      <xdr:spPr>
        <a:xfrm>
          <a:off x="1304925" y="1752600"/>
          <a:ext cx="140017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939CB4-8456-44C1-98F2-E10C1FD42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6925"/>
        </a:xfrm>
        <a:prstGeom prst="rect">
          <a:avLst/>
        </a:prstGeom>
      </xdr:spPr>
    </xdr:pic>
    <xdr:clientData/>
  </xdr:twoCellAnchor>
  <xdr:twoCellAnchor>
    <xdr:from>
      <xdr:col>7</xdr:col>
      <xdr:colOff>104774</xdr:colOff>
      <xdr:row>6</xdr:row>
      <xdr:rowOff>171450</xdr:rowOff>
    </xdr:from>
    <xdr:to>
      <xdr:col>9</xdr:col>
      <xdr:colOff>190499</xdr:colOff>
      <xdr:row>7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7CA37D1-44B4-48FA-97F9-893C316C95AD}"/>
            </a:ext>
          </a:extLst>
        </xdr:cNvPr>
        <xdr:cNvSpPr/>
      </xdr:nvSpPr>
      <xdr:spPr>
        <a:xfrm>
          <a:off x="4371974" y="1428750"/>
          <a:ext cx="130492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133350</xdr:colOff>
      <xdr:row>7</xdr:row>
      <xdr:rowOff>171450</xdr:rowOff>
    </xdr:from>
    <xdr:to>
      <xdr:col>4</xdr:col>
      <xdr:colOff>314325</xdr:colOff>
      <xdr:row>8</xdr:row>
      <xdr:rowOff>142875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F53732D-EF45-4858-A358-5BB385944995}"/>
            </a:ext>
          </a:extLst>
        </xdr:cNvPr>
        <xdr:cNvSpPr/>
      </xdr:nvSpPr>
      <xdr:spPr>
        <a:xfrm>
          <a:off x="1352550" y="1619250"/>
          <a:ext cx="140017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27</xdr:row>
      <xdr:rowOff>0</xdr:rowOff>
    </xdr:from>
    <xdr:to>
      <xdr:col>6</xdr:col>
      <xdr:colOff>1228726</xdr:colOff>
      <xdr:row>79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0267D9-5424-4ED5-87AE-EBBACE425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5429250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12</xdr:col>
      <xdr:colOff>1009650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751B0D-BE38-48A8-AECA-64CDEB824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4175" y="5429250"/>
          <a:ext cx="7296150" cy="10058400"/>
        </a:xfrm>
        <a:prstGeom prst="rect">
          <a:avLst/>
        </a:prstGeom>
      </xdr:spPr>
    </xdr:pic>
    <xdr:clientData/>
  </xdr:twoCellAnchor>
  <xdr:twoCellAnchor>
    <xdr:from>
      <xdr:col>1</xdr:col>
      <xdr:colOff>504826</xdr:colOff>
      <xdr:row>36</xdr:row>
      <xdr:rowOff>104775</xdr:rowOff>
    </xdr:from>
    <xdr:to>
      <xdr:col>2</xdr:col>
      <xdr:colOff>114301</xdr:colOff>
      <xdr:row>37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EA9FAAB-F972-4563-AE6A-78776DDB1F4D}"/>
            </a:ext>
          </a:extLst>
        </xdr:cNvPr>
        <xdr:cNvSpPr/>
      </xdr:nvSpPr>
      <xdr:spPr>
        <a:xfrm>
          <a:off x="1762126" y="7267575"/>
          <a:ext cx="514350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228600</xdr:colOff>
      <xdr:row>34</xdr:row>
      <xdr:rowOff>9525</xdr:rowOff>
    </xdr:from>
    <xdr:to>
      <xdr:col>8</xdr:col>
      <xdr:colOff>742950</xdr:colOff>
      <xdr:row>34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0D4522A-A123-4563-B36F-9FD271A0F1BB}"/>
            </a:ext>
          </a:extLst>
        </xdr:cNvPr>
        <xdr:cNvSpPr/>
      </xdr:nvSpPr>
      <xdr:spPr>
        <a:xfrm>
          <a:off x="8220075" y="6791325"/>
          <a:ext cx="514350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971549</xdr:colOff>
      <xdr:row>33</xdr:row>
      <xdr:rowOff>38100</xdr:rowOff>
    </xdr:from>
    <xdr:to>
      <xdr:col>11</xdr:col>
      <xdr:colOff>1114424</xdr:colOff>
      <xdr:row>34</xdr:row>
      <xdr:rowOff>9525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EF8CDFA-2CA3-41C6-8E0C-3C0AE078F202}"/>
            </a:ext>
          </a:extLst>
        </xdr:cNvPr>
        <xdr:cNvSpPr/>
      </xdr:nvSpPr>
      <xdr:spPr>
        <a:xfrm>
          <a:off x="11477624" y="6629400"/>
          <a:ext cx="140017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161926</xdr:colOff>
      <xdr:row>35</xdr:row>
      <xdr:rowOff>104775</xdr:rowOff>
    </xdr:from>
    <xdr:to>
      <xdr:col>6</xdr:col>
      <xdr:colOff>304801</xdr:colOff>
      <xdr:row>36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D6C28DA-C6F7-4F1B-92B7-0DD4E2F13D64}"/>
            </a:ext>
          </a:extLst>
        </xdr:cNvPr>
        <xdr:cNvSpPr/>
      </xdr:nvSpPr>
      <xdr:spPr>
        <a:xfrm>
          <a:off x="4381501" y="7077075"/>
          <a:ext cx="140017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83D455-8EDD-43E2-A9DB-1AE36A8FA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C519D2-82B6-47B8-BDCE-A0A56EE91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2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3DA23A3-DD02-4072-9F2F-DE8EFC244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6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11</xdr:col>
      <xdr:colOff>0</xdr:colOff>
      <xdr:row>207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7397DB9-FF17-4A5B-9C09-32553BCA2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32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11</xdr:col>
      <xdr:colOff>0</xdr:colOff>
      <xdr:row>259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F2D0ED8-A113-4846-ACDE-C97BE45D0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538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11</xdr:col>
      <xdr:colOff>0</xdr:colOff>
      <xdr:row>311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3D478CB-BB46-4EDA-82B4-C8BA4D803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444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11</xdr:col>
      <xdr:colOff>0</xdr:colOff>
      <xdr:row>363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60889BA-E13F-47D2-A8BD-7A4B8E74B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5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11</xdr:col>
      <xdr:colOff>0</xdr:colOff>
      <xdr:row>415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4D9026-1671-4628-8F3F-65B6DF407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256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415</xdr:row>
      <xdr:rowOff>0</xdr:rowOff>
    </xdr:from>
    <xdr:to>
      <xdr:col>11</xdr:col>
      <xdr:colOff>0</xdr:colOff>
      <xdr:row>467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10A6A13-2D93-4FCB-B79B-AEC0687C3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162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467</xdr:row>
      <xdr:rowOff>0</xdr:rowOff>
    </xdr:from>
    <xdr:to>
      <xdr:col>11</xdr:col>
      <xdr:colOff>0</xdr:colOff>
      <xdr:row>519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0E4DC1-9E1F-46B3-9979-B184C71AF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068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519</xdr:row>
      <xdr:rowOff>0</xdr:rowOff>
    </xdr:from>
    <xdr:to>
      <xdr:col>11</xdr:col>
      <xdr:colOff>0</xdr:colOff>
      <xdr:row>571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FE6EF89-16A4-4DFB-98F4-CFB0E36A5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974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571</xdr:row>
      <xdr:rowOff>0</xdr:rowOff>
    </xdr:from>
    <xdr:to>
      <xdr:col>11</xdr:col>
      <xdr:colOff>0</xdr:colOff>
      <xdr:row>623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26438F1-2507-435A-8844-2E3E8BC5B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88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623</xdr:row>
      <xdr:rowOff>0</xdr:rowOff>
    </xdr:from>
    <xdr:to>
      <xdr:col>11</xdr:col>
      <xdr:colOff>0</xdr:colOff>
      <xdr:row>1048576</xdr:row>
      <xdr:rowOff>152400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B9F217B-BB10-4803-8D86-CCF3DEAB2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786275"/>
          <a:ext cx="6705600" cy="10058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0</xdr:rowOff>
    </xdr:from>
    <xdr:to>
      <xdr:col>7</xdr:col>
      <xdr:colOff>571500</xdr:colOff>
      <xdr:row>92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77E8AC-9CC2-4589-BB4A-31ADC302D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05750"/>
          <a:ext cx="7353300" cy="10058400"/>
        </a:xfrm>
        <a:prstGeom prst="rect">
          <a:avLst/>
        </a:prstGeom>
      </xdr:spPr>
    </xdr:pic>
    <xdr:clientData/>
  </xdr:twoCellAnchor>
  <xdr:twoCellAnchor>
    <xdr:from>
      <xdr:col>5</xdr:col>
      <xdr:colOff>457200</xdr:colOff>
      <xdr:row>46</xdr:row>
      <xdr:rowOff>9525</xdr:rowOff>
    </xdr:from>
    <xdr:to>
      <xdr:col>6</xdr:col>
      <xdr:colOff>762000</xdr:colOff>
      <xdr:row>47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5A68BB2-8D84-3EA2-9832-5887D5A385A4}"/>
            </a:ext>
          </a:extLst>
        </xdr:cNvPr>
        <xdr:cNvSpPr/>
      </xdr:nvSpPr>
      <xdr:spPr>
        <a:xfrm>
          <a:off x="4724400" y="9077325"/>
          <a:ext cx="1562100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238125</xdr:colOff>
      <xdr:row>47</xdr:row>
      <xdr:rowOff>19050</xdr:rowOff>
    </xdr:from>
    <xdr:to>
      <xdr:col>1</xdr:col>
      <xdr:colOff>752475</xdr:colOff>
      <xdr:row>47</xdr:row>
      <xdr:rowOff>180975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AF7965E-5853-1EFE-2036-587CD0B900FA}"/>
            </a:ext>
          </a:extLst>
        </xdr:cNvPr>
        <xdr:cNvSpPr/>
      </xdr:nvSpPr>
      <xdr:spPr>
        <a:xfrm>
          <a:off x="1495425" y="9277350"/>
          <a:ext cx="514350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85A1-F2E6-4749-A3A1-0AC8869515EC}">
  <sheetPr codeName="Sheet24">
    <tabColor theme="5" tint="-0.249977111117893"/>
  </sheetPr>
  <dimension ref="A1:K363"/>
  <sheetViews>
    <sheetView tabSelected="1"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78" t="s">
        <v>0</v>
      </c>
      <c r="B1" s="78"/>
      <c r="C1" s="78"/>
      <c r="D1" s="78"/>
      <c r="E1" s="1" t="s">
        <v>1</v>
      </c>
      <c r="F1" s="1"/>
      <c r="G1" s="1"/>
      <c r="H1" s="2"/>
      <c r="I1" s="79" t="s">
        <v>2</v>
      </c>
      <c r="J1" s="79"/>
      <c r="K1" s="79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</sheetData>
  <sheetProtection algorithmName="SHA-512" hashValue="IBpAvsMuxhonVKuTL3fNWHBDgMEGaF6MXW4GYvtwId1EZUNvoyiRL/4MLBxtux7T1TVj1xTeF6+ThZPu8ICn6w==" saltValue="wSeegxixo1Fh+AJn3MIXoA==" spinCount="100000" sheet="1" objects="1" scenarios="1" sort="0" autoFilter="0"/>
  <mergeCells count="2">
    <mergeCell ref="A1:D1"/>
    <mergeCell ref="I1:K1"/>
  </mergeCells>
  <hyperlinks>
    <hyperlink ref="E1" location="INDEX!A1" display="RETURN TO INDEX" xr:uid="{CEDD4A4F-47D1-4A92-97B0-F38B944AE348}"/>
    <hyperlink ref="I1:K1" location="'QCI Sample Selection'!A1" display="QCI SAMPLE SELECTION" xr:uid="{C0E769B9-BEC2-4164-BCA6-068DE427CFEE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FBDBF-66B9-497F-B9E9-5CE430B6EE9C}">
  <sheetPr codeName="Sheet26">
    <tabColor theme="5" tint="-0.249977111117893"/>
  </sheetPr>
  <dimension ref="A1:L51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2" width="0" hidden="1" customWidth="1"/>
    <col min="13" max="16384" width="9.140625" hidden="1"/>
  </cols>
  <sheetData>
    <row r="1" spans="1:11" ht="24" x14ac:dyDescent="0.25">
      <c r="A1" s="78" t="s">
        <v>4</v>
      </c>
      <c r="B1" s="78"/>
      <c r="C1" s="78"/>
      <c r="D1" s="78"/>
      <c r="E1" s="1" t="s">
        <v>1</v>
      </c>
      <c r="F1" s="1"/>
      <c r="G1" s="1"/>
      <c r="H1" s="2"/>
      <c r="I1" s="79" t="s">
        <v>2</v>
      </c>
      <c r="J1" s="79"/>
      <c r="K1" s="79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AU9KAjo1MPsB21cpDiMYNBLT7TdfUmZPuWmc5C4XtIcEFz9wC/hMNhd55rcpCeE2KyRTFsoi3HeYioaY6SEtew==" saltValue="49rLnj3/MbGU0aAwfKfBhw==" spinCount="100000" sheet="1" objects="1" scenarios="1" sort="0" autoFilter="0"/>
  <mergeCells count="2">
    <mergeCell ref="A1:D1"/>
    <mergeCell ref="I1:K1"/>
  </mergeCells>
  <hyperlinks>
    <hyperlink ref="E1" location="INDEX!A1" display="RETURN TO INDEX" xr:uid="{242DB61E-AAEF-46C2-B6C3-4AFE326E9B81}"/>
    <hyperlink ref="I1:K1" location="'QCI Sample Selection'!A1" display="QCI SAMPLE SELECTION" xr:uid="{507E8D85-2E31-42BB-9D6D-30CB893445AF}"/>
  </hyperlinks>
  <pageMargins left="0.25" right="0.25" top="0.25" bottom="0.2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7FBC-745B-4874-9191-86900D7AF8B8}">
  <sheetPr codeName="Sheet27">
    <tabColor theme="5" tint="-0.249977111117893"/>
  </sheetPr>
  <dimension ref="A1:L51"/>
  <sheetViews>
    <sheetView zoomScaleNormal="100" workbookViewId="0">
      <selection sqref="A1:E1"/>
    </sheetView>
  </sheetViews>
  <sheetFormatPr defaultColWidth="0" defaultRowHeight="15" customHeight="1" zeroHeight="1" x14ac:dyDescent="0.25"/>
  <cols>
    <col min="1" max="11" width="9.140625" customWidth="1"/>
    <col min="12" max="12" width="0" hidden="1" customWidth="1"/>
    <col min="13" max="16384" width="9.140625" hidden="1"/>
  </cols>
  <sheetData>
    <row r="1" spans="1:11" ht="24" x14ac:dyDescent="0.25">
      <c r="A1" s="78" t="s">
        <v>5</v>
      </c>
      <c r="B1" s="78"/>
      <c r="C1" s="78"/>
      <c r="D1" s="78"/>
      <c r="E1" s="78"/>
      <c r="F1" s="1" t="s">
        <v>1</v>
      </c>
      <c r="G1" s="1"/>
      <c r="H1" s="3"/>
      <c r="I1" s="80" t="s">
        <v>2</v>
      </c>
      <c r="J1" s="80"/>
      <c r="K1" s="80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ups2zAId7eRpr+xxisHc369wBY1d8cuVHkGkGlrh2/je+fFeCvShPUKFrP5He7ecp7qTHpTfO6mTZk6IqSrQnw==" saltValue="BRXLolc1EH4dLFS5Zg7kJA==" spinCount="100000" sheet="1" objects="1" scenarios="1" sort="0" autoFilter="0"/>
  <mergeCells count="2">
    <mergeCell ref="A1:E1"/>
    <mergeCell ref="I1:K1"/>
  </mergeCells>
  <hyperlinks>
    <hyperlink ref="F1" location="INDEX!A1" display="RETURN TO INDEX" xr:uid="{A763B392-84BA-4039-8395-C8C9A7291B43}"/>
    <hyperlink ref="I1:K1" location="'QCI Sample Selection'!A1" display="QCI SAMPLE SELECTION" xr:uid="{E72675C5-B6F7-4177-B295-E9A223A0D785}"/>
  </hyperlinks>
  <pageMargins left="0.25" right="0.25" top="0.25" bottom="0.2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96DE-7CFA-4252-81E3-3B75BB23B1C9}">
  <sheetPr codeName="Sheet28">
    <tabColor theme="5" tint="-0.249977111117893"/>
  </sheetPr>
  <dimension ref="A1:O80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" width="18.85546875" customWidth="1"/>
    <col min="2" max="2" width="13.5703125" style="41" customWidth="1"/>
    <col min="3" max="3" width="8.140625" style="41" bestFit="1" customWidth="1"/>
    <col min="4" max="4" width="3.85546875" style="41" customWidth="1"/>
    <col min="5" max="15" width="18.85546875" customWidth="1"/>
  </cols>
  <sheetData>
    <row r="1" spans="1:15" ht="24" x14ac:dyDescent="0.25">
      <c r="A1" s="82" t="s">
        <v>6</v>
      </c>
      <c r="B1" s="82"/>
      <c r="C1" s="82"/>
      <c r="D1" s="82"/>
      <c r="E1" s="79" t="s">
        <v>1</v>
      </c>
      <c r="F1" s="79"/>
      <c r="G1" s="4" t="s">
        <v>7</v>
      </c>
      <c r="H1" s="80" t="s">
        <v>8</v>
      </c>
      <c r="I1" s="80"/>
      <c r="J1" s="80" t="s">
        <v>2</v>
      </c>
      <c r="K1" s="80"/>
      <c r="L1" s="80"/>
      <c r="M1" s="5"/>
      <c r="N1" s="5"/>
      <c r="O1" s="5"/>
    </row>
    <row r="2" spans="1:15" ht="15.75" x14ac:dyDescent="0.25">
      <c r="A2" s="6" t="s">
        <v>9</v>
      </c>
      <c r="B2" s="7" t="s">
        <v>10</v>
      </c>
      <c r="C2" s="8"/>
      <c r="D2" s="8"/>
      <c r="E2" s="9"/>
      <c r="G2" s="10" t="s">
        <v>9</v>
      </c>
      <c r="H2" s="11" t="s">
        <v>10</v>
      </c>
      <c r="I2" s="12"/>
      <c r="K2" s="81" t="s">
        <v>142</v>
      </c>
      <c r="L2" s="81"/>
    </row>
    <row r="3" spans="1:15" ht="15.75" x14ac:dyDescent="0.25">
      <c r="A3" s="14" t="s">
        <v>11</v>
      </c>
      <c r="B3" s="7" t="s">
        <v>12</v>
      </c>
      <c r="C3" s="8"/>
      <c r="D3" s="8"/>
      <c r="E3" s="9"/>
      <c r="G3" s="15" t="s">
        <v>11</v>
      </c>
      <c r="H3" s="11" t="s">
        <v>12</v>
      </c>
      <c r="I3" s="12"/>
      <c r="K3" s="81" t="s">
        <v>143</v>
      </c>
      <c r="L3" s="81"/>
    </row>
    <row r="4" spans="1:15" ht="15.75" x14ac:dyDescent="0.25">
      <c r="A4" s="14" t="s">
        <v>13</v>
      </c>
      <c r="B4" s="7" t="s">
        <v>14</v>
      </c>
      <c r="C4" s="8"/>
      <c r="D4" s="8"/>
      <c r="E4" s="9"/>
      <c r="G4" s="15" t="s">
        <v>13</v>
      </c>
      <c r="H4" s="11" t="s">
        <v>14</v>
      </c>
      <c r="I4" s="12"/>
      <c r="K4" s="84" t="s">
        <v>144</v>
      </c>
      <c r="L4" s="84"/>
    </row>
    <row r="5" spans="1:15" ht="15.75" x14ac:dyDescent="0.25">
      <c r="A5" s="14" t="s">
        <v>15</v>
      </c>
      <c r="B5" s="7"/>
      <c r="C5" s="8"/>
      <c r="D5" s="8"/>
      <c r="E5" s="9"/>
      <c r="G5" s="15" t="s">
        <v>15</v>
      </c>
      <c r="H5" s="11"/>
      <c r="I5" s="12"/>
      <c r="K5" s="84" t="s">
        <v>143</v>
      </c>
      <c r="L5" s="84"/>
    </row>
    <row r="6" spans="1:15" ht="15.75" x14ac:dyDescent="0.25">
      <c r="A6" s="14" t="s">
        <v>16</v>
      </c>
      <c r="B6" s="17" t="s">
        <v>17</v>
      </c>
      <c r="C6" s="18"/>
      <c r="D6" s="18"/>
      <c r="E6" s="19"/>
      <c r="F6" s="20"/>
      <c r="G6" s="21" t="s">
        <v>16</v>
      </c>
      <c r="H6" s="22" t="s">
        <v>18</v>
      </c>
      <c r="I6" s="23"/>
      <c r="K6" s="85" t="s">
        <v>145</v>
      </c>
      <c r="L6" s="85"/>
    </row>
    <row r="7" spans="1:15" ht="15.75" x14ac:dyDescent="0.25">
      <c r="A7" s="14" t="s">
        <v>19</v>
      </c>
      <c r="B7" s="17"/>
      <c r="C7" s="18"/>
      <c r="D7" s="18"/>
      <c r="E7" s="19"/>
      <c r="F7" s="20"/>
      <c r="G7" s="21" t="s">
        <v>19</v>
      </c>
      <c r="H7" s="22"/>
      <c r="I7" s="23"/>
      <c r="K7" s="85"/>
      <c r="L7" s="85"/>
    </row>
    <row r="8" spans="1:15" ht="15.75" x14ac:dyDescent="0.25">
      <c r="A8" s="14" t="s">
        <v>20</v>
      </c>
      <c r="B8" s="7" t="s">
        <v>143</v>
      </c>
      <c r="C8" s="8"/>
      <c r="D8" s="8"/>
      <c r="E8" s="9"/>
      <c r="G8" s="15" t="s">
        <v>20</v>
      </c>
      <c r="H8" s="11" t="str">
        <f>K3</f>
        <v>FBG20N18BSH</v>
      </c>
      <c r="I8" s="12"/>
      <c r="K8" s="86" t="s">
        <v>146</v>
      </c>
      <c r="L8" s="86"/>
    </row>
    <row r="9" spans="1:15" ht="15.75" x14ac:dyDescent="0.25">
      <c r="A9" s="14" t="s">
        <v>21</v>
      </c>
      <c r="B9" s="26" t="s">
        <v>22</v>
      </c>
      <c r="C9" s="27"/>
      <c r="D9" s="27"/>
      <c r="E9" s="28"/>
      <c r="G9" s="15" t="s">
        <v>21</v>
      </c>
      <c r="H9" s="29" t="s">
        <v>23</v>
      </c>
      <c r="I9" s="12"/>
      <c r="K9" s="86">
        <v>2346</v>
      </c>
      <c r="L9" s="86"/>
    </row>
    <row r="10" spans="1:15" ht="24" x14ac:dyDescent="0.4">
      <c r="A10" s="30" t="str">
        <f>"N= " &amp; COUNT($F$16:$F$80)/2</f>
        <v>N= 6</v>
      </c>
      <c r="B10" s="83" t="str">
        <f>IF(COUNT($A$16:$A$24)=COUNTIF($B$16:$B$80,"All Pass"),"PASS","FAIL")</f>
        <v>FAIL</v>
      </c>
      <c r="C10" s="83"/>
      <c r="D10" s="83"/>
      <c r="E10" s="83"/>
      <c r="F10" s="31"/>
    </row>
    <row r="11" spans="1:15" x14ac:dyDescent="0.25">
      <c r="A11" s="32" t="s">
        <v>24</v>
      </c>
      <c r="B11" s="33" t="s">
        <v>25</v>
      </c>
      <c r="C11" s="33" t="s">
        <v>26</v>
      </c>
      <c r="D11" s="33" t="s">
        <v>27</v>
      </c>
      <c r="E11" s="33" t="s">
        <v>28</v>
      </c>
      <c r="F11" s="32" t="s">
        <v>29</v>
      </c>
      <c r="G11" s="34" t="s">
        <v>30</v>
      </c>
      <c r="H11" s="32" t="s">
        <v>31</v>
      </c>
      <c r="I11" s="32" t="s">
        <v>32</v>
      </c>
      <c r="J11" s="32" t="s">
        <v>33</v>
      </c>
      <c r="K11" s="32" t="s">
        <v>34</v>
      </c>
      <c r="L11" s="32" t="s">
        <v>35</v>
      </c>
      <c r="M11" s="32" t="s">
        <v>36</v>
      </c>
      <c r="N11" s="32" t="s">
        <v>37</v>
      </c>
      <c r="O11" s="32" t="s">
        <v>38</v>
      </c>
    </row>
    <row r="12" spans="1:15" x14ac:dyDescent="0.25">
      <c r="A12" s="32"/>
      <c r="B12" s="33"/>
      <c r="C12" s="33"/>
      <c r="D12" s="33"/>
      <c r="E12" s="33" t="s">
        <v>39</v>
      </c>
      <c r="F12" s="32" t="s">
        <v>40</v>
      </c>
      <c r="G12" s="34" t="s">
        <v>41</v>
      </c>
      <c r="H12" s="32" t="s">
        <v>40</v>
      </c>
      <c r="I12" s="32" t="s">
        <v>42</v>
      </c>
      <c r="J12" s="32" t="s">
        <v>43</v>
      </c>
      <c r="K12" s="32" t="s">
        <v>44</v>
      </c>
      <c r="L12" s="32" t="s">
        <v>45</v>
      </c>
      <c r="M12" s="32" t="s">
        <v>46</v>
      </c>
      <c r="N12" s="32" t="s">
        <v>41</v>
      </c>
      <c r="O12" s="32" t="s">
        <v>40</v>
      </c>
    </row>
    <row r="13" spans="1:15" x14ac:dyDescent="0.25">
      <c r="A13" s="32"/>
      <c r="B13" s="33"/>
      <c r="C13" s="33"/>
      <c r="D13" s="33"/>
      <c r="E13" s="33" t="s">
        <v>47</v>
      </c>
      <c r="F13" s="32" t="s">
        <v>48</v>
      </c>
      <c r="G13" s="34" t="s">
        <v>49</v>
      </c>
      <c r="H13" s="32" t="s">
        <v>50</v>
      </c>
      <c r="I13" s="32" t="s">
        <v>51</v>
      </c>
      <c r="J13" s="32" t="s">
        <v>52</v>
      </c>
      <c r="K13" s="32" t="s">
        <v>53</v>
      </c>
      <c r="L13" s="32" t="s">
        <v>54</v>
      </c>
      <c r="M13" s="32" t="s">
        <v>55</v>
      </c>
      <c r="N13" s="32" t="s">
        <v>56</v>
      </c>
      <c r="O13" s="32" t="s">
        <v>57</v>
      </c>
    </row>
    <row r="14" spans="1:15" x14ac:dyDescent="0.25">
      <c r="A14" s="32"/>
      <c r="B14" s="33"/>
      <c r="C14" s="33"/>
      <c r="D14" s="33"/>
      <c r="E14" s="33"/>
      <c r="F14" s="32"/>
      <c r="G14" s="35"/>
      <c r="H14" s="32"/>
      <c r="I14" s="32"/>
      <c r="J14" s="32"/>
      <c r="K14" s="32"/>
      <c r="L14" s="32" t="s">
        <v>58</v>
      </c>
      <c r="M14" s="32" t="s">
        <v>59</v>
      </c>
      <c r="N14" s="32"/>
      <c r="O14" s="32"/>
    </row>
    <row r="15" spans="1:15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</row>
    <row r="16" spans="1:15" x14ac:dyDescent="0.25">
      <c r="A16" s="37">
        <v>324</v>
      </c>
      <c r="B16" s="37" t="s">
        <v>60</v>
      </c>
      <c r="C16" s="38" t="s">
        <v>61</v>
      </c>
      <c r="D16" s="37">
        <v>1</v>
      </c>
      <c r="E16" s="39">
        <v>0</v>
      </c>
      <c r="F16" s="39">
        <v>3.1300000000000002E-9</v>
      </c>
      <c r="G16" s="39">
        <v>1.09E-7</v>
      </c>
      <c r="H16" s="39">
        <v>3.03E-7</v>
      </c>
      <c r="I16" s="39">
        <v>3.5999999999999999E-7</v>
      </c>
      <c r="J16" s="39">
        <v>1.55</v>
      </c>
      <c r="K16" s="39">
        <v>1.55</v>
      </c>
      <c r="L16" s="39">
        <v>2.1499999999999998E-2</v>
      </c>
      <c r="M16" s="39">
        <v>1.92</v>
      </c>
      <c r="N16" s="39">
        <v>2.7099999999999999E-6</v>
      </c>
      <c r="O16" s="39">
        <v>1.55E-7</v>
      </c>
    </row>
    <row r="17" spans="1:15" x14ac:dyDescent="0.25">
      <c r="A17" s="37">
        <v>324</v>
      </c>
      <c r="B17" s="37" t="s">
        <v>60</v>
      </c>
      <c r="C17" s="40" t="s">
        <v>62</v>
      </c>
      <c r="D17" s="37">
        <v>1</v>
      </c>
      <c r="E17" s="39">
        <v>0</v>
      </c>
      <c r="F17" s="39">
        <v>3.0899999999999999E-9</v>
      </c>
      <c r="G17" s="39">
        <v>1.5599999999999999E-7</v>
      </c>
      <c r="H17" s="39">
        <v>2.8700000000000002E-7</v>
      </c>
      <c r="I17" s="39">
        <v>3.6800000000000001E-7</v>
      </c>
      <c r="J17" s="39">
        <v>1.53</v>
      </c>
      <c r="K17" s="39">
        <v>1.53</v>
      </c>
      <c r="L17" s="39">
        <v>2.1100000000000001E-2</v>
      </c>
      <c r="M17" s="39">
        <v>1.89</v>
      </c>
      <c r="N17" s="39">
        <v>3.0800000000000002E-6</v>
      </c>
      <c r="O17" s="39">
        <v>1.4499999999999999E-7</v>
      </c>
    </row>
    <row r="18" spans="1:15" x14ac:dyDescent="0.25">
      <c r="A18" s="37">
        <v>326</v>
      </c>
      <c r="B18" s="37" t="s">
        <v>60</v>
      </c>
      <c r="C18" s="38" t="s">
        <v>61</v>
      </c>
      <c r="D18" s="37">
        <v>1</v>
      </c>
      <c r="E18" s="39">
        <v>0</v>
      </c>
      <c r="F18" s="39">
        <v>1.4399999999999999E-7</v>
      </c>
      <c r="G18" s="39">
        <v>1.12E-7</v>
      </c>
      <c r="H18" s="39">
        <v>1.6500000000000001E-6</v>
      </c>
      <c r="I18" s="39">
        <v>3.7099999999999997E-7</v>
      </c>
      <c r="J18" s="39">
        <v>1.53</v>
      </c>
      <c r="K18" s="39">
        <v>1.53</v>
      </c>
      <c r="L18" s="39">
        <v>2.1000000000000001E-2</v>
      </c>
      <c r="M18" s="39">
        <v>1.9</v>
      </c>
      <c r="N18" s="39">
        <v>2.8200000000000001E-6</v>
      </c>
      <c r="O18" s="39">
        <v>7.85E-7</v>
      </c>
    </row>
    <row r="19" spans="1:15" x14ac:dyDescent="0.25">
      <c r="A19" s="37">
        <v>326</v>
      </c>
      <c r="B19" s="37" t="s">
        <v>60</v>
      </c>
      <c r="C19" s="40" t="s">
        <v>62</v>
      </c>
      <c r="D19" s="37">
        <v>1</v>
      </c>
      <c r="E19" s="39">
        <v>0</v>
      </c>
      <c r="F19" s="39">
        <v>1.31E-7</v>
      </c>
      <c r="G19" s="39">
        <v>1.66E-7</v>
      </c>
      <c r="H19" s="39">
        <v>1.5E-6</v>
      </c>
      <c r="I19" s="39">
        <v>3.89E-7</v>
      </c>
      <c r="J19" s="39">
        <v>1.51</v>
      </c>
      <c r="K19" s="39">
        <v>1.51</v>
      </c>
      <c r="L19" s="39">
        <v>2.06E-2</v>
      </c>
      <c r="M19" s="39">
        <v>1.87</v>
      </c>
      <c r="N19" s="39">
        <v>3.2899999999999998E-6</v>
      </c>
      <c r="O19" s="39">
        <v>6.2099999999999996E-7</v>
      </c>
    </row>
    <row r="20" spans="1:15" x14ac:dyDescent="0.25">
      <c r="A20" s="37">
        <v>328</v>
      </c>
      <c r="B20" s="37" t="s">
        <v>60</v>
      </c>
      <c r="C20" s="38" t="s">
        <v>61</v>
      </c>
      <c r="D20" s="37">
        <v>1</v>
      </c>
      <c r="E20" s="39">
        <v>0</v>
      </c>
      <c r="F20" s="39">
        <v>3.36E-9</v>
      </c>
      <c r="G20" s="39">
        <v>1.35E-7</v>
      </c>
      <c r="H20" s="39">
        <v>5.8999999999999996E-7</v>
      </c>
      <c r="I20" s="39">
        <v>4.4299999999999998E-7</v>
      </c>
      <c r="J20" s="39">
        <v>1.49</v>
      </c>
      <c r="K20" s="39">
        <v>1.49</v>
      </c>
      <c r="L20" s="39">
        <v>2.12E-2</v>
      </c>
      <c r="M20" s="39">
        <v>1.86</v>
      </c>
      <c r="N20" s="39">
        <v>2.9100000000000001E-6</v>
      </c>
      <c r="O20" s="39">
        <v>2.79E-7</v>
      </c>
    </row>
    <row r="21" spans="1:15" x14ac:dyDescent="0.25">
      <c r="A21" s="37">
        <v>328</v>
      </c>
      <c r="B21" s="37" t="s">
        <v>60</v>
      </c>
      <c r="C21" s="40" t="s">
        <v>62</v>
      </c>
      <c r="D21" s="37">
        <v>1</v>
      </c>
      <c r="E21" s="39">
        <v>0</v>
      </c>
      <c r="F21" s="39">
        <v>3.2000000000000001E-9</v>
      </c>
      <c r="G21" s="39">
        <v>1.9299999999999999E-7</v>
      </c>
      <c r="H21" s="39">
        <v>5.2499999999999995E-7</v>
      </c>
      <c r="I21" s="39">
        <v>4.4999999999999998E-7</v>
      </c>
      <c r="J21" s="39">
        <v>1.49</v>
      </c>
      <c r="K21" s="39">
        <v>1.49</v>
      </c>
      <c r="L21" s="39">
        <v>2.0799999999999999E-2</v>
      </c>
      <c r="M21" s="39">
        <v>1.84</v>
      </c>
      <c r="N21" s="39">
        <v>3.4199999999999999E-6</v>
      </c>
      <c r="O21" s="39">
        <v>2.28E-7</v>
      </c>
    </row>
    <row r="22" spans="1:15" x14ac:dyDescent="0.25">
      <c r="A22" s="37">
        <v>331</v>
      </c>
      <c r="B22" s="37" t="s">
        <v>60</v>
      </c>
      <c r="C22" s="38" t="s">
        <v>61</v>
      </c>
      <c r="D22" s="37">
        <v>1</v>
      </c>
      <c r="E22" s="39">
        <v>0</v>
      </c>
      <c r="F22" s="39">
        <v>1.35E-7</v>
      </c>
      <c r="G22" s="39">
        <v>1.9000000000000001E-7</v>
      </c>
      <c r="H22" s="39">
        <v>1.81E-6</v>
      </c>
      <c r="I22" s="39">
        <v>5.8699999999999995E-7</v>
      </c>
      <c r="J22" s="39">
        <v>1.39</v>
      </c>
      <c r="K22" s="39">
        <v>1.39</v>
      </c>
      <c r="L22" s="39">
        <v>2.1999999999999999E-2</v>
      </c>
      <c r="M22" s="39">
        <v>1.8</v>
      </c>
      <c r="N22" s="39">
        <v>3.5300000000000001E-6</v>
      </c>
      <c r="O22" s="39">
        <v>9.6200000000000006E-7</v>
      </c>
    </row>
    <row r="23" spans="1:15" x14ac:dyDescent="0.25">
      <c r="A23" s="37">
        <v>331</v>
      </c>
      <c r="B23" s="37" t="s">
        <v>60</v>
      </c>
      <c r="C23" s="40" t="s">
        <v>62</v>
      </c>
      <c r="D23" s="37">
        <v>1</v>
      </c>
      <c r="E23" s="39">
        <v>0</v>
      </c>
      <c r="F23" s="39">
        <v>1.1300000000000001E-7</v>
      </c>
      <c r="G23" s="39">
        <v>2.5800000000000001E-7</v>
      </c>
      <c r="H23" s="39">
        <v>1.66E-6</v>
      </c>
      <c r="I23" s="39">
        <v>5.8699999999999995E-7</v>
      </c>
      <c r="J23" s="39">
        <v>1.38</v>
      </c>
      <c r="K23" s="39">
        <v>1.38</v>
      </c>
      <c r="L23" s="39">
        <v>2.1700000000000001E-2</v>
      </c>
      <c r="M23" s="39">
        <v>1.79</v>
      </c>
      <c r="N23" s="39">
        <v>3.9700000000000001E-6</v>
      </c>
      <c r="O23" s="39">
        <v>8.7499999999999999E-7</v>
      </c>
    </row>
    <row r="24" spans="1:15" x14ac:dyDescent="0.25">
      <c r="A24" s="37">
        <v>333</v>
      </c>
      <c r="B24" s="37" t="s">
        <v>60</v>
      </c>
      <c r="C24" s="38" t="s">
        <v>61</v>
      </c>
      <c r="D24" s="37">
        <v>1</v>
      </c>
      <c r="E24" s="39">
        <v>0</v>
      </c>
      <c r="F24" s="39">
        <v>3.12E-9</v>
      </c>
      <c r="G24" s="39">
        <v>2.2999999999999999E-7</v>
      </c>
      <c r="H24" s="39">
        <v>3.2000000000000001E-7</v>
      </c>
      <c r="I24" s="39">
        <v>7.6400000000000001E-7</v>
      </c>
      <c r="J24" s="39">
        <v>1.47</v>
      </c>
      <c r="K24" s="39">
        <v>1.47</v>
      </c>
      <c r="L24" s="39">
        <v>2.1899999999999999E-2</v>
      </c>
      <c r="M24" s="39">
        <v>1.84</v>
      </c>
      <c r="N24" s="39">
        <v>4.0600000000000001E-6</v>
      </c>
      <c r="O24" s="39">
        <v>1.5099999999999999E-7</v>
      </c>
    </row>
    <row r="25" spans="1:15" x14ac:dyDescent="0.25">
      <c r="A25" s="37">
        <v>333</v>
      </c>
      <c r="B25" s="37" t="s">
        <v>60</v>
      </c>
      <c r="C25" s="40" t="s">
        <v>62</v>
      </c>
      <c r="D25" s="37">
        <v>1</v>
      </c>
      <c r="E25" s="39">
        <v>0</v>
      </c>
      <c r="F25" s="39">
        <v>3.0699999999999999E-9</v>
      </c>
      <c r="G25" s="39">
        <v>3.3500000000000002E-7</v>
      </c>
      <c r="H25" s="39">
        <v>2.96E-7</v>
      </c>
      <c r="I25" s="39">
        <v>7.7000000000000004E-7</v>
      </c>
      <c r="J25" s="39">
        <v>1.47</v>
      </c>
      <c r="K25" s="39">
        <v>1.47</v>
      </c>
      <c r="L25" s="39">
        <v>2.1299999999999999E-2</v>
      </c>
      <c r="M25" s="39">
        <v>1.83</v>
      </c>
      <c r="N25" s="39">
        <v>4.6999999999999999E-6</v>
      </c>
      <c r="O25" s="39">
        <v>1.4100000000000001E-7</v>
      </c>
    </row>
    <row r="26" spans="1:15" x14ac:dyDescent="0.25">
      <c r="A26" s="37">
        <v>336</v>
      </c>
      <c r="B26" s="37" t="s">
        <v>60</v>
      </c>
      <c r="C26" s="38" t="s">
        <v>61</v>
      </c>
      <c r="D26" s="37">
        <v>1</v>
      </c>
      <c r="E26" s="39">
        <v>0</v>
      </c>
      <c r="F26" s="39">
        <v>3.2299999999999998E-9</v>
      </c>
      <c r="G26" s="39">
        <v>1.6700000000000001E-8</v>
      </c>
      <c r="H26" s="39">
        <v>3.8500000000000002E-7</v>
      </c>
      <c r="I26" s="39">
        <v>2.7700000000000001E-7</v>
      </c>
      <c r="J26" s="39">
        <v>1.53</v>
      </c>
      <c r="K26" s="39">
        <v>1.53</v>
      </c>
      <c r="L26" s="39">
        <v>2.1299999999999999E-2</v>
      </c>
      <c r="M26" s="39">
        <v>1.89</v>
      </c>
      <c r="N26" s="39">
        <v>2.1299999999999999E-6</v>
      </c>
      <c r="O26" s="39">
        <v>1.9999999999999999E-7</v>
      </c>
    </row>
    <row r="27" spans="1:15" x14ac:dyDescent="0.25">
      <c r="A27" s="37">
        <v>336</v>
      </c>
      <c r="B27" s="37" t="s">
        <v>60</v>
      </c>
      <c r="C27" s="40" t="s">
        <v>62</v>
      </c>
      <c r="D27" s="37">
        <v>1</v>
      </c>
      <c r="E27" s="39">
        <v>0</v>
      </c>
      <c r="F27" s="39">
        <v>3.2099999999999999E-9</v>
      </c>
      <c r="G27" s="39">
        <v>1.1300000000000001E-7</v>
      </c>
      <c r="H27" s="39">
        <v>3.6300000000000001E-7</v>
      </c>
      <c r="I27" s="39">
        <v>2.84E-7</v>
      </c>
      <c r="J27" s="39">
        <v>1.52</v>
      </c>
      <c r="K27" s="39">
        <v>1.52</v>
      </c>
      <c r="L27" s="39">
        <v>2.1000000000000001E-2</v>
      </c>
      <c r="M27" s="39">
        <v>1.87</v>
      </c>
      <c r="N27" s="39">
        <v>2.4099999999999998E-6</v>
      </c>
      <c r="O27" s="39">
        <v>1.86E-7</v>
      </c>
    </row>
    <row r="28" spans="1:15" x14ac:dyDescent="0.25"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</row>
    <row r="29" spans="1:15" x14ac:dyDescent="0.25"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</row>
    <row r="30" spans="1:15" x14ac:dyDescent="0.25"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</row>
    <row r="31" spans="1:15" x14ac:dyDescent="0.25"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</row>
    <row r="32" spans="1:15" x14ac:dyDescent="0.25"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</row>
    <row r="33" spans="4:15" x14ac:dyDescent="0.25"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</row>
    <row r="34" spans="4:15" x14ac:dyDescent="0.25"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</row>
    <row r="35" spans="4:15" x14ac:dyDescent="0.25"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</row>
    <row r="36" spans="4:15" x14ac:dyDescent="0.25"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</row>
    <row r="37" spans="4:15" x14ac:dyDescent="0.25"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</row>
    <row r="38" spans="4:15" x14ac:dyDescent="0.25"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</row>
    <row r="39" spans="4:15" x14ac:dyDescent="0.25"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</row>
    <row r="40" spans="4:15" x14ac:dyDescent="0.25"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</row>
    <row r="41" spans="4:15" x14ac:dyDescent="0.25"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</row>
    <row r="42" spans="4:15" x14ac:dyDescent="0.25"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</row>
    <row r="43" spans="4:15" x14ac:dyDescent="0.25"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</row>
    <row r="44" spans="4:15" x14ac:dyDescent="0.25"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</row>
    <row r="45" spans="4:15" x14ac:dyDescent="0.25"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</row>
    <row r="46" spans="4:15" x14ac:dyDescent="0.25"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</row>
    <row r="47" spans="4:15" x14ac:dyDescent="0.25"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</row>
    <row r="48" spans="4:15" x14ac:dyDescent="0.25">
      <c r="D48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</row>
    <row r="49" spans="4:15" x14ac:dyDescent="0.25">
      <c r="D49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</row>
    <row r="50" spans="4:15" x14ac:dyDescent="0.25">
      <c r="D50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</row>
    <row r="51" spans="4:15" x14ac:dyDescent="0.25">
      <c r="D51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</row>
    <row r="52" spans="4:15" x14ac:dyDescent="0.25">
      <c r="D5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</row>
    <row r="53" spans="4:15" x14ac:dyDescent="0.25">
      <c r="D53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</row>
    <row r="54" spans="4:15" x14ac:dyDescent="0.25">
      <c r="D54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</row>
    <row r="55" spans="4:15" x14ac:dyDescent="0.25">
      <c r="D55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</row>
    <row r="56" spans="4:15" x14ac:dyDescent="0.25">
      <c r="D56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</row>
    <row r="57" spans="4:15" x14ac:dyDescent="0.25">
      <c r="D57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</row>
    <row r="58" spans="4:15" x14ac:dyDescent="0.25">
      <c r="D58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</row>
    <row r="59" spans="4:15" x14ac:dyDescent="0.25">
      <c r="D59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</row>
    <row r="60" spans="4:15" x14ac:dyDescent="0.25">
      <c r="D60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</row>
    <row r="61" spans="4:15" x14ac:dyDescent="0.25">
      <c r="D61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</row>
    <row r="62" spans="4:15" x14ac:dyDescent="0.25">
      <c r="D6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</row>
    <row r="63" spans="4:15" x14ac:dyDescent="0.25">
      <c r="D63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</row>
    <row r="64" spans="4:15" x14ac:dyDescent="0.25">
      <c r="D64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</row>
    <row r="65" spans="4:15" x14ac:dyDescent="0.25">
      <c r="D65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</row>
    <row r="66" spans="4:15" x14ac:dyDescent="0.25">
      <c r="D66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</row>
    <row r="67" spans="4:15" x14ac:dyDescent="0.25">
      <c r="D67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</row>
    <row r="68" spans="4:15" x14ac:dyDescent="0.25">
      <c r="D68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</row>
    <row r="69" spans="4:15" x14ac:dyDescent="0.25">
      <c r="D69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</row>
    <row r="70" spans="4:15" x14ac:dyDescent="0.25">
      <c r="D70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</row>
    <row r="71" spans="4:15" x14ac:dyDescent="0.25">
      <c r="D71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</row>
    <row r="72" spans="4:15" x14ac:dyDescent="0.25">
      <c r="D7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</row>
    <row r="73" spans="4:15" x14ac:dyDescent="0.25">
      <c r="D73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</row>
    <row r="74" spans="4:15" x14ac:dyDescent="0.25">
      <c r="D74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</row>
    <row r="75" spans="4:15" x14ac:dyDescent="0.25">
      <c r="D75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</row>
    <row r="76" spans="4:15" x14ac:dyDescent="0.25">
      <c r="D76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</row>
    <row r="77" spans="4:15" x14ac:dyDescent="0.25">
      <c r="D77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</row>
    <row r="78" spans="4:15" x14ac:dyDescent="0.25">
      <c r="D78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</row>
    <row r="79" spans="4:15" x14ac:dyDescent="0.25">
      <c r="D79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</row>
    <row r="80" spans="4:15" x14ac:dyDescent="0.25">
      <c r="D80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</row>
  </sheetData>
  <sheetProtection algorithmName="SHA-512" hashValue="7pBnH2lO3b/lJ+1P282O8QIMmWeCjEspCNE7hiPRXe9fkAwV79aRlG7UO2F61K2s4S4RkkO7l2dJCGQEFb9nng==" saltValue="t2ULh/BjtcK5rD4Qan59AA==" spinCount="100000" sheet="1" objects="1" scenarios="1" sort="0" autoFilter="0"/>
  <autoFilter ref="A15:O27" xr:uid="{FB6496DE-7CFA-4252-81E3-3B75BB23B1C9}"/>
  <mergeCells count="13">
    <mergeCell ref="B10:E10"/>
    <mergeCell ref="K4:L4"/>
    <mergeCell ref="K5:L5"/>
    <mergeCell ref="K6:L6"/>
    <mergeCell ref="K7:L7"/>
    <mergeCell ref="K8:L8"/>
    <mergeCell ref="K9:L9"/>
    <mergeCell ref="K3:L3"/>
    <mergeCell ref="A1:D1"/>
    <mergeCell ref="E1:F1"/>
    <mergeCell ref="H1:I1"/>
    <mergeCell ref="J1:L1"/>
    <mergeCell ref="K2:L2"/>
  </mergeCells>
  <conditionalFormatting sqref="B16:B80">
    <cfRule type="containsBlanks" dxfId="53" priority="5" stopIfTrue="1">
      <formula>LEN(TRIM(B16))=0</formula>
    </cfRule>
    <cfRule type="cellIs" dxfId="52" priority="6" stopIfTrue="1" operator="equal">
      <formula>"ND"</formula>
    </cfRule>
    <cfRule type="cellIs" dxfId="51" priority="7" operator="equal">
      <formula>"ALL PASS"</formula>
    </cfRule>
    <cfRule type="cellIs" dxfId="50" priority="8" operator="notEqual">
      <formula>"ALL PASS"</formula>
    </cfRule>
  </conditionalFormatting>
  <conditionalFormatting sqref="D16:D80">
    <cfRule type="cellIs" dxfId="49" priority="2" stopIfTrue="1" operator="equal">
      <formula>99</formula>
    </cfRule>
    <cfRule type="cellIs" dxfId="48" priority="3" operator="between">
      <formula>2</formula>
      <formula>98</formula>
    </cfRule>
    <cfRule type="cellIs" dxfId="47" priority="4" operator="equal">
      <formula>1</formula>
    </cfRule>
  </conditionalFormatting>
  <conditionalFormatting sqref="K3:L3 K5:L5 K9:L9">
    <cfRule type="cellIs" dxfId="46" priority="1" operator="equal">
      <formula>0</formula>
    </cfRule>
  </conditionalFormatting>
  <hyperlinks>
    <hyperlink ref="E1" location="INDEX!A1" display="RETURN TO INDEX" xr:uid="{8BE4F684-C852-4298-A21D-4758E7374209}"/>
    <hyperlink ref="H1" location="'SCREENING STATUS'!A1" display="SCREENING STATUS" xr:uid="{E7B3E7D5-B366-4D9F-B31B-2C245373E556}"/>
    <hyperlink ref="J1:L1" location="'QCI Sample Selection'!A1" display="QCI SAMPLE SELECTION" xr:uid="{2FBC3D1F-7BF8-4AA3-A722-835175C38087}"/>
    <hyperlink ref="G1" location="SUMMARY!A1" display="SUMMARY" xr:uid="{48E199DE-6492-430A-AA37-38DB40C5B15E}"/>
  </hyperlinks>
  <pageMargins left="0.25" right="0.25" top="0.25" bottom="0.2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2FD0-F728-461E-8029-2C9D14833A62}">
  <sheetPr codeName="Sheet29">
    <tabColor theme="5" tint="-0.249977111117893"/>
  </sheetPr>
  <dimension ref="A1:L675"/>
  <sheetViews>
    <sheetView zoomScaleNormal="100" workbookViewId="0">
      <selection sqref="A1:C1"/>
    </sheetView>
  </sheetViews>
  <sheetFormatPr defaultColWidth="0" defaultRowHeight="15" customHeight="1" zeroHeight="1" x14ac:dyDescent="0.25"/>
  <cols>
    <col min="1" max="11" width="9.140625" customWidth="1"/>
    <col min="12" max="12" width="0" hidden="1" customWidth="1"/>
    <col min="13" max="16384" width="9.140625" hidden="1"/>
  </cols>
  <sheetData>
    <row r="1" spans="1:12" ht="24" x14ac:dyDescent="0.25">
      <c r="A1" s="78" t="s">
        <v>63</v>
      </c>
      <c r="B1" s="78"/>
      <c r="C1" s="78"/>
      <c r="D1" s="79" t="s">
        <v>1</v>
      </c>
      <c r="E1" s="79"/>
      <c r="F1" s="79"/>
      <c r="G1" s="79"/>
      <c r="H1" s="3"/>
      <c r="I1" s="80" t="s">
        <v>2</v>
      </c>
      <c r="J1" s="80"/>
      <c r="K1" s="80"/>
      <c r="L1" s="43"/>
    </row>
    <row r="2" spans="1:12" x14ac:dyDescent="0.25">
      <c r="A2" t="s">
        <v>3</v>
      </c>
    </row>
    <row r="3" spans="1:12" x14ac:dyDescent="0.25"/>
    <row r="4" spans="1:12" x14ac:dyDescent="0.25"/>
    <row r="5" spans="1:12" x14ac:dyDescent="0.25"/>
    <row r="6" spans="1:12" x14ac:dyDescent="0.25"/>
    <row r="7" spans="1:12" x14ac:dyDescent="0.25"/>
    <row r="8" spans="1:12" x14ac:dyDescent="0.25"/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</sheetData>
  <sheetProtection algorithmName="SHA-512" hashValue="HdoutMBTGXC3G8SLYFALqjxREjFSFxVBF6XvU/r1GCcy6PE3JSgFa8aEWLD6T//KxkULYh2QrQnpOETrZsvLGg==" saltValue="tEfzAvclB6gQsMmqkLQ3KA==" spinCount="100000" sheet="1" objects="1" scenarios="1" sort="0" autoFilter="0"/>
  <mergeCells count="3">
    <mergeCell ref="A1:C1"/>
    <mergeCell ref="D1:G1"/>
    <mergeCell ref="I1:K1"/>
  </mergeCells>
  <hyperlinks>
    <hyperlink ref="D1" location="INDEX!A1" display="RETURN TO INDEX" xr:uid="{2F3ADA38-929D-4622-BFA3-CBC693B97E6D}"/>
    <hyperlink ref="D1:E1" location="INDEX!A1" display="RETURN TO INDEX" xr:uid="{D5E5B1F7-C3B8-478D-9A4C-BF367DA69F65}"/>
    <hyperlink ref="I1:K1" location="'QCI Sample Selection'!A1" display="QCI SAMPLE SELECTION" xr:uid="{F2C6EC0C-8DF8-45BA-9476-062A5BD882BE}"/>
  </hyperlinks>
  <pageMargins left="0.25" right="0.25" top="0.25" bottom="0.2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4D55-C684-4F83-9AC4-0DA98F874EC2}">
  <sheetPr codeName="Sheet30">
    <tabColor theme="5" tint="-0.249977111117893"/>
  </sheetPr>
  <dimension ref="A1:O93"/>
  <sheetViews>
    <sheetView zoomScaleNormal="100" workbookViewId="0">
      <selection sqref="A1:F1"/>
    </sheetView>
  </sheetViews>
  <sheetFormatPr defaultColWidth="0" defaultRowHeight="15" customHeight="1" zeroHeight="1" x14ac:dyDescent="0.25"/>
  <cols>
    <col min="1" max="1" width="18.85546875" customWidth="1"/>
    <col min="2" max="2" width="13.5703125" style="41" customWidth="1"/>
    <col min="3" max="3" width="8.85546875" style="41" bestFit="1" customWidth="1"/>
    <col min="4" max="4" width="3.85546875" style="41" customWidth="1"/>
    <col min="5" max="15" width="18.85546875" customWidth="1"/>
  </cols>
  <sheetData>
    <row r="1" spans="1:15" ht="24" x14ac:dyDescent="0.25">
      <c r="A1" s="82" t="s">
        <v>64</v>
      </c>
      <c r="B1" s="82"/>
      <c r="C1" s="82"/>
      <c r="D1" s="82"/>
      <c r="E1" s="82"/>
      <c r="F1" s="82"/>
      <c r="G1" s="79" t="s">
        <v>1</v>
      </c>
      <c r="H1" s="79"/>
      <c r="I1" s="4" t="s">
        <v>7</v>
      </c>
      <c r="J1" s="80" t="s">
        <v>8</v>
      </c>
      <c r="K1" s="80"/>
      <c r="L1" s="80" t="s">
        <v>2</v>
      </c>
      <c r="M1" s="80"/>
      <c r="N1" s="80"/>
      <c r="O1" s="5"/>
    </row>
    <row r="2" spans="1:15" ht="15.75" x14ac:dyDescent="0.25">
      <c r="A2" s="6" t="s">
        <v>9</v>
      </c>
      <c r="B2" s="7" t="s">
        <v>10</v>
      </c>
      <c r="C2" s="8"/>
      <c r="D2" s="8"/>
      <c r="E2" s="9"/>
      <c r="G2" s="10" t="s">
        <v>9</v>
      </c>
      <c r="H2" s="11" t="s">
        <v>65</v>
      </c>
      <c r="I2" s="12"/>
      <c r="K2" s="81" t="s">
        <v>142</v>
      </c>
      <c r="L2" s="81"/>
    </row>
    <row r="3" spans="1:15" ht="15.75" x14ac:dyDescent="0.25">
      <c r="A3" s="14" t="s">
        <v>11</v>
      </c>
      <c r="B3" s="7" t="s">
        <v>12</v>
      </c>
      <c r="C3" s="8"/>
      <c r="D3" s="8"/>
      <c r="E3" s="9"/>
      <c r="G3" s="15" t="s">
        <v>11</v>
      </c>
      <c r="H3" s="11" t="s">
        <v>66</v>
      </c>
      <c r="I3" s="12"/>
      <c r="K3" s="81" t="s">
        <v>143</v>
      </c>
      <c r="L3" s="81"/>
    </row>
    <row r="4" spans="1:15" ht="15.75" x14ac:dyDescent="0.25">
      <c r="A4" s="14" t="s">
        <v>13</v>
      </c>
      <c r="B4" s="7" t="s">
        <v>14</v>
      </c>
      <c r="C4" s="8"/>
      <c r="D4" s="8"/>
      <c r="E4" s="9"/>
      <c r="G4" s="15" t="s">
        <v>13</v>
      </c>
      <c r="H4" s="11" t="s">
        <v>67</v>
      </c>
      <c r="I4" s="12"/>
      <c r="K4" s="84" t="s">
        <v>144</v>
      </c>
      <c r="L4" s="84"/>
    </row>
    <row r="5" spans="1:15" ht="15.75" x14ac:dyDescent="0.25">
      <c r="A5" s="14" t="s">
        <v>15</v>
      </c>
      <c r="B5" s="7"/>
      <c r="C5" s="8"/>
      <c r="D5" s="8"/>
      <c r="E5" s="9"/>
      <c r="G5" s="15" t="s">
        <v>15</v>
      </c>
      <c r="H5" s="11" t="s">
        <v>68</v>
      </c>
      <c r="I5" s="12"/>
      <c r="K5" s="84" t="s">
        <v>143</v>
      </c>
      <c r="L5" s="84"/>
    </row>
    <row r="6" spans="1:15" ht="15.75" x14ac:dyDescent="0.25">
      <c r="A6" s="14" t="s">
        <v>16</v>
      </c>
      <c r="B6" s="17" t="s">
        <v>17</v>
      </c>
      <c r="C6" s="18"/>
      <c r="D6" s="18"/>
      <c r="E6" s="19"/>
      <c r="F6" s="20"/>
      <c r="G6" s="21" t="s">
        <v>16</v>
      </c>
      <c r="H6" s="22">
        <v>45376</v>
      </c>
      <c r="I6" s="12"/>
      <c r="K6" s="85" t="s">
        <v>145</v>
      </c>
      <c r="L6" s="85"/>
    </row>
    <row r="7" spans="1:15" ht="15.75" x14ac:dyDescent="0.25">
      <c r="A7" s="14" t="s">
        <v>19</v>
      </c>
      <c r="B7" s="17"/>
      <c r="C7" s="18"/>
      <c r="D7" s="18"/>
      <c r="E7" s="19"/>
      <c r="F7" s="20"/>
      <c r="G7" s="21" t="s">
        <v>19</v>
      </c>
      <c r="H7" s="22"/>
      <c r="I7" s="12"/>
      <c r="K7" s="85"/>
      <c r="L7" s="85"/>
    </row>
    <row r="8" spans="1:15" ht="15.75" x14ac:dyDescent="0.25">
      <c r="A8" s="14" t="s">
        <v>20</v>
      </c>
      <c r="B8" s="7" t="s">
        <v>143</v>
      </c>
      <c r="C8" s="8"/>
      <c r="D8" s="8"/>
      <c r="E8" s="9"/>
      <c r="G8" s="15" t="s">
        <v>20</v>
      </c>
      <c r="H8" s="11" t="str">
        <f>K3</f>
        <v>FBG20N18BSH</v>
      </c>
      <c r="I8" s="12"/>
      <c r="K8" s="86" t="s">
        <v>146</v>
      </c>
      <c r="L8" s="86"/>
    </row>
    <row r="9" spans="1:15" ht="15.75" x14ac:dyDescent="0.25">
      <c r="A9" s="14" t="s">
        <v>21</v>
      </c>
      <c r="B9" s="26" t="s">
        <v>69</v>
      </c>
      <c r="C9" s="8"/>
      <c r="D9" s="8"/>
      <c r="E9" s="9"/>
      <c r="G9" s="15" t="s">
        <v>21</v>
      </c>
      <c r="H9" s="29" t="s">
        <v>70</v>
      </c>
      <c r="I9" s="12"/>
      <c r="K9" s="86">
        <v>2346</v>
      </c>
      <c r="L9" s="86"/>
    </row>
    <row r="10" spans="1:15" ht="24" x14ac:dyDescent="0.4">
      <c r="A10" s="30" t="str">
        <f>"N= " &amp; COUNT($F$16:$F$87)/2</f>
        <v>N= 12</v>
      </c>
      <c r="B10" s="83" t="str">
        <f>IF(COUNT($A$16:$A$36)=COUNTIF($B$16:$B$87,"All Pass"),"PASS","FAIL")</f>
        <v>FAIL</v>
      </c>
      <c r="C10" s="83"/>
      <c r="D10" s="83"/>
      <c r="E10" s="83"/>
      <c r="F10" s="31"/>
    </row>
    <row r="11" spans="1:15" x14ac:dyDescent="0.25">
      <c r="A11" s="32" t="s">
        <v>24</v>
      </c>
      <c r="B11" s="33" t="s">
        <v>25</v>
      </c>
      <c r="C11" s="33" t="s">
        <v>26</v>
      </c>
      <c r="D11" s="33" t="s">
        <v>27</v>
      </c>
      <c r="E11" s="33" t="s">
        <v>71</v>
      </c>
      <c r="F11" s="32" t="s">
        <v>72</v>
      </c>
      <c r="G11" s="34" t="s">
        <v>73</v>
      </c>
      <c r="H11" s="32" t="s">
        <v>74</v>
      </c>
      <c r="I11" s="32" t="s">
        <v>75</v>
      </c>
      <c r="J11" s="32" t="s">
        <v>76</v>
      </c>
      <c r="K11" s="32" t="s">
        <v>77</v>
      </c>
      <c r="L11" s="32" t="s">
        <v>78</v>
      </c>
      <c r="M11" s="32" t="s">
        <v>79</v>
      </c>
      <c r="N11" s="32" t="s">
        <v>80</v>
      </c>
      <c r="O11" s="32" t="s">
        <v>81</v>
      </c>
    </row>
    <row r="12" spans="1:15" x14ac:dyDescent="0.25">
      <c r="A12" s="32"/>
      <c r="B12" s="33"/>
      <c r="C12" s="33"/>
      <c r="D12" s="33"/>
      <c r="E12" s="33" t="s">
        <v>82</v>
      </c>
      <c r="F12" s="32" t="s">
        <v>83</v>
      </c>
      <c r="G12" s="34" t="s">
        <v>84</v>
      </c>
      <c r="H12" s="32" t="s">
        <v>83</v>
      </c>
      <c r="I12" s="32" t="s">
        <v>85</v>
      </c>
      <c r="J12" s="32" t="s">
        <v>86</v>
      </c>
      <c r="K12" s="32" t="s">
        <v>87</v>
      </c>
      <c r="L12" s="32" t="s">
        <v>88</v>
      </c>
      <c r="M12" s="32" t="s">
        <v>89</v>
      </c>
      <c r="N12" s="32" t="s">
        <v>84</v>
      </c>
      <c r="O12" s="32" t="s">
        <v>83</v>
      </c>
    </row>
    <row r="13" spans="1:15" x14ac:dyDescent="0.25">
      <c r="A13" s="32"/>
      <c r="B13" s="33"/>
      <c r="C13" s="33"/>
      <c r="D13" s="33"/>
      <c r="E13" s="33" t="s">
        <v>90</v>
      </c>
      <c r="F13" s="32" t="s">
        <v>91</v>
      </c>
      <c r="G13" s="34" t="s">
        <v>92</v>
      </c>
      <c r="H13" s="32" t="s">
        <v>93</v>
      </c>
      <c r="I13" s="32" t="s">
        <v>94</v>
      </c>
      <c r="J13" s="32" t="s">
        <v>95</v>
      </c>
      <c r="K13" s="32" t="s">
        <v>96</v>
      </c>
      <c r="L13" s="32" t="s">
        <v>97</v>
      </c>
      <c r="M13" s="32" t="s">
        <v>98</v>
      </c>
      <c r="N13" s="32" t="s">
        <v>99</v>
      </c>
      <c r="O13" s="32" t="s">
        <v>100</v>
      </c>
    </row>
    <row r="14" spans="1:15" x14ac:dyDescent="0.25">
      <c r="A14" s="32"/>
      <c r="B14" s="33"/>
      <c r="C14" s="33"/>
      <c r="D14" s="33"/>
      <c r="E14" s="33" t="s">
        <v>101</v>
      </c>
      <c r="F14" s="32"/>
      <c r="G14" s="35"/>
      <c r="H14" s="32"/>
      <c r="I14" s="32"/>
      <c r="J14" s="32"/>
      <c r="K14" s="32"/>
      <c r="L14" s="32" t="s">
        <v>102</v>
      </c>
      <c r="M14" s="32"/>
      <c r="N14" s="32"/>
      <c r="O14" s="32"/>
    </row>
    <row r="15" spans="1:15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</row>
    <row r="16" spans="1:15" x14ac:dyDescent="0.25">
      <c r="A16" s="37">
        <v>325</v>
      </c>
      <c r="B16" s="37" t="s">
        <v>60</v>
      </c>
      <c r="C16" s="38" t="s">
        <v>103</v>
      </c>
      <c r="D16" s="37">
        <v>1</v>
      </c>
      <c r="E16" s="39">
        <v>0</v>
      </c>
      <c r="F16" s="39">
        <v>1.24E-8</v>
      </c>
      <c r="G16" s="39">
        <v>1.2499999999999999E-7</v>
      </c>
      <c r="H16" s="39">
        <v>1.04E-6</v>
      </c>
      <c r="I16" s="39">
        <v>3.8700000000000001E-7</v>
      </c>
      <c r="J16" s="39">
        <v>1.47</v>
      </c>
      <c r="K16" s="39">
        <v>1.47</v>
      </c>
      <c r="L16" s="39">
        <v>2.0799999999999999E-2</v>
      </c>
      <c r="M16" s="39">
        <v>1.83</v>
      </c>
      <c r="N16" s="39">
        <v>3.1700000000000001E-6</v>
      </c>
      <c r="O16" s="39">
        <v>3.4900000000000001E-7</v>
      </c>
    </row>
    <row r="17" spans="1:15" x14ac:dyDescent="0.25">
      <c r="A17" s="37">
        <v>325</v>
      </c>
      <c r="B17" s="37" t="s">
        <v>60</v>
      </c>
      <c r="C17" s="40" t="s">
        <v>104</v>
      </c>
      <c r="D17" s="37">
        <v>1</v>
      </c>
      <c r="E17" s="39">
        <v>8.8790000000000008E-2</v>
      </c>
      <c r="F17" s="39">
        <v>4.7600000000000003E-8</v>
      </c>
      <c r="G17" s="39">
        <v>3.2900000000000003E-8</v>
      </c>
      <c r="H17" s="39">
        <v>8.060000000000001E-7</v>
      </c>
      <c r="I17" s="39">
        <v>1.1600000000000001E-7</v>
      </c>
      <c r="J17" s="39">
        <v>1.839</v>
      </c>
      <c r="K17" s="39">
        <v>1.839</v>
      </c>
      <c r="L17" s="39">
        <v>2.1059999999999999E-2</v>
      </c>
      <c r="M17" s="39">
        <v>2.2250000000000001</v>
      </c>
      <c r="N17" s="39">
        <v>1.362E-6</v>
      </c>
      <c r="O17" s="39">
        <v>2.1220000000000001E-7</v>
      </c>
    </row>
    <row r="18" spans="1:15" x14ac:dyDescent="0.25">
      <c r="A18" s="37">
        <v>329</v>
      </c>
      <c r="B18" s="37" t="s">
        <v>60</v>
      </c>
      <c r="C18" s="38" t="s">
        <v>103</v>
      </c>
      <c r="D18" s="37">
        <v>1</v>
      </c>
      <c r="E18" s="39">
        <v>0</v>
      </c>
      <c r="F18" s="39">
        <v>1.27E-8</v>
      </c>
      <c r="G18" s="39">
        <v>1.4000000000000001E-7</v>
      </c>
      <c r="H18" s="39">
        <v>7.1900000000000002E-7</v>
      </c>
      <c r="I18" s="39">
        <v>4.4799999999999999E-7</v>
      </c>
      <c r="J18" s="39">
        <v>1.51</v>
      </c>
      <c r="K18" s="39">
        <v>1.51</v>
      </c>
      <c r="L18" s="39">
        <v>2.1100000000000001E-2</v>
      </c>
      <c r="M18" s="39">
        <v>1.88</v>
      </c>
      <c r="N18" s="39">
        <v>3.0000000000000001E-6</v>
      </c>
      <c r="O18" s="39">
        <v>3.5199999999999998E-7</v>
      </c>
    </row>
    <row r="19" spans="1:15" x14ac:dyDescent="0.25">
      <c r="A19" s="37">
        <v>329</v>
      </c>
      <c r="B19" s="37" t="s">
        <v>60</v>
      </c>
      <c r="C19" s="40" t="s">
        <v>104</v>
      </c>
      <c r="D19" s="37">
        <v>1</v>
      </c>
      <c r="E19" s="39">
        <v>0.39689999999999998</v>
      </c>
      <c r="F19" s="39">
        <v>4.3299999999999997E-8</v>
      </c>
      <c r="G19" s="39">
        <v>3.5900000000000004E-8</v>
      </c>
      <c r="H19" s="39">
        <v>6.5329999999999995E-7</v>
      </c>
      <c r="I19" s="39">
        <v>1.2040000000000002E-7</v>
      </c>
      <c r="J19" s="39">
        <v>1.968</v>
      </c>
      <c r="K19" s="39">
        <v>1.968</v>
      </c>
      <c r="L19" s="39">
        <v>2.1579999999999998E-2</v>
      </c>
      <c r="M19" s="39">
        <v>2.3410000000000002</v>
      </c>
      <c r="N19" s="39">
        <v>1.2849999999999998E-6</v>
      </c>
      <c r="O19" s="39">
        <v>3.0360000000000005E-7</v>
      </c>
    </row>
    <row r="20" spans="1:15" x14ac:dyDescent="0.25">
      <c r="A20" s="37">
        <v>334</v>
      </c>
      <c r="B20" s="37" t="s">
        <v>60</v>
      </c>
      <c r="C20" s="38" t="s">
        <v>103</v>
      </c>
      <c r="D20" s="37">
        <v>1</v>
      </c>
      <c r="E20" s="39">
        <v>0</v>
      </c>
      <c r="F20" s="39">
        <v>9.8200000000000006E-8</v>
      </c>
      <c r="G20" s="39">
        <v>2.1600000000000002E-8</v>
      </c>
      <c r="H20" s="39">
        <v>7.9299999999999997E-7</v>
      </c>
      <c r="I20" s="39">
        <v>3.1100000000000002E-7</v>
      </c>
      <c r="J20" s="39">
        <v>1.5</v>
      </c>
      <c r="K20" s="39">
        <v>1.5</v>
      </c>
      <c r="L20" s="39">
        <v>2.1000000000000001E-2</v>
      </c>
      <c r="M20" s="39">
        <v>1.87</v>
      </c>
      <c r="N20" s="39">
        <v>2.5799999999999999E-6</v>
      </c>
      <c r="O20" s="39">
        <v>3.5600000000000001E-7</v>
      </c>
    </row>
    <row r="21" spans="1:15" x14ac:dyDescent="0.25">
      <c r="A21" s="37">
        <v>334</v>
      </c>
      <c r="B21" s="37" t="s">
        <v>60</v>
      </c>
      <c r="C21" s="40" t="s">
        <v>104</v>
      </c>
      <c r="D21" s="37">
        <v>1</v>
      </c>
      <c r="E21" s="39">
        <v>0.43930000000000002</v>
      </c>
      <c r="F21" s="39">
        <v>4.8000000000000006E-8</v>
      </c>
      <c r="G21" s="39">
        <v>2.7600000000000002E-8</v>
      </c>
      <c r="H21" s="39">
        <v>5.623E-7</v>
      </c>
      <c r="I21" s="39">
        <v>8.4900000000000012E-8</v>
      </c>
      <c r="J21" s="39">
        <v>1.8919999999999999</v>
      </c>
      <c r="K21" s="39">
        <v>1.8919999999999999</v>
      </c>
      <c r="L21" s="39">
        <v>2.146E-2</v>
      </c>
      <c r="M21" s="39">
        <v>2.2759999999999998</v>
      </c>
      <c r="N21" s="39">
        <v>1.113E-6</v>
      </c>
      <c r="O21" s="39">
        <v>2.2490000000000001E-7</v>
      </c>
    </row>
    <row r="22" spans="1:15" x14ac:dyDescent="0.25">
      <c r="A22" s="37">
        <v>337</v>
      </c>
      <c r="B22" s="37" t="s">
        <v>60</v>
      </c>
      <c r="C22" s="38" t="s">
        <v>103</v>
      </c>
      <c r="D22" s="37">
        <v>1</v>
      </c>
      <c r="E22" s="39">
        <v>0</v>
      </c>
      <c r="F22" s="39">
        <v>1.6400000000000001E-7</v>
      </c>
      <c r="G22" s="39">
        <v>2.6199999999999999E-7</v>
      </c>
      <c r="H22" s="39">
        <v>3.0900000000000001E-6</v>
      </c>
      <c r="I22" s="39">
        <v>7.5300000000000003E-7</v>
      </c>
      <c r="J22" s="39">
        <v>1.57</v>
      </c>
      <c r="K22" s="39">
        <v>1.57</v>
      </c>
      <c r="L22" s="39">
        <v>2.23E-2</v>
      </c>
      <c r="M22" s="39">
        <v>1.95</v>
      </c>
      <c r="N22" s="39">
        <v>4.5700000000000003E-6</v>
      </c>
      <c r="O22" s="39">
        <v>1.37E-6</v>
      </c>
    </row>
    <row r="23" spans="1:15" x14ac:dyDescent="0.25">
      <c r="A23" s="37">
        <v>337</v>
      </c>
      <c r="B23" s="37" t="s">
        <v>60</v>
      </c>
      <c r="C23" s="40" t="s">
        <v>104</v>
      </c>
      <c r="D23" s="37">
        <v>1</v>
      </c>
      <c r="E23" s="39">
        <v>0.42930000000000001</v>
      </c>
      <c r="F23" s="39">
        <v>8.4500000000000009E-8</v>
      </c>
      <c r="G23" s="39">
        <v>9.4800000000000002E-8</v>
      </c>
      <c r="H23" s="39">
        <v>2.9249999999999995E-6</v>
      </c>
      <c r="I23" s="39">
        <v>2.8589999999999999E-7</v>
      </c>
      <c r="J23" s="39">
        <v>1.871</v>
      </c>
      <c r="K23" s="39">
        <v>1.871</v>
      </c>
      <c r="L23" s="39">
        <v>2.2380000000000001E-2</v>
      </c>
      <c r="M23" s="39">
        <v>2.2610000000000001</v>
      </c>
      <c r="N23" s="39">
        <v>2.1849999999999998E-6</v>
      </c>
      <c r="O23" s="39">
        <v>1.2039999999999998E-6</v>
      </c>
    </row>
    <row r="24" spans="1:15" x14ac:dyDescent="0.25">
      <c r="A24" s="37">
        <v>345</v>
      </c>
      <c r="B24" s="37" t="s">
        <v>60</v>
      </c>
      <c r="C24" s="38" t="s">
        <v>103</v>
      </c>
      <c r="D24" s="37">
        <v>1</v>
      </c>
      <c r="E24" s="39">
        <v>0</v>
      </c>
      <c r="F24" s="39">
        <v>3.48E-9</v>
      </c>
      <c r="G24" s="39">
        <v>2.03E-7</v>
      </c>
      <c r="H24" s="39">
        <v>7.2099999999999996E-7</v>
      </c>
      <c r="I24" s="39">
        <v>6.3E-7</v>
      </c>
      <c r="J24" s="39">
        <v>1.59</v>
      </c>
      <c r="K24" s="39">
        <v>1.59</v>
      </c>
      <c r="L24" s="39">
        <v>2.0799999999999999E-2</v>
      </c>
      <c r="M24" s="39">
        <v>1.97</v>
      </c>
      <c r="N24" s="39">
        <v>4.3100000000000002E-6</v>
      </c>
      <c r="O24" s="39">
        <v>3.1600000000000002E-7</v>
      </c>
    </row>
    <row r="25" spans="1:15" x14ac:dyDescent="0.25">
      <c r="A25" s="37">
        <v>345</v>
      </c>
      <c r="B25" s="37" t="s">
        <v>60</v>
      </c>
      <c r="C25" s="40" t="s">
        <v>104</v>
      </c>
      <c r="D25" s="37">
        <v>1</v>
      </c>
      <c r="E25" s="39">
        <v>0.40180000000000005</v>
      </c>
      <c r="F25" s="39">
        <v>3.5000000000000002E-8</v>
      </c>
      <c r="G25" s="39">
        <v>6.7000000000000004E-8</v>
      </c>
      <c r="H25" s="39">
        <v>1.2709999999999998E-6</v>
      </c>
      <c r="I25" s="39">
        <v>2.0200000000000001E-7</v>
      </c>
      <c r="J25" s="39">
        <v>1.893</v>
      </c>
      <c r="K25" s="39">
        <v>1.893</v>
      </c>
      <c r="L25" s="39">
        <v>2.1050000000000003E-2</v>
      </c>
      <c r="M25" s="39">
        <v>2.319</v>
      </c>
      <c r="N25" s="39">
        <v>2.0080000000000001E-6</v>
      </c>
      <c r="O25" s="39">
        <v>3.3600000000000004E-7</v>
      </c>
    </row>
    <row r="26" spans="1:15" x14ac:dyDescent="0.25">
      <c r="A26" s="37">
        <v>348</v>
      </c>
      <c r="B26" s="37" t="s">
        <v>60</v>
      </c>
      <c r="C26" s="38" t="s">
        <v>103</v>
      </c>
      <c r="D26" s="37">
        <v>1</v>
      </c>
      <c r="E26" s="39">
        <v>0</v>
      </c>
      <c r="F26" s="39">
        <v>1.29E-7</v>
      </c>
      <c r="G26" s="39">
        <v>3.6199999999999999E-7</v>
      </c>
      <c r="H26" s="39">
        <v>1.8500000000000001E-6</v>
      </c>
      <c r="I26" s="39">
        <v>1.1000000000000001E-6</v>
      </c>
      <c r="J26" s="39">
        <v>1.63</v>
      </c>
      <c r="K26" s="39">
        <v>1.63</v>
      </c>
      <c r="L26" s="39">
        <v>2.2599999999999999E-2</v>
      </c>
      <c r="M26" s="39">
        <v>2.0099999999999998</v>
      </c>
      <c r="N26" s="39">
        <v>5.6500000000000001E-6</v>
      </c>
      <c r="O26" s="39">
        <v>5.5499999999999998E-7</v>
      </c>
    </row>
    <row r="27" spans="1:15" x14ac:dyDescent="0.25">
      <c r="A27" s="37">
        <v>348</v>
      </c>
      <c r="B27" s="37" t="s">
        <v>60</v>
      </c>
      <c r="C27" s="40" t="s">
        <v>104</v>
      </c>
      <c r="D27" s="37">
        <v>1</v>
      </c>
      <c r="E27" s="39">
        <v>0.41250000000000003</v>
      </c>
      <c r="F27" s="39">
        <v>6.4200000000000006E-8</v>
      </c>
      <c r="G27" s="39">
        <v>1.4910000000000001E-7</v>
      </c>
      <c r="H27" s="39">
        <v>2.6230000000000001E-6</v>
      </c>
      <c r="I27" s="39">
        <v>3.854E-7</v>
      </c>
      <c r="J27" s="39">
        <v>1.92</v>
      </c>
      <c r="K27" s="39">
        <v>1.92</v>
      </c>
      <c r="L27" s="39">
        <v>2.2510000000000002E-2</v>
      </c>
      <c r="M27" s="39">
        <v>2.29</v>
      </c>
      <c r="N27" s="39">
        <v>2.8879999999999997E-6</v>
      </c>
      <c r="O27" s="39">
        <v>6.2360000000000005E-7</v>
      </c>
    </row>
    <row r="28" spans="1:15" x14ac:dyDescent="0.25">
      <c r="A28" s="37">
        <v>350</v>
      </c>
      <c r="B28" s="37" t="s">
        <v>60</v>
      </c>
      <c r="C28" s="38" t="s">
        <v>103</v>
      </c>
      <c r="D28" s="37">
        <v>1</v>
      </c>
      <c r="E28" s="39">
        <v>0</v>
      </c>
      <c r="F28" s="39">
        <v>3.3099999999999999E-9</v>
      </c>
      <c r="G28" s="39">
        <v>1.3899999999999999E-7</v>
      </c>
      <c r="H28" s="39">
        <v>3.8299999999999998E-7</v>
      </c>
      <c r="I28" s="39">
        <v>4.2800000000000002E-7</v>
      </c>
      <c r="J28" s="39">
        <v>1.49</v>
      </c>
      <c r="K28" s="39">
        <v>1.49</v>
      </c>
      <c r="L28" s="39">
        <v>2.06E-2</v>
      </c>
      <c r="M28" s="39">
        <v>1.87</v>
      </c>
      <c r="N28" s="39">
        <v>3.4400000000000001E-6</v>
      </c>
      <c r="O28" s="39">
        <v>2.05E-7</v>
      </c>
    </row>
    <row r="29" spans="1:15" x14ac:dyDescent="0.25">
      <c r="A29" s="37">
        <v>350</v>
      </c>
      <c r="B29" s="37" t="s">
        <v>60</v>
      </c>
      <c r="C29" s="40" t="s">
        <v>104</v>
      </c>
      <c r="D29" s="37">
        <v>1</v>
      </c>
      <c r="E29" s="39">
        <v>9.1109999999999997E-2</v>
      </c>
      <c r="F29" s="39">
        <v>3.25E-8</v>
      </c>
      <c r="G29" s="39">
        <v>4.43E-8</v>
      </c>
      <c r="H29" s="39">
        <v>2.0810000000000002E-7</v>
      </c>
      <c r="I29" s="39">
        <v>1.2990000000000002E-7</v>
      </c>
      <c r="J29" s="39">
        <v>1.8420000000000001</v>
      </c>
      <c r="K29" s="39">
        <v>1.8420000000000001</v>
      </c>
      <c r="L29" s="39">
        <v>2.0809999999999999E-2</v>
      </c>
      <c r="M29" s="39">
        <v>2.2240000000000002</v>
      </c>
      <c r="N29" s="39">
        <v>1.516E-6</v>
      </c>
      <c r="O29" s="39">
        <v>1.166E-7</v>
      </c>
    </row>
    <row r="30" spans="1:15" x14ac:dyDescent="0.25">
      <c r="A30" s="37">
        <v>352</v>
      </c>
      <c r="B30" s="37" t="s">
        <v>60</v>
      </c>
      <c r="C30" s="38" t="s">
        <v>103</v>
      </c>
      <c r="D30" s="37">
        <v>1</v>
      </c>
      <c r="E30" s="39">
        <v>0</v>
      </c>
      <c r="F30" s="39">
        <v>1.72E-7</v>
      </c>
      <c r="G30" s="39">
        <v>9.9999999999999995E-8</v>
      </c>
      <c r="H30" s="39">
        <v>3.9299999999999996E-6</v>
      </c>
      <c r="I30" s="39">
        <v>3.4900000000000001E-7</v>
      </c>
      <c r="J30" s="39">
        <v>1.54</v>
      </c>
      <c r="K30" s="39">
        <v>1.54</v>
      </c>
      <c r="L30" s="39">
        <v>2.1000000000000001E-2</v>
      </c>
      <c r="M30" s="39">
        <v>1.92</v>
      </c>
      <c r="N30" s="39">
        <v>2.5600000000000001E-6</v>
      </c>
      <c r="O30" s="39">
        <v>1.31E-6</v>
      </c>
    </row>
    <row r="31" spans="1:15" x14ac:dyDescent="0.25">
      <c r="A31" s="37">
        <v>352</v>
      </c>
      <c r="B31" s="37" t="s">
        <v>60</v>
      </c>
      <c r="C31" s="40" t="s">
        <v>104</v>
      </c>
      <c r="D31" s="37">
        <v>1</v>
      </c>
      <c r="E31" s="39">
        <v>0.45980000000000004</v>
      </c>
      <c r="F31" s="39">
        <v>9.1100000000000002E-8</v>
      </c>
      <c r="G31" s="39">
        <v>3.0000000000000004E-8</v>
      </c>
      <c r="H31" s="39">
        <v>4.0409999999999999E-6</v>
      </c>
      <c r="I31" s="39">
        <v>1.126E-7</v>
      </c>
      <c r="J31" s="39">
        <v>1.8440000000000001</v>
      </c>
      <c r="K31" s="39">
        <v>1.8440000000000001</v>
      </c>
      <c r="L31" s="39">
        <v>2.1059999999999999E-2</v>
      </c>
      <c r="M31" s="39">
        <v>2.2410000000000001</v>
      </c>
      <c r="N31" s="39">
        <v>1.1000000000000001E-6</v>
      </c>
      <c r="O31" s="39">
        <v>1.226E-6</v>
      </c>
    </row>
    <row r="32" spans="1:15" x14ac:dyDescent="0.25">
      <c r="A32" s="37">
        <v>356</v>
      </c>
      <c r="B32" s="37" t="s">
        <v>60</v>
      </c>
      <c r="C32" s="38" t="s">
        <v>103</v>
      </c>
      <c r="D32" s="37">
        <v>1</v>
      </c>
      <c r="E32" s="39">
        <v>0</v>
      </c>
      <c r="F32" s="39">
        <v>3.34E-9</v>
      </c>
      <c r="G32" s="39">
        <v>3.9000000000000002E-7</v>
      </c>
      <c r="H32" s="39">
        <v>6.6300000000000005E-7</v>
      </c>
      <c r="I32" s="39">
        <v>1.46E-6</v>
      </c>
      <c r="J32" s="39">
        <v>1.43</v>
      </c>
      <c r="K32" s="39">
        <v>1.43</v>
      </c>
      <c r="L32" s="39">
        <v>2.1700000000000001E-2</v>
      </c>
      <c r="M32" s="39">
        <v>1.78</v>
      </c>
      <c r="N32" s="39">
        <v>5.6699999999999999E-6</v>
      </c>
      <c r="O32" s="39">
        <v>2.7300000000000002E-7</v>
      </c>
    </row>
    <row r="33" spans="1:15" x14ac:dyDescent="0.25">
      <c r="A33" s="37">
        <v>356</v>
      </c>
      <c r="B33" s="37" t="s">
        <v>60</v>
      </c>
      <c r="C33" s="40" t="s">
        <v>104</v>
      </c>
      <c r="D33" s="37">
        <v>1</v>
      </c>
      <c r="E33" s="39">
        <v>0.42399999999999999</v>
      </c>
      <c r="F33" s="39">
        <v>2.0199999999999999E-8</v>
      </c>
      <c r="G33" s="39">
        <v>1.1190000000000002E-7</v>
      </c>
      <c r="H33" s="39">
        <v>1.145E-6</v>
      </c>
      <c r="I33" s="39">
        <v>3.89E-7</v>
      </c>
      <c r="J33" s="39">
        <v>1.831</v>
      </c>
      <c r="K33" s="39">
        <v>1.831</v>
      </c>
      <c r="L33" s="39">
        <v>2.2360000000000001E-2</v>
      </c>
      <c r="M33" s="39">
        <v>2.2469999999999999</v>
      </c>
      <c r="N33" s="39">
        <v>2.5699999999999995E-6</v>
      </c>
      <c r="O33" s="39">
        <v>3.4060000000000002E-7</v>
      </c>
    </row>
    <row r="34" spans="1:15" x14ac:dyDescent="0.25">
      <c r="A34" s="37">
        <v>359</v>
      </c>
      <c r="B34" s="37" t="s">
        <v>60</v>
      </c>
      <c r="C34" s="38" t="s">
        <v>103</v>
      </c>
      <c r="D34" s="37">
        <v>1</v>
      </c>
      <c r="E34" s="39">
        <v>0</v>
      </c>
      <c r="F34" s="39">
        <v>1.5200000000000001E-7</v>
      </c>
      <c r="G34" s="39">
        <v>1.6199999999999999E-7</v>
      </c>
      <c r="H34" s="39">
        <v>3.0400000000000001E-6</v>
      </c>
      <c r="I34" s="39">
        <v>4.7399999999999998E-7</v>
      </c>
      <c r="J34" s="39">
        <v>1.51</v>
      </c>
      <c r="K34" s="39">
        <v>1.51</v>
      </c>
      <c r="L34" s="39">
        <v>2.1299999999999999E-2</v>
      </c>
      <c r="M34" s="39">
        <v>1.89</v>
      </c>
      <c r="N34" s="39">
        <v>3.4800000000000001E-6</v>
      </c>
      <c r="O34" s="39">
        <v>1.0699999999999999E-6</v>
      </c>
    </row>
    <row r="35" spans="1:15" x14ac:dyDescent="0.25">
      <c r="A35" s="37">
        <v>359</v>
      </c>
      <c r="B35" s="37" t="s">
        <v>60</v>
      </c>
      <c r="C35" s="40" t="s">
        <v>104</v>
      </c>
      <c r="D35" s="37">
        <v>1</v>
      </c>
      <c r="E35" s="39">
        <v>0.4158</v>
      </c>
      <c r="F35" s="39">
        <v>7.3099999999999999E-8</v>
      </c>
      <c r="G35" s="39">
        <v>4.5700000000000006E-8</v>
      </c>
      <c r="H35" s="39">
        <v>3.1889999999999999E-6</v>
      </c>
      <c r="I35" s="39">
        <v>1.4730000000000003E-7</v>
      </c>
      <c r="J35" s="39">
        <v>1.843</v>
      </c>
      <c r="K35" s="39">
        <v>1.843</v>
      </c>
      <c r="L35" s="39">
        <v>2.1579999999999998E-2</v>
      </c>
      <c r="M35" s="39">
        <v>2.2959999999999998</v>
      </c>
      <c r="N35" s="39">
        <v>1.4839999999999999E-6</v>
      </c>
      <c r="O35" s="39">
        <v>1.091E-6</v>
      </c>
    </row>
    <row r="36" spans="1:15" x14ac:dyDescent="0.25">
      <c r="A36" s="37">
        <v>361</v>
      </c>
      <c r="B36" s="37" t="s">
        <v>60</v>
      </c>
      <c r="C36" s="38" t="s">
        <v>103</v>
      </c>
      <c r="D36" s="37">
        <v>1</v>
      </c>
      <c r="E36" s="39">
        <v>0</v>
      </c>
      <c r="F36" s="39">
        <v>2.5199999999999998E-7</v>
      </c>
      <c r="G36" s="39">
        <v>2.1500000000000001E-8</v>
      </c>
      <c r="H36" s="39">
        <v>2.9900000000000002E-6</v>
      </c>
      <c r="I36" s="39">
        <v>3.2500000000000001E-7</v>
      </c>
      <c r="J36" s="39">
        <v>1.58</v>
      </c>
      <c r="K36" s="39">
        <v>1.58</v>
      </c>
      <c r="L36" s="39">
        <v>2.1399999999999999E-2</v>
      </c>
      <c r="M36" s="39">
        <v>1.98</v>
      </c>
      <c r="N36" s="39">
        <v>2.3999999999999999E-6</v>
      </c>
      <c r="O36" s="39">
        <v>1.7600000000000001E-6</v>
      </c>
    </row>
    <row r="37" spans="1:15" x14ac:dyDescent="0.25">
      <c r="A37" s="37">
        <v>361</v>
      </c>
      <c r="B37" s="37" t="s">
        <v>60</v>
      </c>
      <c r="C37" s="40" t="s">
        <v>104</v>
      </c>
      <c r="D37" s="37">
        <v>1</v>
      </c>
      <c r="E37" s="39">
        <v>0.44519999999999998</v>
      </c>
      <c r="F37" s="39">
        <v>1.297E-7</v>
      </c>
      <c r="G37" s="39">
        <v>2.7800000000000004E-8</v>
      </c>
      <c r="H37" s="39">
        <v>3.5640000000000001E-6</v>
      </c>
      <c r="I37" s="39">
        <v>1.1290000000000001E-7</v>
      </c>
      <c r="J37" s="39">
        <v>1.768</v>
      </c>
      <c r="K37" s="39">
        <v>1.768</v>
      </c>
      <c r="L37" s="39">
        <v>2.1700000000000001E-2</v>
      </c>
      <c r="M37" s="39">
        <v>2.2570000000000001</v>
      </c>
      <c r="N37" s="39">
        <v>1.0559999999999999E-6</v>
      </c>
      <c r="O37" s="39">
        <v>1.86E-6</v>
      </c>
    </row>
    <row r="38" spans="1:15" x14ac:dyDescent="0.25">
      <c r="A38" s="37">
        <v>365</v>
      </c>
      <c r="B38" s="37" t="s">
        <v>60</v>
      </c>
      <c r="C38" s="38" t="s">
        <v>103</v>
      </c>
      <c r="D38" s="37">
        <v>1</v>
      </c>
      <c r="E38" s="39">
        <v>0</v>
      </c>
      <c r="F38" s="39">
        <v>1.8300000000000001E-7</v>
      </c>
      <c r="G38" s="39">
        <v>2.41E-7</v>
      </c>
      <c r="H38" s="39">
        <v>3.3299999999999999E-6</v>
      </c>
      <c r="I38" s="39">
        <v>7.0500000000000003E-7</v>
      </c>
      <c r="J38" s="39">
        <v>1.63</v>
      </c>
      <c r="K38" s="39">
        <v>1.63</v>
      </c>
      <c r="L38" s="39">
        <v>2.23E-2</v>
      </c>
      <c r="M38" s="39">
        <v>2.02</v>
      </c>
      <c r="N38" s="39">
        <v>4.4499999999999997E-6</v>
      </c>
      <c r="O38" s="39">
        <v>1.3999999999999999E-6</v>
      </c>
    </row>
    <row r="39" spans="1:15" x14ac:dyDescent="0.25">
      <c r="A39" s="37">
        <v>365</v>
      </c>
      <c r="B39" s="37" t="s">
        <v>60</v>
      </c>
      <c r="C39" s="40" t="s">
        <v>104</v>
      </c>
      <c r="D39" s="37">
        <v>1</v>
      </c>
      <c r="E39" s="39">
        <v>0.42249999999999999</v>
      </c>
      <c r="F39" s="39">
        <v>1.0300000000000001E-7</v>
      </c>
      <c r="G39" s="39">
        <v>9.5700000000000003E-8</v>
      </c>
      <c r="H39" s="39">
        <v>3.1529999999999997E-6</v>
      </c>
      <c r="I39" s="39">
        <v>2.7739999999999998E-7</v>
      </c>
      <c r="J39" s="39">
        <v>1.91</v>
      </c>
      <c r="K39" s="39">
        <v>1.91</v>
      </c>
      <c r="L39" s="39">
        <v>2.198E-2</v>
      </c>
      <c r="M39" s="39">
        <v>2.2890000000000001</v>
      </c>
      <c r="N39" s="39">
        <v>2.1449999999999998E-6</v>
      </c>
      <c r="O39" s="39">
        <v>1.3069999999999999E-6</v>
      </c>
    </row>
    <row r="40" spans="1:15" x14ac:dyDescent="0.25"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</row>
    <row r="41" spans="1:15" x14ac:dyDescent="0.25"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</row>
    <row r="42" spans="1:15" x14ac:dyDescent="0.25"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</row>
    <row r="43" spans="1:15" x14ac:dyDescent="0.25"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</row>
    <row r="44" spans="1:15" x14ac:dyDescent="0.25"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</row>
    <row r="45" spans="1:15" x14ac:dyDescent="0.25"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</row>
    <row r="46" spans="1:15" x14ac:dyDescent="0.25"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</row>
    <row r="47" spans="1:15" x14ac:dyDescent="0.25"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</row>
    <row r="48" spans="1:15" x14ac:dyDescent="0.25"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</row>
    <row r="49" spans="5:15" x14ac:dyDescent="0.25"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</row>
    <row r="50" spans="5:15" x14ac:dyDescent="0.25"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</row>
    <row r="51" spans="5:15" x14ac:dyDescent="0.25"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</row>
    <row r="52" spans="5:15" x14ac:dyDescent="0.25"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</row>
    <row r="53" spans="5:15" x14ac:dyDescent="0.25"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</row>
    <row r="54" spans="5:15" x14ac:dyDescent="0.25"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</row>
    <row r="55" spans="5:15" x14ac:dyDescent="0.25"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</row>
    <row r="56" spans="5:15" x14ac:dyDescent="0.25"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</row>
    <row r="57" spans="5:15" x14ac:dyDescent="0.25"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</row>
    <row r="58" spans="5:15" x14ac:dyDescent="0.25"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</row>
    <row r="59" spans="5:15" x14ac:dyDescent="0.25"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</row>
    <row r="60" spans="5:15" x14ac:dyDescent="0.25"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</row>
    <row r="61" spans="5:15" x14ac:dyDescent="0.25"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</row>
    <row r="62" spans="5:15" x14ac:dyDescent="0.25"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</row>
    <row r="63" spans="5:15" x14ac:dyDescent="0.25"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</row>
    <row r="64" spans="5:15" x14ac:dyDescent="0.25"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</row>
    <row r="65" spans="5:15" x14ac:dyDescent="0.25"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</row>
    <row r="66" spans="5:15" x14ac:dyDescent="0.25"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</row>
    <row r="67" spans="5:15" x14ac:dyDescent="0.25"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</row>
    <row r="68" spans="5:15" x14ac:dyDescent="0.25"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</row>
    <row r="69" spans="5:15" x14ac:dyDescent="0.25"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</row>
    <row r="70" spans="5:15" x14ac:dyDescent="0.25"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</row>
    <row r="71" spans="5:15" x14ac:dyDescent="0.25"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</row>
    <row r="72" spans="5:15" x14ac:dyDescent="0.25"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</row>
    <row r="73" spans="5:15" x14ac:dyDescent="0.25"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</row>
    <row r="74" spans="5:15" x14ac:dyDescent="0.25"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</row>
    <row r="75" spans="5:15" x14ac:dyDescent="0.25"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</row>
    <row r="76" spans="5:15" x14ac:dyDescent="0.25"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</row>
    <row r="77" spans="5:15" x14ac:dyDescent="0.25"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</row>
    <row r="78" spans="5:15" x14ac:dyDescent="0.25"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</row>
    <row r="79" spans="5:15" x14ac:dyDescent="0.25"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</row>
    <row r="80" spans="5:15" x14ac:dyDescent="0.25"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</row>
    <row r="81" spans="5:15" x14ac:dyDescent="0.25"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</row>
    <row r="82" spans="5:15" x14ac:dyDescent="0.25"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</row>
    <row r="83" spans="5:15" x14ac:dyDescent="0.25"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</row>
    <row r="84" spans="5:15" x14ac:dyDescent="0.25"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</row>
    <row r="85" spans="5:15" x14ac:dyDescent="0.25"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</row>
    <row r="86" spans="5:15" x14ac:dyDescent="0.25"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</row>
    <row r="87" spans="5:15" x14ac:dyDescent="0.25"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</row>
    <row r="88" spans="5:15" x14ac:dyDescent="0.25"/>
    <row r="89" spans="5:15" x14ac:dyDescent="0.25"/>
    <row r="90" spans="5:15" x14ac:dyDescent="0.25"/>
    <row r="91" spans="5:15" x14ac:dyDescent="0.25"/>
    <row r="92" spans="5:15" x14ac:dyDescent="0.25"/>
    <row r="93" spans="5:15" x14ac:dyDescent="0.25"/>
  </sheetData>
  <sheetProtection algorithmName="SHA-512" hashValue="Danj53WrzmQUoZ6dl3bnZxvrdB1qKOAzLggN02J6h0XDDkamNrZauIBM+vBp74nfPLYt467O3WYMvFWCKSWeAQ==" saltValue="KzPChMCcjY18XM9JA/ngdg==" spinCount="100000" sheet="1" objects="1" scenarios="1" sort="0" autoFilter="0"/>
  <autoFilter ref="A15:O39" xr:uid="{9C1A4D55-C684-4F83-9AC4-0DA98F874EC2}"/>
  <mergeCells count="13">
    <mergeCell ref="B10:E10"/>
    <mergeCell ref="K4:L4"/>
    <mergeCell ref="K5:L5"/>
    <mergeCell ref="K6:L6"/>
    <mergeCell ref="K7:L7"/>
    <mergeCell ref="K8:L8"/>
    <mergeCell ref="K9:L9"/>
    <mergeCell ref="K3:L3"/>
    <mergeCell ref="A1:F1"/>
    <mergeCell ref="G1:H1"/>
    <mergeCell ref="J1:K1"/>
    <mergeCell ref="L1:N1"/>
    <mergeCell ref="K2:L2"/>
  </mergeCells>
  <conditionalFormatting sqref="B16:B87">
    <cfRule type="containsBlanks" dxfId="45" priority="5" stopIfTrue="1">
      <formula>LEN(TRIM(B16))=0</formula>
    </cfRule>
    <cfRule type="cellIs" dxfId="44" priority="6" stopIfTrue="1" operator="equal">
      <formula>"ND"</formula>
    </cfRule>
    <cfRule type="cellIs" dxfId="43" priority="7" operator="equal">
      <formula>"ALL PASS"</formula>
    </cfRule>
    <cfRule type="cellIs" dxfId="42" priority="8" operator="notEqual">
      <formula>"ALL PASS"</formula>
    </cfRule>
  </conditionalFormatting>
  <conditionalFormatting sqref="D16:D87">
    <cfRule type="cellIs" dxfId="41" priority="2" stopIfTrue="1" operator="equal">
      <formula>99</formula>
    </cfRule>
    <cfRule type="cellIs" dxfId="40" priority="3" operator="between">
      <formula>2</formula>
      <formula>98</formula>
    </cfRule>
    <cfRule type="cellIs" dxfId="39" priority="4" operator="equal">
      <formula>1</formula>
    </cfRule>
  </conditionalFormatting>
  <conditionalFormatting sqref="K3:L3 K5:L5 K9:L9">
    <cfRule type="cellIs" dxfId="38" priority="1" operator="equal">
      <formula>0</formula>
    </cfRule>
  </conditionalFormatting>
  <hyperlinks>
    <hyperlink ref="G1" location="INDEX!A1" display="RETURN TO INDEX" xr:uid="{2D02EA9A-1246-48D0-8E7C-7930B1885F3A}"/>
    <hyperlink ref="J1" location="'SCREENING STATUS'!A1" display="SCREENING STATUS" xr:uid="{355CB4A8-8FD1-4027-B5F5-A9854D33CA0A}"/>
    <hyperlink ref="L1:N1" location="'QCI Sample Selection'!A1" display="QCI SAMPLE SELECTION" xr:uid="{F9473462-1D8A-4C3C-B5E3-BD7599C2F160}"/>
    <hyperlink ref="I1" location="SUMMARY!A1" display="SUMMARY" xr:uid="{FB7D87FE-F3C8-4E07-849A-CCC651F0C7B7}"/>
  </hyperlinks>
  <pageMargins left="0.7" right="0.7" top="0.75" bottom="0.75" header="0.3" footer="0.3"/>
  <pageSetup paperSize="1001" orientation="portrait" horizontalDpi="1200" verticalDpi="1200" copies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6513-507C-4C5F-909E-26EE007046DB}">
  <sheetPr codeName="Sheet31">
    <tabColor theme="5" tint="-0.249977111117893"/>
  </sheetPr>
  <dimension ref="A1:O54"/>
  <sheetViews>
    <sheetView zoomScaleNormal="100" workbookViewId="0">
      <pane xSplit="2" ySplit="15" topLeftCell="C16" activePane="bottomRight" state="frozen"/>
      <selection sqref="A1:F1"/>
      <selection pane="topRight" sqref="A1:F1"/>
      <selection pane="bottomLeft" sqref="A1:F1"/>
      <selection pane="bottomRight" activeCell="C16" sqref="C16"/>
    </sheetView>
  </sheetViews>
  <sheetFormatPr defaultColWidth="0" defaultRowHeight="15" zeroHeight="1" x14ac:dyDescent="0.25"/>
  <cols>
    <col min="1" max="1" width="18.85546875" customWidth="1"/>
    <col min="2" max="2" width="13.5703125" style="41" customWidth="1"/>
    <col min="3" max="3" width="10.7109375" style="41" bestFit="1" customWidth="1"/>
    <col min="4" max="4" width="3.85546875" style="41" customWidth="1"/>
    <col min="5" max="13" width="18.85546875" customWidth="1"/>
    <col min="14" max="14" width="21" bestFit="1" customWidth="1"/>
    <col min="15" max="15" width="18.85546875" customWidth="1"/>
  </cols>
  <sheetData>
    <row r="1" spans="1:15" ht="24" x14ac:dyDescent="0.25">
      <c r="A1" s="82" t="s">
        <v>105</v>
      </c>
      <c r="B1" s="82"/>
      <c r="C1" s="82"/>
      <c r="D1" s="82"/>
      <c r="E1" s="79" t="s">
        <v>1</v>
      </c>
      <c r="F1" s="79"/>
      <c r="G1" s="4" t="s">
        <v>7</v>
      </c>
      <c r="H1" s="80" t="s">
        <v>8</v>
      </c>
      <c r="I1" s="80"/>
      <c r="J1" s="80" t="s">
        <v>2</v>
      </c>
      <c r="K1" s="80"/>
      <c r="L1" s="80"/>
      <c r="M1" s="5"/>
      <c r="N1" s="5"/>
      <c r="O1" s="5"/>
    </row>
    <row r="2" spans="1:15" ht="15.75" x14ac:dyDescent="0.25">
      <c r="A2" s="6"/>
      <c r="B2" s="7" t="s">
        <v>10</v>
      </c>
      <c r="C2" s="8"/>
      <c r="D2" s="8"/>
      <c r="E2" s="9"/>
      <c r="G2" s="10"/>
      <c r="H2" s="11" t="s">
        <v>10</v>
      </c>
      <c r="I2" s="12"/>
      <c r="K2" s="44"/>
      <c r="L2" s="45" t="s">
        <v>106</v>
      </c>
      <c r="M2" s="46"/>
      <c r="N2" s="13" t="s">
        <v>142</v>
      </c>
    </row>
    <row r="3" spans="1:15" ht="15.75" x14ac:dyDescent="0.25">
      <c r="A3" s="14"/>
      <c r="B3" s="7" t="s">
        <v>12</v>
      </c>
      <c r="C3" s="8"/>
      <c r="D3" s="8"/>
      <c r="E3" s="9"/>
      <c r="G3" s="15"/>
      <c r="H3" s="11" t="s">
        <v>12</v>
      </c>
      <c r="I3" s="12"/>
      <c r="K3" s="47"/>
      <c r="L3" s="45" t="s">
        <v>66</v>
      </c>
      <c r="M3" s="46"/>
      <c r="N3" s="13" t="s">
        <v>143</v>
      </c>
    </row>
    <row r="4" spans="1:15" ht="15.75" x14ac:dyDescent="0.25">
      <c r="A4" s="14"/>
      <c r="B4" s="7" t="s">
        <v>14</v>
      </c>
      <c r="C4" s="8"/>
      <c r="D4" s="8"/>
      <c r="E4" s="9"/>
      <c r="G4" s="15"/>
      <c r="H4" s="11" t="s">
        <v>14</v>
      </c>
      <c r="I4" s="12"/>
      <c r="K4" s="47"/>
      <c r="L4" s="45" t="s">
        <v>67</v>
      </c>
      <c r="M4" s="46"/>
      <c r="N4" s="16" t="s">
        <v>144</v>
      </c>
    </row>
    <row r="5" spans="1:15" ht="15.75" x14ac:dyDescent="0.25">
      <c r="A5" s="14"/>
      <c r="B5" s="7"/>
      <c r="C5" s="8"/>
      <c r="D5" s="8"/>
      <c r="E5" s="9"/>
      <c r="G5" s="15"/>
      <c r="H5" s="11"/>
      <c r="I5" s="12"/>
      <c r="K5" s="47"/>
      <c r="L5" s="45" t="s">
        <v>107</v>
      </c>
      <c r="M5" s="46"/>
      <c r="N5" s="16" t="s">
        <v>143</v>
      </c>
    </row>
    <row r="6" spans="1:15" ht="15.75" x14ac:dyDescent="0.25">
      <c r="A6" s="14"/>
      <c r="B6" s="17" t="s">
        <v>17</v>
      </c>
      <c r="C6" s="18"/>
      <c r="D6" s="18"/>
      <c r="E6" s="19"/>
      <c r="F6" s="20"/>
      <c r="G6" s="21"/>
      <c r="H6" s="22" t="s">
        <v>18</v>
      </c>
      <c r="I6" s="23"/>
      <c r="J6" s="20"/>
      <c r="K6" s="48"/>
      <c r="L6" s="49">
        <v>45376</v>
      </c>
      <c r="M6" s="46"/>
      <c r="N6" s="24" t="s">
        <v>145</v>
      </c>
    </row>
    <row r="7" spans="1:15" ht="15.75" x14ac:dyDescent="0.25">
      <c r="A7" s="14" t="s">
        <v>19</v>
      </c>
      <c r="B7" s="17"/>
      <c r="C7" s="18"/>
      <c r="D7" s="18"/>
      <c r="E7" s="19"/>
      <c r="F7" s="20"/>
      <c r="G7" s="21" t="s">
        <v>19</v>
      </c>
      <c r="H7" s="22"/>
      <c r="I7" s="23"/>
      <c r="J7" s="20"/>
      <c r="K7" s="48" t="s">
        <v>19</v>
      </c>
      <c r="L7" s="49"/>
      <c r="M7" s="46"/>
      <c r="N7" s="24"/>
    </row>
    <row r="8" spans="1:15" ht="15.75" x14ac:dyDescent="0.25">
      <c r="A8" s="14" t="s">
        <v>20</v>
      </c>
      <c r="B8" s="7" t="s">
        <v>143</v>
      </c>
      <c r="C8" s="8"/>
      <c r="D8" s="8"/>
      <c r="E8" s="9"/>
      <c r="G8" s="15" t="s">
        <v>20</v>
      </c>
      <c r="H8" s="11" t="str">
        <f>N3</f>
        <v>FBG20N18BSH</v>
      </c>
      <c r="I8" s="12"/>
      <c r="K8" s="47" t="s">
        <v>20</v>
      </c>
      <c r="L8" s="45" t="str">
        <f>N3</f>
        <v>FBG20N18BSH</v>
      </c>
      <c r="M8" s="46"/>
      <c r="N8" s="25" t="s">
        <v>146</v>
      </c>
    </row>
    <row r="9" spans="1:15" ht="15.75" x14ac:dyDescent="0.25">
      <c r="A9" s="14" t="s">
        <v>21</v>
      </c>
      <c r="B9" s="26" t="s">
        <v>108</v>
      </c>
      <c r="C9" s="8"/>
      <c r="D9" s="8"/>
      <c r="E9" s="9"/>
      <c r="G9" s="15" t="s">
        <v>21</v>
      </c>
      <c r="H9" s="29" t="s">
        <v>109</v>
      </c>
      <c r="I9" s="12"/>
      <c r="K9" s="47" t="s">
        <v>21</v>
      </c>
      <c r="L9" s="50" t="s">
        <v>110</v>
      </c>
      <c r="M9" s="46"/>
      <c r="N9" s="25">
        <v>2346</v>
      </c>
    </row>
    <row r="10" spans="1:15" ht="24" x14ac:dyDescent="0.4">
      <c r="A10" s="30" t="str">
        <f>"N= " &amp; COUNT($F$16:$F$51)/3</f>
        <v>N= 12</v>
      </c>
      <c r="B10" s="83" t="str">
        <f>IF(COUNT($A$16:$A$45)=COUNTIF($B$16:$B$45,"All Pass"),"PASS","FAIL")</f>
        <v>PASS</v>
      </c>
      <c r="C10" s="83"/>
      <c r="D10" s="83"/>
      <c r="E10" s="83"/>
      <c r="F10" s="31"/>
    </row>
    <row r="11" spans="1:15" x14ac:dyDescent="0.25">
      <c r="A11" s="32" t="s">
        <v>24</v>
      </c>
      <c r="B11" s="33" t="s">
        <v>25</v>
      </c>
      <c r="C11" s="33" t="s">
        <v>26</v>
      </c>
      <c r="D11" s="33" t="s">
        <v>27</v>
      </c>
      <c r="E11" s="33" t="s">
        <v>28</v>
      </c>
      <c r="F11" s="32" t="s">
        <v>29</v>
      </c>
      <c r="G11" s="34" t="s">
        <v>30</v>
      </c>
      <c r="H11" s="32" t="s">
        <v>31</v>
      </c>
      <c r="I11" s="32" t="s">
        <v>32</v>
      </c>
      <c r="J11" s="32" t="s">
        <v>33</v>
      </c>
      <c r="K11" s="32" t="s">
        <v>34</v>
      </c>
      <c r="L11" s="32" t="s">
        <v>35</v>
      </c>
      <c r="M11" s="32" t="s">
        <v>36</v>
      </c>
      <c r="N11" s="32" t="s">
        <v>37</v>
      </c>
      <c r="O11" s="32" t="s">
        <v>38</v>
      </c>
    </row>
    <row r="12" spans="1:15" x14ac:dyDescent="0.25">
      <c r="A12" s="32"/>
      <c r="B12" s="33"/>
      <c r="C12" s="33"/>
      <c r="D12" s="33"/>
      <c r="E12" s="33" t="s">
        <v>39</v>
      </c>
      <c r="F12" s="32" t="s">
        <v>40</v>
      </c>
      <c r="G12" s="34" t="s">
        <v>41</v>
      </c>
      <c r="H12" s="32" t="s">
        <v>40</v>
      </c>
      <c r="I12" s="32" t="s">
        <v>42</v>
      </c>
      <c r="J12" s="32" t="s">
        <v>43</v>
      </c>
      <c r="K12" s="32" t="s">
        <v>44</v>
      </c>
      <c r="L12" s="32" t="s">
        <v>45</v>
      </c>
      <c r="M12" s="32" t="s">
        <v>46</v>
      </c>
      <c r="N12" s="32" t="s">
        <v>41</v>
      </c>
      <c r="O12" s="32" t="s">
        <v>40</v>
      </c>
    </row>
    <row r="13" spans="1:15" x14ac:dyDescent="0.25">
      <c r="A13" s="32"/>
      <c r="B13" s="33"/>
      <c r="C13" s="33"/>
      <c r="D13" s="33"/>
      <c r="E13" s="33" t="s">
        <v>47</v>
      </c>
      <c r="F13" s="32" t="s">
        <v>48</v>
      </c>
      <c r="G13" s="34" t="s">
        <v>49</v>
      </c>
      <c r="H13" s="32" t="s">
        <v>50</v>
      </c>
      <c r="I13" s="32" t="s">
        <v>51</v>
      </c>
      <c r="J13" s="32" t="s">
        <v>52</v>
      </c>
      <c r="K13" s="32" t="s">
        <v>53</v>
      </c>
      <c r="L13" s="32" t="s">
        <v>54</v>
      </c>
      <c r="M13" s="32" t="s">
        <v>55</v>
      </c>
      <c r="N13" s="32" t="s">
        <v>56</v>
      </c>
      <c r="O13" s="32" t="s">
        <v>57</v>
      </c>
    </row>
    <row r="14" spans="1:15" x14ac:dyDescent="0.25">
      <c r="A14" s="32"/>
      <c r="B14" s="33"/>
      <c r="C14" s="33"/>
      <c r="D14" s="33"/>
      <c r="E14" s="33"/>
      <c r="F14" s="32"/>
      <c r="G14" s="35"/>
      <c r="H14" s="32"/>
      <c r="I14" s="32"/>
      <c r="J14" s="32"/>
      <c r="K14" s="32"/>
      <c r="L14" s="32" t="s">
        <v>58</v>
      </c>
      <c r="M14" s="32" t="s">
        <v>59</v>
      </c>
      <c r="N14" s="32"/>
      <c r="O14" s="32"/>
    </row>
    <row r="15" spans="1:15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</row>
    <row r="16" spans="1:15" x14ac:dyDescent="0.25">
      <c r="A16" s="37">
        <v>349</v>
      </c>
      <c r="B16" s="37" t="s">
        <v>60</v>
      </c>
      <c r="C16" s="38" t="s">
        <v>111</v>
      </c>
      <c r="D16" s="37">
        <v>1</v>
      </c>
      <c r="E16" s="39">
        <v>0</v>
      </c>
      <c r="F16" s="39">
        <v>3.3099999999999999E-9</v>
      </c>
      <c r="G16" s="39">
        <v>1.5099999999999999E-7</v>
      </c>
      <c r="H16" s="39">
        <v>6.2300000000000001E-7</v>
      </c>
      <c r="I16" s="39">
        <v>4.7300000000000001E-7</v>
      </c>
      <c r="J16" s="39">
        <v>1.53</v>
      </c>
      <c r="K16" s="39">
        <v>1.53</v>
      </c>
      <c r="L16" s="39">
        <v>2.12E-2</v>
      </c>
      <c r="M16" s="39">
        <v>1.92</v>
      </c>
      <c r="N16" s="39">
        <v>3.4400000000000001E-6</v>
      </c>
      <c r="O16" s="39">
        <v>2.2700000000000001E-7</v>
      </c>
    </row>
    <row r="17" spans="1:15" x14ac:dyDescent="0.25">
      <c r="A17" s="37">
        <v>349</v>
      </c>
      <c r="B17" s="37" t="s">
        <v>60</v>
      </c>
      <c r="C17" s="40" t="s">
        <v>112</v>
      </c>
      <c r="D17" s="37">
        <v>1</v>
      </c>
      <c r="E17" s="39">
        <v>0</v>
      </c>
      <c r="F17" s="39">
        <v>4.4900000000000001E-7</v>
      </c>
      <c r="G17" s="39">
        <v>2.22E-8</v>
      </c>
      <c r="H17" s="39">
        <v>1.6700000000000001E-6</v>
      </c>
      <c r="I17" s="39">
        <v>1.5300000000000001E-7</v>
      </c>
      <c r="J17" s="39">
        <v>2.02</v>
      </c>
      <c r="K17" s="39">
        <v>2.02</v>
      </c>
      <c r="L17" s="39">
        <v>2.18E-2</v>
      </c>
      <c r="M17" s="39">
        <v>2.4500000000000002</v>
      </c>
      <c r="N17" s="39">
        <v>1.8199999999999999E-6</v>
      </c>
      <c r="O17" s="39">
        <v>9.0800000000000003E-7</v>
      </c>
    </row>
    <row r="18" spans="1:15" x14ac:dyDescent="0.25">
      <c r="A18" s="37">
        <v>349</v>
      </c>
      <c r="B18" s="37" t="s">
        <v>60</v>
      </c>
      <c r="C18" s="51" t="s">
        <v>113</v>
      </c>
      <c r="D18" s="37">
        <v>1</v>
      </c>
      <c r="E18" s="39">
        <v>8.8120000000000004E-2</v>
      </c>
      <c r="F18" s="39">
        <v>1.0740000000000001E-7</v>
      </c>
      <c r="G18" s="39">
        <v>1.6600000000000003E-8</v>
      </c>
      <c r="H18" s="39">
        <v>8.3520000000000007E-7</v>
      </c>
      <c r="I18" s="39">
        <v>8.9500000000000001E-8</v>
      </c>
      <c r="J18" s="39">
        <v>1.679</v>
      </c>
      <c r="K18" s="39">
        <v>1.679</v>
      </c>
      <c r="L18" s="39">
        <v>2.3170000000000003E-2</v>
      </c>
      <c r="M18" s="39">
        <v>2.1379999999999999</v>
      </c>
      <c r="N18" s="39">
        <v>1.0380000000000001E-6</v>
      </c>
      <c r="O18" s="39">
        <v>3.5040000000000001E-7</v>
      </c>
    </row>
    <row r="19" spans="1:15" x14ac:dyDescent="0.25">
      <c r="A19" s="37">
        <v>351</v>
      </c>
      <c r="B19" s="37" t="s">
        <v>60</v>
      </c>
      <c r="C19" s="38" t="s">
        <v>111</v>
      </c>
      <c r="D19" s="37">
        <v>1</v>
      </c>
      <c r="E19" s="39">
        <v>0</v>
      </c>
      <c r="F19" s="39">
        <v>3.2799999999999998E-9</v>
      </c>
      <c r="G19" s="39">
        <v>1.61E-7</v>
      </c>
      <c r="H19" s="39">
        <v>3.72E-7</v>
      </c>
      <c r="I19" s="39">
        <v>5.4199999999999996E-7</v>
      </c>
      <c r="J19" s="39">
        <v>1.58</v>
      </c>
      <c r="K19" s="39">
        <v>1.58</v>
      </c>
      <c r="L19" s="39">
        <v>2.1999999999999999E-2</v>
      </c>
      <c r="M19" s="39">
        <v>1.98</v>
      </c>
      <c r="N19" s="39">
        <v>3.45E-6</v>
      </c>
      <c r="O19" s="39">
        <v>1.9600000000000001E-7</v>
      </c>
    </row>
    <row r="20" spans="1:15" x14ac:dyDescent="0.25">
      <c r="A20" s="37">
        <v>351</v>
      </c>
      <c r="B20" s="37" t="s">
        <v>60</v>
      </c>
      <c r="C20" s="40" t="s">
        <v>112</v>
      </c>
      <c r="D20" s="37">
        <v>1</v>
      </c>
      <c r="E20" s="39">
        <v>0</v>
      </c>
      <c r="F20" s="39">
        <v>5.99E-7</v>
      </c>
      <c r="G20" s="39">
        <v>2.18E-8</v>
      </c>
      <c r="H20" s="39">
        <v>1.8500000000000001E-6</v>
      </c>
      <c r="I20" s="39">
        <v>1.68E-7</v>
      </c>
      <c r="J20" s="39">
        <v>2.09</v>
      </c>
      <c r="K20" s="39">
        <v>2.09</v>
      </c>
      <c r="L20" s="39">
        <v>2.23E-2</v>
      </c>
      <c r="M20" s="39">
        <v>2.5099999999999998</v>
      </c>
      <c r="N20" s="39">
        <v>1.8300000000000001E-6</v>
      </c>
      <c r="O20" s="39">
        <v>1.0899999999999999E-6</v>
      </c>
    </row>
    <row r="21" spans="1:15" x14ac:dyDescent="0.25">
      <c r="A21" s="37">
        <v>351</v>
      </c>
      <c r="B21" s="37" t="s">
        <v>60</v>
      </c>
      <c r="C21" s="51" t="s">
        <v>113</v>
      </c>
      <c r="D21" s="37">
        <v>1</v>
      </c>
      <c r="E21" s="39">
        <v>9.5909999999999995E-2</v>
      </c>
      <c r="F21" s="39">
        <v>1.2240000000000001E-7</v>
      </c>
      <c r="G21" s="39">
        <v>1.9700000000000001E-8</v>
      </c>
      <c r="H21" s="39">
        <v>5.1620000000000003E-7</v>
      </c>
      <c r="I21" s="39">
        <v>1.0900000000000001E-7</v>
      </c>
      <c r="J21" s="39">
        <v>1.7070000000000001</v>
      </c>
      <c r="K21" s="39">
        <v>1.7070000000000001</v>
      </c>
      <c r="L21" s="39">
        <v>2.3899999999999998E-2</v>
      </c>
      <c r="M21" s="39">
        <v>2.125</v>
      </c>
      <c r="N21" s="39">
        <v>1.0749999999999999E-6</v>
      </c>
      <c r="O21" s="39">
        <v>3.1750000000000003E-7</v>
      </c>
    </row>
    <row r="22" spans="1:15" x14ac:dyDescent="0.25">
      <c r="A22" s="37">
        <v>353</v>
      </c>
      <c r="B22" s="37" t="s">
        <v>60</v>
      </c>
      <c r="C22" s="38" t="s">
        <v>111</v>
      </c>
      <c r="D22" s="37">
        <v>1</v>
      </c>
      <c r="E22" s="39">
        <v>0</v>
      </c>
      <c r="F22" s="39">
        <v>3.1899999999999999E-9</v>
      </c>
      <c r="G22" s="39">
        <v>1.4999999999999999E-8</v>
      </c>
      <c r="H22" s="39">
        <v>3.4200000000000002E-7</v>
      </c>
      <c r="I22" s="39">
        <v>2.7599999999999998E-7</v>
      </c>
      <c r="J22" s="39">
        <v>1.59</v>
      </c>
      <c r="K22" s="39">
        <v>1.59</v>
      </c>
      <c r="L22" s="39">
        <v>2.1399999999999999E-2</v>
      </c>
      <c r="M22" s="39">
        <v>1.97</v>
      </c>
      <c r="N22" s="39">
        <v>2.1799999999999999E-6</v>
      </c>
      <c r="O22" s="39">
        <v>1.72E-7</v>
      </c>
    </row>
    <row r="23" spans="1:15" x14ac:dyDescent="0.25">
      <c r="A23" s="37">
        <v>353</v>
      </c>
      <c r="B23" s="37" t="s">
        <v>60</v>
      </c>
      <c r="C23" s="40" t="s">
        <v>112</v>
      </c>
      <c r="D23" s="37">
        <v>1</v>
      </c>
      <c r="E23" s="39">
        <v>0</v>
      </c>
      <c r="F23" s="39">
        <v>4.34E-7</v>
      </c>
      <c r="G23" s="39">
        <v>3.7099999999999998E-9</v>
      </c>
      <c r="H23" s="39">
        <v>1.5200000000000001E-6</v>
      </c>
      <c r="I23" s="39">
        <v>1.12E-7</v>
      </c>
      <c r="J23" s="39">
        <v>2.0299999999999998</v>
      </c>
      <c r="K23" s="39">
        <v>2.0299999999999998</v>
      </c>
      <c r="L23" s="39">
        <v>2.1999999999999999E-2</v>
      </c>
      <c r="M23" s="39">
        <v>2.46</v>
      </c>
      <c r="N23" s="39">
        <v>1.19E-6</v>
      </c>
      <c r="O23" s="39">
        <v>8.9700000000000005E-7</v>
      </c>
    </row>
    <row r="24" spans="1:15" x14ac:dyDescent="0.25">
      <c r="A24" s="37">
        <v>353</v>
      </c>
      <c r="B24" s="37" t="s">
        <v>60</v>
      </c>
      <c r="C24" s="51" t="s">
        <v>113</v>
      </c>
      <c r="D24" s="37">
        <v>1</v>
      </c>
      <c r="E24" s="39">
        <v>9.844E-2</v>
      </c>
      <c r="F24" s="39">
        <v>9.0600000000000004E-8</v>
      </c>
      <c r="G24" s="39">
        <v>9.1999999999999997E-9</v>
      </c>
      <c r="H24" s="39">
        <v>4.1230000000000006E-7</v>
      </c>
      <c r="I24" s="39">
        <v>4.1000000000000003E-8</v>
      </c>
      <c r="J24" s="39">
        <v>1.829</v>
      </c>
      <c r="K24" s="39">
        <v>1.829</v>
      </c>
      <c r="L24" s="39">
        <v>2.332E-2</v>
      </c>
      <c r="M24" s="39">
        <v>2.2629999999999999</v>
      </c>
      <c r="N24" s="39">
        <v>4.89E-7</v>
      </c>
      <c r="O24" s="39">
        <v>2.3190000000000003E-7</v>
      </c>
    </row>
    <row r="25" spans="1:15" x14ac:dyDescent="0.25">
      <c r="A25" s="37">
        <v>358</v>
      </c>
      <c r="B25" s="37" t="s">
        <v>60</v>
      </c>
      <c r="C25" s="38" t="s">
        <v>111</v>
      </c>
      <c r="D25" s="37">
        <v>1</v>
      </c>
      <c r="E25" s="39">
        <v>0</v>
      </c>
      <c r="F25" s="39">
        <v>2.8900000000000002E-9</v>
      </c>
      <c r="G25" s="39">
        <v>1.2100000000000001E-7</v>
      </c>
      <c r="H25" s="39">
        <v>2.48E-7</v>
      </c>
      <c r="I25" s="39">
        <v>4.2100000000000002E-7</v>
      </c>
      <c r="J25" s="39">
        <v>1.54</v>
      </c>
      <c r="K25" s="39">
        <v>1.54</v>
      </c>
      <c r="L25" s="39">
        <v>2.1399999999999999E-2</v>
      </c>
      <c r="M25" s="39">
        <v>1.92</v>
      </c>
      <c r="N25" s="39">
        <v>2.83E-6</v>
      </c>
      <c r="O25" s="39">
        <v>1.23E-7</v>
      </c>
    </row>
    <row r="26" spans="1:15" x14ac:dyDescent="0.25">
      <c r="A26" s="37">
        <v>358</v>
      </c>
      <c r="B26" s="37" t="s">
        <v>60</v>
      </c>
      <c r="C26" s="40" t="s">
        <v>112</v>
      </c>
      <c r="D26" s="37">
        <v>1</v>
      </c>
      <c r="E26" s="39">
        <v>0</v>
      </c>
      <c r="F26" s="39">
        <v>2.8200000000000001E-7</v>
      </c>
      <c r="G26" s="39">
        <v>3.6199999999999999E-9</v>
      </c>
      <c r="H26" s="39">
        <v>9.78E-7</v>
      </c>
      <c r="I26" s="39">
        <v>1.5300000000000001E-7</v>
      </c>
      <c r="J26" s="39">
        <v>2.02</v>
      </c>
      <c r="K26" s="39">
        <v>2.02</v>
      </c>
      <c r="L26" s="39">
        <v>2.1899999999999999E-2</v>
      </c>
      <c r="M26" s="39">
        <v>2.4300000000000002</v>
      </c>
      <c r="N26" s="39">
        <v>1.6500000000000001E-6</v>
      </c>
      <c r="O26" s="39">
        <v>5.5700000000000002E-7</v>
      </c>
    </row>
    <row r="27" spans="1:15" x14ac:dyDescent="0.25">
      <c r="A27" s="37">
        <v>358</v>
      </c>
      <c r="B27" s="37" t="s">
        <v>60</v>
      </c>
      <c r="C27" s="51" t="s">
        <v>113</v>
      </c>
      <c r="D27" s="37">
        <v>1</v>
      </c>
      <c r="E27" s="39">
        <v>9.511E-2</v>
      </c>
      <c r="F27" s="39">
        <v>5.8000000000000003E-8</v>
      </c>
      <c r="G27" s="39">
        <v>1.3300000000000002E-8</v>
      </c>
      <c r="H27" s="39">
        <v>3.5330000000000002E-7</v>
      </c>
      <c r="I27" s="39">
        <v>6.9300000000000005E-8</v>
      </c>
      <c r="J27" s="39">
        <v>1.754</v>
      </c>
      <c r="K27" s="39">
        <v>1.754</v>
      </c>
      <c r="L27" s="39">
        <v>2.3460000000000002E-2</v>
      </c>
      <c r="M27" s="39">
        <v>2.1859999999999999</v>
      </c>
      <c r="N27" s="39">
        <v>6.6010000000000004E-7</v>
      </c>
      <c r="O27" s="39">
        <v>1.6E-7</v>
      </c>
    </row>
    <row r="28" spans="1:15" x14ac:dyDescent="0.25">
      <c r="A28" s="37">
        <v>360</v>
      </c>
      <c r="B28" s="37" t="s">
        <v>60</v>
      </c>
      <c r="C28" s="38" t="s">
        <v>111</v>
      </c>
      <c r="D28" s="37">
        <v>1</v>
      </c>
      <c r="E28" s="39">
        <v>0</v>
      </c>
      <c r="F28" s="39">
        <v>3.12E-9</v>
      </c>
      <c r="G28" s="39">
        <v>4.4499999999999997E-7</v>
      </c>
      <c r="H28" s="39">
        <v>7.61E-7</v>
      </c>
      <c r="I28" s="39">
        <v>1.6300000000000001E-6</v>
      </c>
      <c r="J28" s="39">
        <v>1.41</v>
      </c>
      <c r="K28" s="39">
        <v>1.41</v>
      </c>
      <c r="L28" s="39">
        <v>2.1700000000000001E-2</v>
      </c>
      <c r="M28" s="39">
        <v>1.77</v>
      </c>
      <c r="N28" s="39">
        <v>6.0700000000000003E-6</v>
      </c>
      <c r="O28" s="39">
        <v>2.9900000000000002E-7</v>
      </c>
    </row>
    <row r="29" spans="1:15" x14ac:dyDescent="0.25">
      <c r="A29" s="37">
        <v>360</v>
      </c>
      <c r="B29" s="37" t="s">
        <v>60</v>
      </c>
      <c r="C29" s="40" t="s">
        <v>112</v>
      </c>
      <c r="D29" s="37">
        <v>1</v>
      </c>
      <c r="E29" s="39">
        <v>0</v>
      </c>
      <c r="F29" s="39">
        <v>3.6800000000000001E-7</v>
      </c>
      <c r="G29" s="39">
        <v>2.3699999999999999E-7</v>
      </c>
      <c r="H29" s="39">
        <v>1.13E-6</v>
      </c>
      <c r="I29" s="39">
        <v>3.41E-7</v>
      </c>
      <c r="J29" s="39">
        <v>1.97</v>
      </c>
      <c r="K29" s="39">
        <v>1.97</v>
      </c>
      <c r="L29" s="39">
        <v>2.2200000000000001E-2</v>
      </c>
      <c r="M29" s="39">
        <v>2.35</v>
      </c>
      <c r="N29" s="39">
        <v>3.45E-6</v>
      </c>
      <c r="O29" s="39">
        <v>6.0100000000000005E-7</v>
      </c>
    </row>
    <row r="30" spans="1:15" x14ac:dyDescent="0.25">
      <c r="A30" s="37">
        <v>360</v>
      </c>
      <c r="B30" s="37" t="s">
        <v>60</v>
      </c>
      <c r="C30" s="51" t="s">
        <v>113</v>
      </c>
      <c r="D30" s="37">
        <v>1</v>
      </c>
      <c r="E30" s="39">
        <v>9.2180000000000012E-2</v>
      </c>
      <c r="F30" s="39">
        <v>3.9799999999999999E-8</v>
      </c>
      <c r="G30" s="39">
        <v>5.1600000000000005E-8</v>
      </c>
      <c r="H30" s="39">
        <v>3.2670000000000003E-7</v>
      </c>
      <c r="I30" s="39">
        <v>2.917E-7</v>
      </c>
      <c r="J30" s="39">
        <v>1.5860000000000001</v>
      </c>
      <c r="K30" s="39">
        <v>1.5860000000000001</v>
      </c>
      <c r="L30" s="39">
        <v>2.5149999999999999E-2</v>
      </c>
      <c r="M30" s="39">
        <v>1.966</v>
      </c>
      <c r="N30" s="39">
        <v>1.796E-6</v>
      </c>
      <c r="O30" s="39">
        <v>1.286E-7</v>
      </c>
    </row>
    <row r="31" spans="1:15" x14ac:dyDescent="0.25">
      <c r="A31" s="37">
        <v>362</v>
      </c>
      <c r="B31" s="37" t="s">
        <v>60</v>
      </c>
      <c r="C31" s="38" t="s">
        <v>111</v>
      </c>
      <c r="D31" s="37">
        <v>1</v>
      </c>
      <c r="E31" s="39">
        <v>0</v>
      </c>
      <c r="F31" s="39">
        <v>3.0699999999999999E-9</v>
      </c>
      <c r="G31" s="39">
        <v>4.63E-7</v>
      </c>
      <c r="H31" s="39">
        <v>9.2900000000000002E-7</v>
      </c>
      <c r="I31" s="39">
        <v>1.6300000000000001E-6</v>
      </c>
      <c r="J31" s="39">
        <v>1.42</v>
      </c>
      <c r="K31" s="39">
        <v>1.42</v>
      </c>
      <c r="L31" s="39">
        <v>2.1399999999999999E-2</v>
      </c>
      <c r="M31" s="39">
        <v>1.78</v>
      </c>
      <c r="N31" s="39">
        <v>6.3300000000000004E-6</v>
      </c>
      <c r="O31" s="39">
        <v>4.3000000000000001E-7</v>
      </c>
    </row>
    <row r="32" spans="1:15" x14ac:dyDescent="0.25">
      <c r="A32" s="37">
        <v>362</v>
      </c>
      <c r="B32" s="37" t="s">
        <v>60</v>
      </c>
      <c r="C32" s="40" t="s">
        <v>112</v>
      </c>
      <c r="D32" s="37">
        <v>1</v>
      </c>
      <c r="E32" s="39">
        <v>0</v>
      </c>
      <c r="F32" s="39">
        <v>4.7300000000000001E-7</v>
      </c>
      <c r="G32" s="39">
        <v>2.4299999999999999E-7</v>
      </c>
      <c r="H32" s="39">
        <v>2.0099999999999998E-6</v>
      </c>
      <c r="I32" s="39">
        <v>3.4700000000000002E-7</v>
      </c>
      <c r="J32" s="39">
        <v>1.98</v>
      </c>
      <c r="K32" s="39">
        <v>1.98</v>
      </c>
      <c r="L32" s="39">
        <v>2.1899999999999999E-2</v>
      </c>
      <c r="M32" s="39">
        <v>2.35</v>
      </c>
      <c r="N32" s="39">
        <v>3.49E-6</v>
      </c>
      <c r="O32" s="39">
        <v>1.22E-6</v>
      </c>
    </row>
    <row r="33" spans="1:15" x14ac:dyDescent="0.25">
      <c r="A33" s="37">
        <v>362</v>
      </c>
      <c r="B33" s="37" t="s">
        <v>60</v>
      </c>
      <c r="C33" s="51" t="s">
        <v>113</v>
      </c>
      <c r="D33" s="37">
        <v>1</v>
      </c>
      <c r="E33" s="39">
        <v>9.1310000000000002E-2</v>
      </c>
      <c r="F33" s="39">
        <v>4.7700000000000004E-8</v>
      </c>
      <c r="G33" s="39">
        <v>5.3000000000000005E-8</v>
      </c>
      <c r="H33" s="39">
        <v>7.1289999999999998E-7</v>
      </c>
      <c r="I33" s="39">
        <v>2.9970000000000002E-7</v>
      </c>
      <c r="J33" s="39">
        <v>1.5820000000000001</v>
      </c>
      <c r="K33" s="39">
        <v>1.5820000000000001</v>
      </c>
      <c r="L33" s="39">
        <v>2.512E-2</v>
      </c>
      <c r="M33" s="39">
        <v>1.9610000000000001</v>
      </c>
      <c r="N33" s="39">
        <v>1.81E-6</v>
      </c>
      <c r="O33" s="39">
        <v>3.1580000000000001E-7</v>
      </c>
    </row>
    <row r="34" spans="1:15" x14ac:dyDescent="0.25">
      <c r="A34" s="37">
        <v>366</v>
      </c>
      <c r="B34" s="37" t="s">
        <v>60</v>
      </c>
      <c r="C34" s="38" t="s">
        <v>111</v>
      </c>
      <c r="D34" s="37">
        <v>1</v>
      </c>
      <c r="E34" s="39">
        <v>0</v>
      </c>
      <c r="F34" s="39">
        <v>3.3000000000000002E-9</v>
      </c>
      <c r="G34" s="39">
        <v>3.5600000000000001E-7</v>
      </c>
      <c r="H34" s="39">
        <v>5.5899999999999996E-7</v>
      </c>
      <c r="I34" s="39">
        <v>1.24E-6</v>
      </c>
      <c r="J34" s="39">
        <v>1.59</v>
      </c>
      <c r="K34" s="39">
        <v>1.59</v>
      </c>
      <c r="L34" s="39">
        <v>2.1700000000000001E-2</v>
      </c>
      <c r="M34" s="39">
        <v>1.97</v>
      </c>
      <c r="N34" s="39">
        <v>6.19E-6</v>
      </c>
      <c r="O34" s="39">
        <v>3.0800000000000001E-7</v>
      </c>
    </row>
    <row r="35" spans="1:15" x14ac:dyDescent="0.25">
      <c r="A35" s="37">
        <v>366</v>
      </c>
      <c r="B35" s="37" t="s">
        <v>60</v>
      </c>
      <c r="C35" s="40" t="s">
        <v>112</v>
      </c>
      <c r="D35" s="37">
        <v>1</v>
      </c>
      <c r="E35" s="39">
        <v>0</v>
      </c>
      <c r="F35" s="39">
        <v>6.7000000000000004E-7</v>
      </c>
      <c r="G35" s="39">
        <v>2.11E-7</v>
      </c>
      <c r="H35" s="39">
        <v>2.0999999999999998E-6</v>
      </c>
      <c r="I35" s="39">
        <v>2.7799999999999997E-7</v>
      </c>
      <c r="J35" s="39">
        <v>2.0299999999999998</v>
      </c>
      <c r="K35" s="39">
        <v>2.0299999999999998</v>
      </c>
      <c r="L35" s="39">
        <v>2.1899999999999999E-2</v>
      </c>
      <c r="M35" s="39">
        <v>2.41</v>
      </c>
      <c r="N35" s="39">
        <v>3.4400000000000001E-6</v>
      </c>
      <c r="O35" s="39">
        <v>1.24E-6</v>
      </c>
    </row>
    <row r="36" spans="1:15" x14ac:dyDescent="0.25">
      <c r="A36" s="37">
        <v>366</v>
      </c>
      <c r="B36" s="37" t="s">
        <v>60</v>
      </c>
      <c r="C36" s="51" t="s">
        <v>113</v>
      </c>
      <c r="D36" s="37">
        <v>1</v>
      </c>
      <c r="E36" s="39">
        <v>9.3170000000000003E-2</v>
      </c>
      <c r="F36" s="39">
        <v>8.540000000000001E-8</v>
      </c>
      <c r="G36" s="39">
        <v>4.6299999999999998E-8</v>
      </c>
      <c r="H36" s="39">
        <v>5.7650000000000001E-7</v>
      </c>
      <c r="I36" s="39">
        <v>2.6300000000000001E-7</v>
      </c>
      <c r="J36" s="39">
        <v>1.655</v>
      </c>
      <c r="K36" s="39">
        <v>1.655</v>
      </c>
      <c r="L36" s="39">
        <v>2.4120000000000003E-2</v>
      </c>
      <c r="M36" s="39">
        <v>2.0409999999999999</v>
      </c>
      <c r="N36" s="39">
        <v>1.9009999999999999E-6</v>
      </c>
      <c r="O36" s="39">
        <v>2.5610000000000002E-7</v>
      </c>
    </row>
    <row r="37" spans="1:15" x14ac:dyDescent="0.25">
      <c r="A37" s="37">
        <v>371</v>
      </c>
      <c r="B37" s="37" t="s">
        <v>60</v>
      </c>
      <c r="C37" s="38" t="s">
        <v>111</v>
      </c>
      <c r="D37" s="37">
        <v>1</v>
      </c>
      <c r="E37" s="39">
        <v>0</v>
      </c>
      <c r="F37" s="39">
        <v>3.24E-9</v>
      </c>
      <c r="G37" s="39">
        <v>1.5399999999999999E-8</v>
      </c>
      <c r="H37" s="39">
        <v>6.0699999999999997E-7</v>
      </c>
      <c r="I37" s="39">
        <v>2.8200000000000001E-7</v>
      </c>
      <c r="J37" s="39">
        <v>1.62</v>
      </c>
      <c r="K37" s="39">
        <v>1.62</v>
      </c>
      <c r="L37" s="39">
        <v>2.1000000000000001E-2</v>
      </c>
      <c r="M37" s="39">
        <v>2</v>
      </c>
      <c r="N37" s="39">
        <v>2.3E-6</v>
      </c>
      <c r="O37" s="39">
        <v>2.8200000000000001E-7</v>
      </c>
    </row>
    <row r="38" spans="1:15" x14ac:dyDescent="0.25">
      <c r="A38" s="37">
        <v>371</v>
      </c>
      <c r="B38" s="37" t="s">
        <v>60</v>
      </c>
      <c r="C38" s="40" t="s">
        <v>112</v>
      </c>
      <c r="D38" s="37">
        <v>1</v>
      </c>
      <c r="E38" s="39">
        <v>0</v>
      </c>
      <c r="F38" s="39">
        <v>4.8999999999999997E-7</v>
      </c>
      <c r="G38" s="39">
        <v>3.5199999999999998E-9</v>
      </c>
      <c r="H38" s="39">
        <v>1.75E-6</v>
      </c>
      <c r="I38" s="39">
        <v>1.1300000000000001E-7</v>
      </c>
      <c r="J38" s="39">
        <v>2.02</v>
      </c>
      <c r="K38" s="39">
        <v>2.02</v>
      </c>
      <c r="L38" s="39">
        <v>2.12E-2</v>
      </c>
      <c r="M38" s="39">
        <v>2.4500000000000002</v>
      </c>
      <c r="N38" s="39">
        <v>1.3E-6</v>
      </c>
      <c r="O38" s="39">
        <v>1.0100000000000001E-6</v>
      </c>
    </row>
    <row r="39" spans="1:15" x14ac:dyDescent="0.25">
      <c r="A39" s="37">
        <v>371</v>
      </c>
      <c r="B39" s="37" t="s">
        <v>60</v>
      </c>
      <c r="C39" s="51" t="s">
        <v>113</v>
      </c>
      <c r="D39" s="37">
        <v>1</v>
      </c>
      <c r="E39" s="39">
        <v>9.3340000000000006E-2</v>
      </c>
      <c r="F39" s="39">
        <v>7.98E-8</v>
      </c>
      <c r="G39" s="39">
        <v>8.7000000000000001E-9</v>
      </c>
      <c r="H39" s="39">
        <v>4.5700000000000003E-7</v>
      </c>
      <c r="I39" s="39">
        <v>4.29E-8</v>
      </c>
      <c r="J39" s="39">
        <v>1.819</v>
      </c>
      <c r="K39" s="39">
        <v>1.819</v>
      </c>
      <c r="L39" s="39">
        <v>2.2290000000000001E-2</v>
      </c>
      <c r="M39" s="39">
        <v>2.2530000000000001</v>
      </c>
      <c r="N39" s="39">
        <v>5.2220000000000006E-7</v>
      </c>
      <c r="O39" s="39">
        <v>2.515E-7</v>
      </c>
    </row>
    <row r="40" spans="1:15" x14ac:dyDescent="0.25">
      <c r="A40" s="37">
        <v>373</v>
      </c>
      <c r="B40" s="37" t="s">
        <v>60</v>
      </c>
      <c r="C40" s="38" t="s">
        <v>111</v>
      </c>
      <c r="D40" s="37">
        <v>1</v>
      </c>
      <c r="E40" s="39">
        <v>0</v>
      </c>
      <c r="F40" s="39">
        <v>3.2700000000000001E-9</v>
      </c>
      <c r="G40" s="39">
        <v>3.1100000000000002E-7</v>
      </c>
      <c r="H40" s="39">
        <v>1.9999999999999999E-6</v>
      </c>
      <c r="I40" s="39">
        <v>1.06E-6</v>
      </c>
      <c r="J40" s="39">
        <v>1.6</v>
      </c>
      <c r="K40" s="39">
        <v>1.6</v>
      </c>
      <c r="L40" s="39">
        <v>2.1899999999999999E-2</v>
      </c>
      <c r="M40" s="39">
        <v>1.98</v>
      </c>
      <c r="N40" s="39">
        <v>5.6500000000000001E-6</v>
      </c>
      <c r="O40" s="39">
        <v>6.9800000000000003E-7</v>
      </c>
    </row>
    <row r="41" spans="1:15" x14ac:dyDescent="0.25">
      <c r="A41" s="37">
        <v>373</v>
      </c>
      <c r="B41" s="37" t="s">
        <v>60</v>
      </c>
      <c r="C41" s="40" t="s">
        <v>112</v>
      </c>
      <c r="D41" s="37">
        <v>1</v>
      </c>
      <c r="E41" s="39">
        <v>0</v>
      </c>
      <c r="F41" s="39">
        <v>6.2099999999999996E-7</v>
      </c>
      <c r="G41" s="39">
        <v>1.6999999999999999E-7</v>
      </c>
      <c r="H41" s="39">
        <v>2.8899999999999999E-6</v>
      </c>
      <c r="I41" s="39">
        <v>2.3799999999999999E-7</v>
      </c>
      <c r="J41" s="39">
        <v>1.91</v>
      </c>
      <c r="K41" s="39">
        <v>1.91</v>
      </c>
      <c r="L41" s="39">
        <v>2.2200000000000001E-2</v>
      </c>
      <c r="M41" s="39">
        <v>2.44</v>
      </c>
      <c r="N41" s="39">
        <v>3.0000000000000001E-6</v>
      </c>
      <c r="O41" s="39">
        <v>1.5600000000000001E-6</v>
      </c>
    </row>
    <row r="42" spans="1:15" x14ac:dyDescent="0.25">
      <c r="A42" s="37">
        <v>373</v>
      </c>
      <c r="B42" s="37" t="s">
        <v>60</v>
      </c>
      <c r="C42" s="51" t="s">
        <v>113</v>
      </c>
      <c r="D42" s="37">
        <v>1</v>
      </c>
      <c r="E42" s="39">
        <v>9.2590000000000006E-2</v>
      </c>
      <c r="F42" s="39">
        <v>8.2000000000000006E-8</v>
      </c>
      <c r="G42" s="39">
        <v>3.3400000000000001E-8</v>
      </c>
      <c r="H42" s="39">
        <v>1.488E-6</v>
      </c>
      <c r="I42" s="39">
        <v>2.0770000000000001E-7</v>
      </c>
      <c r="J42" s="39">
        <v>1.677</v>
      </c>
      <c r="K42" s="39">
        <v>1.677</v>
      </c>
      <c r="L42" s="39">
        <v>2.4079999999999997E-2</v>
      </c>
      <c r="M42" s="39">
        <v>2.089</v>
      </c>
      <c r="N42" s="39">
        <v>1.6109999999999999E-6</v>
      </c>
      <c r="O42" s="39">
        <v>7.1679999999999996E-7</v>
      </c>
    </row>
    <row r="43" spans="1:15" x14ac:dyDescent="0.25">
      <c r="A43" s="37">
        <v>378</v>
      </c>
      <c r="B43" s="37" t="s">
        <v>60</v>
      </c>
      <c r="C43" s="38" t="s">
        <v>111</v>
      </c>
      <c r="D43" s="37">
        <v>1</v>
      </c>
      <c r="E43" s="39">
        <v>0</v>
      </c>
      <c r="F43" s="39">
        <v>3.29E-9</v>
      </c>
      <c r="G43" s="39">
        <v>1.4100000000000001E-7</v>
      </c>
      <c r="H43" s="39">
        <v>1.42E-6</v>
      </c>
      <c r="I43" s="39">
        <v>4.9599999999999999E-7</v>
      </c>
      <c r="J43" s="39">
        <v>1.56</v>
      </c>
      <c r="K43" s="39">
        <v>1.56</v>
      </c>
      <c r="L43" s="39">
        <v>2.2100000000000002E-2</v>
      </c>
      <c r="M43" s="39">
        <v>1.94</v>
      </c>
      <c r="N43" s="39">
        <v>3.1599999999999998E-6</v>
      </c>
      <c r="O43" s="39">
        <v>6.8700000000000005E-7</v>
      </c>
    </row>
    <row r="44" spans="1:15" x14ac:dyDescent="0.25">
      <c r="A44" s="37">
        <v>378</v>
      </c>
      <c r="B44" s="37" t="s">
        <v>60</v>
      </c>
      <c r="C44" s="40" t="s">
        <v>112</v>
      </c>
      <c r="D44" s="37">
        <v>1</v>
      </c>
      <c r="E44" s="39">
        <v>0</v>
      </c>
      <c r="F44" s="39">
        <v>6.6300000000000005E-7</v>
      </c>
      <c r="G44" s="39">
        <v>3.5899999999999998E-9</v>
      </c>
      <c r="H44" s="39">
        <v>2.3599999999999999E-6</v>
      </c>
      <c r="I44" s="39">
        <v>1.5300000000000001E-7</v>
      </c>
      <c r="J44" s="39">
        <v>2.0299999999999998</v>
      </c>
      <c r="K44" s="39">
        <v>2.0299999999999998</v>
      </c>
      <c r="L44" s="39">
        <v>2.2499999999999999E-2</v>
      </c>
      <c r="M44" s="39">
        <v>2.4300000000000002</v>
      </c>
      <c r="N44" s="39">
        <v>1.7600000000000001E-6</v>
      </c>
      <c r="O44" s="39">
        <v>1.24E-6</v>
      </c>
    </row>
    <row r="45" spans="1:15" x14ac:dyDescent="0.25">
      <c r="A45" s="37">
        <v>378</v>
      </c>
      <c r="B45" s="37" t="s">
        <v>60</v>
      </c>
      <c r="C45" s="51" t="s">
        <v>113</v>
      </c>
      <c r="D45" s="37">
        <v>1</v>
      </c>
      <c r="E45" s="39">
        <v>9.1999999999999998E-2</v>
      </c>
      <c r="F45" s="39">
        <v>7.4299999999999997E-8</v>
      </c>
      <c r="G45" s="39">
        <v>1.51E-8</v>
      </c>
      <c r="H45" s="39">
        <v>6.4410000000000011E-7</v>
      </c>
      <c r="I45" s="39">
        <v>8.7400000000000015E-8</v>
      </c>
      <c r="J45" s="39">
        <v>1.7589999999999999</v>
      </c>
      <c r="K45" s="39">
        <v>1.7589999999999999</v>
      </c>
      <c r="L45" s="39">
        <v>2.4469999999999999E-2</v>
      </c>
      <c r="M45" s="39">
        <v>2.1669999999999998</v>
      </c>
      <c r="N45" s="39">
        <v>7.0220000000000013E-7</v>
      </c>
      <c r="O45" s="39">
        <v>2.6300000000000001E-7</v>
      </c>
    </row>
    <row r="46" spans="1:15" x14ac:dyDescent="0.25">
      <c r="A46" s="37">
        <v>381</v>
      </c>
      <c r="B46" s="37" t="s">
        <v>60</v>
      </c>
      <c r="C46" s="38" t="s">
        <v>111</v>
      </c>
      <c r="D46" s="37">
        <v>1</v>
      </c>
      <c r="E46" s="39">
        <v>0</v>
      </c>
      <c r="F46" s="39">
        <v>1.01E-7</v>
      </c>
      <c r="G46" s="39">
        <v>2.14E-8</v>
      </c>
      <c r="H46" s="39">
        <v>5.6700000000000003E-7</v>
      </c>
      <c r="I46" s="39">
        <v>3.1699999999999999E-7</v>
      </c>
      <c r="J46" s="39">
        <v>1.54</v>
      </c>
      <c r="K46" s="39">
        <v>1.54</v>
      </c>
      <c r="L46" s="39">
        <v>2.2499999999999999E-2</v>
      </c>
      <c r="M46" s="39">
        <v>1.93</v>
      </c>
      <c r="N46" s="39">
        <v>2.7700000000000002E-6</v>
      </c>
      <c r="O46" s="39">
        <v>3.1E-7</v>
      </c>
    </row>
    <row r="47" spans="1:15" x14ac:dyDescent="0.25">
      <c r="A47" s="37">
        <v>381</v>
      </c>
      <c r="B47" s="37" t="s">
        <v>60</v>
      </c>
      <c r="C47" s="40" t="s">
        <v>112</v>
      </c>
      <c r="D47" s="37">
        <v>1</v>
      </c>
      <c r="E47" s="39">
        <v>0</v>
      </c>
      <c r="F47" s="39">
        <v>6.8400000000000004E-7</v>
      </c>
      <c r="G47" s="39">
        <v>3.6399999999999998E-9</v>
      </c>
      <c r="H47" s="39">
        <v>2.5799999999999999E-6</v>
      </c>
      <c r="I47" s="39">
        <v>1.1600000000000001E-7</v>
      </c>
      <c r="J47" s="39">
        <v>1.98</v>
      </c>
      <c r="K47" s="39">
        <v>1.98</v>
      </c>
      <c r="L47" s="39">
        <v>2.2700000000000001E-2</v>
      </c>
      <c r="M47" s="39">
        <v>2.4</v>
      </c>
      <c r="N47" s="39">
        <v>1.5E-6</v>
      </c>
      <c r="O47" s="39">
        <v>1.55E-6</v>
      </c>
    </row>
    <row r="48" spans="1:15" x14ac:dyDescent="0.25">
      <c r="A48" s="37">
        <v>381</v>
      </c>
      <c r="B48" s="37" t="s">
        <v>60</v>
      </c>
      <c r="C48" s="51" t="s">
        <v>113</v>
      </c>
      <c r="D48" s="37">
        <v>1</v>
      </c>
      <c r="E48" s="39">
        <v>9.6640000000000004E-2</v>
      </c>
      <c r="F48" s="39">
        <v>2.4430000000000004E-7</v>
      </c>
      <c r="G48" s="39">
        <v>9.4000000000000015E-9</v>
      </c>
      <c r="H48" s="39">
        <v>1.1089999999999999E-6</v>
      </c>
      <c r="I48" s="39">
        <v>7.2900000000000011E-8</v>
      </c>
      <c r="J48" s="39">
        <v>1.718</v>
      </c>
      <c r="K48" s="39">
        <v>1.718</v>
      </c>
      <c r="L48" s="39">
        <v>2.4239999999999998E-2</v>
      </c>
      <c r="M48" s="39">
        <v>2.1389999999999998</v>
      </c>
      <c r="N48" s="39">
        <v>6.2050000000000003E-7</v>
      </c>
      <c r="O48" s="39">
        <v>6.6339999999999997E-7</v>
      </c>
    </row>
    <row r="49" spans="1:15" x14ac:dyDescent="0.25">
      <c r="A49" s="37">
        <v>385</v>
      </c>
      <c r="B49" s="37" t="s">
        <v>60</v>
      </c>
      <c r="C49" s="38" t="s">
        <v>111</v>
      </c>
      <c r="D49" s="37">
        <v>1</v>
      </c>
      <c r="E49" s="39">
        <v>0</v>
      </c>
      <c r="F49" s="39">
        <v>1.5599999999999999E-7</v>
      </c>
      <c r="G49" s="39">
        <v>2.0800000000000001E-8</v>
      </c>
      <c r="H49" s="39">
        <v>1.1400000000000001E-6</v>
      </c>
      <c r="I49" s="39">
        <v>3.3000000000000002E-7</v>
      </c>
      <c r="J49" s="39">
        <v>1.53</v>
      </c>
      <c r="K49" s="39">
        <v>1.53</v>
      </c>
      <c r="L49" s="39">
        <v>2.18E-2</v>
      </c>
      <c r="M49" s="39">
        <v>1.91</v>
      </c>
      <c r="N49" s="39">
        <v>2.6800000000000002E-6</v>
      </c>
      <c r="O49" s="39">
        <v>5.9400000000000005E-7</v>
      </c>
    </row>
    <row r="50" spans="1:15" x14ac:dyDescent="0.25">
      <c r="A50" s="37">
        <v>385</v>
      </c>
      <c r="B50" s="37" t="s">
        <v>60</v>
      </c>
      <c r="C50" s="40" t="s">
        <v>112</v>
      </c>
      <c r="D50" s="37">
        <v>1</v>
      </c>
      <c r="E50" s="39">
        <v>0</v>
      </c>
      <c r="F50" s="39">
        <v>1.3999999999999999E-6</v>
      </c>
      <c r="G50" s="39">
        <v>3.7300000000000001E-9</v>
      </c>
      <c r="H50" s="39">
        <v>5.2499999999999997E-6</v>
      </c>
      <c r="I50" s="39">
        <v>1.1600000000000001E-7</v>
      </c>
      <c r="J50" s="39">
        <v>1.88</v>
      </c>
      <c r="K50" s="39">
        <v>1.88</v>
      </c>
      <c r="L50" s="39">
        <v>2.1600000000000001E-2</v>
      </c>
      <c r="M50" s="39">
        <v>2.27</v>
      </c>
      <c r="N50" s="39">
        <v>1.48E-6</v>
      </c>
      <c r="O50" s="39">
        <v>3.1E-6</v>
      </c>
    </row>
    <row r="51" spans="1:15" x14ac:dyDescent="0.25">
      <c r="A51" s="37">
        <v>385</v>
      </c>
      <c r="B51" s="37" t="s">
        <v>60</v>
      </c>
      <c r="C51" s="51" t="s">
        <v>113</v>
      </c>
      <c r="D51" s="37">
        <v>1</v>
      </c>
      <c r="E51" s="39">
        <v>9.2430000000000012E-2</v>
      </c>
      <c r="F51" s="39">
        <v>3.4130000000000002E-7</v>
      </c>
      <c r="G51" s="39">
        <v>8.6000000000000009E-9</v>
      </c>
      <c r="H51" s="39">
        <v>1.8339999999999999E-6</v>
      </c>
      <c r="I51" s="39">
        <v>8.2599999999999998E-8</v>
      </c>
      <c r="J51" s="39">
        <v>1.7190000000000001</v>
      </c>
      <c r="K51" s="39">
        <v>1.7190000000000001</v>
      </c>
      <c r="L51" s="39">
        <v>2.349E-2</v>
      </c>
      <c r="M51" s="39">
        <v>2.1150000000000002</v>
      </c>
      <c r="N51" s="39">
        <v>5.3320000000000004E-7</v>
      </c>
      <c r="O51" s="39">
        <v>1.088E-6</v>
      </c>
    </row>
    <row r="52" spans="1:15" hidden="1" x14ac:dyDescent="0.25">
      <c r="A52" t="s">
        <v>114</v>
      </c>
      <c r="B52" s="41" t="s">
        <v>115</v>
      </c>
      <c r="D52" s="41">
        <v>1</v>
      </c>
      <c r="E52">
        <v>9.462000000000001E-2</v>
      </c>
      <c r="F52">
        <v>1.2950000000000001E-7</v>
      </c>
      <c r="G52">
        <v>1.99E-8</v>
      </c>
      <c r="H52">
        <v>6.3070000000000006E-7</v>
      </c>
      <c r="I52">
        <v>1.1820000000000001E-7</v>
      </c>
      <c r="J52">
        <v>1.631</v>
      </c>
      <c r="K52">
        <v>1.631</v>
      </c>
      <c r="L52">
        <v>2.3260000000000003E-2</v>
      </c>
      <c r="M52">
        <v>2.0310000000000001</v>
      </c>
      <c r="N52">
        <v>1.234E-6</v>
      </c>
      <c r="O52">
        <v>3.6450000000000001E-7</v>
      </c>
    </row>
    <row r="53" spans="1:15" hidden="1" x14ac:dyDescent="0.25">
      <c r="A53" t="s">
        <v>116</v>
      </c>
      <c r="B53" s="41" t="s">
        <v>115</v>
      </c>
      <c r="D53" s="41">
        <v>1</v>
      </c>
      <c r="E53">
        <v>9.0770000000000003E-2</v>
      </c>
      <c r="F53">
        <v>5.84E-8</v>
      </c>
      <c r="G53">
        <v>9.1999999999999997E-9</v>
      </c>
      <c r="H53">
        <v>3.1160000000000006E-7</v>
      </c>
      <c r="I53">
        <v>4.5500000000000004E-8</v>
      </c>
      <c r="J53">
        <v>1.8049999999999999</v>
      </c>
      <c r="K53">
        <v>1.8049999999999999</v>
      </c>
      <c r="L53">
        <v>2.3109999999999999E-2</v>
      </c>
      <c r="M53">
        <v>2.2309999999999999</v>
      </c>
      <c r="N53">
        <v>5.058000000000001E-7</v>
      </c>
      <c r="O53">
        <v>1.6110000000000001E-7</v>
      </c>
    </row>
    <row r="54" spans="1:15" hidden="1" x14ac:dyDescent="0.25">
      <c r="B54" s="41" t="s">
        <v>115</v>
      </c>
      <c r="D54" s="41">
        <v>1</v>
      </c>
      <c r="E54">
        <v>9.3280000000000002E-2</v>
      </c>
      <c r="F54">
        <v>9.9099999999999994E-8</v>
      </c>
      <c r="G54">
        <v>1.0500000000000001E-8</v>
      </c>
      <c r="H54">
        <v>4.2889999999999998E-7</v>
      </c>
      <c r="I54">
        <v>5.7100000000000002E-8</v>
      </c>
      <c r="J54">
        <v>1.7729999999999999</v>
      </c>
      <c r="K54">
        <v>1.7729999999999999</v>
      </c>
      <c r="L54">
        <v>2.3670000000000004E-2</v>
      </c>
      <c r="M54">
        <v>2.1949999999999998</v>
      </c>
      <c r="N54">
        <v>6.0449999999999999E-7</v>
      </c>
      <c r="O54">
        <v>2.5839999999999998E-7</v>
      </c>
    </row>
  </sheetData>
  <sheetProtection algorithmName="SHA-512" hashValue="trmz4c8fF/atYeTmUTpWGK3X3xq5j0yKCCBXiMIDUr8gGz1xNf/btpLxjAxnUr0+YVv/OTi/LOqPUT/UE+AReA==" saltValue="Zf8u5gx4Hac7MvSgBN7Gig==" spinCount="100000" sheet="1" objects="1" scenarios="1" sort="0" autoFilter="0"/>
  <autoFilter ref="A15:O54" xr:uid="{786E6513-507C-4C5F-909E-26EE007046DB}"/>
  <mergeCells count="5">
    <mergeCell ref="A1:D1"/>
    <mergeCell ref="E1:F1"/>
    <mergeCell ref="H1:I1"/>
    <mergeCell ref="J1:L1"/>
    <mergeCell ref="B10:E10"/>
  </mergeCells>
  <conditionalFormatting sqref="B16:B51">
    <cfRule type="containsBlanks" dxfId="37" priority="5" stopIfTrue="1">
      <formula>LEN(TRIM(B16))=0</formula>
    </cfRule>
    <cfRule type="cellIs" dxfId="36" priority="6" stopIfTrue="1" operator="equal">
      <formula>"ND"</formula>
    </cfRule>
    <cfRule type="cellIs" dxfId="35" priority="7" operator="equal">
      <formula>"ALL PASS"</formula>
    </cfRule>
    <cfRule type="cellIs" dxfId="34" priority="8" operator="notEqual">
      <formula>"ALL PASS"</formula>
    </cfRule>
  </conditionalFormatting>
  <conditionalFormatting sqref="D16:D1048576">
    <cfRule type="cellIs" dxfId="33" priority="2" stopIfTrue="1" operator="equal">
      <formula>99</formula>
    </cfRule>
    <cfRule type="cellIs" dxfId="32" priority="3" operator="between">
      <formula>2</formula>
      <formula>98</formula>
    </cfRule>
    <cfRule type="cellIs" dxfId="31" priority="4" operator="equal">
      <formula>1</formula>
    </cfRule>
  </conditionalFormatting>
  <conditionalFormatting sqref="N3 N5 N9">
    <cfRule type="cellIs" dxfId="30" priority="1" operator="equal">
      <formula>0</formula>
    </cfRule>
  </conditionalFormatting>
  <hyperlinks>
    <hyperlink ref="E1" location="INDEX!A1" display="RETURN TO INDEX" xr:uid="{20023A5C-170F-4BD3-A4B8-A5D30781E834}"/>
    <hyperlink ref="H1" location="'SCREENING STATUS'!A1" display="SCREENING STATUS" xr:uid="{927B547E-FCD7-4979-A23F-F5158782352E}"/>
    <hyperlink ref="J1:L1" location="'QCI Sample Selection'!A1" display="QCI SAMPLE SELECTION" xr:uid="{F18BDDB5-4511-424A-9D99-D5CA115F2E4A}"/>
    <hyperlink ref="G1" location="SUMMARY!A1" display="SUMMARY" xr:uid="{62760BE8-3A88-4146-BAAB-4670D71B6B0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718AB-CE65-4A41-BA7F-4195B89402F1}">
  <sheetPr codeName="Sheet14">
    <tabColor theme="5" tint="-0.249977111117893"/>
  </sheetPr>
  <dimension ref="A1:M22"/>
  <sheetViews>
    <sheetView zoomScale="95" zoomScaleNormal="95" workbookViewId="0">
      <pane xSplit="3" ySplit="10" topLeftCell="D11" activePane="bottomRight" state="frozen"/>
      <selection sqref="A1:F1"/>
      <selection pane="topRight" sqref="A1:F1"/>
      <selection pane="bottomLeft" sqref="A1:F1"/>
      <selection pane="bottomRight" activeCell="D11" sqref="D11"/>
    </sheetView>
  </sheetViews>
  <sheetFormatPr defaultColWidth="0" defaultRowHeight="15" customHeight="1" zeroHeight="1" x14ac:dyDescent="0.25"/>
  <cols>
    <col min="1" max="1" width="18.85546875" customWidth="1"/>
    <col min="2" max="2" width="12.28515625" style="41" customWidth="1"/>
    <col min="3" max="3" width="13.5703125" style="41" customWidth="1"/>
    <col min="4" max="4" width="5.5703125" style="41" customWidth="1"/>
    <col min="5" max="5" width="3.85546875" style="41" customWidth="1"/>
    <col min="6" max="10" width="18.85546875" customWidth="1"/>
    <col min="11" max="11" width="20.85546875" customWidth="1"/>
    <col min="12" max="12" width="20.85546875" bestFit="1" customWidth="1"/>
    <col min="13" max="13" width="21.85546875" bestFit="1" customWidth="1"/>
    <col min="14" max="16384" width="9.140625" hidden="1"/>
  </cols>
  <sheetData>
    <row r="1" spans="1:13" ht="24" x14ac:dyDescent="0.25">
      <c r="A1" s="82" t="s">
        <v>117</v>
      </c>
      <c r="B1" s="82"/>
      <c r="C1" s="82"/>
      <c r="D1" s="82"/>
      <c r="E1" s="82"/>
      <c r="F1" s="82"/>
      <c r="G1" s="52"/>
      <c r="H1" s="1" t="s">
        <v>1</v>
      </c>
      <c r="I1" s="1"/>
      <c r="J1" s="53" t="s">
        <v>7</v>
      </c>
      <c r="K1" s="54"/>
      <c r="L1" s="55"/>
      <c r="M1" s="55"/>
    </row>
    <row r="2" spans="1:13" ht="24" x14ac:dyDescent="0.25">
      <c r="A2" s="81" t="s">
        <v>142</v>
      </c>
      <c r="B2" s="81"/>
      <c r="C2" s="81" t="s">
        <v>144</v>
      </c>
      <c r="D2" s="81"/>
      <c r="E2" s="81" t="s">
        <v>145</v>
      </c>
      <c r="F2" s="81"/>
      <c r="G2" s="13" t="s">
        <v>146</v>
      </c>
      <c r="H2" s="90"/>
      <c r="I2" s="89"/>
      <c r="J2" s="89"/>
      <c r="K2" s="89"/>
      <c r="L2" s="89"/>
      <c r="M2" s="89"/>
    </row>
    <row r="3" spans="1:13" ht="24" x14ac:dyDescent="0.25">
      <c r="A3" s="81" t="s">
        <v>143</v>
      </c>
      <c r="B3" s="81"/>
      <c r="C3" s="81" t="s">
        <v>143</v>
      </c>
      <c r="D3" s="81"/>
      <c r="E3" s="81"/>
      <c r="F3" s="81"/>
      <c r="G3" s="13">
        <v>2346</v>
      </c>
      <c r="H3" s="90"/>
      <c r="I3" s="89"/>
      <c r="J3" s="89"/>
      <c r="K3" s="89"/>
      <c r="L3" s="89"/>
      <c r="M3" s="89"/>
    </row>
    <row r="4" spans="1:13" ht="24" x14ac:dyDescent="0.4">
      <c r="A4" s="87" t="str">
        <f>IF($B$5=$B$6,"PASS","FAIL")</f>
        <v>PASS</v>
      </c>
      <c r="B4" s="88"/>
      <c r="C4" s="88"/>
      <c r="D4" s="88"/>
      <c r="E4" s="88"/>
      <c r="F4" s="88"/>
      <c r="G4" s="88"/>
      <c r="H4" s="89"/>
      <c r="I4" s="89"/>
      <c r="J4" s="89"/>
      <c r="K4" s="89"/>
      <c r="L4" s="89"/>
      <c r="M4" s="89"/>
    </row>
    <row r="5" spans="1:13" x14ac:dyDescent="0.25">
      <c r="A5" s="56" t="s">
        <v>118</v>
      </c>
      <c r="B5" s="57">
        <f>COUNTA(C$11:C$113)-COUNTIF(C11:C$22,"ND")</f>
        <v>12</v>
      </c>
      <c r="C5" s="58"/>
      <c r="D5" s="59"/>
      <c r="E5" s="59"/>
      <c r="F5" s="60"/>
      <c r="G5" s="60"/>
      <c r="H5" s="61"/>
      <c r="I5" s="60"/>
      <c r="J5" s="60"/>
      <c r="K5" s="60"/>
      <c r="L5" s="60"/>
      <c r="M5" s="60"/>
    </row>
    <row r="6" spans="1:13" x14ac:dyDescent="0.25">
      <c r="A6" s="62" t="s">
        <v>119</v>
      </c>
      <c r="B6" s="63">
        <f>COUNTIF(C11:C$113,"All Pass")</f>
        <v>12</v>
      </c>
      <c r="C6" s="33"/>
      <c r="D6" s="33"/>
      <c r="E6" s="33"/>
      <c r="F6" s="32" t="s">
        <v>71</v>
      </c>
      <c r="G6" s="32" t="s">
        <v>120</v>
      </c>
      <c r="H6" s="34" t="s">
        <v>121</v>
      </c>
      <c r="I6" s="32" t="s">
        <v>122</v>
      </c>
      <c r="J6" s="32" t="s">
        <v>123</v>
      </c>
      <c r="K6" s="32" t="s">
        <v>124</v>
      </c>
      <c r="L6" s="32" t="s">
        <v>125</v>
      </c>
      <c r="M6" s="32" t="s">
        <v>126</v>
      </c>
    </row>
    <row r="7" spans="1:13" x14ac:dyDescent="0.25">
      <c r="A7" s="62" t="s">
        <v>127</v>
      </c>
      <c r="B7" s="63">
        <f>COUNTIF(C11:C$113,"ND")</f>
        <v>0</v>
      </c>
      <c r="C7" s="33"/>
      <c r="D7" s="33"/>
      <c r="E7" s="33"/>
      <c r="F7" s="32" t="s">
        <v>82</v>
      </c>
      <c r="G7" s="32" t="s">
        <v>128</v>
      </c>
      <c r="H7" s="34" t="s">
        <v>129</v>
      </c>
      <c r="I7" s="32" t="s">
        <v>130</v>
      </c>
      <c r="J7" s="32" t="s">
        <v>131</v>
      </c>
      <c r="K7" s="32" t="s">
        <v>89</v>
      </c>
      <c r="L7" s="32" t="s">
        <v>132</v>
      </c>
      <c r="M7" s="32" t="s">
        <v>128</v>
      </c>
    </row>
    <row r="8" spans="1:13" x14ac:dyDescent="0.25">
      <c r="A8" s="62" t="s">
        <v>133</v>
      </c>
      <c r="B8" s="63">
        <f>B5-B6</f>
        <v>0</v>
      </c>
      <c r="C8" s="33"/>
      <c r="D8" s="33"/>
      <c r="E8" s="33"/>
      <c r="F8" s="32" t="s">
        <v>90</v>
      </c>
      <c r="G8" s="32" t="s">
        <v>93</v>
      </c>
      <c r="H8" s="34" t="s">
        <v>94</v>
      </c>
      <c r="I8" s="32" t="s">
        <v>95</v>
      </c>
      <c r="J8" s="32" t="s">
        <v>97</v>
      </c>
      <c r="K8" s="32" t="s">
        <v>98</v>
      </c>
      <c r="L8" s="32" t="s">
        <v>99</v>
      </c>
      <c r="M8" s="32" t="s">
        <v>91</v>
      </c>
    </row>
    <row r="9" spans="1:13" x14ac:dyDescent="0.25">
      <c r="A9" s="33" t="s">
        <v>134</v>
      </c>
      <c r="B9" s="33" t="s">
        <v>135</v>
      </c>
      <c r="C9" s="33" t="s">
        <v>25</v>
      </c>
      <c r="D9" s="33" t="s">
        <v>26</v>
      </c>
      <c r="E9" s="33" t="s">
        <v>27</v>
      </c>
      <c r="F9" s="32" t="s">
        <v>101</v>
      </c>
      <c r="G9" s="32"/>
      <c r="H9" s="35"/>
      <c r="I9" s="32"/>
      <c r="J9" s="32" t="s">
        <v>102</v>
      </c>
      <c r="K9" s="32"/>
      <c r="L9" s="32"/>
      <c r="M9" s="32"/>
    </row>
    <row r="10" spans="1:13" x14ac:dyDescent="0.25">
      <c r="A10" s="64"/>
      <c r="B10" s="65"/>
      <c r="C10" s="66"/>
      <c r="D10" s="66"/>
      <c r="E10" s="67"/>
      <c r="F10" s="68"/>
      <c r="G10" s="69"/>
      <c r="H10" s="70"/>
      <c r="I10" s="70"/>
      <c r="J10" s="68"/>
      <c r="K10" s="68"/>
      <c r="L10" s="68"/>
      <c r="M10" s="68"/>
    </row>
    <row r="11" spans="1:13" x14ac:dyDescent="0.25">
      <c r="A11" s="71"/>
      <c r="B11" s="37">
        <v>349</v>
      </c>
      <c r="C11" s="37" t="s">
        <v>60</v>
      </c>
      <c r="D11" s="37"/>
      <c r="E11" s="37">
        <v>1</v>
      </c>
      <c r="F11" s="72">
        <v>0.34460000000000002</v>
      </c>
      <c r="G11" s="39">
        <v>2.7249999999999998E-5</v>
      </c>
      <c r="H11" s="39">
        <v>3.4939999999999999E-6</v>
      </c>
      <c r="I11" s="39">
        <v>1.5209999999999999</v>
      </c>
      <c r="J11" s="39">
        <v>3.6569999999999998E-2</v>
      </c>
      <c r="K11" s="39">
        <v>2.0609999999999999</v>
      </c>
      <c r="L11" s="39">
        <v>2.037E-5</v>
      </c>
      <c r="M11" s="39">
        <v>8.4279999999999996E-6</v>
      </c>
    </row>
    <row r="12" spans="1:13" x14ac:dyDescent="0.25">
      <c r="A12" s="71"/>
      <c r="B12" s="37">
        <v>351</v>
      </c>
      <c r="C12" s="37" t="s">
        <v>60</v>
      </c>
      <c r="D12" s="37"/>
      <c r="E12" s="37">
        <v>1</v>
      </c>
      <c r="F12" s="72">
        <v>0.33850000000000002</v>
      </c>
      <c r="G12" s="39">
        <v>2.7579999999999997E-5</v>
      </c>
      <c r="H12" s="39">
        <v>3.822E-6</v>
      </c>
      <c r="I12" s="39">
        <v>1.544</v>
      </c>
      <c r="J12" s="39">
        <v>3.6770000000000004E-2</v>
      </c>
      <c r="K12" s="39">
        <v>2.0870000000000002</v>
      </c>
      <c r="L12" s="39">
        <v>1.9729999999999999E-5</v>
      </c>
      <c r="M12" s="39">
        <v>8.6319999999999997E-6</v>
      </c>
    </row>
    <row r="13" spans="1:13" x14ac:dyDescent="0.25">
      <c r="A13" s="71"/>
      <c r="B13" s="37">
        <v>353</v>
      </c>
      <c r="C13" s="37" t="s">
        <v>60</v>
      </c>
      <c r="D13" s="37"/>
      <c r="E13" s="37">
        <v>1</v>
      </c>
      <c r="F13" s="72">
        <v>0.3372</v>
      </c>
      <c r="G13" s="39">
        <v>2.0359999999999998E-5</v>
      </c>
      <c r="H13" s="39">
        <v>1.7999999999999999E-6</v>
      </c>
      <c r="I13" s="39">
        <v>1.6140000000000001</v>
      </c>
      <c r="J13" s="39">
        <v>3.6889999999999999E-2</v>
      </c>
      <c r="K13" s="39">
        <v>2.1709999999999998</v>
      </c>
      <c r="L13" s="39">
        <v>1.3439999999999998E-5</v>
      </c>
      <c r="M13" s="39">
        <v>6.2720000000000003E-6</v>
      </c>
    </row>
    <row r="14" spans="1:13" x14ac:dyDescent="0.25">
      <c r="A14" s="71"/>
      <c r="B14" s="37">
        <v>358</v>
      </c>
      <c r="C14" s="37" t="s">
        <v>60</v>
      </c>
      <c r="D14" s="37"/>
      <c r="E14" s="37">
        <v>1</v>
      </c>
      <c r="F14" s="72">
        <v>0.35260000000000002</v>
      </c>
      <c r="G14" s="39">
        <v>1.3179999999999999E-5</v>
      </c>
      <c r="H14" s="39">
        <v>2.6809999999999998E-6</v>
      </c>
      <c r="I14" s="39">
        <v>1.536</v>
      </c>
      <c r="J14" s="39">
        <v>3.6540000000000003E-2</v>
      </c>
      <c r="K14" s="39">
        <v>2.0739999999999998</v>
      </c>
      <c r="L14" s="39">
        <v>1.7010000000000001E-5</v>
      </c>
      <c r="M14" s="39">
        <v>4.1449999999999993E-6</v>
      </c>
    </row>
    <row r="15" spans="1:13" x14ac:dyDescent="0.25">
      <c r="A15" s="71"/>
      <c r="B15" s="37">
        <v>360</v>
      </c>
      <c r="C15" s="37" t="s">
        <v>60</v>
      </c>
      <c r="D15" s="37"/>
      <c r="E15" s="37">
        <v>1</v>
      </c>
      <c r="F15" s="72">
        <v>0.3674</v>
      </c>
      <c r="G15" s="39">
        <v>9.2979999999999997E-6</v>
      </c>
      <c r="H15" s="39">
        <v>8.7390000000000005E-6</v>
      </c>
      <c r="I15" s="39">
        <v>1.3959999999999999</v>
      </c>
      <c r="J15" s="39">
        <v>3.7569999999999999E-2</v>
      </c>
      <c r="K15" s="39">
        <v>1.8779999999999999</v>
      </c>
      <c r="L15" s="39">
        <v>4.1279999999999998E-5</v>
      </c>
      <c r="M15" s="39">
        <v>2.9270000000000001E-6</v>
      </c>
    </row>
    <row r="16" spans="1:13" x14ac:dyDescent="0.25">
      <c r="A16" s="71"/>
      <c r="B16" s="37">
        <v>362</v>
      </c>
      <c r="C16" s="37" t="s">
        <v>60</v>
      </c>
      <c r="D16" s="37"/>
      <c r="E16" s="37">
        <v>1</v>
      </c>
      <c r="F16" s="72">
        <v>0.37180000000000002</v>
      </c>
      <c r="G16" s="39">
        <v>8.9779999999999994E-6</v>
      </c>
      <c r="H16" s="39">
        <v>8.3420000000000008E-6</v>
      </c>
      <c r="I16" s="39">
        <v>1.3939999999999999</v>
      </c>
      <c r="J16" s="39">
        <v>3.662E-2</v>
      </c>
      <c r="K16" s="39">
        <v>1.871</v>
      </c>
      <c r="L16" s="39">
        <v>3.8949999999999998E-5</v>
      </c>
      <c r="M16" s="39">
        <v>2.6169999999999997E-6</v>
      </c>
    </row>
    <row r="17" spans="1:13" x14ac:dyDescent="0.25">
      <c r="A17" s="71"/>
      <c r="B17" s="37">
        <v>366</v>
      </c>
      <c r="C17" s="37" t="s">
        <v>60</v>
      </c>
      <c r="D17" s="37"/>
      <c r="E17" s="37">
        <v>1</v>
      </c>
      <c r="F17" s="72">
        <v>0.35070000000000001</v>
      </c>
      <c r="G17" s="39">
        <v>1.8479999999999999E-5</v>
      </c>
      <c r="H17" s="39">
        <v>7.5919999999999995E-6</v>
      </c>
      <c r="I17" s="39">
        <v>1.464</v>
      </c>
      <c r="J17" s="39">
        <v>3.6740000000000002E-2</v>
      </c>
      <c r="K17" s="39">
        <v>1.964</v>
      </c>
      <c r="L17" s="39">
        <v>4.002E-5</v>
      </c>
      <c r="M17" s="39">
        <v>5.5330000000000002E-6</v>
      </c>
    </row>
    <row r="18" spans="1:13" x14ac:dyDescent="0.25">
      <c r="A18" s="71"/>
      <c r="B18" s="37">
        <v>371</v>
      </c>
      <c r="C18" s="37" t="s">
        <v>60</v>
      </c>
      <c r="D18" s="37"/>
      <c r="E18" s="37">
        <v>1</v>
      </c>
      <c r="F18" s="72">
        <v>0.34660000000000002</v>
      </c>
      <c r="G18" s="39">
        <v>1.802E-5</v>
      </c>
      <c r="H18" s="39">
        <v>1.8419999999999999E-6</v>
      </c>
      <c r="I18" s="39">
        <v>1.6020000000000001</v>
      </c>
      <c r="J18" s="39">
        <v>3.5180000000000003E-2</v>
      </c>
      <c r="K18" s="39">
        <v>2.1549999999999998</v>
      </c>
      <c r="L18" s="39">
        <v>1.4839999999999999E-5</v>
      </c>
      <c r="M18" s="39">
        <v>5.57E-6</v>
      </c>
    </row>
    <row r="19" spans="1:13" x14ac:dyDescent="0.25">
      <c r="A19" s="71"/>
      <c r="B19" s="37">
        <v>373</v>
      </c>
      <c r="C19" s="37" t="s">
        <v>60</v>
      </c>
      <c r="D19" s="37"/>
      <c r="E19" s="37">
        <v>1</v>
      </c>
      <c r="F19" s="72">
        <v>0.33810000000000001</v>
      </c>
      <c r="G19" s="39">
        <v>2.0559999999999996E-5</v>
      </c>
      <c r="H19" s="39">
        <v>7.0539999999999997E-6</v>
      </c>
      <c r="I19" s="39">
        <v>1.5189999999999999</v>
      </c>
      <c r="J19" s="39">
        <v>3.7429999999999998E-2</v>
      </c>
      <c r="K19" s="39">
        <v>2.0339999999999998</v>
      </c>
      <c r="L19" s="39">
        <v>3.9719999999999999E-5</v>
      </c>
      <c r="M19" s="39">
        <v>6.0059999999999998E-6</v>
      </c>
    </row>
    <row r="20" spans="1:13" x14ac:dyDescent="0.25">
      <c r="A20" s="71"/>
      <c r="B20" s="37">
        <v>378</v>
      </c>
      <c r="C20" s="37" t="s">
        <v>60</v>
      </c>
      <c r="D20" s="37"/>
      <c r="E20" s="37">
        <v>1</v>
      </c>
      <c r="F20" s="72">
        <v>0.33480000000000004</v>
      </c>
      <c r="G20" s="39">
        <v>1.6929999999999999E-5</v>
      </c>
      <c r="H20" s="39">
        <v>3.3129999999999999E-6</v>
      </c>
      <c r="I20" s="39">
        <v>1.5680000000000001</v>
      </c>
      <c r="J20" s="39">
        <v>3.7789999999999997E-2</v>
      </c>
      <c r="K20" s="39">
        <v>2.0880000000000001</v>
      </c>
      <c r="L20" s="39">
        <v>2.207E-5</v>
      </c>
      <c r="M20" s="39">
        <v>5.0309999999999998E-6</v>
      </c>
    </row>
    <row r="21" spans="1:13" x14ac:dyDescent="0.25">
      <c r="A21" s="71"/>
      <c r="B21" s="37">
        <v>381</v>
      </c>
      <c r="C21" s="37" t="s">
        <v>60</v>
      </c>
      <c r="D21" s="37"/>
      <c r="E21" s="37">
        <v>1</v>
      </c>
      <c r="F21" s="72">
        <v>0.33410000000000001</v>
      </c>
      <c r="G21" s="39">
        <v>5.5939999999999996E-5</v>
      </c>
      <c r="H21" s="39">
        <v>2.621E-6</v>
      </c>
      <c r="I21" s="39">
        <v>1.5169999999999999</v>
      </c>
      <c r="J21" s="39">
        <v>3.737E-2</v>
      </c>
      <c r="K21" s="39">
        <v>2.0720000000000001</v>
      </c>
      <c r="L21" s="39">
        <v>1.4419999999999999E-5</v>
      </c>
      <c r="M21" s="39">
        <v>1.662E-5</v>
      </c>
    </row>
    <row r="22" spans="1:13" x14ac:dyDescent="0.25">
      <c r="A22" s="71"/>
      <c r="B22" s="37">
        <v>385</v>
      </c>
      <c r="C22" s="37" t="s">
        <v>60</v>
      </c>
      <c r="D22" s="37"/>
      <c r="E22" s="37">
        <v>1</v>
      </c>
      <c r="F22" s="72">
        <v>0.3619</v>
      </c>
      <c r="G22" s="39">
        <v>7.6579999999999988E-5</v>
      </c>
      <c r="H22" s="39">
        <v>2.5550000000000001E-6</v>
      </c>
      <c r="I22" s="39">
        <v>1.4870000000000001</v>
      </c>
      <c r="J22" s="39">
        <v>3.6159999999999998E-2</v>
      </c>
      <c r="K22" s="39">
        <v>2.0049999999999999</v>
      </c>
      <c r="L22" s="39">
        <v>1.3390000000000001E-5</v>
      </c>
      <c r="M22" s="39">
        <v>2.1999999999999999E-5</v>
      </c>
    </row>
  </sheetData>
  <sheetProtection algorithmName="SHA-512" hashValue="9nSN+u36iPTVmD5A9AJXjNxH5I8yvWuHkya1FECKFvXrXlq/bHO1W6YOxsDwCT6BUr7QlFxbkJr0VzVgevw8aw==" saltValue="UB6wQ9vncgi0EaOTEd/X6w==" spinCount="100000" sheet="1" objects="1" scenarios="1" sort="0" autoFilter="0"/>
  <autoFilter ref="A10:M22" xr:uid="{8A5718AB-CE65-4A41-BA7F-4195B89402F1}"/>
  <mergeCells count="11">
    <mergeCell ref="A4:G4"/>
    <mergeCell ref="H4:M4"/>
    <mergeCell ref="A1:F1"/>
    <mergeCell ref="A2:B2"/>
    <mergeCell ref="C2:D2"/>
    <mergeCell ref="E2:F2"/>
    <mergeCell ref="H2:M2"/>
    <mergeCell ref="A3:B3"/>
    <mergeCell ref="C3:D3"/>
    <mergeCell ref="E3:F3"/>
    <mergeCell ref="H3:M3"/>
  </mergeCells>
  <conditionalFormatting sqref="A3:D3 G3">
    <cfRule type="cellIs" dxfId="29" priority="1" operator="equal">
      <formula>0</formula>
    </cfRule>
  </conditionalFormatting>
  <conditionalFormatting sqref="B10">
    <cfRule type="cellIs" dxfId="28" priority="9" operator="equal">
      <formula>"All Pass"</formula>
    </cfRule>
  </conditionalFormatting>
  <conditionalFormatting sqref="C11:C113">
    <cfRule type="containsBlanks" dxfId="27" priority="5">
      <formula>LEN(TRIM(C11))=0</formula>
    </cfRule>
    <cfRule type="cellIs" dxfId="26" priority="6" operator="equal">
      <formula>"ALL PASS"</formula>
    </cfRule>
    <cfRule type="cellIs" dxfId="25" priority="7" stopIfTrue="1" operator="equal">
      <formula>"ND"</formula>
    </cfRule>
    <cfRule type="cellIs" dxfId="24" priority="8" operator="notEqual">
      <formula>"ALL PASS"</formula>
    </cfRule>
  </conditionalFormatting>
  <conditionalFormatting sqref="E11:E113">
    <cfRule type="cellIs" dxfId="23" priority="2" stopIfTrue="1" operator="equal">
      <formula>99</formula>
    </cfRule>
    <cfRule type="cellIs" dxfId="22" priority="3" operator="between">
      <formula>2</formula>
      <formula>98</formula>
    </cfRule>
    <cfRule type="cellIs" dxfId="21" priority="4" operator="equal">
      <formula>1</formula>
    </cfRule>
  </conditionalFormatting>
  <hyperlinks>
    <hyperlink ref="H1" location="INDEX!A1" display="RETURN TO INDEX" xr:uid="{5DD0D036-F4C9-400E-AFC8-8B9D94D30BE2}"/>
    <hyperlink ref="H1:I1" location="INDEX!A1" display="RETURN TO INDEX" xr:uid="{6F038F7A-AF73-447A-8D52-5B53E3FED0B2}"/>
    <hyperlink ref="J1" location="SUMMARY!A1" display="SUMMARY" xr:uid="{E3CBD53B-9CF3-46BE-AB58-148C7CD35AC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E58D6-00E8-495F-8B7F-187216050728}">
  <sheetPr codeName="Sheet15">
    <tabColor theme="5" tint="-0.249977111117893"/>
  </sheetPr>
  <dimension ref="A1:G25"/>
  <sheetViews>
    <sheetView zoomScale="95" zoomScaleNormal="95" workbookViewId="0">
      <pane xSplit="3" ySplit="13" topLeftCell="D14" activePane="bottomRight" state="frozen"/>
      <selection sqref="A1:F1"/>
      <selection pane="topRight" sqref="A1:F1"/>
      <selection pane="bottomLeft" sqref="A1:F1"/>
      <selection pane="bottomRight" activeCell="D14" sqref="D14"/>
    </sheetView>
  </sheetViews>
  <sheetFormatPr defaultColWidth="0" defaultRowHeight="15" customHeight="1" zeroHeight="1" x14ac:dyDescent="0.25"/>
  <cols>
    <col min="1" max="1" width="18.85546875" customWidth="1"/>
    <col min="2" max="2" width="12.28515625" style="41" customWidth="1"/>
    <col min="3" max="3" width="13.5703125" style="41" customWidth="1"/>
    <col min="4" max="4" width="5.5703125" style="41" customWidth="1"/>
    <col min="5" max="5" width="3.85546875" style="41" customWidth="1"/>
    <col min="6" max="7" width="18.85546875" customWidth="1"/>
  </cols>
  <sheetData>
    <row r="1" spans="1:7" ht="24" x14ac:dyDescent="0.25">
      <c r="A1" s="82" t="s">
        <v>136</v>
      </c>
      <c r="B1" s="82"/>
      <c r="C1" s="82"/>
      <c r="D1" s="79" t="s">
        <v>1</v>
      </c>
      <c r="E1" s="79"/>
      <c r="F1" s="79"/>
      <c r="G1" s="79"/>
    </row>
    <row r="2" spans="1:7" ht="15.75" x14ac:dyDescent="0.25">
      <c r="A2" s="81" t="s">
        <v>142</v>
      </c>
      <c r="B2" s="81"/>
      <c r="C2" s="81" t="s">
        <v>144</v>
      </c>
      <c r="D2" s="81"/>
      <c r="E2" s="81" t="s">
        <v>145</v>
      </c>
      <c r="F2" s="81"/>
      <c r="G2" s="13" t="s">
        <v>146</v>
      </c>
    </row>
    <row r="3" spans="1:7" ht="23.25" customHeight="1" x14ac:dyDescent="0.25">
      <c r="A3" s="95" t="s">
        <v>143</v>
      </c>
      <c r="B3" s="95"/>
      <c r="C3" s="95" t="s">
        <v>143</v>
      </c>
      <c r="D3" s="95"/>
      <c r="E3" s="95"/>
      <c r="F3" s="95"/>
      <c r="G3" s="73">
        <v>2346</v>
      </c>
    </row>
    <row r="4" spans="1:7" ht="24" x14ac:dyDescent="0.25">
      <c r="A4" s="91" t="s">
        <v>137</v>
      </c>
      <c r="B4" s="92"/>
      <c r="C4" s="92"/>
      <c r="D4" s="92"/>
      <c r="E4" s="92"/>
      <c r="F4" s="92"/>
      <c r="G4" s="92"/>
    </row>
    <row r="5" spans="1:7" ht="24" x14ac:dyDescent="0.25">
      <c r="A5" s="90" t="s">
        <v>138</v>
      </c>
      <c r="B5" s="89"/>
      <c r="C5" s="89"/>
      <c r="D5" s="89"/>
      <c r="E5" s="89"/>
      <c r="F5" s="89"/>
      <c r="G5" s="89"/>
    </row>
    <row r="6" spans="1:7" ht="24" x14ac:dyDescent="0.25">
      <c r="A6" s="90"/>
      <c r="B6" s="89"/>
      <c r="C6" s="89"/>
      <c r="D6" s="89"/>
      <c r="E6" s="89"/>
      <c r="F6" s="89"/>
      <c r="G6" s="89"/>
    </row>
    <row r="7" spans="1:7" ht="24" x14ac:dyDescent="0.4">
      <c r="A7" s="93" t="str">
        <f>IF($B$8=$B$9,"PASS","FAIL")</f>
        <v>PASS</v>
      </c>
      <c r="B7" s="94"/>
      <c r="C7" s="94"/>
      <c r="D7" s="94"/>
      <c r="E7" s="94"/>
      <c r="F7" s="94"/>
      <c r="G7" s="94"/>
    </row>
    <row r="8" spans="1:7" x14ac:dyDescent="0.25">
      <c r="A8" s="56" t="s">
        <v>118</v>
      </c>
      <c r="B8" s="57">
        <f>COUNTA(C$14:C$25)-COUNTIF(C14:C$25,"ND")</f>
        <v>12</v>
      </c>
      <c r="C8" s="58"/>
      <c r="D8" s="59"/>
      <c r="E8" s="59"/>
      <c r="F8" s="60"/>
      <c r="G8" s="60"/>
    </row>
    <row r="9" spans="1:7" x14ac:dyDescent="0.25">
      <c r="A9" s="62" t="s">
        <v>119</v>
      </c>
      <c r="B9" s="63">
        <f>COUNTIF(C14:C$25,"All Pass")</f>
        <v>12</v>
      </c>
      <c r="C9" s="33"/>
      <c r="D9" s="33"/>
      <c r="E9" s="33"/>
      <c r="F9" s="32" t="s">
        <v>71</v>
      </c>
      <c r="G9" s="32" t="s">
        <v>139</v>
      </c>
    </row>
    <row r="10" spans="1:7" x14ac:dyDescent="0.25">
      <c r="A10" s="62" t="s">
        <v>127</v>
      </c>
      <c r="B10" s="63">
        <f>COUNTIF(C14:C$25,"ND")</f>
        <v>0</v>
      </c>
      <c r="C10" s="33"/>
      <c r="D10" s="33"/>
      <c r="E10" s="33"/>
      <c r="F10" s="32" t="s">
        <v>82</v>
      </c>
      <c r="G10" s="32" t="s">
        <v>140</v>
      </c>
    </row>
    <row r="11" spans="1:7" x14ac:dyDescent="0.25">
      <c r="A11" s="62" t="s">
        <v>133</v>
      </c>
      <c r="B11" s="63">
        <f>B8-B9</f>
        <v>0</v>
      </c>
      <c r="C11" s="33"/>
      <c r="D11" s="33"/>
      <c r="E11" s="33"/>
      <c r="F11" s="32" t="s">
        <v>90</v>
      </c>
      <c r="G11" s="32" t="s">
        <v>95</v>
      </c>
    </row>
    <row r="12" spans="1:7" x14ac:dyDescent="0.25">
      <c r="A12" s="33" t="s">
        <v>134</v>
      </c>
      <c r="B12" s="33" t="s">
        <v>135</v>
      </c>
      <c r="C12" s="33" t="s">
        <v>25</v>
      </c>
      <c r="D12" s="33" t="s">
        <v>26</v>
      </c>
      <c r="E12" s="33" t="s">
        <v>27</v>
      </c>
      <c r="F12" s="32" t="s">
        <v>101</v>
      </c>
      <c r="G12" s="32"/>
    </row>
    <row r="13" spans="1:7" x14ac:dyDescent="0.25">
      <c r="A13" s="64"/>
      <c r="B13" s="65"/>
      <c r="C13" s="66"/>
      <c r="D13" s="66"/>
      <c r="E13" s="67"/>
      <c r="F13" s="68"/>
      <c r="G13" s="69"/>
    </row>
    <row r="14" spans="1:7" x14ac:dyDescent="0.25">
      <c r="B14" s="37">
        <v>349</v>
      </c>
      <c r="C14" s="37" t="s">
        <v>60</v>
      </c>
      <c r="D14" s="37"/>
      <c r="E14" s="37">
        <v>1</v>
      </c>
      <c r="F14" s="37">
        <v>0.76060000000000005</v>
      </c>
      <c r="G14" s="39">
        <v>1.633</v>
      </c>
    </row>
    <row r="15" spans="1:7" x14ac:dyDescent="0.25">
      <c r="B15" s="37">
        <v>351</v>
      </c>
      <c r="C15" s="37" t="s">
        <v>60</v>
      </c>
      <c r="D15" s="37"/>
      <c r="E15" s="37">
        <v>1</v>
      </c>
      <c r="F15" s="37">
        <v>0.7622000000000001</v>
      </c>
      <c r="G15" s="39">
        <v>1.635</v>
      </c>
    </row>
    <row r="16" spans="1:7" x14ac:dyDescent="0.25">
      <c r="B16" s="37">
        <v>353</v>
      </c>
      <c r="C16" s="37" t="s">
        <v>60</v>
      </c>
      <c r="D16" s="37"/>
      <c r="E16" s="37">
        <v>1</v>
      </c>
      <c r="F16" s="37">
        <v>0.71260000000000001</v>
      </c>
      <c r="G16" s="39">
        <v>1.6970000000000001</v>
      </c>
    </row>
    <row r="17" spans="2:7" x14ac:dyDescent="0.25">
      <c r="B17" s="37">
        <v>358</v>
      </c>
      <c r="C17" s="37" t="s">
        <v>60</v>
      </c>
      <c r="D17" s="37"/>
      <c r="E17" s="37">
        <v>1</v>
      </c>
      <c r="F17" s="37">
        <v>0.73539999999999994</v>
      </c>
      <c r="G17" s="39">
        <v>1.6479999999999999</v>
      </c>
    </row>
    <row r="18" spans="2:7" x14ac:dyDescent="0.25">
      <c r="B18" s="37">
        <v>360</v>
      </c>
      <c r="C18" s="37" t="s">
        <v>60</v>
      </c>
      <c r="D18" s="37"/>
      <c r="E18" s="37">
        <v>1</v>
      </c>
      <c r="F18" s="37">
        <v>0.78110000000000002</v>
      </c>
      <c r="G18" s="39">
        <v>1.496</v>
      </c>
    </row>
    <row r="19" spans="2:7" x14ac:dyDescent="0.25">
      <c r="B19" s="37">
        <v>362</v>
      </c>
      <c r="C19" s="37" t="s">
        <v>60</v>
      </c>
      <c r="D19" s="37"/>
      <c r="E19" s="37">
        <v>1</v>
      </c>
      <c r="F19" s="37">
        <v>0.79079999999999995</v>
      </c>
      <c r="G19" s="39">
        <v>1.468</v>
      </c>
    </row>
    <row r="20" spans="2:7" x14ac:dyDescent="0.25">
      <c r="B20" s="37">
        <v>366</v>
      </c>
      <c r="C20" s="37" t="s">
        <v>60</v>
      </c>
      <c r="D20" s="37"/>
      <c r="E20" s="37">
        <v>1</v>
      </c>
      <c r="F20" s="37">
        <v>0.78270000000000006</v>
      </c>
      <c r="G20" s="39">
        <v>1.5640000000000001</v>
      </c>
    </row>
    <row r="21" spans="2:7" x14ac:dyDescent="0.25">
      <c r="B21" s="37">
        <v>371</v>
      </c>
      <c r="C21" s="37" t="s">
        <v>60</v>
      </c>
      <c r="D21" s="37"/>
      <c r="E21" s="37">
        <v>1</v>
      </c>
      <c r="F21" s="37">
        <v>0.73639999999999994</v>
      </c>
      <c r="G21" s="39">
        <v>1.679</v>
      </c>
    </row>
    <row r="22" spans="2:7" x14ac:dyDescent="0.25">
      <c r="B22" s="37">
        <v>373</v>
      </c>
      <c r="C22" s="37" t="s">
        <v>60</v>
      </c>
      <c r="D22" s="37"/>
      <c r="E22" s="37">
        <v>1</v>
      </c>
      <c r="F22" s="37">
        <v>0.80979999999999996</v>
      </c>
      <c r="G22" s="39">
        <v>1.53</v>
      </c>
    </row>
    <row r="23" spans="2:7" x14ac:dyDescent="0.25">
      <c r="B23" s="37">
        <v>378</v>
      </c>
      <c r="C23" s="37" t="s">
        <v>60</v>
      </c>
      <c r="D23" s="37"/>
      <c r="E23" s="37">
        <v>1</v>
      </c>
      <c r="F23" s="37">
        <v>0.74309999999999998</v>
      </c>
      <c r="G23" s="39">
        <v>1.6140000000000001</v>
      </c>
    </row>
    <row r="24" spans="2:7" x14ac:dyDescent="0.25">
      <c r="B24" s="37">
        <v>381</v>
      </c>
      <c r="C24" s="37" t="s">
        <v>60</v>
      </c>
      <c r="D24" s="37"/>
      <c r="E24" s="37">
        <v>1</v>
      </c>
      <c r="F24" s="37">
        <v>0.72799999999999998</v>
      </c>
      <c r="G24" s="39">
        <v>1.63</v>
      </c>
    </row>
    <row r="25" spans="2:7" x14ac:dyDescent="0.25">
      <c r="B25" s="37">
        <v>385</v>
      </c>
      <c r="C25" s="37" t="s">
        <v>60</v>
      </c>
      <c r="D25" s="37"/>
      <c r="E25" s="37">
        <v>1</v>
      </c>
      <c r="F25" s="37">
        <v>0.78939999999999999</v>
      </c>
      <c r="G25" s="39">
        <v>1.593</v>
      </c>
    </row>
  </sheetData>
  <sheetProtection algorithmName="SHA-512" hashValue="zjqrvg03zhrWQpz/Q45v3C6sWzteY3I0JvUz2PJAgGRSKJNkKvOKASpOBMHi2lAWVOhOK+OP/RyHzUihVZWriw==" saltValue="MmOMelsALgO5fHVZhGJicQ==" spinCount="100000" sheet="1" objects="1" scenarios="1" sort="0" autoFilter="0"/>
  <autoFilter ref="A13:G25" xr:uid="{364E58D6-00E8-495F-8B7F-187216050728}"/>
  <mergeCells count="12">
    <mergeCell ref="A4:G4"/>
    <mergeCell ref="A5:G5"/>
    <mergeCell ref="A6:G6"/>
    <mergeCell ref="A7:G7"/>
    <mergeCell ref="A1:C1"/>
    <mergeCell ref="D1:G1"/>
    <mergeCell ref="A2:B2"/>
    <mergeCell ref="C2:D2"/>
    <mergeCell ref="E2:F2"/>
    <mergeCell ref="A3:B3"/>
    <mergeCell ref="C3:D3"/>
    <mergeCell ref="E3:F3"/>
  </mergeCells>
  <conditionalFormatting sqref="A14:A25">
    <cfRule type="duplicateValues" dxfId="20" priority="10"/>
  </conditionalFormatting>
  <conditionalFormatting sqref="A3:D3 G3">
    <cfRule type="cellIs" dxfId="19" priority="1" operator="equal">
      <formula>0</formula>
    </cfRule>
  </conditionalFormatting>
  <conditionalFormatting sqref="B13">
    <cfRule type="cellIs" dxfId="18" priority="9" operator="equal">
      <formula>"All Pass"</formula>
    </cfRule>
  </conditionalFormatting>
  <conditionalFormatting sqref="B14:B25">
    <cfRule type="duplicateValues" dxfId="17" priority="11"/>
  </conditionalFormatting>
  <conditionalFormatting sqref="C14:C25">
    <cfRule type="containsBlanks" dxfId="16" priority="5">
      <formula>LEN(TRIM(C14))=0</formula>
    </cfRule>
    <cfRule type="cellIs" dxfId="15" priority="6" operator="equal">
      <formula>"ALL PASS"</formula>
    </cfRule>
    <cfRule type="cellIs" dxfId="14" priority="7" stopIfTrue="1" operator="equal">
      <formula>"ND"</formula>
    </cfRule>
    <cfRule type="cellIs" dxfId="13" priority="8" operator="notEqual">
      <formula>"ALL PASS"</formula>
    </cfRule>
  </conditionalFormatting>
  <conditionalFormatting sqref="E14:E25">
    <cfRule type="cellIs" dxfId="12" priority="2" stopIfTrue="1" operator="equal">
      <formula>99</formula>
    </cfRule>
    <cfRule type="cellIs" dxfId="11" priority="3" operator="between">
      <formula>2</formula>
      <formula>98</formula>
    </cfRule>
    <cfRule type="cellIs" dxfId="10" priority="4" operator="equal">
      <formula>1</formula>
    </cfRule>
  </conditionalFormatting>
  <hyperlinks>
    <hyperlink ref="D1" location="INDEX!A1" display="RETURN TO INDEX" xr:uid="{E143428B-9A35-4CC1-8F84-8912CE643216}"/>
    <hyperlink ref="D1:E1" location="INDEX!A1" display="RETURN TO INDEX" xr:uid="{6E6E0838-B414-4140-9C36-B06A1D32F1C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1D0E-AA9A-486D-A5CC-8B9CB66D0962}">
  <sheetPr codeName="Sheet68">
    <tabColor theme="5" tint="-0.249977111117893"/>
  </sheetPr>
  <dimension ref="A1:Q22"/>
  <sheetViews>
    <sheetView zoomScale="95" zoomScaleNormal="95" workbookViewId="0">
      <pane xSplit="3" ySplit="10" topLeftCell="D11" activePane="bottomRight" state="frozen"/>
      <selection sqref="A1:D1"/>
      <selection pane="topRight" sqref="A1:D1"/>
      <selection pane="bottomLeft" sqref="A1:D1"/>
      <selection pane="bottomRight" activeCell="A4" sqref="A4:G4"/>
    </sheetView>
  </sheetViews>
  <sheetFormatPr defaultColWidth="0" defaultRowHeight="15" customHeight="1" zeroHeight="1" x14ac:dyDescent="0.25"/>
  <cols>
    <col min="1" max="1" width="18.85546875" style="41" customWidth="1"/>
    <col min="2" max="2" width="12.28515625" style="41" customWidth="1"/>
    <col min="3" max="3" width="13.5703125" style="41" customWidth="1"/>
    <col min="4" max="4" width="5.5703125" style="41" customWidth="1"/>
    <col min="5" max="5" width="3.85546875" style="41" customWidth="1"/>
    <col min="6" max="14" width="18.7109375" customWidth="1"/>
    <col min="15" max="15" width="21.42578125" bestFit="1" customWidth="1"/>
    <col min="16" max="16" width="22" bestFit="1" customWidth="1"/>
    <col min="17" max="17" width="9.140625" hidden="1"/>
  </cols>
  <sheetData>
    <row r="1" spans="1:17" ht="24" x14ac:dyDescent="0.25">
      <c r="A1" s="82" t="s">
        <v>141</v>
      </c>
      <c r="B1" s="82"/>
      <c r="C1" s="82"/>
      <c r="D1" s="82"/>
      <c r="E1" s="82"/>
      <c r="F1" s="82"/>
      <c r="G1" s="52"/>
      <c r="H1" s="1" t="s">
        <v>1</v>
      </c>
      <c r="I1" s="1"/>
      <c r="J1" s="53" t="s">
        <v>7</v>
      </c>
      <c r="K1" s="80" t="s">
        <v>8</v>
      </c>
      <c r="L1" s="80"/>
      <c r="M1" s="80" t="s">
        <v>2</v>
      </c>
      <c r="N1" s="80"/>
      <c r="O1" s="96"/>
      <c r="P1" s="96"/>
    </row>
    <row r="2" spans="1:17" ht="24" x14ac:dyDescent="0.25">
      <c r="A2" s="81" t="s">
        <v>142</v>
      </c>
      <c r="B2" s="81"/>
      <c r="C2" s="81" t="s">
        <v>144</v>
      </c>
      <c r="D2" s="81"/>
      <c r="E2" s="81" t="s">
        <v>145</v>
      </c>
      <c r="F2" s="81"/>
      <c r="G2" s="13" t="s">
        <v>146</v>
      </c>
      <c r="H2" s="90"/>
      <c r="I2" s="89"/>
      <c r="J2" s="89"/>
      <c r="K2" s="89"/>
      <c r="L2" s="89"/>
      <c r="M2" s="89"/>
      <c r="N2" s="89"/>
      <c r="O2" s="89"/>
      <c r="P2" s="89"/>
      <c r="Q2" s="89"/>
    </row>
    <row r="3" spans="1:17" ht="24" x14ac:dyDescent="0.25">
      <c r="A3" s="81" t="s">
        <v>143</v>
      </c>
      <c r="B3" s="81"/>
      <c r="C3" s="81" t="s">
        <v>143</v>
      </c>
      <c r="D3" s="81"/>
      <c r="E3" s="81"/>
      <c r="F3" s="81"/>
      <c r="G3" s="13">
        <v>2346</v>
      </c>
      <c r="H3" s="90"/>
      <c r="I3" s="89"/>
      <c r="J3" s="89"/>
      <c r="K3" s="89"/>
      <c r="L3" s="89"/>
      <c r="M3" s="89"/>
      <c r="N3" s="89"/>
      <c r="O3" s="89"/>
      <c r="P3" s="89"/>
      <c r="Q3" s="89"/>
    </row>
    <row r="4" spans="1:17" ht="24" x14ac:dyDescent="0.4">
      <c r="A4" s="87" t="str">
        <f>IF($B$5=$B$6,"PASS","FAIL")</f>
        <v>PASS</v>
      </c>
      <c r="B4" s="88"/>
      <c r="C4" s="88"/>
      <c r="D4" s="88"/>
      <c r="E4" s="88"/>
      <c r="F4" s="88"/>
      <c r="G4" s="88"/>
      <c r="H4" s="89"/>
      <c r="I4" s="89"/>
      <c r="J4" s="89"/>
      <c r="K4" s="89"/>
      <c r="L4" s="89"/>
      <c r="M4" s="89"/>
      <c r="N4" s="89"/>
      <c r="O4" s="89"/>
      <c r="P4" s="89"/>
      <c r="Q4" s="89"/>
    </row>
    <row r="5" spans="1:17" x14ac:dyDescent="0.25">
      <c r="A5" s="56" t="s">
        <v>118</v>
      </c>
      <c r="B5" s="57">
        <f>COUNTA(C$11:C$22)-COUNTIF(C11:C$22,"ND")</f>
        <v>12</v>
      </c>
      <c r="C5" s="58"/>
      <c r="D5" s="59"/>
      <c r="E5" s="59"/>
      <c r="F5" s="60"/>
      <c r="G5" s="60"/>
      <c r="H5" s="61"/>
      <c r="I5" s="60"/>
      <c r="J5" s="60"/>
      <c r="K5" s="60"/>
      <c r="L5" s="60"/>
      <c r="M5" s="60"/>
      <c r="N5" s="60"/>
      <c r="O5" s="60"/>
      <c r="P5" s="60"/>
    </row>
    <row r="6" spans="1:17" x14ac:dyDescent="0.25">
      <c r="A6" s="62" t="s">
        <v>119</v>
      </c>
      <c r="B6" s="63">
        <f>COUNTIF(C11:C$22,"All Pass")</f>
        <v>12</v>
      </c>
      <c r="C6" s="33"/>
      <c r="D6" s="33"/>
      <c r="E6" s="33"/>
      <c r="F6" s="33" t="s">
        <v>71</v>
      </c>
      <c r="G6" s="32" t="s">
        <v>72</v>
      </c>
      <c r="H6" s="34" t="s">
        <v>73</v>
      </c>
      <c r="I6" s="32" t="s">
        <v>74</v>
      </c>
      <c r="J6" s="32" t="s">
        <v>75</v>
      </c>
      <c r="K6" s="32" t="s">
        <v>76</v>
      </c>
      <c r="L6" s="32" t="s">
        <v>77</v>
      </c>
      <c r="M6" s="32" t="s">
        <v>78</v>
      </c>
      <c r="N6" s="32" t="s">
        <v>79</v>
      </c>
      <c r="O6" s="32" t="s">
        <v>80</v>
      </c>
      <c r="P6" s="32" t="s">
        <v>81</v>
      </c>
    </row>
    <row r="7" spans="1:17" x14ac:dyDescent="0.25">
      <c r="A7" s="62" t="s">
        <v>127</v>
      </c>
      <c r="B7" s="63">
        <f>COUNTIF(C11:C$22,"ND")</f>
        <v>0</v>
      </c>
      <c r="C7" s="33"/>
      <c r="D7" s="33"/>
      <c r="E7" s="33"/>
      <c r="F7" s="33" t="s">
        <v>82</v>
      </c>
      <c r="G7" s="32" t="s">
        <v>83</v>
      </c>
      <c r="H7" s="34" t="s">
        <v>84</v>
      </c>
      <c r="I7" s="32" t="s">
        <v>83</v>
      </c>
      <c r="J7" s="32" t="s">
        <v>85</v>
      </c>
      <c r="K7" s="32" t="s">
        <v>86</v>
      </c>
      <c r="L7" s="32" t="s">
        <v>87</v>
      </c>
      <c r="M7" s="32" t="s">
        <v>88</v>
      </c>
      <c r="N7" s="32" t="s">
        <v>89</v>
      </c>
      <c r="O7" s="32" t="s">
        <v>84</v>
      </c>
      <c r="P7" s="32" t="s">
        <v>83</v>
      </c>
    </row>
    <row r="8" spans="1:17" x14ac:dyDescent="0.25">
      <c r="A8" s="62" t="s">
        <v>133</v>
      </c>
      <c r="B8" s="63">
        <f>B5-B6</f>
        <v>0</v>
      </c>
      <c r="C8" s="33"/>
      <c r="D8" s="33"/>
      <c r="E8" s="33"/>
      <c r="F8" s="33" t="s">
        <v>90</v>
      </c>
      <c r="G8" s="32" t="s">
        <v>91</v>
      </c>
      <c r="H8" s="34" t="s">
        <v>92</v>
      </c>
      <c r="I8" s="32" t="s">
        <v>93</v>
      </c>
      <c r="J8" s="32" t="s">
        <v>94</v>
      </c>
      <c r="K8" s="32" t="s">
        <v>95</v>
      </c>
      <c r="L8" s="32" t="s">
        <v>96</v>
      </c>
      <c r="M8" s="32" t="s">
        <v>97</v>
      </c>
      <c r="N8" s="32" t="s">
        <v>98</v>
      </c>
      <c r="O8" s="32" t="s">
        <v>99</v>
      </c>
      <c r="P8" s="32" t="s">
        <v>100</v>
      </c>
    </row>
    <row r="9" spans="1:17" x14ac:dyDescent="0.25">
      <c r="A9" s="33" t="s">
        <v>134</v>
      </c>
      <c r="B9" s="33" t="s">
        <v>135</v>
      </c>
      <c r="C9" s="33" t="s">
        <v>25</v>
      </c>
      <c r="D9" s="33" t="s">
        <v>26</v>
      </c>
      <c r="E9" s="33" t="s">
        <v>27</v>
      </c>
      <c r="F9" s="33" t="s">
        <v>101</v>
      </c>
      <c r="G9" s="32"/>
      <c r="H9" s="35"/>
      <c r="I9" s="32"/>
      <c r="J9" s="32"/>
      <c r="K9" s="32"/>
      <c r="L9" s="32"/>
      <c r="M9" s="32" t="s">
        <v>102</v>
      </c>
      <c r="N9" s="32"/>
      <c r="O9" s="32"/>
      <c r="P9" s="32"/>
    </row>
    <row r="10" spans="1:17" s="74" customFormat="1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17" s="74" customFormat="1" x14ac:dyDescent="0.25">
      <c r="A11" s="41"/>
      <c r="B11" s="37">
        <v>349</v>
      </c>
      <c r="C11" s="37" t="s">
        <v>60</v>
      </c>
      <c r="D11" s="37"/>
      <c r="E11" s="37">
        <v>1</v>
      </c>
      <c r="F11" s="37">
        <v>9.0819999999999998E-2</v>
      </c>
      <c r="G11" s="39">
        <v>8.6400000000000006E-8</v>
      </c>
      <c r="H11" s="39">
        <v>2.5300000000000002E-8</v>
      </c>
      <c r="I11" s="39">
        <v>8.8000000000000004E-7</v>
      </c>
      <c r="J11" s="39">
        <v>8.5000000000000007E-8</v>
      </c>
      <c r="K11" s="39">
        <v>1.6120000000000001</v>
      </c>
      <c r="L11" s="39">
        <v>1.6120000000000001</v>
      </c>
      <c r="M11" s="39">
        <v>2.1870000000000001E-2</v>
      </c>
      <c r="N11" s="75">
        <v>2.1</v>
      </c>
      <c r="O11" s="75">
        <v>1.249E-6</v>
      </c>
      <c r="P11" s="75">
        <v>3.7400000000000004E-7</v>
      </c>
    </row>
    <row r="12" spans="1:17" s="74" customFormat="1" x14ac:dyDescent="0.25">
      <c r="A12" s="41"/>
      <c r="B12" s="37">
        <v>351</v>
      </c>
      <c r="C12" s="37" t="s">
        <v>60</v>
      </c>
      <c r="D12" s="76"/>
      <c r="E12" s="37">
        <v>1</v>
      </c>
      <c r="F12" s="37">
        <v>9.1819999999999999E-2</v>
      </c>
      <c r="G12" s="39">
        <v>1.0050000000000001E-7</v>
      </c>
      <c r="H12" s="39">
        <v>2.7200000000000002E-8</v>
      </c>
      <c r="I12" s="39">
        <v>4.9060000000000001E-7</v>
      </c>
      <c r="J12" s="39">
        <v>9.8799999999999998E-8</v>
      </c>
      <c r="K12" s="39">
        <v>1.7230000000000001</v>
      </c>
      <c r="L12" s="39">
        <v>1.7230000000000001</v>
      </c>
      <c r="M12" s="39">
        <v>2.29E-2</v>
      </c>
      <c r="N12" s="75">
        <v>2.1389999999999998</v>
      </c>
      <c r="O12" s="75">
        <v>1.2470000000000001E-6</v>
      </c>
      <c r="P12" s="75">
        <v>3.0839999999999998E-7</v>
      </c>
    </row>
    <row r="13" spans="1:17" s="74" customFormat="1" x14ac:dyDescent="0.25">
      <c r="A13" s="41"/>
      <c r="B13" s="37">
        <v>353</v>
      </c>
      <c r="C13" s="37" t="s">
        <v>60</v>
      </c>
      <c r="D13" s="76"/>
      <c r="E13" s="37">
        <v>1</v>
      </c>
      <c r="F13" s="37">
        <v>0.46820000000000001</v>
      </c>
      <c r="G13" s="39">
        <v>7.0000000000000005E-8</v>
      </c>
      <c r="H13" s="39">
        <v>1.3900000000000002E-8</v>
      </c>
      <c r="I13" s="39">
        <v>3.8630000000000001E-7</v>
      </c>
      <c r="J13" s="39">
        <v>3.9700000000000005E-8</v>
      </c>
      <c r="K13" s="39">
        <v>1.7470000000000001</v>
      </c>
      <c r="L13" s="39">
        <v>1.7470000000000001</v>
      </c>
      <c r="M13" s="39">
        <v>2.2090000000000002E-2</v>
      </c>
      <c r="N13" s="75">
        <v>2.2050000000000001</v>
      </c>
      <c r="O13" s="75">
        <v>6.0780000000000003E-7</v>
      </c>
      <c r="P13" s="75">
        <v>2.2640000000000002E-7</v>
      </c>
    </row>
    <row r="14" spans="1:17" s="74" customFormat="1" x14ac:dyDescent="0.25">
      <c r="A14" s="41"/>
      <c r="B14" s="37">
        <v>358</v>
      </c>
      <c r="C14" s="37" t="s">
        <v>60</v>
      </c>
      <c r="D14" s="77"/>
      <c r="E14" s="37">
        <v>1</v>
      </c>
      <c r="F14" s="37">
        <v>9.3960000000000002E-2</v>
      </c>
      <c r="G14" s="39">
        <v>4.4100000000000004E-8</v>
      </c>
      <c r="H14" s="39">
        <v>2.1600000000000002E-8</v>
      </c>
      <c r="I14" s="39">
        <v>3.4300000000000004E-7</v>
      </c>
      <c r="J14" s="39">
        <v>6.8200000000000002E-8</v>
      </c>
      <c r="K14" s="39">
        <v>1.67</v>
      </c>
      <c r="L14" s="39">
        <v>1.67</v>
      </c>
      <c r="M14" s="39">
        <v>2.205E-2</v>
      </c>
      <c r="N14" s="75">
        <v>2.11</v>
      </c>
      <c r="O14" s="75">
        <v>1.0289999999999998E-6</v>
      </c>
      <c r="P14" s="75">
        <v>1.5250000000000002E-7</v>
      </c>
    </row>
    <row r="15" spans="1:17" x14ac:dyDescent="0.25">
      <c r="B15" s="37">
        <v>360</v>
      </c>
      <c r="C15" s="37" t="s">
        <v>60</v>
      </c>
      <c r="D15" s="76"/>
      <c r="E15" s="37">
        <v>1</v>
      </c>
      <c r="F15" s="37">
        <v>9.7659999999999997E-2</v>
      </c>
      <c r="G15" s="39">
        <v>2.1600000000000002E-8</v>
      </c>
      <c r="H15" s="39">
        <v>2.1600000000000002E-8</v>
      </c>
      <c r="I15" s="39">
        <v>8.8000000000000004E-7</v>
      </c>
      <c r="J15" s="39">
        <v>9.8799999999999998E-8</v>
      </c>
      <c r="K15" s="39">
        <v>1.8109999999999999</v>
      </c>
      <c r="L15" s="39">
        <v>1.6120000000000001</v>
      </c>
      <c r="M15" s="39">
        <v>2.29E-2</v>
      </c>
      <c r="N15" s="39">
        <v>2.2050000000000001</v>
      </c>
      <c r="O15" s="39">
        <v>1.2559999999999999E-6</v>
      </c>
      <c r="P15" s="39">
        <v>1.2899999999999999E-6</v>
      </c>
    </row>
    <row r="16" spans="1:17" s="74" customFormat="1" x14ac:dyDescent="0.25">
      <c r="A16" s="41"/>
      <c r="B16" s="37">
        <v>362</v>
      </c>
      <c r="C16" s="37" t="s">
        <v>60</v>
      </c>
      <c r="D16" s="77"/>
      <c r="E16" s="37">
        <v>1</v>
      </c>
      <c r="F16" s="37">
        <v>9.1859999999999997E-2</v>
      </c>
      <c r="G16" s="39">
        <v>4.6500000000000006E-8</v>
      </c>
      <c r="H16" s="39">
        <v>7.7800000000000008E-8</v>
      </c>
      <c r="I16" s="39">
        <v>7.7810000000000012E-7</v>
      </c>
      <c r="J16" s="39">
        <v>2.7170000000000003E-7</v>
      </c>
      <c r="K16" s="39">
        <v>1.536</v>
      </c>
      <c r="L16" s="39">
        <v>1.536</v>
      </c>
      <c r="M16" s="39">
        <v>2.2260000000000002E-2</v>
      </c>
      <c r="N16" s="75">
        <v>1.903</v>
      </c>
      <c r="O16" s="75">
        <v>2.08E-6</v>
      </c>
      <c r="P16" s="75">
        <v>3.2640000000000001E-7</v>
      </c>
    </row>
    <row r="17" spans="1:16" s="74" customFormat="1" x14ac:dyDescent="0.25">
      <c r="A17" s="41"/>
      <c r="B17" s="37">
        <v>366</v>
      </c>
      <c r="C17" s="37" t="s">
        <v>60</v>
      </c>
      <c r="D17" s="77"/>
      <c r="E17" s="37">
        <v>1</v>
      </c>
      <c r="F17" s="37">
        <v>9.0810000000000002E-2</v>
      </c>
      <c r="G17" s="39">
        <v>7.1599999999999993E-8</v>
      </c>
      <c r="H17" s="39">
        <v>6.9800000000000003E-8</v>
      </c>
      <c r="I17" s="39">
        <v>5.8550000000000005E-7</v>
      </c>
      <c r="J17" s="39">
        <v>2.3590000000000001E-7</v>
      </c>
      <c r="K17" s="39">
        <v>1.617</v>
      </c>
      <c r="L17" s="39">
        <v>1.617</v>
      </c>
      <c r="M17" s="39">
        <v>2.2159999999999999E-2</v>
      </c>
      <c r="N17" s="75">
        <v>1.9930000000000001</v>
      </c>
      <c r="O17" s="75">
        <v>2.216E-6</v>
      </c>
      <c r="P17" s="75">
        <v>3.0120000000000002E-7</v>
      </c>
    </row>
    <row r="18" spans="1:16" s="74" customFormat="1" x14ac:dyDescent="0.25">
      <c r="A18" s="41"/>
      <c r="B18" s="37">
        <v>371</v>
      </c>
      <c r="C18" s="37" t="s">
        <v>60</v>
      </c>
      <c r="D18" s="77"/>
      <c r="E18" s="37">
        <v>1</v>
      </c>
      <c r="F18" s="37">
        <v>0.48210000000000003</v>
      </c>
      <c r="G18" s="39">
        <v>6.2400000000000003E-8</v>
      </c>
      <c r="H18" s="39">
        <v>1.3900000000000002E-8</v>
      </c>
      <c r="I18" s="39">
        <v>4.2539999999999998E-7</v>
      </c>
      <c r="J18" s="39">
        <v>4.1100000000000004E-8</v>
      </c>
      <c r="K18" s="39">
        <v>1.732</v>
      </c>
      <c r="L18" s="39">
        <v>1.732</v>
      </c>
      <c r="M18" s="39">
        <v>2.1430000000000001E-2</v>
      </c>
      <c r="N18" s="75">
        <v>2.1819999999999999</v>
      </c>
      <c r="O18" s="75">
        <v>6.5010000000000003E-7</v>
      </c>
      <c r="P18" s="75">
        <v>2.3980000000000002E-7</v>
      </c>
    </row>
    <row r="19" spans="1:16" s="74" customFormat="1" x14ac:dyDescent="0.25">
      <c r="A19" s="41"/>
      <c r="B19" s="37">
        <v>373</v>
      </c>
      <c r="C19" s="37" t="s">
        <v>60</v>
      </c>
      <c r="D19" s="77"/>
      <c r="E19" s="37">
        <v>1</v>
      </c>
      <c r="F19" s="37">
        <v>9.5200000000000007E-2</v>
      </c>
      <c r="G19" s="39">
        <v>6.5099999999999994E-8</v>
      </c>
      <c r="H19" s="39">
        <v>5.2700000000000009E-8</v>
      </c>
      <c r="I19" s="39">
        <v>1.5349999999999999E-6</v>
      </c>
      <c r="J19" s="39">
        <v>1.846E-7</v>
      </c>
      <c r="K19" s="39">
        <v>1.633</v>
      </c>
      <c r="L19" s="39">
        <v>1.633</v>
      </c>
      <c r="M19" s="39">
        <v>2.2510000000000002E-2</v>
      </c>
      <c r="N19" s="75">
        <v>2.0569999999999999</v>
      </c>
      <c r="O19" s="75">
        <v>1.8919999999999998E-6</v>
      </c>
      <c r="P19" s="75">
        <v>7.1500000000000004E-7</v>
      </c>
    </row>
    <row r="20" spans="1:16" s="74" customFormat="1" x14ac:dyDescent="0.25">
      <c r="A20" s="41"/>
      <c r="B20" s="37">
        <v>378</v>
      </c>
      <c r="C20" s="37" t="s">
        <v>60</v>
      </c>
      <c r="D20" s="77"/>
      <c r="E20" s="37">
        <v>1</v>
      </c>
      <c r="F20" s="37">
        <v>9.7659999999999997E-2</v>
      </c>
      <c r="G20" s="39">
        <v>5.6500000000000003E-8</v>
      </c>
      <c r="H20" s="39">
        <v>2.1600000000000002E-8</v>
      </c>
      <c r="I20" s="39">
        <v>6.3220000000000006E-7</v>
      </c>
      <c r="J20" s="39">
        <v>7.4599999999999993E-8</v>
      </c>
      <c r="K20" s="39">
        <v>1.7410000000000001</v>
      </c>
      <c r="L20" s="39">
        <v>1.7410000000000001</v>
      </c>
      <c r="M20" s="39">
        <v>2.2710000000000001E-2</v>
      </c>
      <c r="N20" s="75">
        <v>2.1480000000000001</v>
      </c>
      <c r="O20" s="75">
        <v>1.0689999999999998E-6</v>
      </c>
      <c r="P20" s="75">
        <v>2.6760000000000004E-7</v>
      </c>
    </row>
    <row r="21" spans="1:16" s="74" customFormat="1" x14ac:dyDescent="0.25">
      <c r="A21" s="41"/>
      <c r="B21" s="37">
        <v>381</v>
      </c>
      <c r="C21" s="37" t="s">
        <v>60</v>
      </c>
      <c r="D21" s="76"/>
      <c r="E21" s="37">
        <v>1</v>
      </c>
      <c r="F21" s="37">
        <v>0.50390000000000001</v>
      </c>
      <c r="G21" s="39">
        <v>1.9000000000000001E-7</v>
      </c>
      <c r="H21" s="39">
        <v>1.42E-8</v>
      </c>
      <c r="I21" s="39">
        <v>1.0189999999999999E-6</v>
      </c>
      <c r="J21" s="39">
        <v>6.6700000000000008E-8</v>
      </c>
      <c r="K21" s="39">
        <v>1.669</v>
      </c>
      <c r="L21" s="39">
        <v>1.669</v>
      </c>
      <c r="M21" s="39">
        <v>2.3019999999999999E-2</v>
      </c>
      <c r="N21" s="75">
        <v>2.1059999999999999</v>
      </c>
      <c r="O21" s="75">
        <v>7.581000000000001E-7</v>
      </c>
      <c r="P21" s="75">
        <v>6.2760000000000003E-7</v>
      </c>
    </row>
    <row r="22" spans="1:16" s="74" customFormat="1" x14ac:dyDescent="0.25">
      <c r="A22" s="41"/>
      <c r="B22" s="37">
        <v>385</v>
      </c>
      <c r="C22" s="37" t="s">
        <v>60</v>
      </c>
      <c r="D22" s="77"/>
      <c r="E22" s="37">
        <v>1</v>
      </c>
      <c r="F22" s="37">
        <v>9.2790000000000011E-2</v>
      </c>
      <c r="G22" s="39">
        <v>2.825E-7</v>
      </c>
      <c r="H22" s="39">
        <v>1.46E-8</v>
      </c>
      <c r="I22" s="39">
        <v>1.7279999999999998E-6</v>
      </c>
      <c r="J22" s="39">
        <v>7.3400000000000009E-8</v>
      </c>
      <c r="K22" s="39">
        <v>1.6240000000000001</v>
      </c>
      <c r="L22" s="39">
        <v>1.6240000000000001</v>
      </c>
      <c r="M22" s="39">
        <v>2.24E-2</v>
      </c>
      <c r="N22" s="75">
        <v>2.0299999999999998</v>
      </c>
      <c r="O22" s="75">
        <v>6.7170000000000007E-7</v>
      </c>
      <c r="P22" s="75">
        <v>1.0189999999999999E-6</v>
      </c>
    </row>
  </sheetData>
  <sheetProtection algorithmName="SHA-512" hashValue="3e2tR1FwcV4Ve2k6eIWZpSd6rTEJboWb2OWdpgN+Pw85LqqgImj95k/cqhfwl4g5tp4/HQHfnO9tmedLLgo66A==" saltValue="n8IyW7QS8lZg8KRdNEZwUQ==" spinCount="100000" sheet="1" objects="1" scenarios="1" sort="0" autoFilter="0"/>
  <autoFilter ref="A10:Q22" xr:uid="{B7721D0E-AA9A-486D-A5CC-8B9CB66D0962}"/>
  <mergeCells count="14">
    <mergeCell ref="A3:B3"/>
    <mergeCell ref="C3:D3"/>
    <mergeCell ref="E3:F3"/>
    <mergeCell ref="H3:Q3"/>
    <mergeCell ref="A4:G4"/>
    <mergeCell ref="H4:Q4"/>
    <mergeCell ref="A1:F1"/>
    <mergeCell ref="K1:L1"/>
    <mergeCell ref="M1:N1"/>
    <mergeCell ref="O1:P1"/>
    <mergeCell ref="A2:B2"/>
    <mergeCell ref="C2:D2"/>
    <mergeCell ref="E2:F2"/>
    <mergeCell ref="H2:Q2"/>
  </mergeCells>
  <conditionalFormatting sqref="A11:A22">
    <cfRule type="duplicateValues" dxfId="9" priority="9"/>
  </conditionalFormatting>
  <conditionalFormatting sqref="A3:D3 G3">
    <cfRule type="cellIs" dxfId="8" priority="1" operator="equal">
      <formula>0</formula>
    </cfRule>
  </conditionalFormatting>
  <conditionalFormatting sqref="B11:B22">
    <cfRule type="duplicateValues" dxfId="7" priority="10"/>
  </conditionalFormatting>
  <conditionalFormatting sqref="C11:C22">
    <cfRule type="containsBlanks" dxfId="6" priority="5" stopIfTrue="1">
      <formula>LEN(TRIM(C11))=0</formula>
    </cfRule>
    <cfRule type="cellIs" dxfId="5" priority="6" stopIfTrue="1" operator="equal">
      <formula>"ND"</formula>
    </cfRule>
    <cfRule type="cellIs" dxfId="4" priority="7" operator="equal">
      <formula>"ALL PASS"</formula>
    </cfRule>
    <cfRule type="cellIs" dxfId="3" priority="8" operator="notEqual">
      <formula>"ALL PASS"</formula>
    </cfRule>
  </conditionalFormatting>
  <conditionalFormatting sqref="E11:E22">
    <cfRule type="cellIs" dxfId="2" priority="2" stopIfTrue="1" operator="equal">
      <formula>99</formula>
    </cfRule>
    <cfRule type="cellIs" dxfId="1" priority="3" operator="between">
      <formula>2</formula>
      <formula>98</formula>
    </cfRule>
    <cfRule type="cellIs" dxfId="0" priority="4" operator="equal">
      <formula>1</formula>
    </cfRule>
  </conditionalFormatting>
  <hyperlinks>
    <hyperlink ref="H1" location="INDEX!A1" display="RETURN TO INDEX" xr:uid="{B1E74E47-216E-4D83-81D5-FBE3388D2270}"/>
    <hyperlink ref="H1:I1" location="INDEX!A1" display="RETURN TO INDEX" xr:uid="{658AB9CB-AF3B-494E-B26B-0139F77D7931}"/>
    <hyperlink ref="M1" location="'SCREENING STATUS'!A1" display="SCREENING STATUS" xr:uid="{4AC7DAFC-C9FE-42E5-8CFA-D3E1972BD18A}"/>
    <hyperlink ref="J1" location="SUMMARY!A1" display="SUMMARY" xr:uid="{8CE3DEDD-4A1E-4B35-BEC4-B34C12999406}"/>
    <hyperlink ref="K1" location="'SCREENING STATUS'!A1" display="SCREENING STATUS" xr:uid="{C9FE4F5A-0E6A-4ADD-91CB-B5A79C1ED3A9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GROUP B TRAVELER</vt:lpstr>
      <vt:lpstr>GROUP B1</vt:lpstr>
      <vt:lpstr>GROUP B2</vt:lpstr>
      <vt:lpstr>GROUP B3</vt:lpstr>
      <vt:lpstr>SEM</vt:lpstr>
      <vt:lpstr>GROUP B4</vt:lpstr>
      <vt:lpstr>GROUP B5</vt:lpstr>
      <vt:lpstr>GROUP B5 125C</vt:lpstr>
      <vt:lpstr>GROUP B5 -55C</vt:lpstr>
      <vt:lpstr>GROUP B5 25C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2024-10-08T05:42:40Z</dcterms:created>
  <dcterms:modified xsi:type="dcterms:W3CDTF">2024-10-09T18:12:35Z</dcterms:modified>
</cp:coreProperties>
</file>