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hivaprasad\Excel Assignment\"/>
    </mc:Choice>
  </mc:AlternateContent>
  <xr:revisionPtr revIDLastSave="0" documentId="13_ncr:1_{D5610656-8349-4E76-A6D5-DC5229763B6A}" xr6:coauthVersionLast="47" xr6:coauthVersionMax="47" xr10:uidLastSave="{00000000-0000-0000-0000-000000000000}"/>
  <bookViews>
    <workbookView xWindow="-108" yWindow="-108" windowWidth="23256" windowHeight="12456" xr2:uid="{18E74621-BEBE-4C55-9A4A-6D7726ED6B75}"/>
  </bookViews>
  <sheets>
    <sheet name="Compare" sheetId="1" r:id="rId1"/>
    <sheet name="Brainstorm" sheetId="6" r:id="rId2"/>
    <sheet name="Vlookup Advanced" sheetId="2" r:id="rId3"/>
    <sheet name="Rank" sheetId="5" r:id="rId4"/>
  </sheets>
  <externalReferences>
    <externalReference r:id="rId5"/>
  </externalReferences>
  <definedNames>
    <definedName name="Amarilla">'Vlookup Advanced'!$J$14:$K$20</definedName>
    <definedName name="Montana">'Vlookup Advanced'!$M$14:$N$20</definedName>
    <definedName name="Paseo">'Vlookup Advanced'!$F$14:$G$20</definedName>
    <definedName name="product1">'[1]Vlookup Advanced'!$F$6:$F$10</definedName>
    <definedName name="tabl1">'[1]Vlookup Advanced'!$F$16:$G$20</definedName>
    <definedName name="tabl2">'[1]Vlookup Advanced'!$J$16:$K$20</definedName>
    <definedName name="tabl3">'[1]Vlookup Advanced'!$M$16:$N$20</definedName>
    <definedName name="tabl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2" l="1"/>
  <c r="H36" i="2"/>
  <c r="H35" i="2"/>
  <c r="H34" i="2"/>
  <c r="H33" i="2"/>
  <c r="H32" i="2"/>
  <c r="H31" i="2"/>
  <c r="H30" i="2"/>
  <c r="H29" i="2"/>
  <c r="C32" i="2" s="1"/>
  <c r="H28" i="2"/>
  <c r="C31" i="2" s="1"/>
  <c r="H27" i="6"/>
  <c r="I27" i="6" s="1"/>
  <c r="F27" i="6"/>
  <c r="A27" i="6"/>
  <c r="H26" i="6"/>
  <c r="I26" i="6" s="1"/>
  <c r="F26" i="6"/>
  <c r="A26" i="6"/>
  <c r="H25" i="6"/>
  <c r="I25" i="6" s="1"/>
  <c r="F25" i="6"/>
  <c r="A25" i="6"/>
  <c r="H24" i="6"/>
  <c r="I24" i="6" s="1"/>
  <c r="F24" i="6"/>
  <c r="A24" i="6"/>
  <c r="H23" i="6"/>
  <c r="I23" i="6" s="1"/>
  <c r="F23" i="6"/>
  <c r="A23" i="6"/>
  <c r="H22" i="6"/>
  <c r="I22" i="6" s="1"/>
  <c r="F22" i="6"/>
  <c r="L18" i="6" s="1"/>
  <c r="A22" i="6"/>
  <c r="H21" i="6"/>
  <c r="I21" i="6" s="1"/>
  <c r="F21" i="6"/>
  <c r="L17" i="6" s="1"/>
  <c r="A21" i="6"/>
  <c r="H20" i="6"/>
  <c r="I20" i="6" s="1"/>
  <c r="F20" i="6"/>
  <c r="A20" i="6"/>
  <c r="H19" i="6"/>
  <c r="I19" i="6" s="1"/>
  <c r="F19" i="6"/>
  <c r="A19" i="6"/>
  <c r="H18" i="6"/>
  <c r="I18" i="6" s="1"/>
  <c r="F18" i="6"/>
  <c r="A18" i="6"/>
  <c r="H17" i="6"/>
  <c r="I17" i="6" s="1"/>
  <c r="F17" i="6"/>
  <c r="A17" i="6"/>
  <c r="L16" i="6"/>
  <c r="I16" i="6"/>
  <c r="H16" i="6"/>
  <c r="F16" i="6"/>
  <c r="A16" i="6"/>
  <c r="L15" i="6"/>
  <c r="H15" i="6"/>
  <c r="F15" i="6"/>
  <c r="I15" i="6" s="1"/>
  <c r="A15" i="6"/>
  <c r="H14" i="6"/>
  <c r="I14" i="6" s="1"/>
  <c r="F14" i="6"/>
  <c r="L14" i="6" s="1"/>
  <c r="A14" i="6"/>
  <c r="A7" i="6"/>
  <c r="D7" i="6" s="1"/>
  <c r="C28" i="2" l="1"/>
  <c r="C30" i="2"/>
  <c r="C29" i="2"/>
  <c r="D11" i="6"/>
  <c r="E11" i="6" s="1"/>
  <c r="E7" i="6"/>
  <c r="D10" i="6"/>
  <c r="E10" i="6" s="1"/>
  <c r="C6" i="2" l="1"/>
  <c r="C7" i="2"/>
  <c r="C8" i="2"/>
  <c r="C9" i="2"/>
  <c r="C10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  <c r="D19" i="2"/>
  <c r="D16" i="2"/>
  <c r="D21" i="2"/>
  <c r="D22" i="2"/>
  <c r="D20" i="2"/>
  <c r="D17" i="2"/>
  <c r="D18" i="2"/>
  <c r="K7" i="5" l="1"/>
  <c r="K8" i="5"/>
  <c r="K9" i="5"/>
  <c r="K10" i="5"/>
  <c r="K11" i="5"/>
  <c r="K12" i="5"/>
  <c r="K13" i="5"/>
  <c r="K14" i="5"/>
  <c r="K15" i="5"/>
  <c r="K16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" i="5"/>
</calcChain>
</file>

<file path=xl/sharedStrings.xml><?xml version="1.0" encoding="utf-8"?>
<sst xmlns="http://schemas.openxmlformats.org/spreadsheetml/2006/main" count="233" uniqueCount="103">
  <si>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</si>
  <si>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</si>
  <si>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</si>
  <si>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</si>
  <si>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</si>
  <si>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</si>
  <si>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</si>
  <si>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</si>
  <si>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</si>
  <si>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</si>
  <si>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</si>
  <si>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</si>
  <si>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</si>
  <si>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</si>
  <si>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</si>
  <si>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</si>
  <si>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</si>
  <si>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</si>
  <si>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</si>
  <si>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</si>
  <si>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</si>
  <si>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</si>
  <si>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</si>
  <si>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</si>
  <si>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</si>
  <si>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</si>
  <si>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</si>
  <si>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</si>
  <si>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</si>
  <si>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</si>
  <si>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</si>
  <si>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</si>
  <si>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</si>
  <si>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</si>
  <si>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</si>
  <si>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</si>
  <si>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</si>
  <si>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</si>
  <si>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</si>
  <si>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</si>
  <si>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</si>
  <si>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</si>
  <si>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</si>
  <si>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</si>
  <si>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</si>
  <si>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</si>
  <si>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</si>
  <si>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</si>
  <si>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</si>
  <si>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</si>
  <si>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</si>
  <si>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</si>
  <si>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</si>
  <si>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</si>
  <si>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</si>
  <si>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</si>
  <si>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</si>
  <si>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</si>
  <si>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</si>
  <si>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</si>
  <si>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</si>
  <si>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</si>
  <si>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</si>
  <si>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</si>
  <si>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</si>
  <si>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</si>
  <si>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</si>
  <si>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</si>
  <si>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</si>
  <si>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</si>
  <si>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</si>
  <si>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</si>
  <si>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</si>
  <si>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</si>
  <si>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</si>
  <si>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</si>
  <si>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</si>
  <si>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</si>
  <si>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</si>
  <si>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</si>
  <si>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</si>
  <si>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</si>
  <si>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</si>
  <si>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</si>
  <si>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</si>
  <si>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</si>
  <si>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</si>
  <si>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</si>
  <si>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</si>
  <si>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</si>
  <si>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</si>
  <si>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</si>
  <si>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</si>
  <si>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</si>
  <si>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</si>
  <si>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</si>
  <si>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</si>
  <si>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</si>
  <si>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</si>
  <si>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</si>
  <si>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>List of Tea which are not in the List 2</t>
  </si>
  <si>
    <t>Helper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</si>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</sst>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0" fillId="4" borderId="0" xfId="0" applyFill="1"/>
    <xf numFmtId="10" fontId="0" fillId="4" borderId="1" xfId="1" applyNumberFormat="1" applyFont="1" applyFill="1" applyBorder="1"/>
    <xf numFmtId="9" fontId="0" fillId="4" borderId="1" xfId="1" applyFont="1" applyFill="1" applyBorder="1"/>
    <xf numFmtId="0" fontId="0" fillId="0" borderId="2" xfId="0" applyBorder="1"/>
    <xf numFmtId="9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4</xdr:row>
      <xdr:rowOff>0</xdr:rowOff>
    </xdr:from>
    <xdr:to>
      <xdr:col>11</xdr:col>
      <xdr:colOff>815509</xdr:colOff>
      <xdr:row>10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A65753-1384-4506-878E-5226A0E88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4095" y="866775"/>
          <a:ext cx="1950889" cy="12745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cel\excel%20by%20dharmendra%20sir\excel_assignents\New%20folder\jBrainstorm%201(after%20Assignemnt%202%20seri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re"/>
      <sheetName val="Brainstorm"/>
      <sheetName val="Vlookup Advanced"/>
      <sheetName val="Rank"/>
    </sheetNames>
    <sheetDataSet>
      <sheetData sheetId="0"/>
      <sheetData sheetId="1"/>
      <sheetData sheetId="2">
        <row r="6">
          <cell r="F6" t="str">
            <v>Amarilla</v>
          </cell>
        </row>
        <row r="7">
          <cell r="F7" t="str">
            <v>Montana</v>
          </cell>
        </row>
        <row r="8">
          <cell r="F8" t="str">
            <v>Paseo</v>
          </cell>
        </row>
        <row r="9">
          <cell r="F9" t="str">
            <v>Velo</v>
          </cell>
        </row>
        <row r="10">
          <cell r="F10" t="str">
            <v>VTT</v>
          </cell>
        </row>
        <row r="16">
          <cell r="F16">
            <v>0</v>
          </cell>
          <cell r="G16">
            <v>0.05</v>
          </cell>
          <cell r="J16">
            <v>0</v>
          </cell>
          <cell r="K16">
            <v>2.5000000000000001E-2</v>
          </cell>
          <cell r="M16">
            <v>0</v>
          </cell>
          <cell r="N16">
            <v>1.4999999999999999E-2</v>
          </cell>
        </row>
        <row r="17">
          <cell r="F17">
            <v>500</v>
          </cell>
          <cell r="G17">
            <v>7.4999999999999997E-2</v>
          </cell>
          <cell r="J17">
            <v>500</v>
          </cell>
          <cell r="K17">
            <v>0.04</v>
          </cell>
          <cell r="M17">
            <v>500</v>
          </cell>
          <cell r="N17">
            <v>0.03</v>
          </cell>
        </row>
        <row r="18">
          <cell r="F18">
            <v>1000</v>
          </cell>
          <cell r="G18">
            <v>0.1</v>
          </cell>
          <cell r="J18">
            <v>1000</v>
          </cell>
          <cell r="K18">
            <v>5.5E-2</v>
          </cell>
          <cell r="M18">
            <v>1000</v>
          </cell>
          <cell r="N18">
            <v>5.5E-2</v>
          </cell>
        </row>
        <row r="19">
          <cell r="F19">
            <v>1500</v>
          </cell>
          <cell r="G19">
            <v>0.125</v>
          </cell>
          <cell r="J19">
            <v>1500</v>
          </cell>
          <cell r="K19">
            <v>7.0000000000000007E-2</v>
          </cell>
          <cell r="M19">
            <v>1500</v>
          </cell>
          <cell r="N19">
            <v>7.0000000000000007E-2</v>
          </cell>
        </row>
        <row r="20">
          <cell r="F20">
            <v>2000</v>
          </cell>
          <cell r="G20">
            <v>0.15</v>
          </cell>
          <cell r="J20">
            <v>2000</v>
          </cell>
          <cell r="K20">
            <v>8.5000000000000006E-2</v>
          </cell>
          <cell r="M20">
            <v>2000</v>
          </cell>
          <cell r="N20">
            <v>9.3333333333333296E-2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037-915A-4FDE-B786-4883DF13D743}">
  <dimension ref="B1:D36"/>
  <sheetViews>
    <sheetView tabSelected="1" workbookViewId="0">
      <selection activeCell="F8" sqref="F8"/>
    </sheetView>
  </sheetViews>
  <sheetFormatPr defaultRowHeight="14.4" x14ac:dyDescent="0.3"/>
  <cols>
    <col min="2" max="2" width="21.109375" bestFit="1" customWidth="1"/>
    <col min="3" max="3" width="33.44140625" bestFit="1" customWidth="1"/>
    <col min="4" max="4" width="39.44140625" bestFit="1" customWidth="1"/>
  </cols>
  <sheetData>
    <row r="1" spans="2:4" x14ac:dyDescent="0.3">
      <c r="B1" s="3" t="s">
        <v>39</v>
      </c>
    </row>
    <row r="3" spans="2:4" x14ac:dyDescent="0.3">
      <c r="B3" s="2" t="s">
        <v>38</v>
      </c>
      <c r="D3" s="2" t="s">
        <v>37</v>
      </c>
    </row>
    <row r="5" spans="2:4" x14ac:dyDescent="0.3">
      <c r="B5" s="2" t="s">
        <v>36</v>
      </c>
      <c r="C5" s="14" t="s">
        <v>100</v>
      </c>
      <c r="D5" s="2" t="s">
        <v>35</v>
      </c>
    </row>
    <row r="6" spans="2:4" x14ac:dyDescent="0.3">
      <c r="B6" s="1" t="s">
        <v>34</v>
      </c>
      <c r="C6" t="b">
        <f>ISNA(MATCH(B7,$D$6:$D$24,0))</f>
        <v>0</v>
      </c>
      <c r="D6" s="1" t="s">
        <v>34</v>
      </c>
    </row>
    <row r="7" spans="2:4" x14ac:dyDescent="0.3">
      <c r="B7" s="1" t="s">
        <v>33</v>
      </c>
      <c r="C7" t="b">
        <f t="shared" ref="C7:C36" si="0">ISNA(MATCH(B8,$D$6:$D$24,0))</f>
        <v>0</v>
      </c>
      <c r="D7" s="1" t="s">
        <v>33</v>
      </c>
    </row>
    <row r="8" spans="2:4" x14ac:dyDescent="0.3">
      <c r="B8" s="1" t="s">
        <v>32</v>
      </c>
      <c r="C8" t="b">
        <f t="shared" si="0"/>
        <v>0</v>
      </c>
      <c r="D8" s="1" t="s">
        <v>32</v>
      </c>
    </row>
    <row r="9" spans="2:4" x14ac:dyDescent="0.3">
      <c r="B9" s="1" t="s">
        <v>31</v>
      </c>
      <c r="C9" t="b">
        <f t="shared" si="0"/>
        <v>0</v>
      </c>
      <c r="D9" s="1" t="s">
        <v>31</v>
      </c>
    </row>
    <row r="10" spans="2:4" x14ac:dyDescent="0.3">
      <c r="B10" s="1" t="s">
        <v>30</v>
      </c>
      <c r="C10" t="b">
        <f t="shared" si="0"/>
        <v>0</v>
      </c>
      <c r="D10" s="1" t="s">
        <v>30</v>
      </c>
    </row>
    <row r="11" spans="2:4" x14ac:dyDescent="0.3">
      <c r="B11" s="1" t="s">
        <v>29</v>
      </c>
      <c r="C11" t="b">
        <f t="shared" si="0"/>
        <v>0</v>
      </c>
      <c r="D11" s="1" t="s">
        <v>29</v>
      </c>
    </row>
    <row r="12" spans="2:4" x14ac:dyDescent="0.3">
      <c r="B12" s="1" t="s">
        <v>28</v>
      </c>
      <c r="C12" t="b">
        <f t="shared" si="0"/>
        <v>0</v>
      </c>
      <c r="D12" s="1" t="s">
        <v>28</v>
      </c>
    </row>
    <row r="13" spans="2:4" x14ac:dyDescent="0.3">
      <c r="B13" s="1" t="s">
        <v>27</v>
      </c>
      <c r="C13" t="b">
        <f t="shared" si="0"/>
        <v>0</v>
      </c>
      <c r="D13" s="1" t="s">
        <v>27</v>
      </c>
    </row>
    <row r="14" spans="2:4" x14ac:dyDescent="0.3">
      <c r="B14" s="1" t="s">
        <v>26</v>
      </c>
      <c r="C14" t="b">
        <f t="shared" si="0"/>
        <v>1</v>
      </c>
      <c r="D14" s="1" t="s">
        <v>26</v>
      </c>
    </row>
    <row r="15" spans="2:4" x14ac:dyDescent="0.3">
      <c r="B15" s="1" t="s">
        <v>25</v>
      </c>
      <c r="C15" t="b">
        <f t="shared" si="0"/>
        <v>1</v>
      </c>
      <c r="D15" s="1" t="s">
        <v>9</v>
      </c>
    </row>
    <row r="16" spans="2:4" x14ac:dyDescent="0.3">
      <c r="B16" s="1" t="s">
        <v>24</v>
      </c>
      <c r="C16" t="b">
        <f t="shared" si="0"/>
        <v>1</v>
      </c>
      <c r="D16" s="1" t="s">
        <v>8</v>
      </c>
    </row>
    <row r="17" spans="2:4" x14ac:dyDescent="0.3">
      <c r="B17" s="1" t="s">
        <v>23</v>
      </c>
      <c r="C17" t="b">
        <f t="shared" si="0"/>
        <v>1</v>
      </c>
      <c r="D17" s="1" t="s">
        <v>7</v>
      </c>
    </row>
    <row r="18" spans="2:4" x14ac:dyDescent="0.3">
      <c r="B18" s="1" t="s">
        <v>22</v>
      </c>
      <c r="C18" t="b">
        <f t="shared" si="0"/>
        <v>1</v>
      </c>
      <c r="D18" s="1" t="s">
        <v>21</v>
      </c>
    </row>
    <row r="19" spans="2:4" x14ac:dyDescent="0.3">
      <c r="B19" s="1" t="s">
        <v>20</v>
      </c>
      <c r="C19" t="b">
        <f t="shared" si="0"/>
        <v>1</v>
      </c>
      <c r="D19" s="1" t="s">
        <v>19</v>
      </c>
    </row>
    <row r="20" spans="2:4" x14ac:dyDescent="0.3">
      <c r="B20" s="1" t="s">
        <v>18</v>
      </c>
      <c r="C20" t="b">
        <f t="shared" si="0"/>
        <v>1</v>
      </c>
      <c r="D20" s="1" t="s">
        <v>6</v>
      </c>
    </row>
    <row r="21" spans="2:4" x14ac:dyDescent="0.3">
      <c r="B21" s="1" t="s">
        <v>17</v>
      </c>
      <c r="C21" t="b">
        <f t="shared" si="0"/>
        <v>1</v>
      </c>
      <c r="D21" s="1" t="s">
        <v>5</v>
      </c>
    </row>
    <row r="22" spans="2:4" x14ac:dyDescent="0.3">
      <c r="B22" s="1" t="s">
        <v>16</v>
      </c>
      <c r="C22" t="b">
        <f t="shared" si="0"/>
        <v>1</v>
      </c>
      <c r="D22" s="1" t="s">
        <v>15</v>
      </c>
    </row>
    <row r="23" spans="2:4" x14ac:dyDescent="0.3">
      <c r="B23" s="1" t="s">
        <v>14</v>
      </c>
      <c r="C23" t="b">
        <f t="shared" si="0"/>
        <v>1</v>
      </c>
      <c r="D23" s="1" t="s">
        <v>3</v>
      </c>
    </row>
    <row r="24" spans="2:4" x14ac:dyDescent="0.3">
      <c r="B24" s="1" t="s">
        <v>13</v>
      </c>
      <c r="C24" t="b">
        <f t="shared" si="0"/>
        <v>1</v>
      </c>
      <c r="D24" s="1" t="s">
        <v>12</v>
      </c>
    </row>
    <row r="25" spans="2:4" x14ac:dyDescent="0.3">
      <c r="B25" s="1" t="s">
        <v>11</v>
      </c>
      <c r="C25" t="b">
        <f t="shared" si="0"/>
        <v>1</v>
      </c>
    </row>
    <row r="26" spans="2:4" x14ac:dyDescent="0.3">
      <c r="B26" s="1" t="s">
        <v>10</v>
      </c>
      <c r="C26" t="b">
        <f t="shared" si="0"/>
        <v>0</v>
      </c>
    </row>
    <row r="27" spans="2:4" x14ac:dyDescent="0.3">
      <c r="B27" s="1" t="s">
        <v>9</v>
      </c>
      <c r="C27" t="b">
        <f t="shared" si="0"/>
        <v>0</v>
      </c>
    </row>
    <row r="28" spans="2:4" x14ac:dyDescent="0.3">
      <c r="B28" s="1" t="s">
        <v>8</v>
      </c>
      <c r="C28" t="b">
        <f t="shared" si="0"/>
        <v>0</v>
      </c>
    </row>
    <row r="29" spans="2:4" x14ac:dyDescent="0.3">
      <c r="B29" s="1" t="s">
        <v>7</v>
      </c>
      <c r="C29" t="b">
        <f t="shared" si="0"/>
        <v>0</v>
      </c>
    </row>
    <row r="30" spans="2:4" x14ac:dyDescent="0.3">
      <c r="B30" s="1" t="s">
        <v>6</v>
      </c>
      <c r="C30" t="b">
        <f t="shared" si="0"/>
        <v>0</v>
      </c>
    </row>
    <row r="31" spans="2:4" x14ac:dyDescent="0.3">
      <c r="B31" s="1" t="s">
        <v>5</v>
      </c>
      <c r="C31" t="b">
        <f t="shared" si="0"/>
        <v>1</v>
      </c>
    </row>
    <row r="32" spans="2:4" x14ac:dyDescent="0.3">
      <c r="B32" s="1" t="s">
        <v>4</v>
      </c>
      <c r="C32" t="b">
        <f t="shared" si="0"/>
        <v>0</v>
      </c>
    </row>
    <row r="33" spans="2:3" x14ac:dyDescent="0.3">
      <c r="B33" s="1" t="s">
        <v>3</v>
      </c>
      <c r="C33" t="b">
        <f t="shared" si="0"/>
        <v>1</v>
      </c>
    </row>
    <row r="34" spans="2:3" x14ac:dyDescent="0.3">
      <c r="B34" s="1" t="s">
        <v>2</v>
      </c>
      <c r="C34" t="b">
        <f t="shared" si="0"/>
        <v>1</v>
      </c>
    </row>
    <row r="35" spans="2:3" x14ac:dyDescent="0.3">
      <c r="B35" s="1" t="s">
        <v>1</v>
      </c>
      <c r="C35" t="b">
        <f t="shared" si="0"/>
        <v>1</v>
      </c>
    </row>
    <row r="36" spans="2:3" x14ac:dyDescent="0.3">
      <c r="B36" s="1" t="s">
        <v>0</v>
      </c>
      <c r="C36" t="b">
        <f t="shared" si="0"/>
        <v>1</v>
      </c>
    </row>
  </sheetData>
  <conditionalFormatting sqref="C6:C36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06A1-05A1-49DE-9A51-F5AFE3BC9E38}">
  <dimension ref="A2:Y27"/>
  <sheetViews>
    <sheetView topLeftCell="B1" workbookViewId="0">
      <selection activeCell="L14" sqref="L14"/>
    </sheetView>
  </sheetViews>
  <sheetFormatPr defaultRowHeight="14.4" x14ac:dyDescent="0.3"/>
  <cols>
    <col min="1" max="1" width="35.5546875" bestFit="1" customWidth="1"/>
    <col min="2" max="2" width="14.88671875" bestFit="1" customWidth="1"/>
    <col min="3" max="3" width="21.5546875" bestFit="1" customWidth="1"/>
    <col min="4" max="4" width="10.44140625" customWidth="1"/>
    <col min="5" max="5" width="19.33203125" bestFit="1" customWidth="1"/>
    <col min="6" max="6" width="17.5546875" bestFit="1" customWidth="1"/>
    <col min="7" max="7" width="8.6640625" bestFit="1" customWidth="1"/>
    <col min="8" max="8" width="10.109375" bestFit="1" customWidth="1"/>
    <col min="12" max="12" width="18.109375" customWidth="1"/>
    <col min="15" max="15" width="19" bestFit="1" customWidth="1"/>
  </cols>
  <sheetData>
    <row r="2" spans="1:25" ht="15.6" x14ac:dyDescent="0.3">
      <c r="B2" s="11" t="s">
        <v>59</v>
      </c>
    </row>
    <row r="3" spans="1:25" ht="18" x14ac:dyDescent="0.35">
      <c r="B3" s="11" t="s">
        <v>60</v>
      </c>
      <c r="G3" s="12"/>
    </row>
    <row r="4" spans="1:25" ht="18" x14ac:dyDescent="0.35">
      <c r="B4" s="11" t="s">
        <v>61</v>
      </c>
      <c r="G4" s="12"/>
    </row>
    <row r="5" spans="1:25" ht="18" x14ac:dyDescent="0.35">
      <c r="G5" s="12"/>
      <c r="N5" s="1" t="s">
        <v>41</v>
      </c>
      <c r="O5" s="1" t="s">
        <v>69</v>
      </c>
      <c r="P5" s="17"/>
    </row>
    <row r="6" spans="1:25" x14ac:dyDescent="0.3">
      <c r="A6" s="13" t="s">
        <v>101</v>
      </c>
      <c r="B6" s="13" t="s">
        <v>62</v>
      </c>
      <c r="C6" s="13" t="s">
        <v>63</v>
      </c>
      <c r="D6" s="13" t="s">
        <v>64</v>
      </c>
      <c r="E6" s="13" t="s">
        <v>102</v>
      </c>
      <c r="N6" s="1" t="s">
        <v>56</v>
      </c>
      <c r="O6" s="1">
        <v>5</v>
      </c>
      <c r="W6" s="1" t="s">
        <v>73</v>
      </c>
      <c r="Y6" s="1" t="s">
        <v>74</v>
      </c>
    </row>
    <row r="7" spans="1:25" x14ac:dyDescent="0.3">
      <c r="A7" t="str">
        <f>CONCATENATE(B7,"-",C7)</f>
        <v>Government-Canada</v>
      </c>
      <c r="B7" s="1" t="s">
        <v>73</v>
      </c>
      <c r="C7" s="1" t="s">
        <v>77</v>
      </c>
      <c r="D7" s="7">
        <f>SUMIF($A$14:$A$27,VLOOKUP($A$7,$A$14:$A$27,1,0),$H$14:$H$27)</f>
        <v>1138050</v>
      </c>
      <c r="E7" s="7">
        <f>SUMIF($A$14:$A$27,VLOOKUP($A$7,$A$14:$A$27,1,0),$I$14:$I$27)</f>
        <v>682830</v>
      </c>
      <c r="N7" s="1" t="s">
        <v>48</v>
      </c>
      <c r="O7" s="1">
        <v>10</v>
      </c>
      <c r="W7" s="1" t="s">
        <v>76</v>
      </c>
      <c r="Y7" s="1" t="s">
        <v>75</v>
      </c>
    </row>
    <row r="8" spans="1:25" x14ac:dyDescent="0.3">
      <c r="N8" s="1" t="s">
        <v>50</v>
      </c>
      <c r="O8" s="1">
        <v>120</v>
      </c>
      <c r="W8" s="1" t="s">
        <v>79</v>
      </c>
      <c r="Y8" s="1" t="s">
        <v>77</v>
      </c>
    </row>
    <row r="9" spans="1:25" x14ac:dyDescent="0.3">
      <c r="C9" s="1"/>
      <c r="D9" s="1"/>
      <c r="E9" s="13" t="s">
        <v>65</v>
      </c>
      <c r="N9" s="1" t="s">
        <v>80</v>
      </c>
      <c r="O9" s="1">
        <v>250</v>
      </c>
      <c r="W9" s="1" t="s">
        <v>82</v>
      </c>
      <c r="Y9" s="1" t="s">
        <v>78</v>
      </c>
    </row>
    <row r="10" spans="1:25" x14ac:dyDescent="0.3">
      <c r="C10" s="13" t="s">
        <v>66</v>
      </c>
      <c r="D10" s="7">
        <f>MAX(F14:F27)</f>
        <v>260</v>
      </c>
      <c r="E10" s="7" t="str">
        <f>LOOKUP(D10,$O$6:$O$10,$N$6:$N$10)</f>
        <v>Amarilla</v>
      </c>
      <c r="N10" s="1" t="s">
        <v>44</v>
      </c>
      <c r="O10" s="1">
        <v>260</v>
      </c>
      <c r="W10" s="1" t="s">
        <v>83</v>
      </c>
      <c r="Y10" s="1" t="s">
        <v>81</v>
      </c>
    </row>
    <row r="11" spans="1:25" x14ac:dyDescent="0.3">
      <c r="C11" s="13" t="s">
        <v>67</v>
      </c>
      <c r="D11" s="7">
        <f>MIN(F14:F27)</f>
        <v>5</v>
      </c>
      <c r="E11" s="7" t="str">
        <f>LOOKUP(D11,$O$6:$O$10,$N$6:$N$10)</f>
        <v>Montana</v>
      </c>
    </row>
    <row r="13" spans="1:25" x14ac:dyDescent="0.3">
      <c r="A13" t="s">
        <v>101</v>
      </c>
      <c r="B13" s="1" t="s">
        <v>62</v>
      </c>
      <c r="C13" s="1" t="s">
        <v>68</v>
      </c>
      <c r="D13" s="1" t="s">
        <v>41</v>
      </c>
      <c r="E13" s="1" t="s">
        <v>42</v>
      </c>
      <c r="F13" s="7" t="s">
        <v>69</v>
      </c>
      <c r="G13" s="1" t="s">
        <v>70</v>
      </c>
      <c r="H13" s="7" t="s">
        <v>71</v>
      </c>
      <c r="I13" s="7" t="s">
        <v>72</v>
      </c>
      <c r="K13" s="1" t="s">
        <v>41</v>
      </c>
      <c r="L13" s="1" t="s">
        <v>69</v>
      </c>
    </row>
    <row r="14" spans="1:25" x14ac:dyDescent="0.3">
      <c r="A14" t="str">
        <f>CONCATENATE(B14,"-",C14)</f>
        <v>Government-Mexico</v>
      </c>
      <c r="B14" s="1" t="s">
        <v>73</v>
      </c>
      <c r="C14" s="1" t="s">
        <v>74</v>
      </c>
      <c r="D14" s="1" t="s">
        <v>48</v>
      </c>
      <c r="E14" s="1">
        <v>2851</v>
      </c>
      <c r="F14" s="7">
        <f>VLOOKUP(D14,$N$6:$O$10,2,0)</f>
        <v>10</v>
      </c>
      <c r="G14" s="1">
        <v>350</v>
      </c>
      <c r="H14" s="7">
        <f>E14*G14</f>
        <v>997850</v>
      </c>
      <c r="I14" s="7">
        <f>H14-(F14*E14)</f>
        <v>969340</v>
      </c>
      <c r="K14" s="1" t="s">
        <v>48</v>
      </c>
      <c r="L14" s="1">
        <f>VLOOKUP($K14,$D$14:$F$27,3,0)</f>
        <v>10</v>
      </c>
    </row>
    <row r="15" spans="1:25" x14ac:dyDescent="0.3">
      <c r="A15" t="str">
        <f t="shared" ref="A15:A27" si="0">CONCATENATE(B15,"-",C15)</f>
        <v>Government-United States of America</v>
      </c>
      <c r="B15" s="1" t="s">
        <v>73</v>
      </c>
      <c r="C15" s="1" t="s">
        <v>75</v>
      </c>
      <c r="D15" s="1" t="s">
        <v>48</v>
      </c>
      <c r="E15" s="1">
        <v>3495</v>
      </c>
      <c r="F15" s="7">
        <f t="shared" ref="F15:F27" si="1">VLOOKUP(D15,$N$6:$O$10,2,0)</f>
        <v>10</v>
      </c>
      <c r="G15" s="1">
        <v>300</v>
      </c>
      <c r="H15" s="7">
        <f t="shared" ref="H15:H27" si="2">E15*G15</f>
        <v>1048500</v>
      </c>
      <c r="I15" s="7">
        <f t="shared" ref="I15:I27" si="3">H15-(F15*E15)</f>
        <v>1013550</v>
      </c>
      <c r="K15" s="1" t="s">
        <v>50</v>
      </c>
      <c r="L15" s="1">
        <f t="shared" ref="L15:L18" si="4">VLOOKUP($K15,$D$14:$F$27,3,0)</f>
        <v>120</v>
      </c>
    </row>
    <row r="16" spans="1:25" x14ac:dyDescent="0.3">
      <c r="A16" t="str">
        <f t="shared" si="0"/>
        <v>Midmarket-Canada</v>
      </c>
      <c r="B16" s="1" t="s">
        <v>76</v>
      </c>
      <c r="C16" s="1" t="s">
        <v>77</v>
      </c>
      <c r="D16" s="1" t="s">
        <v>48</v>
      </c>
      <c r="E16" s="1">
        <v>2632</v>
      </c>
      <c r="F16" s="7">
        <f t="shared" si="1"/>
        <v>10</v>
      </c>
      <c r="G16" s="1">
        <v>350</v>
      </c>
      <c r="H16" s="7">
        <f t="shared" si="2"/>
        <v>921200</v>
      </c>
      <c r="I16" s="7">
        <f t="shared" si="3"/>
        <v>894880</v>
      </c>
      <c r="K16" s="1" t="s">
        <v>44</v>
      </c>
      <c r="L16" s="1">
        <f t="shared" si="4"/>
        <v>260</v>
      </c>
    </row>
    <row r="17" spans="1:12" x14ac:dyDescent="0.3">
      <c r="A17" t="str">
        <f t="shared" si="0"/>
        <v>Midmarket-Canada</v>
      </c>
      <c r="B17" s="1" t="s">
        <v>76</v>
      </c>
      <c r="C17" s="1" t="s">
        <v>77</v>
      </c>
      <c r="D17" s="1" t="s">
        <v>50</v>
      </c>
      <c r="E17" s="1">
        <v>2632</v>
      </c>
      <c r="F17" s="7">
        <f t="shared" si="1"/>
        <v>120</v>
      </c>
      <c r="G17" s="1">
        <v>350</v>
      </c>
      <c r="H17" s="7">
        <f t="shared" si="2"/>
        <v>921200</v>
      </c>
      <c r="I17" s="7">
        <f t="shared" si="3"/>
        <v>605360</v>
      </c>
      <c r="K17" s="1" t="s">
        <v>56</v>
      </c>
      <c r="L17" s="1">
        <f t="shared" si="4"/>
        <v>5</v>
      </c>
    </row>
    <row r="18" spans="1:12" x14ac:dyDescent="0.3">
      <c r="A18" t="str">
        <f t="shared" si="0"/>
        <v>Midmarket-United States of America</v>
      </c>
      <c r="B18" s="1" t="s">
        <v>76</v>
      </c>
      <c r="C18" s="1" t="s">
        <v>75</v>
      </c>
      <c r="D18" s="1" t="s">
        <v>50</v>
      </c>
      <c r="E18" s="1">
        <v>2574</v>
      </c>
      <c r="F18" s="7">
        <f t="shared" si="1"/>
        <v>120</v>
      </c>
      <c r="G18" s="1">
        <v>300</v>
      </c>
      <c r="H18" s="7">
        <f t="shared" si="2"/>
        <v>772200</v>
      </c>
      <c r="I18" s="7">
        <f t="shared" si="3"/>
        <v>463320</v>
      </c>
      <c r="K18" s="1" t="s">
        <v>80</v>
      </c>
      <c r="L18" s="1">
        <f t="shared" si="4"/>
        <v>250</v>
      </c>
    </row>
    <row r="19" spans="1:12" x14ac:dyDescent="0.3">
      <c r="A19" t="str">
        <f t="shared" si="0"/>
        <v>Government-Mexico</v>
      </c>
      <c r="B19" s="1" t="s">
        <v>73</v>
      </c>
      <c r="C19" s="1" t="s">
        <v>74</v>
      </c>
      <c r="D19" s="1" t="s">
        <v>48</v>
      </c>
      <c r="E19" s="1">
        <v>2151</v>
      </c>
      <c r="F19" s="7">
        <f t="shared" si="1"/>
        <v>10</v>
      </c>
      <c r="G19" s="1">
        <v>350</v>
      </c>
      <c r="H19" s="7">
        <f t="shared" si="2"/>
        <v>752850</v>
      </c>
      <c r="I19" s="7">
        <f t="shared" si="3"/>
        <v>731340</v>
      </c>
    </row>
    <row r="20" spans="1:12" x14ac:dyDescent="0.3">
      <c r="A20" t="str">
        <f t="shared" si="0"/>
        <v>Midmarket-France</v>
      </c>
      <c r="B20" s="1" t="s">
        <v>76</v>
      </c>
      <c r="C20" s="1" t="s">
        <v>78</v>
      </c>
      <c r="D20" s="1" t="s">
        <v>44</v>
      </c>
      <c r="E20" s="1">
        <v>2475</v>
      </c>
      <c r="F20" s="7">
        <f t="shared" si="1"/>
        <v>260</v>
      </c>
      <c r="G20" s="1">
        <v>300</v>
      </c>
      <c r="H20" s="7">
        <f t="shared" si="2"/>
        <v>742500</v>
      </c>
      <c r="I20" s="7">
        <f t="shared" si="3"/>
        <v>99000</v>
      </c>
    </row>
    <row r="21" spans="1:12" x14ac:dyDescent="0.3">
      <c r="A21" t="str">
        <f t="shared" si="0"/>
        <v>Channel Partners-Canada</v>
      </c>
      <c r="B21" s="1" t="s">
        <v>79</v>
      </c>
      <c r="C21" s="1" t="s">
        <v>77</v>
      </c>
      <c r="D21" s="1" t="s">
        <v>56</v>
      </c>
      <c r="E21" s="1">
        <v>2227.5</v>
      </c>
      <c r="F21" s="7">
        <f t="shared" si="1"/>
        <v>5</v>
      </c>
      <c r="G21" s="1">
        <v>350</v>
      </c>
      <c r="H21" s="7">
        <f t="shared" si="2"/>
        <v>779625</v>
      </c>
      <c r="I21" s="7">
        <f t="shared" si="3"/>
        <v>768487.5</v>
      </c>
    </row>
    <row r="22" spans="1:12" x14ac:dyDescent="0.3">
      <c r="A22" t="str">
        <f t="shared" si="0"/>
        <v>Government-United States of America</v>
      </c>
      <c r="B22" s="1" t="s">
        <v>73</v>
      </c>
      <c r="C22" s="1" t="s">
        <v>75</v>
      </c>
      <c r="D22" s="1" t="s">
        <v>80</v>
      </c>
      <c r="E22" s="1">
        <v>2541</v>
      </c>
      <c r="F22" s="7">
        <f t="shared" si="1"/>
        <v>250</v>
      </c>
      <c r="G22" s="1">
        <v>300</v>
      </c>
      <c r="H22" s="7">
        <f t="shared" si="2"/>
        <v>762300</v>
      </c>
      <c r="I22" s="7">
        <f t="shared" si="3"/>
        <v>127050</v>
      </c>
    </row>
    <row r="23" spans="1:12" x14ac:dyDescent="0.3">
      <c r="A23" t="str">
        <f t="shared" si="0"/>
        <v>Channel Partners-Germany</v>
      </c>
      <c r="B23" s="1" t="s">
        <v>79</v>
      </c>
      <c r="C23" s="1" t="s">
        <v>81</v>
      </c>
      <c r="D23" s="1" t="s">
        <v>50</v>
      </c>
      <c r="E23" s="1">
        <v>2536</v>
      </c>
      <c r="F23" s="7">
        <f t="shared" si="1"/>
        <v>120</v>
      </c>
      <c r="G23" s="1">
        <v>300</v>
      </c>
      <c r="H23" s="7">
        <f t="shared" si="2"/>
        <v>760800</v>
      </c>
      <c r="I23" s="7">
        <f t="shared" si="3"/>
        <v>456480</v>
      </c>
    </row>
    <row r="24" spans="1:12" x14ac:dyDescent="0.3">
      <c r="A24" t="str">
        <f t="shared" si="0"/>
        <v>Midmarket-United States of America</v>
      </c>
      <c r="B24" s="1" t="s">
        <v>76</v>
      </c>
      <c r="C24" s="1" t="s">
        <v>75</v>
      </c>
      <c r="D24" s="1" t="s">
        <v>48</v>
      </c>
      <c r="E24" s="1">
        <v>2007</v>
      </c>
      <c r="F24" s="7">
        <f t="shared" si="1"/>
        <v>10</v>
      </c>
      <c r="G24" s="1">
        <v>350</v>
      </c>
      <c r="H24" s="7">
        <f t="shared" si="2"/>
        <v>702450</v>
      </c>
      <c r="I24" s="7">
        <f t="shared" si="3"/>
        <v>682380</v>
      </c>
    </row>
    <row r="25" spans="1:12" x14ac:dyDescent="0.3">
      <c r="A25" t="str">
        <f t="shared" si="0"/>
        <v>Enterprise-United States of America</v>
      </c>
      <c r="B25" s="1" t="s">
        <v>82</v>
      </c>
      <c r="C25" s="1" t="s">
        <v>75</v>
      </c>
      <c r="D25" s="1" t="s">
        <v>50</v>
      </c>
      <c r="E25" s="1">
        <v>2460</v>
      </c>
      <c r="F25" s="7">
        <f t="shared" si="1"/>
        <v>120</v>
      </c>
      <c r="G25" s="1">
        <v>300</v>
      </c>
      <c r="H25" s="7">
        <f t="shared" si="2"/>
        <v>738000</v>
      </c>
      <c r="I25" s="7">
        <f t="shared" si="3"/>
        <v>442800</v>
      </c>
    </row>
    <row r="26" spans="1:12" x14ac:dyDescent="0.3">
      <c r="A26" t="str">
        <f t="shared" si="0"/>
        <v>Small Business-Canada</v>
      </c>
      <c r="B26" s="1" t="s">
        <v>83</v>
      </c>
      <c r="C26" s="1" t="s">
        <v>77</v>
      </c>
      <c r="D26" s="1" t="s">
        <v>56</v>
      </c>
      <c r="E26" s="1">
        <v>3802.5</v>
      </c>
      <c r="F26" s="7">
        <f t="shared" si="1"/>
        <v>5</v>
      </c>
      <c r="G26" s="1">
        <v>300</v>
      </c>
      <c r="H26" s="7">
        <f t="shared" si="2"/>
        <v>1140750</v>
      </c>
      <c r="I26" s="7">
        <f t="shared" si="3"/>
        <v>1121737.5</v>
      </c>
    </row>
    <row r="27" spans="1:12" x14ac:dyDescent="0.3">
      <c r="A27" t="str">
        <f t="shared" si="0"/>
        <v>Government-Canada</v>
      </c>
      <c r="B27" s="1" t="s">
        <v>73</v>
      </c>
      <c r="C27" s="1" t="s">
        <v>77</v>
      </c>
      <c r="D27" s="1" t="s">
        <v>50</v>
      </c>
      <c r="E27" s="1">
        <v>3793.5</v>
      </c>
      <c r="F27" s="7">
        <f t="shared" si="1"/>
        <v>120</v>
      </c>
      <c r="G27" s="1">
        <v>300</v>
      </c>
      <c r="H27" s="7">
        <f t="shared" si="2"/>
        <v>1138050</v>
      </c>
      <c r="I27" s="7">
        <f t="shared" si="3"/>
        <v>682830</v>
      </c>
    </row>
  </sheetData>
  <conditionalFormatting sqref="A14:A27">
    <cfRule type="duplicateValues" dxfId="0" priority="1"/>
  </conditionalFormatting>
  <dataValidations count="2">
    <dataValidation type="list" allowBlank="1" showInputMessage="1" showErrorMessage="1" sqref="C7" xr:uid="{C8EA796D-201A-445B-B23D-216FDC87B654}">
      <formula1>$Y$6:$Y$10</formula1>
    </dataValidation>
    <dataValidation type="list" allowBlank="1" showInputMessage="1" showErrorMessage="1" sqref="B7" xr:uid="{2B268DF6-425F-4633-941A-2B387DF37459}">
      <formula1>$W$6:$W$10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N37"/>
  <sheetViews>
    <sheetView topLeftCell="A15" workbookViewId="0">
      <selection activeCell="C8" sqref="C8"/>
    </sheetView>
  </sheetViews>
  <sheetFormatPr defaultRowHeight="14.4" x14ac:dyDescent="0.3"/>
  <cols>
    <col min="2" max="2" width="33.33203125" bestFit="1" customWidth="1"/>
    <col min="3" max="3" width="10" bestFit="1" customWidth="1"/>
    <col min="6" max="6" width="9.6640625" bestFit="1" customWidth="1"/>
    <col min="7" max="7" width="9.44140625" bestFit="1" customWidth="1"/>
    <col min="8" max="8" width="14.109375" bestFit="1" customWidth="1"/>
  </cols>
  <sheetData>
    <row r="3" spans="2:14" x14ac:dyDescent="0.3">
      <c r="B3" s="4" t="s">
        <v>40</v>
      </c>
    </row>
    <row r="4" spans="2:14" x14ac:dyDescent="0.3">
      <c r="B4" s="4"/>
    </row>
    <row r="5" spans="2:14" x14ac:dyDescent="0.3">
      <c r="B5" s="5" t="s">
        <v>41</v>
      </c>
      <c r="C5" s="5" t="s">
        <v>42</v>
      </c>
      <c r="F5" s="5" t="s">
        <v>41</v>
      </c>
      <c r="G5" s="5" t="s">
        <v>42</v>
      </c>
    </row>
    <row r="6" spans="2:14" x14ac:dyDescent="0.3">
      <c r="B6" s="1" t="s">
        <v>43</v>
      </c>
      <c r="C6" s="1">
        <f>LOOKUP(LEFT($B6,SEARCH(" ",$B6)),$F$6:$G$10)</f>
        <v>2574</v>
      </c>
      <c r="F6" s="1" t="s">
        <v>44</v>
      </c>
      <c r="G6" s="1">
        <v>2475</v>
      </c>
    </row>
    <row r="7" spans="2:14" x14ac:dyDescent="0.3">
      <c r="B7" s="1" t="s">
        <v>45</v>
      </c>
      <c r="C7" s="1">
        <f t="shared" ref="C7:C10" si="0">LOOKUP(LEFT($B7,SEARCH(" ",$B7)),$F$6:$G$10)</f>
        <v>2151</v>
      </c>
      <c r="F7" s="1" t="s">
        <v>46</v>
      </c>
      <c r="G7" s="1">
        <v>2227.5</v>
      </c>
    </row>
    <row r="8" spans="2:14" x14ac:dyDescent="0.3">
      <c r="B8" s="1" t="s">
        <v>47</v>
      </c>
      <c r="C8" s="1">
        <f t="shared" si="0"/>
        <v>2475</v>
      </c>
      <c r="F8" s="1" t="s">
        <v>48</v>
      </c>
      <c r="G8" s="1">
        <v>2151</v>
      </c>
    </row>
    <row r="9" spans="2:14" x14ac:dyDescent="0.3">
      <c r="B9" s="1" t="s">
        <v>49</v>
      </c>
      <c r="C9" s="1">
        <f t="shared" si="0"/>
        <v>2227.5</v>
      </c>
      <c r="F9" s="1" t="s">
        <v>50</v>
      </c>
      <c r="G9" s="1">
        <v>2574</v>
      </c>
    </row>
    <row r="10" spans="2:14" x14ac:dyDescent="0.3">
      <c r="B10" s="1" t="s">
        <v>51</v>
      </c>
      <c r="C10" s="1">
        <f t="shared" si="0"/>
        <v>2541</v>
      </c>
      <c r="F10" s="1" t="s">
        <v>52</v>
      </c>
      <c r="G10" s="1">
        <v>2541</v>
      </c>
    </row>
    <row r="12" spans="2:14" s="6" customFormat="1" x14ac:dyDescent="0.3"/>
    <row r="13" spans="2:14" x14ac:dyDescent="0.3">
      <c r="B13" s="4" t="s">
        <v>53</v>
      </c>
    </row>
    <row r="14" spans="2:14" x14ac:dyDescent="0.3">
      <c r="F14" s="5" t="s">
        <v>48</v>
      </c>
      <c r="G14" s="5"/>
      <c r="J14" s="5" t="s">
        <v>44</v>
      </c>
      <c r="K14" s="5"/>
      <c r="M14" s="5" t="s">
        <v>46</v>
      </c>
      <c r="N14" s="5"/>
    </row>
    <row r="15" spans="2:14" x14ac:dyDescent="0.3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J15" s="5" t="s">
        <v>54</v>
      </c>
      <c r="K15" s="5" t="s">
        <v>55</v>
      </c>
      <c r="M15" s="5" t="s">
        <v>54</v>
      </c>
      <c r="N15" s="5" t="s">
        <v>55</v>
      </c>
    </row>
    <row r="16" spans="2:14" x14ac:dyDescent="0.3">
      <c r="B16" s="1" t="s">
        <v>48</v>
      </c>
      <c r="C16" s="1">
        <v>1655.08</v>
      </c>
      <c r="D16" s="15">
        <f ca="1">VLOOKUP($C16,INDIRECT($B16),2,1)</f>
        <v>0.125</v>
      </c>
      <c r="F16" s="1">
        <v>0</v>
      </c>
      <c r="G16" s="8">
        <v>0.05</v>
      </c>
      <c r="H16" s="18"/>
      <c r="J16" s="1">
        <v>0</v>
      </c>
      <c r="K16" s="9">
        <v>2.5000000000000001E-2</v>
      </c>
      <c r="M16" s="1">
        <v>0</v>
      </c>
      <c r="N16" s="9">
        <v>1.4999999999999999E-2</v>
      </c>
    </row>
    <row r="17" spans="2:14" x14ac:dyDescent="0.3">
      <c r="B17" s="1" t="s">
        <v>44</v>
      </c>
      <c r="C17" s="1">
        <v>1822.59</v>
      </c>
      <c r="D17" s="16">
        <f t="shared" ref="D17:D22" ca="1" si="1">VLOOKUP($C17,INDIRECT($B17),2,1)</f>
        <v>7.0000000000000007E-2</v>
      </c>
      <c r="F17" s="1">
        <v>500</v>
      </c>
      <c r="G17" s="9">
        <v>7.4999999999999997E-2</v>
      </c>
      <c r="H17" s="19"/>
      <c r="J17" s="1">
        <v>500</v>
      </c>
      <c r="K17" s="8">
        <v>0.04</v>
      </c>
      <c r="M17" s="1">
        <v>500</v>
      </c>
      <c r="N17" s="8">
        <v>0.03</v>
      </c>
    </row>
    <row r="18" spans="2:14" x14ac:dyDescent="0.3">
      <c r="B18" s="1" t="s">
        <v>44</v>
      </c>
      <c r="C18" s="1">
        <v>1730.54</v>
      </c>
      <c r="D18" s="16">
        <f t="shared" ca="1" si="1"/>
        <v>7.0000000000000007E-2</v>
      </c>
      <c r="F18" s="1">
        <v>1000</v>
      </c>
      <c r="G18" s="8">
        <v>0.1</v>
      </c>
      <c r="H18" s="18"/>
      <c r="J18" s="1">
        <v>1000</v>
      </c>
      <c r="K18" s="9">
        <v>5.5E-2</v>
      </c>
      <c r="M18" s="1">
        <v>1000</v>
      </c>
      <c r="N18" s="9">
        <v>5.5E-2</v>
      </c>
    </row>
    <row r="19" spans="2:14" x14ac:dyDescent="0.3">
      <c r="B19" s="1" t="s">
        <v>46</v>
      </c>
      <c r="C19" s="1">
        <v>1685.6</v>
      </c>
      <c r="D19" s="16">
        <f t="shared" ca="1" si="1"/>
        <v>7.0000000000000007E-2</v>
      </c>
      <c r="F19" s="1">
        <v>1500</v>
      </c>
      <c r="G19" s="9">
        <v>0.125</v>
      </c>
      <c r="H19" s="19"/>
      <c r="J19" s="1">
        <v>1500</v>
      </c>
      <c r="K19" s="8">
        <v>7.0000000000000007E-2</v>
      </c>
      <c r="M19" s="1">
        <v>1500</v>
      </c>
      <c r="N19" s="9">
        <v>7.0000000000000007E-2</v>
      </c>
    </row>
    <row r="20" spans="2:14" x14ac:dyDescent="0.3">
      <c r="B20" s="1" t="s">
        <v>48</v>
      </c>
      <c r="C20" s="1">
        <v>1685.6</v>
      </c>
      <c r="D20" s="15">
        <f t="shared" ca="1" si="1"/>
        <v>0.125</v>
      </c>
      <c r="F20" s="1">
        <v>2000</v>
      </c>
      <c r="G20" s="8">
        <v>0.15</v>
      </c>
      <c r="H20" s="18"/>
      <c r="J20" s="1">
        <v>2000</v>
      </c>
      <c r="K20" s="9">
        <v>8.5000000000000006E-2</v>
      </c>
      <c r="M20" s="1">
        <v>2000</v>
      </c>
      <c r="N20" s="8">
        <v>9.3333333333333296E-2</v>
      </c>
    </row>
    <row r="21" spans="2:14" x14ac:dyDescent="0.3">
      <c r="B21" s="1" t="s">
        <v>56</v>
      </c>
      <c r="C21" s="1">
        <v>1763.8600000000001</v>
      </c>
      <c r="D21" s="16">
        <f t="shared" ca="1" si="1"/>
        <v>7.0000000000000007E-2</v>
      </c>
    </row>
    <row r="22" spans="2:14" x14ac:dyDescent="0.3">
      <c r="B22" s="1" t="s">
        <v>48</v>
      </c>
      <c r="C22" s="1">
        <v>2293.1999999999998</v>
      </c>
      <c r="D22" s="16">
        <f t="shared" ca="1" si="1"/>
        <v>0.15</v>
      </c>
    </row>
    <row r="24" spans="2:14" s="6" customFormat="1" x14ac:dyDescent="0.3"/>
    <row r="25" spans="2:14" x14ac:dyDescent="0.3">
      <c r="B25" s="4" t="s">
        <v>57</v>
      </c>
    </row>
    <row r="27" spans="2:14" x14ac:dyDescent="0.3">
      <c r="B27" s="5" t="s">
        <v>41</v>
      </c>
      <c r="C27" s="5" t="s">
        <v>42</v>
      </c>
      <c r="F27" s="5" t="s">
        <v>41</v>
      </c>
      <c r="G27" s="5" t="s">
        <v>58</v>
      </c>
      <c r="H27" s="5" t="s">
        <v>101</v>
      </c>
      <c r="I27" s="5" t="s">
        <v>42</v>
      </c>
    </row>
    <row r="28" spans="2:14" x14ac:dyDescent="0.3">
      <c r="B28" s="1" t="s">
        <v>43</v>
      </c>
      <c r="C28" s="1">
        <f>VLOOKUP(B28,$H$28:$I$37,2,0)</f>
        <v>2574</v>
      </c>
      <c r="F28" s="1" t="s">
        <v>48</v>
      </c>
      <c r="G28" s="10">
        <v>895</v>
      </c>
      <c r="H28" s="10" t="str">
        <f>CONCATENATE(F28," ","-"," ",G28)</f>
        <v>Paseo - 895</v>
      </c>
      <c r="I28" s="1">
        <v>2151</v>
      </c>
    </row>
    <row r="29" spans="2:14" x14ac:dyDescent="0.3">
      <c r="B29" s="1" t="s">
        <v>45</v>
      </c>
      <c r="C29" s="1">
        <f t="shared" ref="C29:C32" si="2">VLOOKUP(B29,$H$28:$I$37,2,0)</f>
        <v>2151</v>
      </c>
      <c r="F29" s="1" t="s">
        <v>56</v>
      </c>
      <c r="G29" s="10">
        <v>125</v>
      </c>
      <c r="H29" s="10" t="str">
        <f t="shared" ref="H29:H37" si="3">CONCATENATE(F29," ","-"," ",G29)</f>
        <v>Montana - 125</v>
      </c>
      <c r="I29" s="1">
        <v>2227.5</v>
      </c>
    </row>
    <row r="30" spans="2:14" x14ac:dyDescent="0.3">
      <c r="B30" s="1" t="s">
        <v>47</v>
      </c>
      <c r="C30" s="1">
        <f t="shared" si="2"/>
        <v>2475</v>
      </c>
      <c r="F30" s="1" t="s">
        <v>44</v>
      </c>
      <c r="G30" s="10">
        <v>145</v>
      </c>
      <c r="H30" s="10" t="str">
        <f t="shared" si="3"/>
        <v>Amarilla - 145</v>
      </c>
      <c r="I30" s="1">
        <v>2475</v>
      </c>
    </row>
    <row r="31" spans="2:14" x14ac:dyDescent="0.3">
      <c r="B31" s="1" t="s">
        <v>49</v>
      </c>
      <c r="C31" s="1">
        <f t="shared" si="2"/>
        <v>2227.5</v>
      </c>
      <c r="F31" s="1" t="s">
        <v>56</v>
      </c>
      <c r="G31" s="10">
        <v>848</v>
      </c>
      <c r="H31" s="10" t="str">
        <f t="shared" si="3"/>
        <v>Montana - 848</v>
      </c>
      <c r="I31" s="10">
        <v>2537.25</v>
      </c>
    </row>
    <row r="32" spans="2:14" x14ac:dyDescent="0.3">
      <c r="B32" s="1" t="s">
        <v>51</v>
      </c>
      <c r="C32" s="1">
        <f t="shared" si="2"/>
        <v>2541</v>
      </c>
      <c r="F32" s="1" t="s">
        <v>80</v>
      </c>
      <c r="G32" s="10">
        <v>777</v>
      </c>
      <c r="H32" s="10" t="str">
        <f t="shared" si="3"/>
        <v>VTT - 777</v>
      </c>
      <c r="I32" s="1">
        <v>2541</v>
      </c>
    </row>
    <row r="33" spans="6:9" x14ac:dyDescent="0.3">
      <c r="F33" s="1" t="s">
        <v>50</v>
      </c>
      <c r="G33" s="10">
        <v>235</v>
      </c>
      <c r="H33" s="10" t="str">
        <f t="shared" si="3"/>
        <v>Velo - 235</v>
      </c>
      <c r="I33" s="1">
        <v>2574</v>
      </c>
    </row>
    <row r="34" spans="6:9" x14ac:dyDescent="0.3">
      <c r="F34" s="1" t="s">
        <v>48</v>
      </c>
      <c r="G34" s="10">
        <v>985</v>
      </c>
      <c r="H34" s="10" t="str">
        <f t="shared" si="3"/>
        <v>Paseo - 985</v>
      </c>
      <c r="I34" s="10">
        <v>2585.1</v>
      </c>
    </row>
    <row r="35" spans="6:9" x14ac:dyDescent="0.3">
      <c r="F35" s="1" t="s">
        <v>50</v>
      </c>
      <c r="G35" s="10">
        <v>1122</v>
      </c>
      <c r="H35" s="10" t="str">
        <f t="shared" si="3"/>
        <v>Velo - 1122</v>
      </c>
      <c r="I35" s="10">
        <v>2632.95</v>
      </c>
    </row>
    <row r="36" spans="6:9" x14ac:dyDescent="0.3">
      <c r="F36" s="1" t="s">
        <v>80</v>
      </c>
      <c r="G36" s="10">
        <v>1260</v>
      </c>
      <c r="H36" s="10" t="str">
        <f t="shared" si="3"/>
        <v>VTT - 1260</v>
      </c>
      <c r="I36" s="10">
        <v>2680.8</v>
      </c>
    </row>
    <row r="37" spans="6:9" x14ac:dyDescent="0.3">
      <c r="F37" s="1" t="s">
        <v>44</v>
      </c>
      <c r="G37" s="10">
        <v>1397</v>
      </c>
      <c r="H37" s="10" t="str">
        <f t="shared" si="3"/>
        <v>Amarilla - 1397</v>
      </c>
      <c r="I37" s="10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D2CA-8246-41F4-A7FB-5170DA3E88CA}">
  <dimension ref="B2:K18"/>
  <sheetViews>
    <sheetView workbookViewId="0">
      <selection activeCell="K7" sqref="K7"/>
    </sheetView>
  </sheetViews>
  <sheetFormatPr defaultRowHeight="14.4" x14ac:dyDescent="0.3"/>
  <cols>
    <col min="2" max="2" width="17.5546875" bestFit="1" customWidth="1"/>
    <col min="9" max="9" width="16.6640625" customWidth="1"/>
  </cols>
  <sheetData>
    <row r="2" spans="2:11" x14ac:dyDescent="0.3">
      <c r="B2" t="s">
        <v>86</v>
      </c>
      <c r="I2" t="s">
        <v>87</v>
      </c>
    </row>
    <row r="4" spans="2:11" x14ac:dyDescent="0.3">
      <c r="B4" s="13" t="s">
        <v>41</v>
      </c>
      <c r="C4" s="13" t="s">
        <v>84</v>
      </c>
      <c r="D4" s="13" t="s">
        <v>85</v>
      </c>
    </row>
    <row r="5" spans="2:11" x14ac:dyDescent="0.3">
      <c r="B5" s="1" t="s">
        <v>34</v>
      </c>
      <c r="C5" s="1">
        <v>2851</v>
      </c>
      <c r="D5" s="1">
        <f>RANK(C5,$C$5:$C$18)</f>
        <v>4</v>
      </c>
    </row>
    <row r="6" spans="2:11" x14ac:dyDescent="0.3">
      <c r="B6" s="1" t="s">
        <v>33</v>
      </c>
      <c r="C6" s="1">
        <v>3495</v>
      </c>
      <c r="D6" s="1">
        <f t="shared" ref="D6:D18" si="0">RANK(C6,$C$5:$C$18)</f>
        <v>3</v>
      </c>
      <c r="I6" s="13" t="s">
        <v>98</v>
      </c>
      <c r="J6" s="13" t="s">
        <v>99</v>
      </c>
      <c r="K6" s="13" t="s">
        <v>85</v>
      </c>
    </row>
    <row r="7" spans="2:11" x14ac:dyDescent="0.3">
      <c r="B7" s="1" t="s">
        <v>48</v>
      </c>
      <c r="C7" s="1">
        <v>2632</v>
      </c>
      <c r="D7" s="1">
        <f t="shared" si="0"/>
        <v>6</v>
      </c>
      <c r="I7" s="1" t="s">
        <v>88</v>
      </c>
      <c r="J7" s="1">
        <v>1538</v>
      </c>
      <c r="K7" s="1">
        <f t="shared" ref="K7:K16" si="1">RANK(J7,$J$7:$J$16)</f>
        <v>10</v>
      </c>
    </row>
    <row r="8" spans="2:11" x14ac:dyDescent="0.3">
      <c r="B8" s="1" t="s">
        <v>50</v>
      </c>
      <c r="C8" s="1">
        <v>2633</v>
      </c>
      <c r="D8" s="1">
        <f t="shared" si="0"/>
        <v>5</v>
      </c>
      <c r="I8" s="1" t="s">
        <v>89</v>
      </c>
      <c r="J8" s="1">
        <v>6602</v>
      </c>
      <c r="K8" s="1">
        <f t="shared" si="1"/>
        <v>1</v>
      </c>
    </row>
    <row r="9" spans="2:11" x14ac:dyDescent="0.3">
      <c r="B9" s="1" t="s">
        <v>20</v>
      </c>
      <c r="C9" s="1">
        <v>2574</v>
      </c>
      <c r="D9" s="1">
        <f t="shared" si="0"/>
        <v>7</v>
      </c>
      <c r="I9" s="1" t="s">
        <v>90</v>
      </c>
      <c r="J9" s="1">
        <v>4831</v>
      </c>
      <c r="K9" s="1">
        <f t="shared" si="1"/>
        <v>6</v>
      </c>
    </row>
    <row r="10" spans="2:11" x14ac:dyDescent="0.3">
      <c r="B10" s="1" t="s">
        <v>18</v>
      </c>
      <c r="C10" s="1">
        <v>2151</v>
      </c>
      <c r="D10" s="1">
        <f t="shared" si="0"/>
        <v>13</v>
      </c>
      <c r="I10" s="1" t="s">
        <v>91</v>
      </c>
      <c r="J10" s="1">
        <v>5985</v>
      </c>
      <c r="K10" s="1">
        <f t="shared" si="1"/>
        <v>2</v>
      </c>
    </row>
    <row r="11" spans="2:11" x14ac:dyDescent="0.3">
      <c r="B11" s="1" t="s">
        <v>44</v>
      </c>
      <c r="C11" s="1">
        <v>2475</v>
      </c>
      <c r="D11" s="1">
        <f t="shared" si="0"/>
        <v>10</v>
      </c>
      <c r="I11" s="1" t="s">
        <v>92</v>
      </c>
      <c r="J11" s="1">
        <v>5444</v>
      </c>
      <c r="K11" s="1">
        <f t="shared" si="1"/>
        <v>4</v>
      </c>
    </row>
    <row r="12" spans="2:11" x14ac:dyDescent="0.3">
      <c r="B12" s="1" t="s">
        <v>56</v>
      </c>
      <c r="C12" s="1">
        <v>2227.5</v>
      </c>
      <c r="D12" s="1">
        <f t="shared" si="0"/>
        <v>12</v>
      </c>
      <c r="I12" s="1" t="s">
        <v>93</v>
      </c>
      <c r="J12" s="1">
        <v>5444</v>
      </c>
      <c r="K12" s="1">
        <f t="shared" si="1"/>
        <v>4</v>
      </c>
    </row>
    <row r="13" spans="2:11" x14ac:dyDescent="0.3">
      <c r="B13" s="1" t="s">
        <v>80</v>
      </c>
      <c r="C13" s="1">
        <v>2541</v>
      </c>
      <c r="D13" s="1">
        <f t="shared" si="0"/>
        <v>8</v>
      </c>
      <c r="I13" s="1" t="s">
        <v>94</v>
      </c>
      <c r="J13" s="1">
        <v>3412</v>
      </c>
      <c r="K13" s="1">
        <f t="shared" si="1"/>
        <v>7</v>
      </c>
    </row>
    <row r="14" spans="2:11" x14ac:dyDescent="0.3">
      <c r="B14" s="1" t="s">
        <v>16</v>
      </c>
      <c r="C14" s="1">
        <v>2536</v>
      </c>
      <c r="D14" s="1">
        <f t="shared" si="0"/>
        <v>9</v>
      </c>
      <c r="I14" s="1" t="s">
        <v>95</v>
      </c>
      <c r="J14" s="1">
        <v>5809</v>
      </c>
      <c r="K14" s="1">
        <f t="shared" si="1"/>
        <v>3</v>
      </c>
    </row>
    <row r="15" spans="2:11" x14ac:dyDescent="0.3">
      <c r="B15" s="1" t="s">
        <v>14</v>
      </c>
      <c r="C15" s="1">
        <v>2007</v>
      </c>
      <c r="D15" s="1">
        <f t="shared" si="0"/>
        <v>14</v>
      </c>
      <c r="I15" s="1" t="s">
        <v>96</v>
      </c>
      <c r="J15" s="1">
        <v>1711</v>
      </c>
      <c r="K15" s="1">
        <f t="shared" si="1"/>
        <v>8</v>
      </c>
    </row>
    <row r="16" spans="2:11" x14ac:dyDescent="0.3">
      <c r="B16" s="1" t="s">
        <v>21</v>
      </c>
      <c r="C16" s="1">
        <v>2460</v>
      </c>
      <c r="D16" s="1">
        <f t="shared" si="0"/>
        <v>11</v>
      </c>
      <c r="I16" s="1" t="s">
        <v>97</v>
      </c>
      <c r="J16" s="1">
        <v>1711</v>
      </c>
      <c r="K16" s="1">
        <f t="shared" si="1"/>
        <v>8</v>
      </c>
    </row>
    <row r="17" spans="2:4" x14ac:dyDescent="0.3">
      <c r="B17" s="1" t="s">
        <v>19</v>
      </c>
      <c r="C17" s="1">
        <v>3802.5</v>
      </c>
      <c r="D17" s="1">
        <f t="shared" si="0"/>
        <v>1</v>
      </c>
    </row>
    <row r="18" spans="2:4" x14ac:dyDescent="0.3">
      <c r="B18" s="1" t="s">
        <v>6</v>
      </c>
      <c r="C18" s="1">
        <v>3793.5</v>
      </c>
      <c r="D18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Compare</vt:lpstr>
      <vt:lpstr>Brainstorm</vt:lpstr>
      <vt:lpstr>Vlookup Advanced</vt:lpstr>
      <vt:lpstr>Rank</vt:lpstr>
      <vt:lpstr>Amarilla</vt:lpstr>
      <vt:lpstr>Montana</vt:lpstr>
      <vt:lpstr>Paseo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Shivaprasad P Goni</cp:lastModifiedBy>
  <dcterms:created xsi:type="dcterms:W3CDTF">2022-07-27T07:17:57Z</dcterms:created>
  <dcterms:modified xsi:type="dcterms:W3CDTF">2023-01-24T07:03:13Z</dcterms:modified>
</cp:coreProperties>
</file>