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ms-excel.sheet.macroEnabled.main+xml"/>
  <Override PartName="/xl/vbaProject.bin" ContentType="application/vnd.ms-office.vbaProject"/>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sheet6.xml" ContentType="application/vnd.openxmlformats-officedocument.spreadsheetml.worksheet+xml"/>
  <Override PartName="/xl/externalLinks/_rels/externalLink3.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3.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media/image1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oans" sheetId="1" state="visible" r:id="rId3"/>
    <sheet name="deal" sheetId="2" state="visible" r:id="rId4"/>
    <sheet name="data" sheetId="3" state="visible" r:id="rId5"/>
    <sheet name="processing" sheetId="4" state="visible" r:id="rId6"/>
    <sheet name="model" sheetId="5" state="visible" r:id="rId7"/>
    <sheet name="template" sheetId="6" state="visible" r:id="rId8"/>
  </sheets>
  <externalReferences>
    <externalReference r:id="rId9"/>
    <externalReference r:id="rId10"/>
  </externalReferences>
  <definedNames>
    <definedName function="false" hidden="false" name="loanid" vbProcedure="false">template!$X$2</definedName>
    <definedName function="false" hidden="false" name="off" vbProcedure="false">template!$V$2</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<sst xmlns="http://schemas.openxmlformats.org/spreadsheetml/2006/main" count="766" uniqueCount="405">
  <si>
    <t xml:space="preserve">Asset_class</t>
  </si>
  <si>
    <t xml:space="preserve">Loan_ID</t>
  </si>
  <si>
    <t xml:space="preserve">Current_Balance</t>
  </si>
  <si>
    <t xml:space="preserve">Status</t>
  </si>
  <si>
    <t xml:space="preserve">Next_Due_Date</t>
  </si>
  <si>
    <t xml:space="preserve">Gross_Interest_Rate</t>
  </si>
  <si>
    <t xml:space="preserve">Service_Fee</t>
  </si>
  <si>
    <t xml:space="preserve">Net_Interest_Rate</t>
  </si>
  <si>
    <t xml:space="preserve">Lien</t>
  </si>
  <si>
    <t xml:space="preserve">Property_City</t>
  </si>
  <si>
    <t xml:space="preserve">Property_State</t>
  </si>
  <si>
    <t xml:space="preserve">LTV_Ratio_Original</t>
  </si>
  <si>
    <t xml:space="preserve">Borrower_Name</t>
  </si>
  <si>
    <t xml:space="preserve">Lender_Name</t>
  </si>
  <si>
    <t xml:space="preserve">Original_Balance</t>
  </si>
  <si>
    <t xml:space="preserve">Scheduled_Payment</t>
  </si>
  <si>
    <t xml:space="preserve">Origination_Date</t>
  </si>
  <si>
    <t xml:space="preserve">Deal Sumary</t>
  </si>
  <si>
    <t xml:space="preserve">Basic Details</t>
  </si>
  <si>
    <t xml:space="preserve">Deal Name</t>
  </si>
  <si>
    <t xml:space="preserve">Asset Class</t>
  </si>
  <si>
    <t xml:space="preserve">Closing Date</t>
  </si>
  <si>
    <t xml:space="preserve">Maturity Date</t>
  </si>
  <si>
    <t xml:space="preserve">Pool Original Principal Balance</t>
  </si>
  <si>
    <t xml:space="preserve">1st Payment Date</t>
  </si>
  <si>
    <t xml:space="preserve">Payment Frequency</t>
  </si>
  <si>
    <t xml:space="preserve">Payment Rules</t>
  </si>
  <si>
    <t xml:space="preserve">Tranches</t>
  </si>
  <si>
    <t xml:space="preserve">Tranche Name</t>
  </si>
  <si>
    <t xml:space="preserve">Credit Enhancement</t>
  </si>
  <si>
    <t xml:space="preserve">Principal Balance</t>
  </si>
  <si>
    <t xml:space="preserve">Interest Rate</t>
  </si>
  <si>
    <t xml:space="preserve">Invested Amount</t>
  </si>
  <si>
    <t xml:space="preserve">from november</t>
  </si>
  <si>
    <t xml:space="preserve">from october</t>
  </si>
  <si>
    <t xml:space="preserve">Carrington Ln #</t>
  </si>
  <si>
    <t xml:space="preserve">Lien Position Nbr</t>
  </si>
  <si>
    <t xml:space="preserve">PropertyAddrLine1</t>
  </si>
  <si>
    <t xml:space="preserve">PropertyCity</t>
  </si>
  <si>
    <t xml:space="preserve">PropertyState</t>
  </si>
  <si>
    <t xml:space="preserve">BPOPropertyEstimateAsIsAmount</t>
  </si>
  <si>
    <t xml:space="preserve">LTVRatioOrig</t>
  </si>
  <si>
    <t xml:space="preserve">Prior Serv Loan #</t>
  </si>
  <si>
    <t xml:space="preserve">Inv #</t>
  </si>
  <si>
    <t xml:space="preserve">Inv Block #</t>
  </si>
  <si>
    <t xml:space="preserve">Beginning_Balance</t>
  </si>
  <si>
    <t xml:space="preserve">Ending_Balance</t>
  </si>
  <si>
    <t xml:space="preserve">Current_Regular_Pmt_Amt</t>
  </si>
  <si>
    <t xml:space="preserve">Interest_Rate</t>
  </si>
  <si>
    <t xml:space="preserve">Gross_Interest_Payment</t>
  </si>
  <si>
    <t xml:space="preserve">Service Fee</t>
  </si>
  <si>
    <t xml:space="preserve">Curr. Service Fee %</t>
  </si>
  <si>
    <t xml:space="preserve">Principal_Payment (Actual Prin/Cash received)</t>
  </si>
  <si>
    <t xml:space="preserve">PIF Amount</t>
  </si>
  <si>
    <t xml:space="preserve">PIF(Liq) Date</t>
  </si>
  <si>
    <t xml:space="preserve">Deferred (Prin) W/off</t>
  </si>
  <si>
    <t xml:space="preserve">Prin Write Off/LOSS / adj</t>
  </si>
  <si>
    <t xml:space="preserve">Non Cash Adjustment (Prn)</t>
  </si>
  <si>
    <t xml:space="preserve">Curtailments</t>
  </si>
  <si>
    <t xml:space="preserve">Corporate Recovery</t>
  </si>
  <si>
    <t xml:space="preserve">Corporate Advance</t>
  </si>
  <si>
    <t xml:space="preserve">Escrow Recovery</t>
  </si>
  <si>
    <t xml:space="preserve">Escrow Disbursement</t>
  </si>
  <si>
    <t xml:space="preserve">Realized Loss Non-Recoverable Corp/Esc Adv</t>
  </si>
  <si>
    <t xml:space="preserve">Loan status</t>
  </si>
  <si>
    <t xml:space="preserve">Comments</t>
  </si>
  <si>
    <t xml:space="preserve">Beginning Def Prin.</t>
  </si>
  <si>
    <t xml:space="preserve">Ending Def Prin.</t>
  </si>
  <si>
    <t xml:space="preserve">Total Defer (incl Prin)</t>
  </si>
  <si>
    <t xml:space="preserve">HAMP Funds</t>
  </si>
  <si>
    <t xml:space="preserve">FMV Class B</t>
  </si>
  <si>
    <t xml:space="preserve">Total UPB</t>
  </si>
  <si>
    <t xml:space="preserve">Mason Little</t>
  </si>
  <si>
    <t xml:space="preserve">SELECT DEAL -&gt; </t>
  </si>
  <si>
    <t xml:space="preserve">MASTER TAPE -&gt;</t>
  </si>
  <si>
    <t xml:space="preserve">Raw_Loan_tapes_October2021.xlsx</t>
  </si>
  <si>
    <t xml:space="preserve">Name:</t>
  </si>
  <si>
    <t xml:space="preserve">lima1</t>
  </si>
  <si>
    <t xml:space="preserve">pac1</t>
  </si>
  <si>
    <t xml:space="preserve">fig1</t>
  </si>
  <si>
    <t xml:space="preserve">bawag</t>
  </si>
  <si>
    <t xml:space="preserve">seq1</t>
  </si>
  <si>
    <t xml:space="preserve">demo_umb</t>
  </si>
  <si>
    <t xml:space="preserve">alpha</t>
  </si>
  <si>
    <t xml:space="preserve">fig2</t>
  </si>
  <si>
    <t xml:space="preserve">bc1</t>
  </si>
  <si>
    <t xml:space="preserve">reigo</t>
  </si>
  <si>
    <t xml:space="preserve">dominion</t>
  </si>
  <si>
    <t xml:space="preserve">wl</t>
  </si>
  <si>
    <t xml:space="preserve">spruce</t>
  </si>
  <si>
    <t xml:space="preserve">rtl</t>
  </si>
  <si>
    <t xml:space="preserve">Intain Field</t>
  </si>
  <si>
    <t xml:space="preserve">Loan Tape Field</t>
  </si>
  <si>
    <t xml:space="preserve">Category</t>
  </si>
  <si>
    <t xml:space="preserve">Description</t>
  </si>
  <si>
    <t xml:space="preserve">Value</t>
  </si>
  <si>
    <t xml:space="preserve">Note(s)</t>
  </si>
  <si>
    <t xml:space="preserve">Template:</t>
  </si>
  <si>
    <t xml:space="preserve">ANNEX 2: RRE</t>
  </si>
  <si>
    <t xml:space="preserve">RESERVED</t>
  </si>
  <si>
    <t xml:space="preserve">Principal Payment - PIF</t>
  </si>
  <si>
    <t xml:space="preserve">Asset Servicing Information</t>
  </si>
  <si>
    <t xml:space="preserve">Proceeds collected from a full principal payment; increases Principal Remitted and decreases Collateral Balance</t>
  </si>
  <si>
    <t xml:space="preserve">if([Ending Principal Balance]&lt;=0,[Monthly Principal Paid],0)</t>
  </si>
  <si>
    <t xml:space="preserve">if([Ending Principal Balance]=0,[Monthly Principal Paid],0)</t>
  </si>
  <si>
    <t xml:space="preserve">[LIQPRIN]</t>
  </si>
  <si>
    <t xml:space="preserve">IF([Ending Principal with Adv and Ext]&lt;=0,[Principal Collected],0)</t>
  </si>
  <si>
    <t xml:space="preserve">IF([principal_balance]&lt;=0,[remittance_principal_paid],0)</t>
  </si>
  <si>
    <t xml:space="preserve">IF([Actual Trust Balance]&lt;=0,[Principal Paid],0)</t>
  </si>
  <si>
    <t xml:space="preserve">IF([Status]="Paidoff",[Applied To Principal],0)</t>
  </si>
  <si>
    <t xml:space="preserve">IF([DLQ Status]="PAID OFF",[Principal],"")</t>
  </si>
  <si>
    <t xml:space="preserve">IF([Ending_Balance]&lt;=0,[Principal_Payment (Actual Prin/Cash received)],0)</t>
  </si>
  <si>
    <t xml:space="preserve">Principal Payment - Curtailments</t>
  </si>
  <si>
    <t xml:space="preserve">Proceeds collected from a partial principal payment; increases Principal Remitted and decreases Collateral Balance</t>
  </si>
  <si>
    <t xml:space="preserve">if([Ending Principal Balance]&gt;0,[Monthly Principal Paid],0)</t>
  </si>
  <si>
    <t xml:space="preserve">[CURT1]+[CURT2]+[SCHEDPRIN]</t>
  </si>
  <si>
    <t xml:space="preserve">IF([Ending Principal with Adv and Ext]&lt;=0,0,[Principal Collected])</t>
  </si>
  <si>
    <t xml:space="preserve">IF([principal_balance]&gt;0,[remittance_principal_paid],0)</t>
  </si>
  <si>
    <t xml:space="preserve">IF([Actual Trust Balance]&gt;0,[Principal Paid],0)</t>
  </si>
  <si>
    <t xml:space="preserve">[Principal Paid]</t>
  </si>
  <si>
    <t xml:space="preserve">IF([Status]="Current",[Applied To Principal],0)</t>
  </si>
  <si>
    <t xml:space="preserve">IF([DLQ Status]&lt;&gt;"PAID OFF",[Principal],0)</t>
  </si>
  <si>
    <t xml:space="preserve">[Curtailments]</t>
  </si>
  <si>
    <t xml:space="preserve">[Unsch Principal]</t>
  </si>
  <si>
    <t xml:space="preserve">Principal Payment Adjustment (remit)</t>
  </si>
  <si>
    <t xml:space="preserve">Positive or negative adjustment that only impacts Principal Remitted</t>
  </si>
  <si>
    <t xml:space="preserve">"Other" prin impact only</t>
  </si>
  <si>
    <t xml:space="preserve">[Other Fees]-[Total Funded via Cash Collections]-[Cash Advances]</t>
  </si>
  <si>
    <t xml:space="preserve">[Unused Holdback Credit]</t>
  </si>
  <si>
    <t xml:space="preserve">Principal Payment Adjustment (bal)</t>
  </si>
  <si>
    <t xml:space="preserve">Postive or negative adjustment that only impacts Collateral Balance</t>
  </si>
  <si>
    <t xml:space="preserve">"Other" bal impact only</t>
  </si>
  <si>
    <t xml:space="preserve">-[DEF_PRIN_COMP_1_BALANCE]</t>
  </si>
  <si>
    <t xml:space="preserve">[Principal Adj]-[Repayment of Bought Ext]+[Advance Adj]</t>
  </si>
  <si>
    <t xml:space="preserve">-[principal_adjustments]</t>
  </si>
  <si>
    <t xml:space="preserve">[Timing Adjustment]-[Interest Reserve Credit *Loans Paid Off in Period*]+[Unfunded draws  *Prior Period* Purchased in Period]-[Unpurchased Draws ]-[Unpurchased Capitalized Servicer Fees ]</t>
  </si>
  <si>
    <t xml:space="preserve">-[Refund of Remaining Rehab Reserve]</t>
  </si>
  <si>
    <t xml:space="preserve">-[Non0Cash Prin Adj]</t>
  </si>
  <si>
    <t xml:space="preserve">Principal Payment Adjustment (remit+bal)</t>
  </si>
  <si>
    <t xml:space="preserve">Postive or negative adjustment that impacts both Principal Remitted and Collateral Balance (e.g., positive adjustment descreases Principal Remitted and increases Collateral Balance)</t>
  </si>
  <si>
    <t xml:space="preserve">"Other" bal &amp; prin impacts</t>
  </si>
  <si>
    <t xml:space="preserve">-[Additional Principal Paid]</t>
  </si>
  <si>
    <t xml:space="preserve">-[Repayment of Advances]</t>
  </si>
  <si>
    <t xml:space="preserve">Principal Payment - Scheduled</t>
  </si>
  <si>
    <t xml:space="preserve">IGNORE</t>
  </si>
  <si>
    <t xml:space="preserve">[SCHEDPRIN]*0</t>
  </si>
  <si>
    <t xml:space="preserve">IF([Ending_Balance]&gt;0,[Principal_Payment (Actual Prin/Cash received)]-[Curtailments],0)</t>
  </si>
  <si>
    <t xml:space="preserve">[Scd Prin]</t>
  </si>
  <si>
    <t xml:space="preserve">Principal Payment - Sold</t>
  </si>
  <si>
    <t xml:space="preserve">Proceeds collected from a sale; increases Principal Remitted and decreases Collateral Balance</t>
  </si>
  <si>
    <t xml:space="preserve">[Balance Sold]</t>
  </si>
  <si>
    <t xml:space="preserve">[Sold Principal]</t>
  </si>
  <si>
    <t xml:space="preserve">[Loan Sale]</t>
  </si>
  <si>
    <t xml:space="preserve">Principal Payment - Holdback Amount</t>
  </si>
  <si>
    <t xml:space="preserve">[Applied To Principal]</t>
  </si>
  <si>
    <t xml:space="preserve">Principal Payment - Repurchase</t>
  </si>
  <si>
    <t xml:space="preserve">IF([Status]="Bought Back",[Applied To Principal],0)</t>
  </si>
  <si>
    <t xml:space="preserve">Interest Payment</t>
  </si>
  <si>
    <t xml:space="preserve">Proceeds collected from an interest payment; increases Interest Remitted</t>
  </si>
  <si>
    <t xml:space="preserve">[Monthly Interest Paid]</t>
  </si>
  <si>
    <t xml:space="preserve">[INTREMIT]</t>
  </si>
  <si>
    <t xml:space="preserve">[Interest Due AFLOW WH1 (Net of Lender Spread)]+[Default Interest]</t>
  </si>
  <si>
    <t xml:space="preserve">[total_interest_in_period]</t>
  </si>
  <si>
    <t xml:space="preserve">[Non Interest Reserve Payments *Current Period*]</t>
  </si>
  <si>
    <t xml:space="preserve">[Interest Received]</t>
  </si>
  <si>
    <t xml:space="preserve">[Applied To Interest]</t>
  </si>
  <si>
    <t xml:space="preserve">[Interest Received]+[Other Fees (Late, Extension, Default)]+[Total Int Remit]</t>
  </si>
  <si>
    <t xml:space="preserve">[Gross_Interest_Payment]</t>
  </si>
  <si>
    <t xml:space="preserve">[Interest Received Servicer]</t>
  </si>
  <si>
    <t xml:space="preserve">Interest Payment Adjustment (remit)</t>
  </si>
  <si>
    <t xml:space="preserve">Positive or negative adjustment that only impact Interest Remitted</t>
  </si>
  <si>
    <t xml:space="preserve">"Other"</t>
  </si>
  <si>
    <t xml:space="preserve">[Default Interest]</t>
  </si>
  <si>
    <t xml:space="preserve">-[Servicing Fees]*0</t>
  </si>
  <si>
    <t xml:space="preserve">-[Non Recoverable Cash Advance]+[Sold Interest]+[Sale Premium]</t>
  </si>
  <si>
    <t xml:space="preserve">-[transferred_draw_interest]</t>
  </si>
  <si>
    <t xml:space="preserve">[Applied To Prepay Extension Fee]+[Applied To Late Charges]+[Other Payments (Payoff Fees / draw Fees)]</t>
  </si>
  <si>
    <t xml:space="preserve">[Escrow Disbursement]</t>
  </si>
  <si>
    <t xml:space="preserve">-[Draws from Collections]</t>
  </si>
  <si>
    <t xml:space="preserve">Fee Payment</t>
  </si>
  <si>
    <t xml:space="preserve">Proceeds collected from a fee payment; increases Interest Remitted</t>
  </si>
  <si>
    <t xml:space="preserve">[Extension Fees to AFLOW WH1]</t>
  </si>
  <si>
    <t xml:space="preserve">[Other Fees (Late, Extension, Default)]</t>
  </si>
  <si>
    <t xml:space="preserve">Servicer Fee</t>
  </si>
  <si>
    <t xml:space="preserve">Proceeds paid to the servicer; decreases Interest Remitted</t>
  </si>
  <si>
    <t xml:space="preserve">-[ANCILLARY FEE_3]</t>
  </si>
  <si>
    <t xml:space="preserve">[Beginning Principal Balance]*.005/12</t>
  </si>
  <si>
    <t xml:space="preserve">[remittance_servicer_amount]</t>
  </si>
  <si>
    <t xml:space="preserve">[Servicing Fee]</t>
  </si>
  <si>
    <t xml:space="preserve">0.0025/12*[Beginning UPB]*0</t>
  </si>
  <si>
    <t xml:space="preserve">[Service Fee]</t>
  </si>
  <si>
    <t xml:space="preserve">-[Servicing Fee]</t>
  </si>
  <si>
    <t xml:space="preserve">Funded</t>
  </si>
  <si>
    <t xml:space="preserve">Proceeds used to fund existing loan; increases Collateral Balance</t>
  </si>
  <si>
    <t xml:space="preserve">bal impact only</t>
  </si>
  <si>
    <t xml:space="preserve">[Commitment Escrow Draws]</t>
  </si>
  <si>
    <t xml:space="preserve">[Non Dutch Draws Disbursed In Period]</t>
  </si>
  <si>
    <t xml:space="preserve">[new_draw_principal_in_period]</t>
  </si>
  <si>
    <t xml:space="preserve">[Draws  *Current Period*]</t>
  </si>
  <si>
    <t xml:space="preserve">[draws]</t>
  </si>
  <si>
    <t xml:space="preserve">[Draws In Period]+[Draws from Collections]</t>
  </si>
  <si>
    <t xml:space="preserve">[Draws from Collections]</t>
  </si>
  <si>
    <t xml:space="preserve">Capitalized Amounts</t>
  </si>
  <si>
    <t xml:space="preserve">Unpaid proceeds added to loan balance; increases Colleteral Balance</t>
  </si>
  <si>
    <t xml:space="preserve">[Cash Advances]</t>
  </si>
  <si>
    <t xml:space="preserve">[Capitalized Servicer Fees *Current Period*]+[Issuer Fees *Current Period*]</t>
  </si>
  <si>
    <t xml:space="preserve">[Capitalized Servicer Fees]+[Recoverable  fees and Advances LTD]</t>
  </si>
  <si>
    <t xml:space="preserve">[Recoverable  fees and Advances LTD]-[Unused Holdback Credit]</t>
  </si>
  <si>
    <t xml:space="preserve">Borrower FIOC</t>
  </si>
  <si>
    <t xml:space="preserve">Underlying exposures information section</t>
  </si>
  <si>
    <t xml:space="preserve">Borrower original FICO score</t>
  </si>
  <si>
    <t xml:space="preserve">STRAT - FICO</t>
  </si>
  <si>
    <t xml:space="preserve">[FICO]</t>
  </si>
  <si>
    <t xml:space="preserve">[Borrower Credit Score]</t>
  </si>
  <si>
    <t xml:space="preserve">Property State</t>
  </si>
  <si>
    <t xml:space="preserve">Collateral information section</t>
  </si>
  <si>
    <t xml:space="preserve">Property state</t>
  </si>
  <si>
    <t xml:space="preserve">STRAT - STATE</t>
  </si>
  <si>
    <t xml:space="preserve">[State]</t>
  </si>
  <si>
    <t xml:space="preserve">Property City</t>
  </si>
  <si>
    <t xml:space="preserve">STRAT - CITY</t>
  </si>
  <si>
    <t xml:space="preserve">[City]</t>
  </si>
  <si>
    <t xml:space="preserve">Servicer Name</t>
  </si>
  <si>
    <t xml:space="preserve">[Servicer]</t>
  </si>
  <si>
    <t xml:space="preserve">Current Term</t>
  </si>
  <si>
    <t xml:space="preserve">[Current Loan Term]</t>
  </si>
  <si>
    <t xml:space="preserve">Original Loan-to-ARV</t>
  </si>
  <si>
    <t xml:space="preserve">[LTARV]</t>
  </si>
  <si>
    <t xml:space="preserve">Original Loan-to-Cost</t>
  </si>
  <si>
    <t xml:space="preserve">[LTC]</t>
  </si>
  <si>
    <t xml:space="preserve">CUSTOM 2 SERVICER</t>
  </si>
  <si>
    <t xml:space="preserve">CUSTOM 2 DEAL</t>
  </si>
  <si>
    <t xml:space="preserve">[Ending Principal Balance]</t>
  </si>
  <si>
    <t xml:space="preserve">[BEGSCHEDBAL]</t>
  </si>
  <si>
    <t xml:space="preserve">[Ending Principal with Adv and Ext]</t>
  </si>
  <si>
    <t xml:space="preserve">[Property Type]</t>
  </si>
  <si>
    <t xml:space="preserve">[ENDSCHEDBAL]</t>
  </si>
  <si>
    <t xml:space="preserve">[current_rate]</t>
  </si>
  <si>
    <t xml:space="preserve">[Ending UPB]</t>
  </si>
  <si>
    <t xml:space="preserve">[Borrower ID]</t>
  </si>
  <si>
    <t xml:space="preserve">[Purchase Rate]</t>
  </si>
  <si>
    <t xml:space="preserve">[principal_balance]</t>
  </si>
  <si>
    <t xml:space="preserve">[Interest Rate]</t>
  </si>
  <si>
    <t xml:space="preserve">[Loan number]</t>
  </si>
  <si>
    <t xml:space="preserve">[ACTINTRATE]</t>
  </si>
  <si>
    <t xml:space="preserve">VLOOKUP([Performing / 30, 60, 90+ Days Past due],map_labels,2,FALSE)</t>
  </si>
  <si>
    <t xml:space="preserve">[Loan Priority]</t>
  </si>
  <si>
    <t xml:space="preserve">Scheduled Principal</t>
  </si>
  <si>
    <t xml:space="preserve">Expected monthly principal</t>
  </si>
  <si>
    <t xml:space="preserve">[INVLOANNUM]</t>
  </si>
  <si>
    <t xml:space="preserve">[AlphaFlow Loan ID]</t>
  </si>
  <si>
    <t xml:space="preserve">[loan_id]</t>
  </si>
  <si>
    <t xml:space="preserve">[Reigo Loan ID]</t>
  </si>
  <si>
    <t xml:space="preserve">[Carrington Ln #]</t>
  </si>
  <si>
    <t xml:space="preserve">[SecurityReference]</t>
  </si>
  <si>
    <t xml:space="preserve">[Date Sold]</t>
  </si>
  <si>
    <t xml:space="preserve">[Trade Date]</t>
  </si>
  <si>
    <t xml:space="preserve">[asset_ownership_start_date]</t>
  </si>
  <si>
    <t xml:space="preserve">[Purchase Date]</t>
  </si>
  <si>
    <t xml:space="preserve">[Investment Date]</t>
  </si>
  <si>
    <t xml:space="preserve">[Sale Date]</t>
  </si>
  <si>
    <t xml:space="preserve">[Inv Block #]</t>
  </si>
  <si>
    <t xml:space="preserve">STRAT</t>
  </si>
  <si>
    <t xml:space="preserve">[Note Date (Funding Date)]</t>
  </si>
  <si>
    <t xml:space="preserve">[Loan Origination Date]</t>
  </si>
  <si>
    <t xml:space="preserve">[Current Maturity Date]</t>
  </si>
  <si>
    <t xml:space="preserve">[Loan Maturity Date]</t>
  </si>
  <si>
    <t xml:space="preserve">[Term (months)]</t>
  </si>
  <si>
    <t xml:space="preserve">[Original Loan Term]</t>
  </si>
  <si>
    <t xml:space="preserve">STRAT (purchase, refi, etc)</t>
  </si>
  <si>
    <t xml:space="preserve">[Transaction Type]</t>
  </si>
  <si>
    <t xml:space="preserve">[Original Loan Amount]</t>
  </si>
  <si>
    <t xml:space="preserve">[Initial Investment Amount]</t>
  </si>
  <si>
    <t xml:space="preserve">[Actual Trust Balance]</t>
  </si>
  <si>
    <t xml:space="preserve">[Investment Balance 31/10/2021]</t>
  </si>
  <si>
    <t xml:space="preserve">[Ending_Balance]</t>
  </si>
  <si>
    <t xml:space="preserve">[Beginning Principal Balance (Equals PM Ending)]</t>
  </si>
  <si>
    <t xml:space="preserve">[Beginning Principal Balance]</t>
  </si>
  <si>
    <t xml:space="preserve">[Beg Principal Bal with Adv and Ext]+[Balance Purchased During the Month]</t>
  </si>
  <si>
    <t xml:space="preserve">[beginning_principal_balance]-IF(AND([product_type]="DRAW",MONTH([asset_ownership_start_date])=9),[beginning_principal_balance],0)</t>
  </si>
  <si>
    <t xml:space="preserve">[BC1 Trust Beginning Balance]+[Purchased UPB  *Current Period*]</t>
  </si>
  <si>
    <t xml:space="preserve">[Beginning UPB]+[purchased]</t>
  </si>
  <si>
    <t xml:space="preserve">[Beginning UPB]+[Purchased UPB]</t>
  </si>
  <si>
    <t xml:space="preserve">[Beginning_Balance]</t>
  </si>
  <si>
    <t xml:space="preserve">[Rate Type]</t>
  </si>
  <si>
    <t xml:space="preserve">[Loan Interest Rate]</t>
  </si>
  <si>
    <t xml:space="preserve">[Gross Interest Rate *Current*]</t>
  </si>
  <si>
    <t xml:space="preserve">[Annual Interest Rate]</t>
  </si>
  <si>
    <t xml:space="preserve">[Interest_Rate]</t>
  </si>
  <si>
    <t xml:space="preserve">VLOOKUP([Delinquency Status],performance_map,2,FALSE)</t>
  </si>
  <si>
    <t xml:space="preserve">VLOOKUP([Delinquency Status C=0, 1=1-29; 30=30-59, etc],map_labels,2,FALSE)</t>
  </si>
  <si>
    <t xml:space="preserve">VLOOKUP([PMT Status],map_labels,2,FALSE)</t>
  </si>
  <si>
    <t xml:space="preserve">VLOOKUP(FLOOR([days_dq],30),map_labels,2,FALSE)</t>
  </si>
  <si>
    <t xml:space="preserve">VLOOKUP([Loan Status *Current*],map_labels,2,FALSE)</t>
  </si>
  <si>
    <t xml:space="preserve">[Status]</t>
  </si>
  <si>
    <t xml:space="preserve">VLOOKUP([Status],map_labels,2,FALSE)</t>
  </si>
  <si>
    <t xml:space="preserve">[Originator]</t>
  </si>
  <si>
    <t xml:space="preserve">[Pool Type]</t>
  </si>
  <si>
    <t xml:space="preserve">[Lien Position]</t>
  </si>
  <si>
    <t xml:space="preserve">[Lien Position Nbr]+1</t>
  </si>
  <si>
    <t xml:space="preserve">[LTV]</t>
  </si>
  <si>
    <t xml:space="preserve">DATES</t>
  </si>
  <si>
    <t xml:space="preserve">Record Date</t>
  </si>
  <si>
    <t xml:space="preserve">Previous Payment Date</t>
  </si>
  <si>
    <t xml:space="preserve">Current Payment Date</t>
  </si>
  <si>
    <t xml:space="preserve"># of Days in Accrual Period</t>
  </si>
  <si>
    <t xml:space="preserve">PAYMENT SUMMARY</t>
  </si>
  <si>
    <t xml:space="preserve">Class</t>
  </si>
  <si>
    <t xml:space="preserve">CUSIP</t>
  </si>
  <si>
    <t xml:space="preserve">Beginning Balance</t>
  </si>
  <si>
    <t xml:space="preserve">Interest Paid</t>
  </si>
  <si>
    <t xml:space="preserve">Principal Paid</t>
  </si>
  <si>
    <t xml:space="preserve">Total Paid</t>
  </si>
  <si>
    <t xml:space="preserve">Ending Balance</t>
  </si>
  <si>
    <t xml:space="preserve">Total:</t>
  </si>
  <si>
    <t xml:space="preserve">PRINCIPAL PAYMENTS</t>
  </si>
  <si>
    <t xml:space="preserve">Original Balance</t>
  </si>
  <si>
    <t xml:space="preserve">Write-Down / Write-Up</t>
  </si>
  <si>
    <t xml:space="preserve">INTEREST PAYMENTS</t>
  </si>
  <si>
    <t xml:space="preserve">FACTORS PER $1,000</t>
  </si>
  <si>
    <t xml:space="preserve">ACCOUNT STATEMENTS</t>
  </si>
  <si>
    <t xml:space="preserve">PRINCIPAL REMITTANCE</t>
  </si>
  <si>
    <t xml:space="preserve">INTEREST REMITTANCE</t>
  </si>
  <si>
    <t xml:space="preserve">SUBI A</t>
  </si>
  <si>
    <t xml:space="preserve">SUBI B</t>
  </si>
  <si>
    <t xml:space="preserve">Deposits</t>
  </si>
  <si>
    <t xml:space="preserve">Withdrawals</t>
  </si>
  <si>
    <t xml:space="preserve">To Available Funds (prior period)</t>
  </si>
  <si>
    <t xml:space="preserve">AVAILABLE FUNDS</t>
  </si>
  <si>
    <t xml:space="preserve">COLLATERAL BALANCE</t>
  </si>
  <si>
    <t xml:space="preserve"># of Loans</t>
  </si>
  <si>
    <t xml:space="preserve">Principal Remittance</t>
  </si>
  <si>
    <t xml:space="preserve">Interest Remittance</t>
  </si>
  <si>
    <t xml:space="preserve">To Priority of Payments (prior period)</t>
  </si>
  <si>
    <t xml:space="preserve">From Priority of Payments (prior period)</t>
  </si>
  <si>
    <t xml:space="preserve">Adjustments for activities post collection period</t>
  </si>
  <si>
    <t xml:space="preserve">&lt;INSERT DEAL STATS&gt;</t>
  </si>
  <si>
    <t xml:space="preserve">&lt;INSERT COLLATERAL SUMMARY&gt;</t>
  </si>
  <si>
    <t xml:space="preserve">&lt;INSERT PREPAYMENTS AND DEFAULT RATES&gt;</t>
  </si>
  <si>
    <t xml:space="preserve">DEAL FEES &amp; EXPENSES</t>
  </si>
  <si>
    <t xml:space="preserve">Fee</t>
  </si>
  <si>
    <t xml:space="preserve">Type</t>
  </si>
  <si>
    <t xml:space="preserve">Beginning Unpaid</t>
  </si>
  <si>
    <t xml:space="preserve">Current Due</t>
  </si>
  <si>
    <t xml:space="preserve">Total Due</t>
  </si>
  <si>
    <t xml:space="preserve">Ending Unpaid</t>
  </si>
  <si>
    <t xml:space="preserve">FEE</t>
  </si>
  <si>
    <t xml:space="preserve">A</t>
  </si>
  <si>
    <t xml:space="preserve">B</t>
  </si>
  <si>
    <t xml:space="preserve">EXPENSES</t>
  </si>
  <si>
    <t xml:space="preserve">DEAL EVENTS</t>
  </si>
  <si>
    <t xml:space="preserve">Current</t>
  </si>
  <si>
    <t xml:space="preserve">Level</t>
  </si>
  <si>
    <t xml:space="preserve">Limit Type</t>
  </si>
  <si>
    <t xml:space="preserve">beginning with the Payment Date in June 2022, the three-month trailing average ratio of the weighted average Mortgage Interest Rate of the Mortgage Loans to the weighted average Note Rate of the Class A Notes, in each case as of such Calculation Date, is less than 1.25:1;</t>
  </si>
  <si>
    <t xml:space="preserve">the three-month trailing average 60+ Day Delinquency Rate for such Calculation Date and the Calculation Date for each of the two preceding Collection Periods is greater than 10.0% of the aggregate initial Note Amount of the Notes; or</t>
  </si>
  <si>
    <t xml:space="preserve">the Overcollateralization Amount for the related Payment Date is less than 3.0%. The Overcollateralization Amount (the “Overcollateralization Amount”) is an amount as of any date of determination equal to the excess, if any, of (x) the sum of (i) aggregate Unpaid Principal Balance of the Mortgage Loans and REO Properties, (ii) amounts on deposit in the Reinvestment Period Funding Account, and (iii) any principal Collections in the Collection Account as of such date of determination, over (y) the aggregate Note Amount of the Notes outstanding as of such date of determination.</t>
  </si>
  <si>
    <t xml:space="preserve">Notes(s)</t>
  </si>
  <si>
    <t xml:space="preserve">EVENT - Is Event of Default</t>
  </si>
  <si>
    <t xml:space="preserve">EVENT - Is Servicer Default</t>
  </si>
  <si>
    <t xml:space="preserve">failure to appoint successor</t>
  </si>
  <si>
    <t xml:space="preserve">EVENT - Is Trigger Event</t>
  </si>
  <si>
    <t xml:space="preserve">EVENT - Is Amortization Event</t>
  </si>
  <si>
    <t xml:space="preserve">EVENT - Is Early Termination</t>
  </si>
  <si>
    <t xml:space="preserve">of revolving period</t>
  </si>
  <si>
    <t xml:space="preserve">EVENT - Is Revolving Period</t>
  </si>
  <si>
    <t xml:space="preserve">EVENT</t>
  </si>
  <si>
    <t xml:space="preserve">DATE - Reinvestment Period End Date</t>
  </si>
  <si>
    <t xml:space="preserve">DATE</t>
  </si>
  <si>
    <t xml:space="preserve">TEST - Overcollateralization Amount</t>
  </si>
  <si>
    <t xml:space="preserve">TEST - Class A Credit Enhancement Percentage</t>
  </si>
  <si>
    <t xml:space="preserve">TEST - Class A1 Sequential Pay Trigger Event</t>
  </si>
  <si>
    <t xml:space="preserve">if true, can be restored to false if A1 CE exceeds 20%</t>
  </si>
  <si>
    <t xml:space="preserve">TEST - Class A1 Target Amount</t>
  </si>
  <si>
    <t xml:space="preserve">TEST - Class A2 Credit Enhancement Percentage</t>
  </si>
  <si>
    <t xml:space="preserve">TEST - Class A2 Sequential Pay Trigger Event</t>
  </si>
  <si>
    <t xml:space="preserve">if true, can be restored to false if A2 CE exceeds 11%</t>
  </si>
  <si>
    <t xml:space="preserve">TEST - Class A2 Target Amount</t>
  </si>
  <si>
    <t xml:space="preserve">TEST - Optimal Principal Distribution Amount</t>
  </si>
  <si>
    <t xml:space="preserve">TEST - Optimal Revolving Period Reinvestment Account Balance</t>
  </si>
  <si>
    <t xml:space="preserve">TEST - Class M Redemption Account Required Amount</t>
  </si>
  <si>
    <t xml:space="preserve">PRIORITY OF PAYMENTS</t>
  </si>
  <si>
    <t xml:space="preserve">Available Funds</t>
  </si>
  <si>
    <t xml:space="preserve">Amount Owed</t>
  </si>
  <si>
    <t xml:space="preserve">Amount Paid</t>
  </si>
  <si>
    <t xml:space="preserve">Beginning Balance - Interest</t>
  </si>
  <si>
    <t xml:space="preserve">     to the payment of deal fees and expenses</t>
  </si>
  <si>
    <t xml:space="preserve">Fees</t>
  </si>
  <si>
    <t xml:space="preserve">Expenses</t>
  </si>
  <si>
    <t xml:space="preserve">     to the payment of certificatholders</t>
  </si>
  <si>
    <t xml:space="preserve">INT</t>
  </si>
  <si>
    <t xml:space="preserve">Ending Balance - Interest</t>
  </si>
  <si>
    <t xml:space="preserve">Beginning Balance - Principal</t>
  </si>
  <si>
    <t xml:space="preserve">PRIN</t>
  </si>
  <si>
    <t xml:space="preserve">Ending Balance - Principal</t>
  </si>
  <si>
    <t xml:space="preserve">LOAN TANSFERRED FROM SUB A TO SUB B</t>
  </si>
  <si>
    <t xml:space="preserve">Loan ID</t>
  </si>
  <si>
    <t xml:space="preserve">No Loan Details to Display</t>
  </si>
  <si>
    <t xml:space="preserve">Mortgage Note</t>
  </si>
  <si>
    <t xml:space="preserve">Amount:</t>
  </si>
  <si>
    <t xml:space="preserve">Date:</t>
  </si>
  <si>
    <t xml:space="preserve">29 loans</t>
  </si>
  <si>
    <t xml:space="preserve">State:</t>
  </si>
  <si>
    <t xml:space="preserve">City:</t>
  </si>
  <si>
    <t xml:space="preserve">This note together with the interest rate is secured by a mortgage on real estate, of even date herewith, made by the borrower hereof in favor of the lender.</t>
  </si>
</sst>
</file>

<file path=xl/styles.xml><?xml version="1.0" encoding="utf-8"?>
<styleSheet xmlns="http://schemas.openxmlformats.org/spreadsheetml/2006/main">
  <numFmts count="17">
    <numFmt numFmtId="164" formatCode="General"/>
    <numFmt numFmtId="165" formatCode="#,##0.00"/>
    <numFmt numFmtId="166" formatCode="dd/mm/yyyy"/>
    <numFmt numFmtId="167" formatCode="_(* #,##0.00_);_(* \(#,##0.00\);_(* \-??_);_(@_)"/>
    <numFmt numFmtId="168" formatCode="\$#,##0.00_);[RED]&quot;($&quot;#,##0.00\)"/>
    <numFmt numFmtId="169" formatCode="0.00%"/>
    <numFmt numFmtId="170" formatCode="0.00000"/>
    <numFmt numFmtId="171" formatCode="@"/>
    <numFmt numFmtId="172" formatCode="#,##0.00;\-#,##0.00"/>
    <numFmt numFmtId="173" formatCode="#,##0.00;[RED]\-#,##0.00"/>
    <numFmt numFmtId="174" formatCode="0.0000"/>
    <numFmt numFmtId="175" formatCode="0;;;"/>
    <numFmt numFmtId="176" formatCode="General"/>
    <numFmt numFmtId="177" formatCode="#,##0"/>
    <numFmt numFmtId="178" formatCode="0.000%"/>
    <numFmt numFmtId="179" formatCode="#,##0.000000"/>
    <numFmt numFmtId="180" formatCode="0%"/>
  </numFmts>
  <fonts count="3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u val="single"/>
      <sz val="11"/>
      <color rgb="FF000000"/>
      <name val="Calibri"/>
      <family val="0"/>
      <charset val="1"/>
    </font>
    <font>
      <b val="true"/>
      <sz val="10"/>
      <color rgb="FF000000"/>
      <name val="Times New Roman"/>
      <family val="0"/>
      <charset val="1"/>
    </font>
    <font>
      <sz val="12"/>
      <color rgb="FF000000"/>
      <name val="Roboto"/>
      <family val="0"/>
      <charset val="1"/>
    </font>
    <font>
      <sz val="9"/>
      <color rgb="FF000000"/>
      <name val="Times New Roman"/>
      <family val="0"/>
      <charset val="1"/>
    </font>
    <font>
      <sz val="10"/>
      <color rgb="FF000000"/>
      <name val="Times New Roman"/>
      <family val="0"/>
      <charset val="1"/>
    </font>
    <font>
      <sz val="9"/>
      <color rgb="FF000000"/>
      <name val="Arial"/>
      <family val="0"/>
      <charset val="1"/>
    </font>
    <font>
      <i val="true"/>
      <sz val="11"/>
      <color rgb="FFBFBFBF"/>
      <name val="Calibri"/>
      <family val="0"/>
      <charset val="1"/>
    </font>
    <font>
      <sz val="11"/>
      <color rgb="FF9C0006"/>
      <name val="Calibri"/>
      <family val="0"/>
      <charset val="1"/>
    </font>
    <font>
      <sz val="11"/>
      <color rgb="FF006100"/>
      <name val="Calibri"/>
      <family val="0"/>
      <charset val="1"/>
    </font>
    <font>
      <sz val="11"/>
      <color rgb="FFF79646"/>
      <name val="Calibri"/>
      <family val="0"/>
      <charset val="1"/>
    </font>
    <font>
      <sz val="11"/>
      <color rgb="FFC0504D"/>
      <name val="Calibri"/>
      <family val="0"/>
      <charset val="1"/>
    </font>
    <font>
      <sz val="11"/>
      <color rgb="FFD8D8D8"/>
      <name val="Calibri"/>
      <family val="0"/>
      <charset val="1"/>
    </font>
    <font>
      <sz val="11"/>
      <color rgb="FFA5A5A5"/>
      <name val="Calibri"/>
      <family val="0"/>
      <charset val="1"/>
    </font>
    <font>
      <sz val="11"/>
      <color rgb="FFFF0000"/>
      <name val="Calibri"/>
      <family val="0"/>
      <charset val="1"/>
    </font>
    <font>
      <i val="true"/>
      <sz val="11"/>
      <color rgb="FFFF0000"/>
      <name val="Calibri"/>
      <family val="0"/>
      <charset val="1"/>
    </font>
    <font>
      <b val="true"/>
      <sz val="11"/>
      <color rgb="FFF79646"/>
      <name val="Calibri"/>
      <family val="0"/>
      <charset val="1"/>
    </font>
    <font>
      <i val="true"/>
      <sz val="11"/>
      <color rgb="FFA5A5A5"/>
      <name val="Calibri"/>
      <family val="0"/>
      <charset val="1"/>
    </font>
    <font>
      <b val="true"/>
      <sz val="11"/>
      <color rgb="FFC00000"/>
      <name val="Calibri"/>
      <family val="0"/>
      <charset val="1"/>
    </font>
    <font>
      <b val="true"/>
      <i val="true"/>
      <sz val="11"/>
      <color rgb="FF000000"/>
      <name val="Calibri"/>
      <family val="0"/>
      <charset val="1"/>
    </font>
    <font>
      <sz val="9"/>
      <color rgb="FF000000"/>
      <name val="Calibri"/>
      <family val="0"/>
      <charset val="1"/>
    </font>
    <font>
      <i val="true"/>
      <sz val="11"/>
      <color rgb="FF000000"/>
      <name val="Calibri"/>
      <family val="0"/>
      <charset val="1"/>
    </font>
    <font>
      <strike val="true"/>
      <sz val="11"/>
      <color rgb="FF000000"/>
      <name val="Calibri"/>
      <family val="0"/>
      <charset val="1"/>
    </font>
    <font>
      <i val="true"/>
      <strike val="true"/>
      <sz val="11"/>
      <color rgb="FF000000"/>
      <name val="Calibri"/>
      <family val="0"/>
      <charset val="1"/>
    </font>
    <font>
      <b val="true"/>
      <sz val="9"/>
      <color rgb="FF000000"/>
      <name val="Calibri"/>
      <family val="0"/>
      <charset val="1"/>
    </font>
    <font>
      <b val="true"/>
      <sz val="11"/>
      <color rgb="FFD8D8D8"/>
      <name val="Calibri"/>
      <family val="0"/>
      <charset val="1"/>
    </font>
  </fonts>
  <fills count="10">
    <fill>
      <patternFill patternType="none"/>
    </fill>
    <fill>
      <patternFill patternType="gray125"/>
    </fill>
    <fill>
      <patternFill patternType="solid">
        <fgColor rgb="FF9BBB59"/>
        <bgColor rgb="FFA5A5A5"/>
      </patternFill>
    </fill>
    <fill>
      <patternFill patternType="solid">
        <fgColor rgb="FFEAF1DD"/>
        <bgColor rgb="FFF2F2F2"/>
      </patternFill>
    </fill>
    <fill>
      <patternFill patternType="solid">
        <fgColor rgb="FFFFFF00"/>
        <bgColor rgb="FFFFFF00"/>
      </patternFill>
    </fill>
    <fill>
      <patternFill patternType="solid">
        <fgColor rgb="FFFFC7CE"/>
        <bgColor rgb="FFD8D8D8"/>
      </patternFill>
    </fill>
    <fill>
      <patternFill patternType="solid">
        <fgColor rgb="FFDBE5F1"/>
        <bgColor rgb="FFE5DFEC"/>
      </patternFill>
    </fill>
    <fill>
      <patternFill patternType="solid">
        <fgColor rgb="FFC6EFCE"/>
        <bgColor rgb="FFDBE5F1"/>
      </patternFill>
    </fill>
    <fill>
      <patternFill patternType="solid">
        <fgColor rgb="FFE5DFEC"/>
        <bgColor rgb="FFDBE5F1"/>
      </patternFill>
    </fill>
    <fill>
      <patternFill patternType="solid">
        <fgColor rgb="FFF2F2F2"/>
        <bgColor rgb="FFEAF1DD"/>
      </patternFill>
    </fill>
  </fills>
  <borders count="14">
    <border diagonalUp="false" diagonalDown="false">
      <left/>
      <right/>
      <top/>
      <bottom/>
      <diagonal/>
    </border>
    <border diagonalUp="false" diagonalDown="false">
      <left/>
      <right/>
      <top/>
      <bottom style="mediu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7" fontId="6" fillId="0" borderId="1" xfId="0" applyFont="true" applyBorder="true" applyAlignment="true" applyProtection="false">
      <alignment horizontal="center" vertical="bottom" textRotation="0" wrapText="true" indent="0" shrinkToFit="false"/>
      <protection locked="true" hidden="false"/>
    </xf>
    <xf numFmtId="170" fontId="6" fillId="0" borderId="1" xfId="0" applyFont="true" applyBorder="true" applyAlignment="true" applyProtection="false">
      <alignment horizontal="center" vertical="bottom" textRotation="0" wrapText="true" indent="0" shrinkToFit="false"/>
      <protection locked="true" hidden="false"/>
    </xf>
    <xf numFmtId="166" fontId="6" fillId="0" borderId="1" xfId="0" applyFont="true" applyBorder="true" applyAlignment="true" applyProtection="false">
      <alignment horizontal="right" vertical="bottom" textRotation="0" wrapText="true" indent="0" shrinkToFit="false"/>
      <protection locked="true" hidden="false"/>
    </xf>
    <xf numFmtId="166" fontId="6"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71" fontId="8" fillId="3"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72"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xf numFmtId="166" fontId="8" fillId="0" borderId="0" xfId="0" applyFont="true" applyBorder="false" applyAlignment="true" applyProtection="false">
      <alignment horizontal="center" vertical="top" textRotation="0" wrapText="false" indent="0" shrinkToFit="false"/>
      <protection locked="true" hidden="false"/>
    </xf>
    <xf numFmtId="167" fontId="8" fillId="0" borderId="0" xfId="0" applyFont="true" applyBorder="false" applyAlignment="true" applyProtection="false">
      <alignment horizontal="center" vertical="top" textRotation="0" wrapText="false" indent="0" shrinkToFit="false"/>
      <protection locked="true" hidden="false"/>
    </xf>
    <xf numFmtId="170" fontId="8" fillId="0" borderId="0" xfId="0" applyFont="true" applyBorder="false" applyAlignment="true" applyProtection="false">
      <alignment horizontal="center" vertical="top" textRotation="0" wrapText="false" indent="0" shrinkToFit="false"/>
      <protection locked="true" hidden="false"/>
    </xf>
    <xf numFmtId="173" fontId="8" fillId="0" borderId="0" xfId="0" applyFont="true" applyBorder="false" applyAlignment="false" applyProtection="false">
      <alignment horizontal="general" vertical="bottom" textRotation="0" wrapText="false" indent="0" shrinkToFit="false"/>
      <protection locked="true" hidden="false"/>
    </xf>
    <xf numFmtId="174" fontId="8"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true" applyProtection="false">
      <alignment horizontal="right" vertical="bottom" textRotation="0" wrapText="false" indent="0" shrinkToFit="false"/>
      <protection locked="true" hidden="false"/>
    </xf>
    <xf numFmtId="175" fontId="8" fillId="0" borderId="0" xfId="0" applyFont="true" applyBorder="false" applyAlignment="false" applyProtection="false">
      <alignment horizontal="general" vertical="bottom" textRotation="0" wrapText="false" indent="0" shrinkToFit="false"/>
      <protection locked="true" hidden="false"/>
    </xf>
    <xf numFmtId="167" fontId="9" fillId="0" borderId="0" xfId="0" applyFont="true" applyBorder="false" applyAlignment="false" applyProtection="false">
      <alignment horizontal="general" vertical="bottom" textRotation="0" wrapText="false" indent="0" shrinkToFit="false"/>
      <protection locked="true" hidden="false"/>
    </xf>
    <xf numFmtId="167" fontId="10" fillId="0" borderId="0" xfId="0" applyFont="true" applyBorder="false" applyAlignment="false" applyProtection="false">
      <alignment horizontal="general" vertical="bottom" textRotation="0" wrapText="false" indent="0" shrinkToFit="false"/>
      <protection locked="true" hidden="false"/>
    </xf>
    <xf numFmtId="167" fontId="8" fillId="0" borderId="0" xfId="0" applyFont="true" applyBorder="false" applyAlignment="true" applyProtection="false">
      <alignment horizontal="center" vertical="bottom" textRotation="0" wrapText="false" indent="0" shrinkToFit="false"/>
      <protection locked="true" hidden="false"/>
    </xf>
    <xf numFmtId="164" fontId="8" fillId="3"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76"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left"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12" fillId="5" borderId="4"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4" fillId="0" borderId="7" xfId="0" applyFont="true" applyBorder="true" applyAlignment="true" applyProtection="false">
      <alignment horizontal="center" vertical="bottom" textRotation="0" wrapText="fals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4" fontId="12" fillId="5" borderId="0"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76" fontId="0" fillId="6" borderId="4"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76" fontId="0" fillId="6" borderId="0" xfId="0" applyFont="true" applyBorder="true" applyAlignment="false" applyProtection="false">
      <alignment horizontal="general" vertical="bottom" textRotation="0" wrapText="false" indent="0" shrinkToFit="false"/>
      <protection locked="true" hidden="false"/>
    </xf>
    <xf numFmtId="164" fontId="13" fillId="7"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6" fontId="0" fillId="2" borderId="5"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6" fontId="0" fillId="2" borderId="10" xfId="0" applyFont="true" applyBorder="true" applyAlignment="true" applyProtection="false">
      <alignment horizontal="center" vertical="bottom" textRotation="0" wrapText="false" indent="0" shrinkToFit="false"/>
      <protection locked="true" hidden="false"/>
    </xf>
    <xf numFmtId="166" fontId="0" fillId="4" borderId="10" xfId="0" applyFont="true" applyBorder="true" applyAlignment="true" applyProtection="false">
      <alignment horizontal="center" vertical="bottom" textRotation="0" wrapText="false" indent="0" shrinkToFit="false"/>
      <protection locked="true" hidden="false"/>
    </xf>
    <xf numFmtId="166" fontId="11" fillId="0" borderId="0" xfId="0" applyFont="true" applyBorder="fals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4" borderId="12" xfId="0" applyFont="true" applyBorder="true" applyAlignment="true" applyProtection="false">
      <alignment horizontal="center" vertical="bottom" textRotation="0" wrapText="false" indent="0" shrinkToFit="false"/>
      <protection locked="true" hidden="false"/>
    </xf>
    <xf numFmtId="164" fontId="0" fillId="2" borderId="9"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5" fontId="0" fillId="0" borderId="10"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center"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4" fillId="0" borderId="11" xfId="0" applyFont="true" applyBorder="true" applyAlignment="false" applyProtection="false">
      <alignment horizontal="general" vertical="bottom" textRotation="0" wrapText="false" indent="0" shrinkToFit="false"/>
      <protection locked="true" hidden="false"/>
    </xf>
    <xf numFmtId="166" fontId="0" fillId="0" borderId="13" xfId="0" applyFont="true" applyBorder="true" applyAlignment="false" applyProtection="false">
      <alignment horizontal="general" vertical="bottom" textRotation="0" wrapText="false" indent="0" shrinkToFit="false"/>
      <protection locked="true" hidden="false"/>
    </xf>
    <xf numFmtId="165" fontId="4" fillId="0" borderId="13" xfId="0" applyFont="true" applyBorder="true" applyAlignment="false" applyProtection="false">
      <alignment horizontal="general" vertical="bottom" textRotation="0" wrapText="false" indent="0" shrinkToFit="false"/>
      <protection locked="true" hidden="false"/>
    </xf>
    <xf numFmtId="165" fontId="4" fillId="0" borderId="12" xfId="0" applyFont="true" applyBorder="true" applyAlignment="false" applyProtection="false">
      <alignment horizontal="general" vertical="bottom" textRotation="0" wrapText="false" indent="0" shrinkToFit="false"/>
      <protection locked="true" hidden="false"/>
    </xf>
    <xf numFmtId="165" fontId="0" fillId="2" borderId="0" xfId="0" applyFont="true" applyBorder="true" applyAlignment="fals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5" fontId="0" fillId="8" borderId="0" xfId="0" applyFont="true" applyBorder="true" applyAlignment="false" applyProtection="false">
      <alignment horizontal="general" vertical="bottom" textRotation="0" wrapText="false" indent="0" shrinkToFit="false"/>
      <protection locked="true" hidden="false"/>
    </xf>
    <xf numFmtId="177"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4" fillId="0" borderId="9" xfId="0" applyFont="true" applyBorder="true" applyAlignment="true" applyProtection="false">
      <alignment horizontal="center" vertical="bottom" textRotation="0" wrapText="false" indent="0" shrinkToFit="false"/>
      <protection locked="true" hidden="false"/>
    </xf>
    <xf numFmtId="178" fontId="0" fillId="8" borderId="0" xfId="0" applyFont="true" applyBorder="true" applyAlignment="true" applyProtection="false">
      <alignment horizontal="center" vertical="bottom" textRotation="0" wrapText="false" indent="0" shrinkToFit="false"/>
      <protection locked="true" hidden="false"/>
    </xf>
    <xf numFmtId="165" fontId="14" fillId="0" borderId="9" xfId="0" applyFont="true" applyBorder="true" applyAlignment="false" applyProtection="false">
      <alignment horizontal="general" vertical="bottom" textRotation="0" wrapText="false" indent="0" shrinkToFit="false"/>
      <protection locked="true" hidden="false"/>
    </xf>
    <xf numFmtId="178" fontId="0" fillId="0" borderId="0" xfId="0" applyFont="true" applyBorder="false" applyAlignment="true" applyProtection="false">
      <alignment horizontal="center"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5" fontId="4" fillId="0" borderId="9" xfId="0" applyFont="true" applyBorder="true" applyAlignment="false" applyProtection="false">
      <alignment horizontal="general" vertical="bottom" textRotation="0" wrapText="false" indent="0" shrinkToFit="false"/>
      <protection locked="true" hidden="false"/>
    </xf>
    <xf numFmtId="179" fontId="0" fillId="0" borderId="0" xfId="0" applyFont="true" applyBorder="false" applyAlignment="true" applyProtection="false">
      <alignment horizontal="center" vertical="bottom" textRotation="0" wrapText="false" indent="0" shrinkToFit="false"/>
      <protection locked="true" hidden="false"/>
    </xf>
    <xf numFmtId="179" fontId="0" fillId="0" borderId="10" xfId="0" applyFont="true" applyBorder="true" applyAlignment="true" applyProtection="false">
      <alignment horizontal="center" vertical="bottom" textRotation="0" wrapText="false" indent="0" shrinkToFit="false"/>
      <protection locked="true" hidden="false"/>
    </xf>
    <xf numFmtId="179" fontId="0" fillId="0" borderId="13" xfId="0" applyFont="true" applyBorder="true" applyAlignment="false" applyProtection="false">
      <alignment horizontal="general" vertical="bottom" textRotation="0" wrapText="false" indent="0" shrinkToFit="false"/>
      <protection locked="true" hidden="false"/>
    </xf>
    <xf numFmtId="179" fontId="4" fillId="0" borderId="13" xfId="0" applyFont="true" applyBorder="true" applyAlignment="false" applyProtection="false">
      <alignment horizontal="general" vertical="bottom" textRotation="0" wrapText="false" indent="0" shrinkToFit="false"/>
      <protection locked="true" hidden="false"/>
    </xf>
    <xf numFmtId="179" fontId="4" fillId="0" borderId="12"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false" applyProtection="false">
      <alignment horizontal="general" vertical="bottom" textRotation="0" wrapText="false" indent="0" shrinkToFit="false"/>
      <protection locked="true" hidden="false"/>
    </xf>
    <xf numFmtId="164" fontId="4" fillId="0" borderId="6" xfId="0" applyFont="true" applyBorder="true" applyAlignment="false" applyProtection="false">
      <alignment horizontal="general" vertical="bottom" textRotation="0" wrapText="false" indent="0" shrinkToFit="false"/>
      <protection locked="true" hidden="false"/>
    </xf>
    <xf numFmtId="164" fontId="4" fillId="0" borderId="9" xfId="0" applyFont="true" applyBorder="true" applyAlignment="false" applyProtection="false">
      <alignment horizontal="general" vertical="bottom" textRotation="0" wrapText="false" indent="0" shrinkToFit="false"/>
      <protection locked="true" hidden="false"/>
    </xf>
    <xf numFmtId="165" fontId="20" fillId="0" borderId="0" xfId="0" applyFont="true" applyBorder="false" applyAlignment="false" applyProtection="false">
      <alignment horizontal="general" vertical="bottom" textRotation="0" wrapText="false" indent="0" shrinkToFit="false"/>
      <protection locked="true" hidden="false"/>
    </xf>
    <xf numFmtId="165" fontId="20" fillId="0" borderId="10" xfId="0" applyFont="true" applyBorder="true" applyAlignment="false" applyProtection="false">
      <alignment horizontal="general" vertical="bottom" textRotation="0" wrapText="false" indent="0" shrinkToFit="false"/>
      <protection locked="true" hidden="false"/>
    </xf>
    <xf numFmtId="165" fontId="0" fillId="9" borderId="9" xfId="0" applyFont="true" applyBorder="true" applyAlignment="false" applyProtection="false">
      <alignment horizontal="general" vertical="bottom" textRotation="0" wrapText="false" indent="0" shrinkToFit="false"/>
      <protection locked="true" hidden="false"/>
    </xf>
    <xf numFmtId="165" fontId="0" fillId="9" borderId="0" xfId="0" applyFont="true" applyBorder="true" applyAlignment="false" applyProtection="false">
      <alignment horizontal="general" vertical="bottom" textRotation="0" wrapText="false" indent="0" shrinkToFit="false"/>
      <protection locked="true" hidden="false"/>
    </xf>
    <xf numFmtId="165" fontId="0" fillId="9" borderId="10" xfId="0" applyFont="true" applyBorder="true" applyAlignment="false" applyProtection="false">
      <alignment horizontal="general" vertical="bottom" textRotation="0" wrapText="false" indent="0" shrinkToFit="false"/>
      <protection locked="true" hidden="false"/>
    </xf>
    <xf numFmtId="165" fontId="0" fillId="0" borderId="9" xfId="0" applyFont="true" applyBorder="true" applyAlignment="false" applyProtection="false">
      <alignment horizontal="general" vertical="bottom" textRotation="0" wrapText="false" indent="0" shrinkToFit="false"/>
      <protection locked="true" hidden="false"/>
    </xf>
    <xf numFmtId="165" fontId="4" fillId="0" borderId="10"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77" fontId="4" fillId="0" borderId="0" xfId="0" applyFont="true" applyBorder="false" applyAlignment="true" applyProtection="false">
      <alignment horizontal="center" vertical="bottom" textRotation="0" wrapText="false" indent="0" shrinkToFit="false"/>
      <protection locked="true" hidden="false"/>
    </xf>
    <xf numFmtId="176" fontId="4" fillId="0" borderId="4" xfId="0" applyFont="true" applyBorder="true" applyAlignment="true" applyProtection="false">
      <alignment horizontal="center" vertical="bottom" textRotation="0" wrapText="false" indent="0" shrinkToFit="false"/>
      <protection locked="true" hidden="false"/>
    </xf>
    <xf numFmtId="176" fontId="4" fillId="0" borderId="5" xfId="0" applyFont="true" applyBorder="true" applyAlignment="true" applyProtection="false">
      <alignment horizontal="center" vertical="bottom" textRotation="0" wrapText="false" indent="0" shrinkToFit="false"/>
      <protection locked="true" hidden="false"/>
    </xf>
    <xf numFmtId="165" fontId="4" fillId="0" borderId="10" xfId="0" applyFont="true" applyBorder="true" applyAlignment="true" applyProtection="false">
      <alignment horizontal="center" vertical="bottom" textRotation="0" wrapText="false" indent="0" shrinkToFit="false"/>
      <protection locked="true" hidden="false"/>
    </xf>
    <xf numFmtId="177" fontId="4" fillId="0" borderId="0" xfId="0" applyFont="true" applyBorder="false" applyAlignment="false" applyProtection="false">
      <alignment horizontal="general" vertical="bottom" textRotation="0" wrapText="false" indent="0" shrinkToFit="false"/>
      <protection locked="true" hidden="false"/>
    </xf>
    <xf numFmtId="177" fontId="0" fillId="9" borderId="0" xfId="0" applyFont="true" applyBorder="true" applyAlignment="true" applyProtection="false">
      <alignment horizontal="center" vertical="bottom" textRotation="0" wrapText="false" indent="0" shrinkToFit="false"/>
      <protection locked="true" hidden="false"/>
    </xf>
    <xf numFmtId="177" fontId="0" fillId="0" borderId="0" xfId="0" applyFont="true" applyBorder="false" applyAlignment="true" applyProtection="false">
      <alignment horizontal="center" vertical="bottom" textRotation="0" wrapText="false" indent="0" shrinkToFit="false"/>
      <protection locked="true" hidden="false"/>
    </xf>
    <xf numFmtId="165" fontId="14" fillId="0" borderId="10" xfId="0" applyFont="true" applyBorder="true" applyAlignment="false" applyProtection="false">
      <alignment horizontal="general" vertical="bottom" textRotation="0" wrapText="false" indent="0" shrinkToFit="false"/>
      <protection locked="true" hidden="false"/>
    </xf>
    <xf numFmtId="165" fontId="11" fillId="0" borderId="0" xfId="0" applyFont="true" applyBorder="false" applyAlignment="true" applyProtection="false">
      <alignment horizontal="left" vertical="bottom" textRotation="0" wrapText="false" indent="0" shrinkToFit="false"/>
      <protection locked="true" hidden="false"/>
    </xf>
    <xf numFmtId="177" fontId="4" fillId="0" borderId="13" xfId="0" applyFont="true" applyBorder="true" applyAlignment="true" applyProtection="false">
      <alignment horizontal="center" vertical="bottom" textRotation="0" wrapText="false" indent="0" shrinkToFit="false"/>
      <protection locked="true" hidden="false"/>
    </xf>
    <xf numFmtId="165" fontId="0" fillId="0" borderId="5" xfId="0" applyFont="true" applyBorder="true" applyAlignment="fals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bottom" textRotation="0" wrapText="false" indent="0" shrinkToFit="false"/>
      <protection locked="true" hidden="false"/>
    </xf>
    <xf numFmtId="177" fontId="4" fillId="0" borderId="4" xfId="0" applyFont="true" applyBorder="true" applyAlignment="true" applyProtection="false">
      <alignment horizontal="center" vertical="bottom" textRotation="0" wrapText="false" indent="0" shrinkToFit="false"/>
      <protection locked="true" hidden="false"/>
    </xf>
    <xf numFmtId="165" fontId="4" fillId="0" borderId="5"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77" fontId="4" fillId="0" borderId="5" xfId="0" applyFont="true" applyBorder="true" applyAlignment="true" applyProtection="false">
      <alignment horizontal="center" vertical="bottom" textRotation="0" wrapText="false" indent="0" shrinkToFit="false"/>
      <protection locked="true" hidden="false"/>
    </xf>
    <xf numFmtId="164" fontId="24" fillId="0" borderId="9" xfId="0" applyFont="true" applyBorder="true" applyAlignment="true" applyProtection="false">
      <alignment horizontal="left" vertical="top" textRotation="0" wrapText="true" indent="0" shrinkToFit="false"/>
      <protection locked="true" hidden="false"/>
    </xf>
    <xf numFmtId="169" fontId="0" fillId="0" borderId="0" xfId="0" applyFont="true" applyBorder="false" applyAlignment="true" applyProtection="false">
      <alignment horizontal="center" vertical="bottom" textRotation="0" wrapText="false" indent="0" shrinkToFit="false"/>
      <protection locked="true" hidden="false"/>
    </xf>
    <xf numFmtId="177" fontId="0" fillId="0" borderId="10" xfId="0" applyFont="true" applyBorder="true" applyAlignment="true" applyProtection="false">
      <alignment horizontal="center" vertical="bottom" textRotation="0" wrapText="false" indent="0" shrinkToFit="false"/>
      <protection locked="true" hidden="false"/>
    </xf>
    <xf numFmtId="164" fontId="24" fillId="0" borderId="9" xfId="0" applyFont="true" applyBorder="true" applyAlignment="true" applyProtection="false">
      <alignment horizontal="left"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0" shrinkToFit="false"/>
      <protection locked="true" hidden="false"/>
    </xf>
    <xf numFmtId="164" fontId="24" fillId="0" borderId="11" xfId="0" applyFont="true" applyBorder="true" applyAlignment="true" applyProtection="false">
      <alignment horizontal="left" vertical="top" textRotation="0" wrapText="true" indent="0" shrinkToFit="false"/>
      <protection locked="true" hidden="false"/>
    </xf>
    <xf numFmtId="165" fontId="0" fillId="0" borderId="13" xfId="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80" fontId="0"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lef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9" fontId="26" fillId="0" borderId="0" xfId="0" applyFont="true" applyBorder="false" applyAlignment="false" applyProtection="false">
      <alignment horizontal="general" vertical="bottom" textRotation="0" wrapText="false" indent="0" shrinkToFit="false"/>
      <protection locked="true" hidden="false"/>
    </xf>
    <xf numFmtId="169" fontId="27" fillId="0" borderId="0" xfId="0" applyFont="true" applyBorder="false" applyAlignment="false" applyProtection="false">
      <alignment horizontal="general" vertical="bottom" textRotation="0" wrapText="false" indent="0" shrinkToFit="false"/>
      <protection locked="true" hidden="false"/>
    </xf>
    <xf numFmtId="165" fontId="26"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10" xfId="0" applyFont="true" applyBorder="true" applyAlignment="true" applyProtection="false">
      <alignment horizontal="center"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top" textRotation="0" wrapText="false" indent="0" shrinkToFit="false"/>
      <protection locked="true" hidden="false"/>
    </xf>
    <xf numFmtId="164" fontId="24" fillId="0" borderId="10" xfId="0" applyFont="true" applyBorder="true" applyAlignment="true" applyProtection="false">
      <alignment horizontal="general" vertical="top" textRotation="0" wrapText="false" indent="0" shrinkToFit="false"/>
      <protection locked="true" hidden="false"/>
    </xf>
    <xf numFmtId="164" fontId="24" fillId="0" borderId="0" xfId="0" applyFont="true" applyBorder="false" applyAlignment="true" applyProtection="false">
      <alignment horizontal="left"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5" fontId="0" fillId="8" borderId="9" xfId="0" applyFont="true" applyBorder="true" applyAlignment="false" applyProtection="false">
      <alignment horizontal="general" vertical="bottom" textRotation="0" wrapText="false" indent="0" shrinkToFit="false"/>
      <protection locked="true" hidden="false"/>
    </xf>
    <xf numFmtId="165" fontId="0" fillId="0" borderId="11" xfId="0" applyFont="true" applyBorder="true" applyAlignment="false" applyProtection="false">
      <alignment horizontal="general" vertical="bottom" textRotation="0" wrapText="false" indent="0" shrinkToFit="false"/>
      <protection locked="true" hidden="false"/>
    </xf>
    <xf numFmtId="165" fontId="0" fillId="0" borderId="13" xfId="0" applyFont="true" applyBorder="true" applyAlignment="false" applyProtection="false">
      <alignment horizontal="general" vertical="bottom" textRotation="0" wrapText="false" indent="0" shrinkToFit="false"/>
      <protection locked="true" hidden="false"/>
    </xf>
    <xf numFmtId="165" fontId="0" fillId="0" borderId="12"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true" applyAlignment="false" applyProtection="false">
      <alignment horizontal="general" vertical="bottom" textRotation="0" wrapText="false" indent="0" shrinkToFit="false"/>
      <protection locked="true" hidden="false"/>
    </xf>
    <xf numFmtId="176" fontId="0"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2F2F2"/>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C0504D"/>
      <rgbColor rgb="FFEAF1DD"/>
      <rgbColor rgb="FFDBE5F1"/>
      <rgbColor rgb="FF660066"/>
      <rgbColor rgb="FFFF8080"/>
      <rgbColor rgb="FF0066CC"/>
      <rgbColor rgb="FFD8D8D8"/>
      <rgbColor rgb="FF000080"/>
      <rgbColor rgb="FFFF00FF"/>
      <rgbColor rgb="FFFFFF00"/>
      <rgbColor rgb="FF00FFFF"/>
      <rgbColor rgb="FF800080"/>
      <rgbColor rgb="FFC00000"/>
      <rgbColor rgb="FF008080"/>
      <rgbColor rgb="FF0000FF"/>
      <rgbColor rgb="FF00CCFF"/>
      <rgbColor rgb="FFE5DFEC"/>
      <rgbColor rgb="FFC6EFCE"/>
      <rgbColor rgb="FFFFFF99"/>
      <rgbColor rgb="FF99CCFF"/>
      <rgbColor rgb="FFFF99CC"/>
      <rgbColor rgb="FFCC99FF"/>
      <rgbColor rgb="FFFFC7CE"/>
      <rgbColor rgb="FF3366FF"/>
      <rgbColor rgb="FF33CCCC"/>
      <rgbColor rgb="FF9BBB59"/>
      <rgbColor rgb="FFFFCC00"/>
      <rgbColor rgb="FFF79646"/>
      <rgbColor rgb="FFFF6600"/>
      <rgbColor rgb="FF66669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microsoft.com/office/2006/relationships/vbaProject" Target="vbaProject.bin"/><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externalLink" Target="externalLinks/externalLink1.xml"/><Relationship Id="rId10" Type="http://schemas.openxmlformats.org/officeDocument/2006/relationships/externalLink" Target="externalLinks/externalLink3.xml"/><Relationship Id="rId11"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29</xdr:col>
      <xdr:colOff>0</xdr:colOff>
      <xdr:row>7</xdr:row>
      <xdr:rowOff>0</xdr:rowOff>
    </xdr:from>
    <xdr:to>
      <xdr:col>34</xdr:col>
      <xdr:colOff>186120</xdr:colOff>
      <xdr:row>15</xdr:row>
      <xdr:rowOff>37080</xdr:rowOff>
    </xdr:to>
    <xdr:pic>
      <xdr:nvPicPr>
        <xdr:cNvPr id="0" name="image1.png" descr=""/>
        <xdr:cNvPicPr/>
      </xdr:nvPicPr>
      <xdr:blipFill>
        <a:blip r:embed="rId1"/>
        <a:stretch/>
      </xdr:blipFill>
      <xdr:spPr>
        <a:xfrm>
          <a:off x="22965840" y="1333440"/>
          <a:ext cx="4053240" cy="3456360"/>
        </a:xfrm>
        <a:prstGeom prst="rect">
          <a:avLst/>
        </a:prstGeom>
        <a:ln>
          <a:noFill/>
        </a:ln>
      </xdr:spPr>
    </xdr:pic>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home/pavithra/Downloads/home/pavithra/Documents/Documents/Employer/Intain/wsfs/Loan%20Tape%20Processing%20(all%20deals%20starting%202021)/2021/November%202021/servicer_file_processing_October2021v3.xlsm"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home/pavithra/Downloads/home/pavithra/Documents/home/pavithra/Documents/2"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aw_tape"/>
      <sheetName val="mapping"/>
      <sheetName val="clean_tape"/>
      <sheetName val="servicer_tape"/>
      <sheetName val="servicer_summary"/>
      <sheetName val="loan_templates"/>
      <sheetName val="misc"/>
      <sheetName val="servicer_file_processing_Octobe"/>
    </sheetNames>
    <sheetDataSet>
      <sheetData sheetId="0"/>
      <sheetData sheetId="1"/>
      <sheetData sheetId="2"/>
      <sheetData sheetId="3"/>
      <sheetData sheetId="4"/>
      <sheetData sheetId="5"/>
      <sheetData sheetId="6"/>
      <sheetData sheetId="7"/>
    </sheetDataSet>
  </externalBook>
</externalLink>
</file>

<file path=xl/externalLinks/externalLink3.xml><?xml version="1.0" encoding="utf-8"?>
<externalLink xmlns="http://schemas.openxmlformats.org/spreadsheetml/2006/main">
  <externalBook xmlns:r="http://schemas.openxmlformats.org/officeDocument/2006/relationships" r:id="rId1"/>
</externalLink>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2" activeCellId="0" sqref="A2"/>
    </sheetView>
  </sheetViews>
  <sheetFormatPr defaultColWidth="14.453125" defaultRowHeight="15" zeroHeight="false" outlineLevelRow="0" outlineLevelCol="0"/>
  <cols>
    <col collapsed="false" customWidth="true" hidden="false" outlineLevel="0" max="1" min="1" style="0" width="21.57"/>
    <col collapsed="false" customWidth="true" hidden="false" outlineLevel="0" max="2" min="2" style="0" width="11"/>
    <col collapsed="false" customWidth="true" hidden="false" outlineLevel="0" max="3" min="3" style="0" width="15.71"/>
    <col collapsed="false" customWidth="true" hidden="false" outlineLevel="0" max="4" min="4" style="0" width="7.7"/>
    <col collapsed="false" customWidth="true" hidden="false" outlineLevel="0" max="5" min="5" style="0" width="15.14"/>
    <col collapsed="false" customWidth="true" hidden="false" outlineLevel="0" max="6" min="6" style="0" width="19.29"/>
    <col collapsed="false" customWidth="true" hidden="false" outlineLevel="0" max="7" min="7" style="0" width="11.71"/>
    <col collapsed="false" customWidth="true" hidden="false" outlineLevel="0" max="8" min="8" style="0" width="17.57"/>
    <col collapsed="false" customWidth="true" hidden="false" outlineLevel="0" max="9" min="9" style="0" width="4.7"/>
    <col collapsed="false" customWidth="true" hidden="false" outlineLevel="0" max="10" min="10" style="0" width="22"/>
    <col collapsed="false" customWidth="true" hidden="false" outlineLevel="0" max="12" min="12" style="0" width="18"/>
    <col collapsed="false" customWidth="true" hidden="false" outlineLevel="0" max="17" min="13" style="0" width="31.43"/>
    <col collapsed="false" customWidth="true" hidden="true" outlineLevel="0" max="18" min="18" style="0" width="31.43"/>
    <col collapsed="false" customWidth="true" hidden="false" outlineLevel="0" max="26" min="19" style="0" width="31.43"/>
  </cols>
  <sheetData>
    <row r="1" customFormat="false" ht="15" hidden="false" customHeight="false" outlineLevel="0" collapsed="false">
      <c r="A1" s="1" t="s">
        <v>0</v>
      </c>
      <c r="B1" s="2" t="s">
        <v>1</v>
      </c>
      <c r="C1" s="3" t="s">
        <v>2</v>
      </c>
      <c r="D1" s="1" t="s">
        <v>3</v>
      </c>
      <c r="E1" s="1" t="s">
        <v>4</v>
      </c>
      <c r="F1" s="2" t="s">
        <v>5</v>
      </c>
      <c r="G1" s="1" t="s">
        <v>6</v>
      </c>
      <c r="H1" s="1" t="s">
        <v>7</v>
      </c>
      <c r="I1" s="1" t="s">
        <v>8</v>
      </c>
      <c r="J1" s="2" t="s">
        <v>9</v>
      </c>
      <c r="K1" s="1" t="s">
        <v>10</v>
      </c>
      <c r="L1" s="1" t="s">
        <v>11</v>
      </c>
      <c r="M1" s="1" t="s">
        <v>12</v>
      </c>
      <c r="N1" s="1" t="s">
        <v>13</v>
      </c>
      <c r="O1" s="1" t="s">
        <v>14</v>
      </c>
      <c r="P1" s="1" t="s">
        <v>15</v>
      </c>
      <c r="Q1" s="1" t="s">
        <v>16</v>
      </c>
      <c r="R1" s="1"/>
      <c r="S1" s="1"/>
      <c r="T1" s="1"/>
      <c r="U1" s="1"/>
      <c r="V1" s="1"/>
      <c r="W1" s="1"/>
      <c r="X1" s="1"/>
      <c r="Y1" s="1"/>
      <c r="Z1" s="1"/>
    </row>
    <row r="2" customFormat="false" ht="13.8" hidden="false" customHeight="false" outlineLevel="0" collapsed="false">
      <c r="A2" s="4"/>
      <c r="B2" s="4"/>
      <c r="C2" s="5"/>
      <c r="D2" s="4"/>
      <c r="E2" s="6"/>
      <c r="F2" s="5"/>
      <c r="G2" s="5"/>
      <c r="H2" s="5"/>
      <c r="I2" s="4"/>
      <c r="J2" s="7"/>
      <c r="K2" s="7"/>
      <c r="L2" s="4"/>
      <c r="M2" s="4"/>
      <c r="N2" s="4"/>
      <c r="O2" s="5"/>
      <c r="P2" s="8"/>
      <c r="Q2" s="6"/>
      <c r="R2" s="4"/>
    </row>
    <row r="3" customFormat="false" ht="13.8" hidden="false" customHeight="false" outlineLevel="0" collapsed="false">
      <c r="A3" s="4"/>
      <c r="B3" s="4"/>
      <c r="C3" s="5"/>
      <c r="D3" s="4"/>
      <c r="E3" s="6"/>
      <c r="F3" s="5"/>
      <c r="G3" s="5"/>
      <c r="H3" s="5"/>
      <c r="I3" s="4"/>
      <c r="J3" s="7"/>
      <c r="K3" s="7"/>
      <c r="L3" s="4"/>
      <c r="M3" s="4"/>
      <c r="N3" s="4"/>
      <c r="O3" s="5"/>
      <c r="P3" s="8"/>
      <c r="Q3" s="6"/>
      <c r="R3" s="4"/>
    </row>
    <row r="4" customFormat="false" ht="13.8" hidden="false" customHeight="false" outlineLevel="0" collapsed="false">
      <c r="A4" s="4"/>
      <c r="B4" s="4"/>
      <c r="C4" s="5"/>
      <c r="D4" s="4"/>
      <c r="E4" s="6"/>
      <c r="F4" s="5"/>
      <c r="G4" s="5"/>
      <c r="H4" s="5"/>
      <c r="I4" s="4"/>
      <c r="J4" s="7"/>
      <c r="K4" s="7"/>
      <c r="L4" s="4"/>
      <c r="M4" s="4"/>
      <c r="N4" s="4"/>
      <c r="O4" s="5"/>
      <c r="P4" s="8"/>
      <c r="Q4" s="6"/>
      <c r="R4" s="4"/>
    </row>
    <row r="5" customFormat="false" ht="13.8" hidden="false" customHeight="false" outlineLevel="0" collapsed="false">
      <c r="A5" s="4"/>
      <c r="B5" s="4"/>
      <c r="C5" s="5"/>
      <c r="D5" s="4"/>
      <c r="E5" s="6"/>
      <c r="F5" s="5"/>
      <c r="G5" s="5"/>
      <c r="H5" s="5"/>
      <c r="I5" s="4"/>
      <c r="J5" s="7"/>
      <c r="K5" s="7"/>
      <c r="L5" s="4"/>
      <c r="M5" s="4"/>
      <c r="N5" s="4"/>
      <c r="O5" s="5"/>
      <c r="P5" s="8"/>
      <c r="Q5" s="6"/>
      <c r="R5" s="4"/>
    </row>
    <row r="6" customFormat="false" ht="13.8" hidden="false" customHeight="false" outlineLevel="0" collapsed="false">
      <c r="A6" s="4"/>
      <c r="B6" s="4"/>
      <c r="C6" s="5"/>
      <c r="D6" s="4"/>
      <c r="E6" s="6"/>
      <c r="F6" s="5"/>
      <c r="G6" s="5"/>
      <c r="H6" s="5"/>
      <c r="I6" s="4"/>
      <c r="J6" s="7"/>
      <c r="K6" s="7"/>
      <c r="L6" s="4"/>
      <c r="M6" s="4"/>
      <c r="N6" s="4"/>
      <c r="O6" s="5"/>
      <c r="P6" s="8"/>
      <c r="Q6" s="6"/>
      <c r="R6" s="4"/>
    </row>
    <row r="7" customFormat="false" ht="13.8" hidden="false" customHeight="false" outlineLevel="0" collapsed="false">
      <c r="A7" s="4"/>
      <c r="B7" s="4"/>
      <c r="C7" s="5"/>
      <c r="D7" s="4"/>
      <c r="E7" s="6"/>
      <c r="F7" s="5"/>
      <c r="G7" s="5"/>
      <c r="H7" s="5"/>
      <c r="I7" s="4"/>
      <c r="J7" s="7"/>
      <c r="K7" s="7"/>
      <c r="L7" s="4"/>
      <c r="M7" s="4"/>
      <c r="N7" s="4"/>
      <c r="O7" s="5"/>
      <c r="P7" s="8"/>
      <c r="Q7" s="6"/>
      <c r="R7" s="4"/>
    </row>
    <row r="8" customFormat="false" ht="13.8" hidden="false" customHeight="false" outlineLevel="0" collapsed="false">
      <c r="A8" s="4"/>
      <c r="B8" s="4"/>
      <c r="C8" s="5"/>
      <c r="D8" s="4"/>
      <c r="E8" s="6"/>
      <c r="F8" s="5"/>
      <c r="G8" s="5"/>
      <c r="H8" s="5"/>
      <c r="I8" s="4"/>
      <c r="J8" s="7"/>
      <c r="K8" s="7"/>
      <c r="L8" s="4"/>
      <c r="M8" s="4"/>
      <c r="N8" s="4"/>
      <c r="O8" s="5"/>
      <c r="P8" s="8"/>
      <c r="Q8" s="6"/>
      <c r="R8" s="4"/>
    </row>
    <row r="9" customFormat="false" ht="13.8" hidden="false" customHeight="false" outlineLevel="0" collapsed="false">
      <c r="A9" s="4"/>
      <c r="B9" s="4"/>
      <c r="C9" s="5"/>
      <c r="D9" s="4"/>
      <c r="E9" s="6"/>
      <c r="F9" s="5"/>
      <c r="G9" s="5"/>
      <c r="H9" s="5"/>
      <c r="I9" s="4"/>
      <c r="J9" s="7"/>
      <c r="K9" s="7"/>
      <c r="L9" s="4"/>
      <c r="M9" s="4"/>
      <c r="N9" s="4"/>
      <c r="O9" s="5"/>
      <c r="P9" s="8"/>
      <c r="Q9" s="6"/>
      <c r="R9" s="4"/>
    </row>
    <row r="10" customFormat="false" ht="13.8" hidden="false" customHeight="false" outlineLevel="0" collapsed="false">
      <c r="A10" s="4"/>
      <c r="B10" s="4"/>
      <c r="C10" s="5"/>
      <c r="D10" s="4"/>
      <c r="E10" s="6"/>
      <c r="F10" s="5"/>
      <c r="G10" s="5"/>
      <c r="H10" s="5"/>
      <c r="I10" s="4"/>
      <c r="J10" s="7"/>
      <c r="K10" s="7"/>
      <c r="L10" s="4"/>
      <c r="M10" s="4"/>
      <c r="N10" s="4"/>
      <c r="O10" s="5"/>
      <c r="P10" s="8"/>
      <c r="Q10" s="6"/>
      <c r="R10" s="4"/>
    </row>
    <row r="11" customFormat="false" ht="13.8" hidden="false" customHeight="false" outlineLevel="0" collapsed="false">
      <c r="A11" s="4"/>
      <c r="B11" s="4"/>
      <c r="C11" s="5"/>
      <c r="D11" s="4"/>
      <c r="E11" s="6"/>
      <c r="F11" s="5"/>
      <c r="G11" s="5"/>
      <c r="H11" s="5"/>
      <c r="I11" s="4"/>
      <c r="J11" s="7"/>
      <c r="K11" s="7"/>
      <c r="L11" s="4"/>
      <c r="M11" s="4"/>
      <c r="N11" s="4"/>
      <c r="O11" s="5"/>
      <c r="P11" s="8"/>
      <c r="Q11" s="6"/>
      <c r="R11" s="4"/>
    </row>
    <row r="12" customFormat="false" ht="13.8" hidden="false" customHeight="false" outlineLevel="0" collapsed="false">
      <c r="A12" s="4"/>
      <c r="B12" s="4"/>
      <c r="C12" s="5"/>
      <c r="D12" s="4"/>
      <c r="E12" s="6"/>
      <c r="F12" s="5"/>
      <c r="G12" s="5"/>
      <c r="H12" s="5"/>
      <c r="I12" s="4"/>
      <c r="J12" s="7"/>
      <c r="K12" s="7"/>
      <c r="L12" s="4"/>
      <c r="M12" s="4"/>
      <c r="N12" s="4"/>
      <c r="O12" s="5"/>
      <c r="P12" s="8"/>
      <c r="Q12" s="6"/>
      <c r="R12" s="4"/>
    </row>
    <row r="13" customFormat="false" ht="13.8" hidden="false" customHeight="false" outlineLevel="0" collapsed="false">
      <c r="A13" s="4"/>
      <c r="B13" s="4"/>
      <c r="C13" s="5"/>
      <c r="D13" s="4"/>
      <c r="E13" s="6"/>
      <c r="F13" s="5"/>
      <c r="G13" s="5"/>
      <c r="H13" s="5"/>
      <c r="I13" s="4"/>
      <c r="J13" s="7"/>
      <c r="K13" s="7"/>
      <c r="L13" s="4"/>
      <c r="M13" s="4"/>
      <c r="N13" s="4"/>
      <c r="O13" s="5"/>
      <c r="P13" s="8"/>
      <c r="Q13" s="6"/>
      <c r="R13" s="4"/>
    </row>
    <row r="14" customFormat="false" ht="13.8" hidden="false" customHeight="false" outlineLevel="0" collapsed="false">
      <c r="A14" s="4"/>
      <c r="B14" s="4"/>
      <c r="C14" s="5"/>
      <c r="D14" s="4"/>
      <c r="E14" s="6"/>
      <c r="F14" s="5"/>
      <c r="G14" s="5"/>
      <c r="H14" s="5"/>
      <c r="I14" s="4"/>
      <c r="J14" s="7"/>
      <c r="K14" s="7"/>
      <c r="L14" s="4"/>
      <c r="M14" s="4"/>
      <c r="N14" s="4"/>
      <c r="O14" s="5"/>
      <c r="P14" s="8"/>
      <c r="Q14" s="6"/>
      <c r="R14" s="4"/>
    </row>
    <row r="15" customFormat="false" ht="13.8" hidden="false" customHeight="false" outlineLevel="0" collapsed="false">
      <c r="A15" s="4"/>
      <c r="B15" s="4"/>
      <c r="C15" s="5"/>
      <c r="D15" s="4"/>
      <c r="E15" s="6"/>
      <c r="F15" s="5"/>
      <c r="G15" s="5"/>
      <c r="H15" s="5"/>
      <c r="I15" s="4"/>
      <c r="J15" s="7"/>
      <c r="K15" s="7"/>
      <c r="L15" s="4"/>
      <c r="M15" s="4"/>
      <c r="N15" s="4"/>
      <c r="O15" s="5"/>
      <c r="P15" s="8"/>
      <c r="Q15" s="6"/>
      <c r="R15" s="4"/>
    </row>
    <row r="16" customFormat="false" ht="13.8" hidden="false" customHeight="false" outlineLevel="0" collapsed="false">
      <c r="A16" s="4"/>
      <c r="B16" s="4"/>
      <c r="C16" s="5"/>
      <c r="D16" s="4"/>
      <c r="E16" s="6"/>
      <c r="F16" s="5"/>
      <c r="G16" s="5"/>
      <c r="H16" s="5"/>
      <c r="I16" s="4"/>
      <c r="J16" s="7"/>
      <c r="K16" s="7"/>
      <c r="L16" s="4"/>
      <c r="M16" s="4"/>
      <c r="N16" s="4"/>
      <c r="O16" s="5"/>
      <c r="P16" s="8"/>
      <c r="Q16" s="6"/>
      <c r="R16" s="4"/>
    </row>
    <row r="17" customFormat="false" ht="13.8" hidden="false" customHeight="false" outlineLevel="0" collapsed="false">
      <c r="A17" s="4"/>
      <c r="B17" s="4"/>
      <c r="C17" s="5"/>
      <c r="D17" s="4"/>
      <c r="E17" s="6"/>
      <c r="F17" s="5"/>
      <c r="G17" s="5"/>
      <c r="H17" s="5"/>
      <c r="I17" s="4"/>
      <c r="J17" s="7"/>
      <c r="K17" s="7"/>
      <c r="L17" s="4"/>
      <c r="M17" s="4"/>
      <c r="N17" s="4"/>
      <c r="O17" s="5"/>
      <c r="P17" s="8"/>
      <c r="Q17" s="6"/>
      <c r="R17" s="4"/>
    </row>
    <row r="18" customFormat="false" ht="13.8" hidden="false" customHeight="false" outlineLevel="0" collapsed="false">
      <c r="A18" s="4"/>
      <c r="B18" s="4"/>
      <c r="C18" s="5"/>
      <c r="D18" s="4"/>
      <c r="E18" s="6"/>
      <c r="F18" s="5"/>
      <c r="G18" s="5"/>
      <c r="H18" s="5"/>
      <c r="I18" s="4"/>
      <c r="J18" s="7"/>
      <c r="K18" s="7"/>
      <c r="L18" s="4"/>
      <c r="M18" s="4"/>
      <c r="N18" s="4"/>
      <c r="O18" s="5"/>
      <c r="P18" s="8"/>
      <c r="Q18" s="6"/>
      <c r="R18" s="4"/>
    </row>
    <row r="19" customFormat="false" ht="13.8" hidden="false" customHeight="false" outlineLevel="0" collapsed="false">
      <c r="A19" s="4"/>
      <c r="B19" s="4"/>
      <c r="C19" s="5"/>
      <c r="D19" s="4"/>
      <c r="E19" s="6"/>
      <c r="F19" s="5"/>
      <c r="G19" s="5"/>
      <c r="H19" s="5"/>
      <c r="I19" s="4"/>
      <c r="J19" s="7"/>
      <c r="K19" s="7"/>
      <c r="L19" s="4"/>
      <c r="M19" s="4"/>
      <c r="N19" s="4"/>
      <c r="O19" s="5"/>
      <c r="P19" s="8"/>
      <c r="Q19" s="6"/>
      <c r="R19" s="4"/>
    </row>
    <row r="20" customFormat="false" ht="13.8" hidden="false" customHeight="false" outlineLevel="0" collapsed="false">
      <c r="A20" s="4"/>
      <c r="B20" s="4"/>
      <c r="C20" s="5"/>
      <c r="D20" s="4"/>
      <c r="E20" s="6"/>
      <c r="F20" s="5"/>
      <c r="G20" s="5"/>
      <c r="H20" s="5"/>
      <c r="I20" s="4"/>
      <c r="J20" s="7"/>
      <c r="K20" s="7"/>
      <c r="L20" s="4"/>
      <c r="M20" s="4"/>
      <c r="N20" s="4"/>
      <c r="O20" s="5"/>
      <c r="P20" s="8"/>
      <c r="Q20" s="6"/>
      <c r="R20" s="4"/>
    </row>
    <row r="21" customFormat="false" ht="15.75" hidden="false" customHeight="true" outlineLevel="0" collapsed="false">
      <c r="A21" s="4"/>
      <c r="B21" s="4"/>
      <c r="C21" s="5"/>
      <c r="D21" s="4"/>
      <c r="E21" s="6"/>
      <c r="F21" s="5"/>
      <c r="G21" s="5"/>
      <c r="H21" s="5"/>
      <c r="I21" s="4"/>
      <c r="J21" s="7"/>
      <c r="K21" s="7"/>
      <c r="L21" s="4"/>
      <c r="M21" s="4"/>
      <c r="N21" s="4"/>
      <c r="O21" s="5"/>
      <c r="P21" s="8"/>
      <c r="Q21" s="6"/>
      <c r="R21" s="4"/>
    </row>
    <row r="22" customFormat="false" ht="15.75" hidden="false" customHeight="true" outlineLevel="0" collapsed="false">
      <c r="A22" s="4"/>
      <c r="B22" s="4"/>
      <c r="C22" s="5"/>
      <c r="D22" s="4"/>
      <c r="E22" s="6"/>
      <c r="F22" s="5"/>
      <c r="G22" s="5"/>
      <c r="H22" s="5"/>
      <c r="I22" s="4"/>
      <c r="J22" s="7"/>
      <c r="K22" s="7"/>
      <c r="L22" s="4"/>
      <c r="M22" s="4"/>
      <c r="N22" s="4"/>
      <c r="O22" s="5"/>
      <c r="P22" s="8"/>
      <c r="Q22" s="6"/>
      <c r="R22" s="4"/>
    </row>
    <row r="23" customFormat="false" ht="15.75" hidden="false" customHeight="true" outlineLevel="0" collapsed="false">
      <c r="A23" s="4"/>
      <c r="B23" s="4"/>
      <c r="C23" s="5"/>
      <c r="D23" s="4"/>
      <c r="E23" s="6"/>
      <c r="F23" s="5"/>
      <c r="G23" s="5"/>
      <c r="H23" s="5"/>
      <c r="I23" s="4"/>
      <c r="J23" s="7"/>
      <c r="K23" s="7"/>
      <c r="L23" s="4"/>
      <c r="M23" s="4"/>
      <c r="N23" s="4"/>
      <c r="O23" s="5"/>
      <c r="P23" s="8"/>
      <c r="Q23" s="6"/>
      <c r="R23" s="4"/>
    </row>
    <row r="24" customFormat="false" ht="15.75" hidden="false" customHeight="true" outlineLevel="0" collapsed="false">
      <c r="A24" s="4"/>
      <c r="B24" s="4"/>
      <c r="C24" s="5"/>
      <c r="D24" s="4"/>
      <c r="E24" s="6"/>
      <c r="F24" s="5"/>
      <c r="G24" s="5"/>
      <c r="H24" s="5"/>
      <c r="I24" s="4"/>
      <c r="J24" s="7"/>
      <c r="K24" s="7"/>
      <c r="L24" s="4"/>
      <c r="M24" s="4"/>
      <c r="N24" s="4"/>
      <c r="O24" s="5"/>
      <c r="P24" s="8"/>
      <c r="Q24" s="6"/>
      <c r="R24" s="4"/>
    </row>
    <row r="25" customFormat="false" ht="15.75" hidden="false" customHeight="true" outlineLevel="0" collapsed="false">
      <c r="A25" s="4"/>
      <c r="B25" s="4"/>
      <c r="C25" s="5"/>
      <c r="D25" s="4"/>
      <c r="E25" s="6"/>
      <c r="F25" s="5"/>
      <c r="G25" s="5"/>
      <c r="H25" s="5"/>
      <c r="I25" s="4"/>
      <c r="J25" s="7"/>
      <c r="K25" s="7"/>
      <c r="L25" s="4"/>
      <c r="M25" s="4"/>
      <c r="N25" s="4"/>
      <c r="O25" s="5"/>
      <c r="P25" s="8"/>
      <c r="Q25" s="6"/>
      <c r="R25" s="4"/>
    </row>
    <row r="26" customFormat="false" ht="15.75" hidden="false" customHeight="true" outlineLevel="0" collapsed="false">
      <c r="A26" s="4"/>
      <c r="B26" s="4"/>
      <c r="C26" s="5"/>
      <c r="D26" s="4"/>
      <c r="E26" s="6"/>
      <c r="F26" s="5"/>
      <c r="G26" s="5"/>
      <c r="H26" s="5"/>
      <c r="I26" s="4"/>
      <c r="J26" s="7"/>
      <c r="K26" s="7"/>
      <c r="L26" s="4"/>
      <c r="M26" s="4"/>
      <c r="N26" s="4"/>
      <c r="O26" s="5"/>
      <c r="P26" s="8"/>
      <c r="Q26" s="6"/>
      <c r="R26" s="4"/>
    </row>
    <row r="27" customFormat="false" ht="15.75" hidden="false" customHeight="true" outlineLevel="0" collapsed="false">
      <c r="A27" s="4"/>
      <c r="B27" s="4"/>
      <c r="C27" s="5"/>
      <c r="D27" s="4"/>
      <c r="E27" s="6"/>
      <c r="F27" s="5"/>
      <c r="G27" s="5"/>
      <c r="H27" s="5"/>
      <c r="I27" s="4"/>
      <c r="J27" s="7"/>
      <c r="K27" s="7"/>
      <c r="L27" s="4"/>
      <c r="M27" s="4"/>
      <c r="N27" s="4"/>
      <c r="O27" s="5"/>
      <c r="P27" s="8"/>
      <c r="Q27" s="6"/>
      <c r="R27" s="4"/>
    </row>
    <row r="28" customFormat="false" ht="15.75" hidden="false" customHeight="true" outlineLevel="0" collapsed="false">
      <c r="A28" s="4"/>
      <c r="B28" s="4"/>
      <c r="C28" s="5"/>
      <c r="D28" s="4"/>
      <c r="E28" s="6"/>
      <c r="F28" s="5"/>
      <c r="G28" s="5"/>
      <c r="H28" s="5"/>
      <c r="I28" s="4"/>
      <c r="J28" s="7"/>
      <c r="K28" s="7"/>
      <c r="L28" s="4"/>
      <c r="M28" s="4"/>
      <c r="N28" s="4"/>
      <c r="O28" s="5"/>
      <c r="P28" s="8"/>
      <c r="Q28" s="6"/>
      <c r="R28" s="4"/>
    </row>
    <row r="29" customFormat="false" ht="15.75" hidden="false" customHeight="true" outlineLevel="0" collapsed="false">
      <c r="A29" s="4"/>
      <c r="B29" s="4"/>
      <c r="C29" s="5"/>
      <c r="D29" s="4"/>
      <c r="E29" s="6"/>
      <c r="F29" s="5"/>
      <c r="G29" s="5"/>
      <c r="H29" s="5"/>
      <c r="I29" s="4"/>
      <c r="J29" s="7"/>
      <c r="K29" s="7"/>
      <c r="L29" s="4"/>
      <c r="M29" s="4"/>
      <c r="N29" s="4"/>
      <c r="O29" s="5"/>
      <c r="P29" s="8"/>
      <c r="Q29" s="6"/>
      <c r="R29" s="4"/>
    </row>
    <row r="30" customFormat="false" ht="15.75" hidden="false" customHeight="true" outlineLevel="0" collapsed="false">
      <c r="A30" s="4"/>
      <c r="B30" s="4"/>
      <c r="C30" s="5"/>
      <c r="D30" s="4"/>
      <c r="E30" s="6"/>
      <c r="F30" s="5"/>
      <c r="G30" s="5"/>
      <c r="H30" s="5"/>
      <c r="I30" s="4"/>
      <c r="J30" s="7"/>
      <c r="K30" s="7"/>
      <c r="L30" s="4"/>
      <c r="M30" s="4"/>
      <c r="N30" s="4"/>
      <c r="O30" s="5"/>
      <c r="P30" s="8"/>
      <c r="Q30" s="6"/>
      <c r="R30" s="4"/>
    </row>
    <row r="31" customFormat="false" ht="15.75" hidden="false" customHeight="true" outlineLevel="0" collapsed="false">
      <c r="C31" s="5"/>
    </row>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D15" activeCellId="0" sqref="D15"/>
    </sheetView>
  </sheetViews>
  <sheetFormatPr defaultColWidth="14.453125" defaultRowHeight="15" zeroHeight="false" outlineLevelRow="0" outlineLevelCol="0"/>
  <cols>
    <col collapsed="false" customWidth="true" hidden="false" outlineLevel="0" max="1" min="1" style="0" width="10.29"/>
    <col collapsed="false" customWidth="true" hidden="false" outlineLevel="0" max="2" min="2" style="0" width="13.86"/>
    <col collapsed="false" customWidth="true" hidden="false" outlineLevel="0" max="3" min="3" style="0" width="19.29"/>
    <col collapsed="false" customWidth="true" hidden="false" outlineLevel="0" max="4" min="4" style="0" width="16.14"/>
    <col collapsed="false" customWidth="true" hidden="false" outlineLevel="0" max="5" min="5" style="0" width="12.43"/>
    <col collapsed="false" customWidth="true" hidden="false" outlineLevel="0" max="6" min="6" style="0" width="16.43"/>
    <col collapsed="false" customWidth="true" hidden="false" outlineLevel="0" max="7" min="7" style="0" width="6.7"/>
    <col collapsed="false" customWidth="true" hidden="false" outlineLevel="0" max="26" min="8" style="0" width="8.7"/>
  </cols>
  <sheetData>
    <row r="1" customFormat="false" ht="13.8" hidden="false" customHeight="false" outlineLevel="0" collapsed="false">
      <c r="A1" s="9" t="s">
        <v>17</v>
      </c>
      <c r="L1" s="4"/>
    </row>
    <row r="2" customFormat="false" ht="13.8" hidden="false" customHeight="false" outlineLevel="0" collapsed="false">
      <c r="A2" s="4"/>
    </row>
    <row r="4" customFormat="false" ht="15" hidden="false" customHeight="false" outlineLevel="0" collapsed="false">
      <c r="A4" s="9" t="s">
        <v>18</v>
      </c>
    </row>
    <row r="5" customFormat="false" ht="13.8" hidden="false" customHeight="false" outlineLevel="0" collapsed="false">
      <c r="A5" s="4" t="s">
        <v>19</v>
      </c>
      <c r="C5" s="4"/>
    </row>
    <row r="6" customFormat="false" ht="13.8" hidden="false" customHeight="false" outlineLevel="0" collapsed="false">
      <c r="A6" s="4" t="s">
        <v>20</v>
      </c>
      <c r="C6" s="4"/>
    </row>
    <row r="7" customFormat="false" ht="13.8" hidden="false" customHeight="false" outlineLevel="0" collapsed="false">
      <c r="A7" s="4" t="s">
        <v>21</v>
      </c>
      <c r="C7" s="6"/>
    </row>
    <row r="8" customFormat="false" ht="13.8" hidden="false" customHeight="false" outlineLevel="0" collapsed="false">
      <c r="A8" s="4" t="s">
        <v>22</v>
      </c>
      <c r="C8" s="6" t="n">
        <f aca="false">+EDATE(C7,12*30)</f>
        <v>10957</v>
      </c>
    </row>
    <row r="9" customFormat="false" ht="13.8" hidden="false" customHeight="false" outlineLevel="0" collapsed="false">
      <c r="A9" s="4" t="s">
        <v>3</v>
      </c>
      <c r="C9" s="4"/>
    </row>
    <row r="10" customFormat="false" ht="13.8" hidden="false" customHeight="false" outlineLevel="0" collapsed="false">
      <c r="A10" s="4" t="s">
        <v>23</v>
      </c>
      <c r="C10" s="5" t="n">
        <f aca="false">+SUM(loans!C2:C30)</f>
        <v>0</v>
      </c>
    </row>
    <row r="11" customFormat="false" ht="13.8" hidden="false" customHeight="false" outlineLevel="0" collapsed="false">
      <c r="A11" s="4" t="s">
        <v>24</v>
      </c>
      <c r="C11" s="6"/>
    </row>
    <row r="12" customFormat="false" ht="13.8" hidden="false" customHeight="false" outlineLevel="0" collapsed="false">
      <c r="A12" s="4" t="s">
        <v>25</v>
      </c>
      <c r="C12" s="4"/>
    </row>
    <row r="13" customFormat="false" ht="15" hidden="false" customHeight="false" outlineLevel="0" collapsed="false">
      <c r="A13" s="9"/>
    </row>
    <row r="14" customFormat="false" ht="15" hidden="false" customHeight="false" outlineLevel="0" collapsed="false">
      <c r="A14" s="9" t="s">
        <v>26</v>
      </c>
    </row>
    <row r="15" customFormat="false" ht="13.8" hidden="false" customHeight="false" outlineLevel="0" collapsed="false">
      <c r="A15" s="4"/>
    </row>
    <row r="16" customFormat="false" ht="13.8" hidden="false" customHeight="false" outlineLevel="0" collapsed="false">
      <c r="A16" s="4"/>
    </row>
    <row r="17" customFormat="false" ht="13.8" hidden="false" customHeight="false" outlineLevel="0" collapsed="false">
      <c r="A17" s="4"/>
    </row>
    <row r="19" customFormat="false" ht="15" hidden="false" customHeight="false" outlineLevel="0" collapsed="false">
      <c r="A19" s="9" t="s">
        <v>27</v>
      </c>
    </row>
    <row r="20" customFormat="false" ht="13.8" hidden="false" customHeight="false" outlineLevel="0" collapsed="false">
      <c r="A20" s="4" t="s">
        <v>28</v>
      </c>
      <c r="B20" s="4" t="s">
        <v>29</v>
      </c>
      <c r="C20" s="4" t="s">
        <v>30</v>
      </c>
      <c r="D20" s="4" t="s">
        <v>31</v>
      </c>
      <c r="E20" s="4" t="s">
        <v>32</v>
      </c>
      <c r="F20" s="4"/>
    </row>
    <row r="21" customFormat="false" ht="15.75" hidden="false" customHeight="true" outlineLevel="0" collapsed="false">
      <c r="A21" s="4"/>
      <c r="B21" s="10"/>
      <c r="C21" s="5"/>
      <c r="D21" s="10"/>
    </row>
    <row r="22" customFormat="false" ht="15.75" hidden="false" customHeight="true" outlineLevel="0" collapsed="false">
      <c r="A22" s="4"/>
      <c r="B22" s="10"/>
      <c r="C22" s="5"/>
      <c r="D22" s="10"/>
    </row>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X1000"/>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A3" activeCellId="0" sqref="A3"/>
    </sheetView>
  </sheetViews>
  <sheetFormatPr defaultColWidth="14.453125" defaultRowHeight="15" zeroHeight="false" outlineLevelRow="0" outlineLevelCol="0"/>
  <cols>
    <col collapsed="false" customWidth="true" hidden="false" outlineLevel="0" max="49" min="1" style="0" width="8.7"/>
    <col collapsed="false" customWidth="true" hidden="false" outlineLevel="0" max="50" min="50" style="0" width="34.86"/>
  </cols>
  <sheetData>
    <row r="1" customFormat="false" ht="15" hidden="false" customHeight="false" outlineLevel="0" collapsed="false">
      <c r="A1" s="4" t="s">
        <v>33</v>
      </c>
      <c r="K1" s="4" t="s">
        <v>34</v>
      </c>
    </row>
    <row r="2" customFormat="false" ht="15" hidden="false" customHeight="false" outlineLevel="0" collapsed="false">
      <c r="A2" s="11" t="s">
        <v>35</v>
      </c>
      <c r="B2" s="12" t="s">
        <v>36</v>
      </c>
      <c r="C2" s="13" t="s">
        <v>37</v>
      </c>
      <c r="D2" s="13" t="s">
        <v>38</v>
      </c>
      <c r="E2" s="13" t="s">
        <v>39</v>
      </c>
      <c r="F2" s="13" t="s">
        <v>40</v>
      </c>
      <c r="G2" s="13" t="s">
        <v>41</v>
      </c>
      <c r="K2" s="11" t="s">
        <v>35</v>
      </c>
      <c r="L2" s="12" t="s">
        <v>42</v>
      </c>
      <c r="M2" s="12" t="s">
        <v>43</v>
      </c>
      <c r="N2" s="12" t="s">
        <v>44</v>
      </c>
      <c r="O2" s="12" t="s">
        <v>3</v>
      </c>
      <c r="P2" s="12" t="s">
        <v>4</v>
      </c>
      <c r="Q2" s="13" t="s">
        <v>45</v>
      </c>
      <c r="R2" s="13" t="s">
        <v>46</v>
      </c>
      <c r="S2" s="13" t="s">
        <v>47</v>
      </c>
      <c r="T2" s="14" t="s">
        <v>48</v>
      </c>
      <c r="U2" s="13" t="s">
        <v>49</v>
      </c>
      <c r="V2" s="13" t="s">
        <v>50</v>
      </c>
      <c r="W2" s="13" t="s">
        <v>51</v>
      </c>
      <c r="X2" s="13" t="s">
        <v>52</v>
      </c>
      <c r="Y2" s="13" t="s">
        <v>53</v>
      </c>
      <c r="Z2" s="15" t="s">
        <v>54</v>
      </c>
      <c r="AA2" s="16" t="s">
        <v>55</v>
      </c>
      <c r="AB2" s="16" t="s">
        <v>56</v>
      </c>
      <c r="AC2" s="13" t="s">
        <v>57</v>
      </c>
      <c r="AD2" s="13" t="s">
        <v>58</v>
      </c>
      <c r="AE2" s="13" t="s">
        <v>59</v>
      </c>
      <c r="AF2" s="13" t="s">
        <v>60</v>
      </c>
      <c r="AG2" s="13" t="s">
        <v>61</v>
      </c>
      <c r="AH2" s="13" t="s">
        <v>62</v>
      </c>
      <c r="AI2" s="13" t="s">
        <v>63</v>
      </c>
      <c r="AJ2" s="13" t="s">
        <v>64</v>
      </c>
      <c r="AK2" s="12" t="s">
        <v>36</v>
      </c>
      <c r="AL2" s="12" t="s">
        <v>65</v>
      </c>
      <c r="AM2" s="12" t="s">
        <v>66</v>
      </c>
      <c r="AN2" s="13" t="s">
        <v>67</v>
      </c>
      <c r="AO2" s="13" t="s">
        <v>68</v>
      </c>
      <c r="AP2" s="13" t="s">
        <v>69</v>
      </c>
      <c r="AQ2" s="13" t="s">
        <v>70</v>
      </c>
      <c r="AR2" s="13" t="s">
        <v>71</v>
      </c>
      <c r="AX2" s="17" t="s">
        <v>72</v>
      </c>
    </row>
    <row r="3" customFormat="false" ht="15" hidden="false" customHeight="false" outlineLevel="0" collapsed="false">
      <c r="A3" s="18"/>
      <c r="B3" s="19"/>
      <c r="C3" s="20"/>
      <c r="D3" s="20"/>
      <c r="E3" s="20"/>
      <c r="F3" s="21"/>
      <c r="G3" s="22"/>
      <c r="K3" s="18"/>
      <c r="L3" s="23"/>
      <c r="M3" s="23"/>
      <c r="N3" s="23"/>
      <c r="O3" s="19"/>
      <c r="P3" s="24"/>
      <c r="Q3" s="20"/>
      <c r="R3" s="20"/>
      <c r="S3" s="25"/>
      <c r="T3" s="26"/>
      <c r="U3" s="27"/>
      <c r="V3" s="20"/>
      <c r="W3" s="28"/>
      <c r="X3" s="20"/>
      <c r="Y3" s="20"/>
      <c r="Z3" s="29"/>
      <c r="AA3" s="20"/>
      <c r="AB3" s="20"/>
      <c r="AC3" s="20"/>
      <c r="AD3" s="20"/>
      <c r="AE3" s="20"/>
      <c r="AF3" s="20"/>
      <c r="AG3" s="20"/>
      <c r="AH3" s="20"/>
      <c r="AI3" s="20"/>
      <c r="AJ3" s="19"/>
      <c r="AK3" s="19"/>
      <c r="AL3" s="30"/>
      <c r="AM3" s="20"/>
      <c r="AN3" s="31"/>
      <c r="AO3" s="32"/>
      <c r="AP3" s="33"/>
      <c r="AQ3" s="20"/>
      <c r="AR3" s="20"/>
      <c r="AX3" s="17"/>
    </row>
    <row r="4" customFormat="false" ht="15" hidden="false" customHeight="false" outlineLevel="0" collapsed="false">
      <c r="A4" s="18"/>
      <c r="B4" s="19"/>
      <c r="C4" s="20"/>
      <c r="D4" s="20"/>
      <c r="E4" s="20"/>
      <c r="F4" s="21"/>
      <c r="G4" s="22"/>
      <c r="K4" s="18"/>
      <c r="L4" s="23"/>
      <c r="M4" s="23"/>
      <c r="N4" s="23"/>
      <c r="O4" s="19"/>
      <c r="P4" s="24"/>
      <c r="Q4" s="20"/>
      <c r="R4" s="20"/>
      <c r="S4" s="25"/>
      <c r="T4" s="26"/>
      <c r="U4" s="27"/>
      <c r="V4" s="20"/>
      <c r="W4" s="28"/>
      <c r="X4" s="20"/>
      <c r="Y4" s="20"/>
      <c r="Z4" s="29"/>
      <c r="AA4" s="20"/>
      <c r="AB4" s="20"/>
      <c r="AC4" s="20"/>
      <c r="AD4" s="20"/>
      <c r="AE4" s="20"/>
      <c r="AF4" s="20"/>
      <c r="AG4" s="20"/>
      <c r="AH4" s="20"/>
      <c r="AI4" s="20"/>
      <c r="AJ4" s="19"/>
      <c r="AK4" s="19"/>
      <c r="AL4" s="30"/>
      <c r="AM4" s="20"/>
      <c r="AN4" s="31"/>
      <c r="AO4" s="32"/>
      <c r="AP4" s="33"/>
      <c r="AQ4" s="20"/>
      <c r="AR4" s="20"/>
      <c r="AX4" s="17"/>
    </row>
    <row r="5" customFormat="false" ht="15" hidden="false" customHeight="false" outlineLevel="0" collapsed="false">
      <c r="A5" s="18"/>
      <c r="B5" s="19"/>
      <c r="C5" s="20"/>
      <c r="D5" s="20"/>
      <c r="E5" s="20"/>
      <c r="F5" s="21"/>
      <c r="G5" s="22"/>
      <c r="K5" s="18"/>
      <c r="L5" s="23"/>
      <c r="M5" s="23"/>
      <c r="N5" s="23"/>
      <c r="O5" s="19"/>
      <c r="P5" s="24"/>
      <c r="Q5" s="20"/>
      <c r="R5" s="20"/>
      <c r="S5" s="25"/>
      <c r="T5" s="26"/>
      <c r="U5" s="27"/>
      <c r="V5" s="20"/>
      <c r="W5" s="28"/>
      <c r="X5" s="20"/>
      <c r="Y5" s="20"/>
      <c r="Z5" s="29"/>
      <c r="AA5" s="20"/>
      <c r="AB5" s="20"/>
      <c r="AC5" s="20"/>
      <c r="AD5" s="20"/>
      <c r="AE5" s="20"/>
      <c r="AF5" s="20"/>
      <c r="AG5" s="20"/>
      <c r="AH5" s="20"/>
      <c r="AI5" s="20"/>
      <c r="AJ5" s="19"/>
      <c r="AK5" s="19"/>
      <c r="AL5" s="30"/>
      <c r="AM5" s="20"/>
      <c r="AN5" s="31"/>
      <c r="AO5" s="32"/>
      <c r="AP5" s="33"/>
      <c r="AQ5" s="20"/>
      <c r="AR5" s="20"/>
      <c r="AX5" s="17"/>
    </row>
    <row r="6" customFormat="false" ht="15" hidden="false" customHeight="false" outlineLevel="0" collapsed="false">
      <c r="A6" s="18"/>
      <c r="B6" s="19"/>
      <c r="C6" s="20"/>
      <c r="D6" s="20"/>
      <c r="E6" s="20"/>
      <c r="F6" s="21"/>
      <c r="G6" s="22"/>
      <c r="K6" s="18"/>
      <c r="L6" s="23"/>
      <c r="M6" s="23"/>
      <c r="N6" s="23"/>
      <c r="O6" s="19"/>
      <c r="P6" s="24"/>
      <c r="Q6" s="20"/>
      <c r="R6" s="20"/>
      <c r="S6" s="25"/>
      <c r="T6" s="26"/>
      <c r="U6" s="27"/>
      <c r="V6" s="20"/>
      <c r="W6" s="28"/>
      <c r="X6" s="20"/>
      <c r="Y6" s="20"/>
      <c r="Z6" s="29"/>
      <c r="AA6" s="20"/>
      <c r="AB6" s="20"/>
      <c r="AC6" s="20"/>
      <c r="AD6" s="20"/>
      <c r="AE6" s="20"/>
      <c r="AF6" s="20"/>
      <c r="AG6" s="20"/>
      <c r="AH6" s="20"/>
      <c r="AI6" s="20"/>
      <c r="AJ6" s="19"/>
      <c r="AK6" s="19"/>
      <c r="AL6" s="30"/>
      <c r="AM6" s="20"/>
      <c r="AN6" s="31"/>
      <c r="AO6" s="32"/>
      <c r="AP6" s="33"/>
      <c r="AQ6" s="20"/>
      <c r="AR6" s="20"/>
      <c r="AX6" s="17"/>
    </row>
    <row r="7" customFormat="false" ht="15" hidden="false" customHeight="false" outlineLevel="0" collapsed="false">
      <c r="A7" s="18"/>
      <c r="B7" s="19"/>
      <c r="C7" s="20"/>
      <c r="D7" s="20"/>
      <c r="E7" s="20"/>
      <c r="F7" s="21"/>
      <c r="G7" s="22"/>
      <c r="K7" s="18"/>
      <c r="L7" s="23"/>
      <c r="M7" s="23"/>
      <c r="N7" s="23"/>
      <c r="O7" s="19"/>
      <c r="P7" s="24"/>
      <c r="Q7" s="20"/>
      <c r="R7" s="20"/>
      <c r="S7" s="25"/>
      <c r="T7" s="26"/>
      <c r="U7" s="27"/>
      <c r="V7" s="20"/>
      <c r="W7" s="28"/>
      <c r="X7" s="20"/>
      <c r="Y7" s="20"/>
      <c r="Z7" s="29"/>
      <c r="AA7" s="20"/>
      <c r="AB7" s="20"/>
      <c r="AC7" s="20"/>
      <c r="AD7" s="20"/>
      <c r="AE7" s="20"/>
      <c r="AF7" s="20"/>
      <c r="AG7" s="20"/>
      <c r="AH7" s="20"/>
      <c r="AI7" s="20"/>
      <c r="AJ7" s="19"/>
      <c r="AK7" s="19"/>
      <c r="AL7" s="30"/>
      <c r="AM7" s="20"/>
      <c r="AN7" s="31"/>
      <c r="AO7" s="32"/>
      <c r="AP7" s="33"/>
      <c r="AQ7" s="20"/>
      <c r="AR7" s="20"/>
      <c r="AX7" s="17"/>
    </row>
    <row r="8" customFormat="false" ht="15" hidden="false" customHeight="false" outlineLevel="0" collapsed="false">
      <c r="A8" s="18"/>
      <c r="B8" s="19"/>
      <c r="C8" s="20"/>
      <c r="D8" s="20"/>
      <c r="E8" s="20"/>
      <c r="F8" s="21"/>
      <c r="G8" s="22"/>
      <c r="K8" s="18"/>
      <c r="L8" s="23"/>
      <c r="M8" s="23"/>
      <c r="N8" s="23"/>
      <c r="O8" s="19"/>
      <c r="P8" s="24"/>
      <c r="Q8" s="20"/>
      <c r="R8" s="20"/>
      <c r="S8" s="25"/>
      <c r="T8" s="26"/>
      <c r="U8" s="27"/>
      <c r="V8" s="20"/>
      <c r="W8" s="28"/>
      <c r="X8" s="20"/>
      <c r="Y8" s="20"/>
      <c r="Z8" s="29"/>
      <c r="AA8" s="20"/>
      <c r="AB8" s="20"/>
      <c r="AC8" s="20"/>
      <c r="AD8" s="20"/>
      <c r="AE8" s="20"/>
      <c r="AF8" s="20"/>
      <c r="AG8" s="20"/>
      <c r="AH8" s="20"/>
      <c r="AI8" s="20"/>
      <c r="AJ8" s="19"/>
      <c r="AK8" s="19"/>
      <c r="AL8" s="30"/>
      <c r="AM8" s="20"/>
      <c r="AN8" s="31"/>
      <c r="AO8" s="32"/>
      <c r="AP8" s="33"/>
      <c r="AQ8" s="20"/>
      <c r="AR8" s="20"/>
      <c r="AX8" s="17"/>
    </row>
    <row r="9" customFormat="false" ht="15" hidden="false" customHeight="false" outlineLevel="0" collapsed="false">
      <c r="A9" s="18"/>
      <c r="B9" s="19"/>
      <c r="C9" s="20"/>
      <c r="D9" s="20"/>
      <c r="E9" s="20"/>
      <c r="F9" s="21"/>
      <c r="G9" s="22"/>
      <c r="K9" s="18"/>
      <c r="L9" s="23"/>
      <c r="M9" s="23"/>
      <c r="N9" s="23"/>
      <c r="O9" s="19"/>
      <c r="P9" s="24"/>
      <c r="Q9" s="20"/>
      <c r="R9" s="20"/>
      <c r="S9" s="25"/>
      <c r="T9" s="26"/>
      <c r="U9" s="27"/>
      <c r="V9" s="20"/>
      <c r="W9" s="28"/>
      <c r="X9" s="20"/>
      <c r="Y9" s="20"/>
      <c r="Z9" s="29"/>
      <c r="AA9" s="20"/>
      <c r="AB9" s="20"/>
      <c r="AC9" s="20"/>
      <c r="AD9" s="20"/>
      <c r="AE9" s="20"/>
      <c r="AF9" s="20"/>
      <c r="AG9" s="20"/>
      <c r="AH9" s="20"/>
      <c r="AI9" s="20"/>
      <c r="AJ9" s="19"/>
      <c r="AK9" s="19"/>
      <c r="AL9" s="30"/>
      <c r="AM9" s="20"/>
      <c r="AN9" s="31"/>
      <c r="AO9" s="32"/>
      <c r="AP9" s="33"/>
      <c r="AQ9" s="20"/>
      <c r="AR9" s="20"/>
      <c r="AX9" s="17"/>
    </row>
    <row r="10" customFormat="false" ht="15" hidden="false" customHeight="false" outlineLevel="0" collapsed="false">
      <c r="A10" s="18"/>
      <c r="B10" s="19"/>
      <c r="C10" s="20"/>
      <c r="D10" s="20"/>
      <c r="E10" s="20"/>
      <c r="F10" s="21"/>
      <c r="G10" s="22"/>
      <c r="K10" s="18"/>
      <c r="L10" s="23"/>
      <c r="M10" s="23"/>
      <c r="N10" s="23"/>
      <c r="O10" s="19"/>
      <c r="P10" s="24"/>
      <c r="Q10" s="20"/>
      <c r="R10" s="20"/>
      <c r="S10" s="25"/>
      <c r="T10" s="26"/>
      <c r="U10" s="27"/>
      <c r="V10" s="20"/>
      <c r="W10" s="28"/>
      <c r="X10" s="20"/>
      <c r="Y10" s="20"/>
      <c r="Z10" s="29"/>
      <c r="AA10" s="20"/>
      <c r="AB10" s="20"/>
      <c r="AC10" s="20"/>
      <c r="AD10" s="20"/>
      <c r="AE10" s="20"/>
      <c r="AF10" s="20"/>
      <c r="AG10" s="20"/>
      <c r="AH10" s="20"/>
      <c r="AI10" s="20"/>
      <c r="AJ10" s="19"/>
      <c r="AK10" s="19"/>
      <c r="AL10" s="30"/>
      <c r="AM10" s="20"/>
      <c r="AN10" s="31"/>
      <c r="AO10" s="32"/>
      <c r="AP10" s="33"/>
      <c r="AQ10" s="20"/>
      <c r="AR10" s="20"/>
      <c r="AX10" s="17"/>
    </row>
    <row r="11" customFormat="false" ht="15" hidden="false" customHeight="false" outlineLevel="0" collapsed="false">
      <c r="A11" s="18"/>
      <c r="B11" s="19"/>
      <c r="C11" s="20"/>
      <c r="D11" s="20"/>
      <c r="E11" s="20"/>
      <c r="F11" s="21"/>
      <c r="G11" s="22"/>
      <c r="K11" s="18"/>
      <c r="L11" s="23"/>
      <c r="M11" s="23"/>
      <c r="N11" s="23"/>
      <c r="O11" s="19"/>
      <c r="P11" s="24"/>
      <c r="Q11" s="20"/>
      <c r="R11" s="20"/>
      <c r="S11" s="25"/>
      <c r="T11" s="26"/>
      <c r="U11" s="27"/>
      <c r="V11" s="20"/>
      <c r="W11" s="28"/>
      <c r="X11" s="20"/>
      <c r="Y11" s="20"/>
      <c r="Z11" s="29"/>
      <c r="AA11" s="20"/>
      <c r="AB11" s="20"/>
      <c r="AC11" s="20"/>
      <c r="AD11" s="20"/>
      <c r="AE11" s="20"/>
      <c r="AF11" s="20"/>
      <c r="AG11" s="20"/>
      <c r="AH11" s="20"/>
      <c r="AI11" s="20"/>
      <c r="AJ11" s="19"/>
      <c r="AK11" s="19"/>
      <c r="AL11" s="30"/>
      <c r="AM11" s="20"/>
      <c r="AN11" s="31"/>
      <c r="AO11" s="32"/>
      <c r="AP11" s="33"/>
      <c r="AQ11" s="20"/>
      <c r="AR11" s="20"/>
      <c r="AX11" s="17"/>
    </row>
    <row r="12" customFormat="false" ht="15" hidden="false" customHeight="false" outlineLevel="0" collapsed="false">
      <c r="A12" s="18"/>
      <c r="B12" s="19"/>
      <c r="C12" s="20"/>
      <c r="D12" s="20"/>
      <c r="E12" s="20"/>
      <c r="F12" s="21"/>
      <c r="G12" s="22"/>
      <c r="K12" s="18"/>
      <c r="L12" s="23"/>
      <c r="M12" s="23"/>
      <c r="N12" s="23"/>
      <c r="O12" s="19"/>
      <c r="P12" s="24"/>
      <c r="Q12" s="20"/>
      <c r="R12" s="20"/>
      <c r="S12" s="25"/>
      <c r="T12" s="26"/>
      <c r="U12" s="27"/>
      <c r="V12" s="20"/>
      <c r="W12" s="28"/>
      <c r="X12" s="20"/>
      <c r="Y12" s="20"/>
      <c r="Z12" s="29"/>
      <c r="AA12" s="20"/>
      <c r="AB12" s="20"/>
      <c r="AC12" s="20"/>
      <c r="AD12" s="20"/>
      <c r="AE12" s="20"/>
      <c r="AF12" s="20"/>
      <c r="AG12" s="20"/>
      <c r="AH12" s="20"/>
      <c r="AI12" s="20"/>
      <c r="AJ12" s="19"/>
      <c r="AK12" s="19"/>
      <c r="AL12" s="30"/>
      <c r="AM12" s="20"/>
      <c r="AN12" s="31"/>
      <c r="AO12" s="32"/>
      <c r="AP12" s="33"/>
      <c r="AQ12" s="20"/>
      <c r="AR12" s="20"/>
      <c r="AX12" s="17"/>
    </row>
    <row r="13" customFormat="false" ht="15" hidden="false" customHeight="false" outlineLevel="0" collapsed="false">
      <c r="A13" s="18"/>
      <c r="B13" s="19"/>
      <c r="C13" s="20"/>
      <c r="D13" s="20"/>
      <c r="E13" s="20"/>
      <c r="F13" s="21"/>
      <c r="G13" s="22"/>
      <c r="K13" s="18"/>
      <c r="L13" s="23"/>
      <c r="M13" s="23"/>
      <c r="N13" s="23"/>
      <c r="O13" s="19"/>
      <c r="P13" s="24"/>
      <c r="Q13" s="20"/>
      <c r="R13" s="20"/>
      <c r="S13" s="25"/>
      <c r="T13" s="26"/>
      <c r="U13" s="27"/>
      <c r="V13" s="20"/>
      <c r="W13" s="28"/>
      <c r="X13" s="20"/>
      <c r="Y13" s="20"/>
      <c r="Z13" s="29"/>
      <c r="AA13" s="20"/>
      <c r="AB13" s="20"/>
      <c r="AC13" s="20"/>
      <c r="AD13" s="20"/>
      <c r="AE13" s="20"/>
      <c r="AF13" s="20"/>
      <c r="AG13" s="20"/>
      <c r="AH13" s="20"/>
      <c r="AI13" s="20"/>
      <c r="AJ13" s="19"/>
      <c r="AK13" s="19"/>
      <c r="AL13" s="30"/>
      <c r="AM13" s="20"/>
      <c r="AN13" s="31"/>
      <c r="AO13" s="32"/>
      <c r="AP13" s="33"/>
      <c r="AQ13" s="20"/>
      <c r="AR13" s="20"/>
      <c r="AX13" s="17"/>
    </row>
    <row r="14" customFormat="false" ht="15" hidden="false" customHeight="false" outlineLevel="0" collapsed="false">
      <c r="A14" s="18"/>
      <c r="B14" s="19"/>
      <c r="C14" s="20"/>
      <c r="D14" s="20"/>
      <c r="E14" s="20"/>
      <c r="F14" s="21"/>
      <c r="G14" s="22"/>
      <c r="K14" s="18"/>
      <c r="L14" s="23"/>
      <c r="M14" s="23"/>
      <c r="N14" s="23"/>
      <c r="O14" s="19"/>
      <c r="P14" s="24"/>
      <c r="Q14" s="20"/>
      <c r="R14" s="20"/>
      <c r="S14" s="25"/>
      <c r="T14" s="26"/>
      <c r="U14" s="27"/>
      <c r="V14" s="20"/>
      <c r="W14" s="28"/>
      <c r="X14" s="20"/>
      <c r="Y14" s="20"/>
      <c r="Z14" s="29"/>
      <c r="AA14" s="20"/>
      <c r="AB14" s="20"/>
      <c r="AC14" s="20"/>
      <c r="AD14" s="20"/>
      <c r="AE14" s="20"/>
      <c r="AF14" s="20"/>
      <c r="AG14" s="20"/>
      <c r="AH14" s="20"/>
      <c r="AI14" s="20"/>
      <c r="AJ14" s="19"/>
      <c r="AK14" s="19"/>
      <c r="AL14" s="30"/>
      <c r="AM14" s="20"/>
      <c r="AN14" s="31"/>
      <c r="AO14" s="32"/>
      <c r="AP14" s="33"/>
      <c r="AQ14" s="20"/>
      <c r="AR14" s="20"/>
      <c r="AX14" s="17"/>
    </row>
    <row r="15" customFormat="false" ht="15" hidden="false" customHeight="false" outlineLevel="0" collapsed="false">
      <c r="A15" s="18"/>
      <c r="B15" s="19"/>
      <c r="C15" s="20"/>
      <c r="D15" s="20"/>
      <c r="E15" s="20"/>
      <c r="F15" s="21"/>
      <c r="G15" s="22"/>
      <c r="K15" s="18"/>
      <c r="L15" s="23"/>
      <c r="M15" s="23"/>
      <c r="N15" s="23"/>
      <c r="O15" s="19"/>
      <c r="P15" s="24"/>
      <c r="Q15" s="20"/>
      <c r="R15" s="20"/>
      <c r="S15" s="25"/>
      <c r="T15" s="26"/>
      <c r="U15" s="27"/>
      <c r="V15" s="20"/>
      <c r="W15" s="28"/>
      <c r="X15" s="20"/>
      <c r="Y15" s="20"/>
      <c r="Z15" s="29"/>
      <c r="AA15" s="20"/>
      <c r="AB15" s="20"/>
      <c r="AC15" s="20"/>
      <c r="AD15" s="20"/>
      <c r="AE15" s="20"/>
      <c r="AF15" s="20"/>
      <c r="AG15" s="20"/>
      <c r="AH15" s="20"/>
      <c r="AI15" s="20"/>
      <c r="AJ15" s="19"/>
      <c r="AK15" s="19"/>
      <c r="AL15" s="30"/>
      <c r="AM15" s="20"/>
      <c r="AN15" s="31"/>
      <c r="AO15" s="32"/>
      <c r="AP15" s="33"/>
      <c r="AQ15" s="20"/>
      <c r="AR15" s="20"/>
      <c r="AX15" s="17"/>
    </row>
    <row r="16" customFormat="false" ht="15" hidden="false" customHeight="false" outlineLevel="0" collapsed="false">
      <c r="A16" s="18"/>
      <c r="B16" s="19"/>
      <c r="C16" s="20"/>
      <c r="D16" s="20"/>
      <c r="E16" s="20"/>
      <c r="F16" s="21"/>
      <c r="G16" s="22"/>
      <c r="K16" s="18"/>
      <c r="L16" s="23"/>
      <c r="M16" s="23"/>
      <c r="N16" s="23"/>
      <c r="O16" s="19"/>
      <c r="P16" s="24"/>
      <c r="Q16" s="20"/>
      <c r="R16" s="20"/>
      <c r="S16" s="25"/>
      <c r="T16" s="26"/>
      <c r="U16" s="27"/>
      <c r="V16" s="20"/>
      <c r="W16" s="28"/>
      <c r="X16" s="20"/>
      <c r="Y16" s="20"/>
      <c r="Z16" s="29"/>
      <c r="AA16" s="20"/>
      <c r="AB16" s="20"/>
      <c r="AC16" s="20"/>
      <c r="AD16" s="20"/>
      <c r="AE16" s="20"/>
      <c r="AF16" s="20"/>
      <c r="AG16" s="20"/>
      <c r="AH16" s="20"/>
      <c r="AI16" s="20"/>
      <c r="AJ16" s="19"/>
      <c r="AK16" s="19"/>
      <c r="AL16" s="30"/>
      <c r="AM16" s="20"/>
      <c r="AN16" s="31"/>
      <c r="AO16" s="32"/>
      <c r="AP16" s="33"/>
      <c r="AQ16" s="20"/>
      <c r="AR16" s="20"/>
      <c r="AX16" s="17"/>
    </row>
    <row r="17" customFormat="false" ht="15" hidden="false" customHeight="false" outlineLevel="0" collapsed="false">
      <c r="A17" s="18"/>
      <c r="B17" s="19"/>
      <c r="C17" s="20"/>
      <c r="D17" s="20"/>
      <c r="E17" s="20"/>
      <c r="F17" s="21"/>
      <c r="G17" s="22"/>
      <c r="K17" s="18"/>
      <c r="L17" s="23"/>
      <c r="M17" s="23"/>
      <c r="N17" s="23"/>
      <c r="O17" s="19"/>
      <c r="P17" s="24"/>
      <c r="Q17" s="20"/>
      <c r="R17" s="20"/>
      <c r="S17" s="25"/>
      <c r="T17" s="26"/>
      <c r="U17" s="27"/>
      <c r="V17" s="20"/>
      <c r="W17" s="28"/>
      <c r="X17" s="20"/>
      <c r="Y17" s="20"/>
      <c r="Z17" s="29"/>
      <c r="AA17" s="20"/>
      <c r="AB17" s="20"/>
      <c r="AC17" s="20"/>
      <c r="AD17" s="20"/>
      <c r="AE17" s="20"/>
      <c r="AF17" s="20"/>
      <c r="AG17" s="20"/>
      <c r="AH17" s="20"/>
      <c r="AI17" s="20"/>
      <c r="AJ17" s="19"/>
      <c r="AK17" s="19"/>
      <c r="AL17" s="30"/>
      <c r="AM17" s="20"/>
      <c r="AN17" s="31"/>
      <c r="AO17" s="32"/>
      <c r="AP17" s="33"/>
      <c r="AQ17" s="20"/>
      <c r="AR17" s="20"/>
      <c r="AX17" s="17"/>
    </row>
    <row r="18" customFormat="false" ht="15" hidden="false" customHeight="false" outlineLevel="0" collapsed="false">
      <c r="A18" s="18"/>
      <c r="B18" s="19"/>
      <c r="C18" s="20"/>
      <c r="D18" s="20"/>
      <c r="E18" s="20"/>
      <c r="F18" s="21"/>
      <c r="G18" s="22"/>
      <c r="K18" s="18"/>
      <c r="L18" s="23"/>
      <c r="M18" s="23"/>
      <c r="N18" s="23"/>
      <c r="O18" s="19"/>
      <c r="P18" s="24"/>
      <c r="Q18" s="20"/>
      <c r="R18" s="20"/>
      <c r="S18" s="25"/>
      <c r="T18" s="26"/>
      <c r="U18" s="27"/>
      <c r="V18" s="20"/>
      <c r="W18" s="28"/>
      <c r="X18" s="20"/>
      <c r="Y18" s="20"/>
      <c r="Z18" s="29"/>
      <c r="AA18" s="20"/>
      <c r="AB18" s="20"/>
      <c r="AC18" s="20"/>
      <c r="AD18" s="20"/>
      <c r="AE18" s="20"/>
      <c r="AF18" s="20"/>
      <c r="AG18" s="20"/>
      <c r="AH18" s="20"/>
      <c r="AI18" s="20"/>
      <c r="AJ18" s="19"/>
      <c r="AK18" s="19"/>
      <c r="AL18" s="30"/>
      <c r="AM18" s="20"/>
      <c r="AN18" s="31"/>
      <c r="AO18" s="32"/>
      <c r="AP18" s="33"/>
      <c r="AQ18" s="20"/>
      <c r="AR18" s="20"/>
      <c r="AX18" s="17"/>
    </row>
    <row r="19" customFormat="false" ht="15" hidden="false" customHeight="false" outlineLevel="0" collapsed="false">
      <c r="A19" s="18"/>
      <c r="B19" s="19"/>
      <c r="C19" s="20"/>
      <c r="D19" s="20"/>
      <c r="E19" s="20"/>
      <c r="F19" s="21"/>
      <c r="G19" s="22"/>
      <c r="K19" s="18"/>
      <c r="L19" s="23"/>
      <c r="M19" s="23"/>
      <c r="N19" s="23"/>
      <c r="O19" s="19"/>
      <c r="P19" s="24"/>
      <c r="Q19" s="20"/>
      <c r="R19" s="20"/>
      <c r="S19" s="25"/>
      <c r="T19" s="26"/>
      <c r="U19" s="27"/>
      <c r="V19" s="20"/>
      <c r="W19" s="28"/>
      <c r="X19" s="20"/>
      <c r="Y19" s="20"/>
      <c r="Z19" s="29"/>
      <c r="AA19" s="20"/>
      <c r="AB19" s="20"/>
      <c r="AC19" s="20"/>
      <c r="AD19" s="20"/>
      <c r="AE19" s="20"/>
      <c r="AF19" s="20"/>
      <c r="AG19" s="20"/>
      <c r="AH19" s="20"/>
      <c r="AI19" s="20"/>
      <c r="AJ19" s="19"/>
      <c r="AK19" s="19"/>
      <c r="AL19" s="30"/>
      <c r="AM19" s="20"/>
      <c r="AN19" s="31"/>
      <c r="AO19" s="32"/>
      <c r="AP19" s="33"/>
      <c r="AQ19" s="20"/>
      <c r="AR19" s="20"/>
      <c r="AX19" s="17"/>
    </row>
    <row r="20" customFormat="false" ht="15" hidden="false" customHeight="false" outlineLevel="0" collapsed="false">
      <c r="A20" s="18"/>
      <c r="B20" s="19"/>
      <c r="C20" s="20"/>
      <c r="D20" s="20"/>
      <c r="E20" s="20"/>
      <c r="F20" s="21"/>
      <c r="G20" s="22"/>
      <c r="K20" s="18"/>
      <c r="L20" s="23"/>
      <c r="M20" s="23"/>
      <c r="N20" s="23"/>
      <c r="O20" s="19"/>
      <c r="P20" s="24"/>
      <c r="Q20" s="20"/>
      <c r="R20" s="20"/>
      <c r="S20" s="25"/>
      <c r="T20" s="26"/>
      <c r="U20" s="27"/>
      <c r="V20" s="20"/>
      <c r="W20" s="28"/>
      <c r="X20" s="20"/>
      <c r="Y20" s="20"/>
      <c r="Z20" s="29"/>
      <c r="AA20" s="20"/>
      <c r="AB20" s="20"/>
      <c r="AC20" s="20"/>
      <c r="AD20" s="20"/>
      <c r="AE20" s="20"/>
      <c r="AF20" s="20"/>
      <c r="AG20" s="20"/>
      <c r="AH20" s="20"/>
      <c r="AI20" s="20"/>
      <c r="AJ20" s="19"/>
      <c r="AK20" s="19"/>
      <c r="AL20" s="30"/>
      <c r="AM20" s="20"/>
      <c r="AN20" s="31"/>
      <c r="AO20" s="32"/>
      <c r="AP20" s="33"/>
      <c r="AQ20" s="20"/>
      <c r="AR20" s="20"/>
      <c r="AX20" s="17"/>
    </row>
    <row r="21" customFormat="false" ht="15.75" hidden="false" customHeight="true" outlineLevel="0" collapsed="false">
      <c r="A21" s="18"/>
      <c r="B21" s="19"/>
      <c r="C21" s="20"/>
      <c r="D21" s="20"/>
      <c r="E21" s="20"/>
      <c r="F21" s="21"/>
      <c r="G21" s="22"/>
      <c r="K21" s="18"/>
      <c r="L21" s="23"/>
      <c r="M21" s="23"/>
      <c r="N21" s="23"/>
      <c r="O21" s="19"/>
      <c r="P21" s="24"/>
      <c r="Q21" s="20"/>
      <c r="R21" s="20"/>
      <c r="S21" s="25"/>
      <c r="T21" s="26"/>
      <c r="U21" s="27"/>
      <c r="V21" s="20"/>
      <c r="W21" s="28"/>
      <c r="X21" s="20"/>
      <c r="Y21" s="20"/>
      <c r="Z21" s="29"/>
      <c r="AA21" s="20"/>
      <c r="AB21" s="20"/>
      <c r="AC21" s="20"/>
      <c r="AD21" s="20"/>
      <c r="AE21" s="20"/>
      <c r="AF21" s="20"/>
      <c r="AG21" s="20"/>
      <c r="AH21" s="20"/>
      <c r="AI21" s="20"/>
      <c r="AJ21" s="19"/>
      <c r="AK21" s="19"/>
      <c r="AL21" s="30"/>
      <c r="AM21" s="20"/>
      <c r="AN21" s="31"/>
      <c r="AO21" s="32"/>
      <c r="AP21" s="33"/>
      <c r="AQ21" s="20"/>
      <c r="AR21" s="20"/>
      <c r="AX21" s="17"/>
    </row>
    <row r="22" customFormat="false" ht="15.75" hidden="false" customHeight="true" outlineLevel="0" collapsed="false">
      <c r="A22" s="18"/>
      <c r="B22" s="19"/>
      <c r="C22" s="20"/>
      <c r="D22" s="20"/>
      <c r="E22" s="20"/>
      <c r="F22" s="21"/>
      <c r="G22" s="22"/>
      <c r="K22" s="18"/>
      <c r="L22" s="23"/>
      <c r="M22" s="23"/>
      <c r="N22" s="23"/>
      <c r="O22" s="19"/>
      <c r="P22" s="24"/>
      <c r="Q22" s="20"/>
      <c r="R22" s="20"/>
      <c r="S22" s="25"/>
      <c r="T22" s="26"/>
      <c r="U22" s="27"/>
      <c r="V22" s="20"/>
      <c r="W22" s="28"/>
      <c r="X22" s="20"/>
      <c r="Y22" s="20"/>
      <c r="Z22" s="29"/>
      <c r="AA22" s="20"/>
      <c r="AB22" s="20"/>
      <c r="AC22" s="20"/>
      <c r="AD22" s="20"/>
      <c r="AE22" s="20"/>
      <c r="AF22" s="20"/>
      <c r="AG22" s="20"/>
      <c r="AH22" s="20"/>
      <c r="AI22" s="20"/>
      <c r="AJ22" s="19"/>
      <c r="AK22" s="19"/>
      <c r="AL22" s="30"/>
      <c r="AM22" s="20"/>
      <c r="AN22" s="31"/>
      <c r="AO22" s="32"/>
      <c r="AP22" s="33"/>
      <c r="AQ22" s="20"/>
      <c r="AR22" s="20"/>
      <c r="AX22" s="17"/>
    </row>
    <row r="23" customFormat="false" ht="15.75" hidden="false" customHeight="true" outlineLevel="0" collapsed="false">
      <c r="A23" s="18"/>
      <c r="B23" s="19"/>
      <c r="C23" s="20"/>
      <c r="D23" s="20"/>
      <c r="E23" s="20"/>
      <c r="F23" s="21"/>
      <c r="G23" s="22"/>
      <c r="K23" s="18"/>
      <c r="L23" s="23"/>
      <c r="M23" s="23"/>
      <c r="N23" s="23"/>
      <c r="O23" s="19"/>
      <c r="P23" s="24"/>
      <c r="Q23" s="20"/>
      <c r="R23" s="20"/>
      <c r="S23" s="25"/>
      <c r="T23" s="26"/>
      <c r="U23" s="27"/>
      <c r="V23" s="20"/>
      <c r="W23" s="28"/>
      <c r="X23" s="20"/>
      <c r="Y23" s="20"/>
      <c r="Z23" s="29"/>
      <c r="AA23" s="20"/>
      <c r="AB23" s="20"/>
      <c r="AC23" s="20"/>
      <c r="AD23" s="20"/>
      <c r="AE23" s="20"/>
      <c r="AF23" s="20"/>
      <c r="AG23" s="20"/>
      <c r="AH23" s="20"/>
      <c r="AI23" s="20"/>
      <c r="AJ23" s="19"/>
      <c r="AK23" s="19"/>
      <c r="AL23" s="30"/>
      <c r="AM23" s="20"/>
      <c r="AN23" s="31"/>
      <c r="AO23" s="32"/>
      <c r="AP23" s="33"/>
      <c r="AQ23" s="20"/>
      <c r="AR23" s="20"/>
      <c r="AX23" s="17"/>
    </row>
    <row r="24" customFormat="false" ht="15.75" hidden="false" customHeight="true" outlineLevel="0" collapsed="false">
      <c r="A24" s="18"/>
      <c r="B24" s="19"/>
      <c r="C24" s="20"/>
      <c r="D24" s="20"/>
      <c r="E24" s="20"/>
      <c r="F24" s="21"/>
      <c r="G24" s="22"/>
      <c r="K24" s="18"/>
      <c r="L24" s="23"/>
      <c r="M24" s="23"/>
      <c r="N24" s="23"/>
      <c r="O24" s="19"/>
      <c r="P24" s="24"/>
      <c r="Q24" s="20"/>
      <c r="R24" s="20"/>
      <c r="S24" s="25"/>
      <c r="T24" s="26"/>
      <c r="U24" s="27"/>
      <c r="V24" s="20"/>
      <c r="W24" s="28"/>
      <c r="X24" s="20"/>
      <c r="Y24" s="20"/>
      <c r="Z24" s="29"/>
      <c r="AA24" s="20"/>
      <c r="AB24" s="20"/>
      <c r="AC24" s="20"/>
      <c r="AD24" s="20"/>
      <c r="AE24" s="20"/>
      <c r="AF24" s="20"/>
      <c r="AG24" s="20"/>
      <c r="AH24" s="20"/>
      <c r="AI24" s="20"/>
      <c r="AJ24" s="19"/>
      <c r="AK24" s="19"/>
      <c r="AL24" s="30"/>
      <c r="AM24" s="20"/>
      <c r="AN24" s="31"/>
      <c r="AO24" s="32"/>
      <c r="AP24" s="33"/>
      <c r="AQ24" s="20"/>
      <c r="AR24" s="20"/>
      <c r="AX24" s="17"/>
    </row>
    <row r="25" customFormat="false" ht="15.75" hidden="false" customHeight="true" outlineLevel="0" collapsed="false">
      <c r="A25" s="18"/>
      <c r="B25" s="19"/>
      <c r="C25" s="20"/>
      <c r="D25" s="20"/>
      <c r="E25" s="20"/>
      <c r="F25" s="21"/>
      <c r="G25" s="22"/>
      <c r="K25" s="18"/>
      <c r="L25" s="23"/>
      <c r="M25" s="23"/>
      <c r="N25" s="23"/>
      <c r="O25" s="19"/>
      <c r="P25" s="24"/>
      <c r="Q25" s="20"/>
      <c r="R25" s="20"/>
      <c r="S25" s="25"/>
      <c r="T25" s="26"/>
      <c r="U25" s="27"/>
      <c r="V25" s="20"/>
      <c r="W25" s="28"/>
      <c r="X25" s="20"/>
      <c r="Y25" s="20"/>
      <c r="Z25" s="29"/>
      <c r="AA25" s="20"/>
      <c r="AB25" s="20"/>
      <c r="AC25" s="20"/>
      <c r="AD25" s="20"/>
      <c r="AE25" s="20"/>
      <c r="AF25" s="20"/>
      <c r="AG25" s="20"/>
      <c r="AH25" s="20"/>
      <c r="AI25" s="20"/>
      <c r="AJ25" s="19"/>
      <c r="AK25" s="19"/>
      <c r="AL25" s="30"/>
      <c r="AM25" s="20"/>
      <c r="AN25" s="31"/>
      <c r="AO25" s="32"/>
      <c r="AP25" s="33"/>
      <c r="AQ25" s="20"/>
      <c r="AR25" s="20"/>
      <c r="AX25" s="17"/>
    </row>
    <row r="26" customFormat="false" ht="15.75" hidden="false" customHeight="true" outlineLevel="0" collapsed="false">
      <c r="A26" s="34"/>
      <c r="B26" s="19"/>
      <c r="C26" s="20"/>
      <c r="D26" s="20"/>
      <c r="E26" s="20"/>
      <c r="F26" s="21"/>
      <c r="G26" s="22"/>
      <c r="K26" s="34"/>
      <c r="L26" s="23"/>
      <c r="M26" s="23"/>
      <c r="N26" s="23"/>
      <c r="O26" s="19"/>
      <c r="P26" s="24"/>
      <c r="Q26" s="20"/>
      <c r="R26" s="20"/>
      <c r="S26" s="25"/>
      <c r="T26" s="26"/>
      <c r="U26" s="27"/>
      <c r="V26" s="20"/>
      <c r="W26" s="28"/>
      <c r="X26" s="20"/>
      <c r="Y26" s="20"/>
      <c r="Z26" s="29"/>
      <c r="AA26" s="20"/>
      <c r="AB26" s="20"/>
      <c r="AC26" s="20"/>
      <c r="AD26" s="20"/>
      <c r="AE26" s="20"/>
      <c r="AF26" s="20"/>
      <c r="AG26" s="20"/>
      <c r="AH26" s="20"/>
      <c r="AI26" s="20"/>
      <c r="AJ26" s="19"/>
      <c r="AK26" s="19"/>
      <c r="AL26" s="30"/>
      <c r="AM26" s="20"/>
      <c r="AN26" s="31"/>
      <c r="AO26" s="32"/>
      <c r="AP26" s="33"/>
      <c r="AQ26" s="20"/>
      <c r="AR26" s="20"/>
      <c r="AX26" s="17"/>
    </row>
    <row r="27" customFormat="false" ht="15.75" hidden="false" customHeight="true" outlineLevel="0" collapsed="false">
      <c r="A27" s="18"/>
      <c r="B27" s="19"/>
      <c r="C27" s="20"/>
      <c r="D27" s="20"/>
      <c r="E27" s="20"/>
      <c r="F27" s="21"/>
      <c r="G27" s="22"/>
      <c r="K27" s="18"/>
      <c r="L27" s="23"/>
      <c r="M27" s="23"/>
      <c r="N27" s="23"/>
      <c r="O27" s="19"/>
      <c r="P27" s="24"/>
      <c r="Q27" s="20"/>
      <c r="R27" s="20"/>
      <c r="S27" s="25"/>
      <c r="T27" s="26"/>
      <c r="U27" s="27"/>
      <c r="V27" s="20"/>
      <c r="W27" s="28"/>
      <c r="X27" s="20"/>
      <c r="Y27" s="20"/>
      <c r="Z27" s="29"/>
      <c r="AA27" s="20"/>
      <c r="AB27" s="20"/>
      <c r="AC27" s="20"/>
      <c r="AD27" s="20"/>
      <c r="AE27" s="20"/>
      <c r="AF27" s="20"/>
      <c r="AG27" s="20"/>
      <c r="AH27" s="20"/>
      <c r="AI27" s="20"/>
      <c r="AJ27" s="19"/>
      <c r="AK27" s="19"/>
      <c r="AL27" s="30"/>
      <c r="AM27" s="20"/>
      <c r="AN27" s="31"/>
      <c r="AO27" s="32"/>
      <c r="AP27" s="33"/>
      <c r="AQ27" s="20"/>
      <c r="AR27" s="20"/>
      <c r="AX27" s="17"/>
    </row>
    <row r="28" customFormat="false" ht="15.75" hidden="false" customHeight="true" outlineLevel="0" collapsed="false">
      <c r="A28" s="18"/>
      <c r="B28" s="19"/>
      <c r="C28" s="20"/>
      <c r="D28" s="20"/>
      <c r="E28" s="20"/>
      <c r="F28" s="21"/>
      <c r="G28" s="22"/>
      <c r="K28" s="18"/>
      <c r="L28" s="23"/>
      <c r="M28" s="23"/>
      <c r="N28" s="23"/>
      <c r="O28" s="19"/>
      <c r="P28" s="24"/>
      <c r="Q28" s="20"/>
      <c r="R28" s="20"/>
      <c r="S28" s="25"/>
      <c r="T28" s="26"/>
      <c r="U28" s="27"/>
      <c r="V28" s="20"/>
      <c r="W28" s="28"/>
      <c r="X28" s="20"/>
      <c r="Y28" s="20"/>
      <c r="Z28" s="29"/>
      <c r="AA28" s="20"/>
      <c r="AB28" s="20"/>
      <c r="AC28" s="20"/>
      <c r="AD28" s="20"/>
      <c r="AE28" s="20"/>
      <c r="AF28" s="20"/>
      <c r="AG28" s="20"/>
      <c r="AH28" s="20"/>
      <c r="AI28" s="20"/>
      <c r="AJ28" s="19"/>
      <c r="AK28" s="19"/>
      <c r="AL28" s="30"/>
      <c r="AM28" s="20"/>
      <c r="AN28" s="31"/>
      <c r="AO28" s="32"/>
      <c r="AP28" s="33"/>
      <c r="AQ28" s="20"/>
      <c r="AR28" s="20"/>
      <c r="AX28" s="17"/>
    </row>
    <row r="29" customFormat="false" ht="15.75" hidden="false" customHeight="true" outlineLevel="0" collapsed="false">
      <c r="A29" s="18"/>
      <c r="B29" s="19"/>
      <c r="C29" s="20"/>
      <c r="D29" s="20"/>
      <c r="E29" s="20"/>
      <c r="F29" s="21"/>
      <c r="G29" s="22"/>
      <c r="K29" s="18"/>
      <c r="L29" s="23"/>
      <c r="M29" s="23"/>
      <c r="N29" s="23"/>
      <c r="O29" s="19"/>
      <c r="P29" s="24"/>
      <c r="Q29" s="20"/>
      <c r="R29" s="20"/>
      <c r="S29" s="25"/>
      <c r="T29" s="26"/>
      <c r="U29" s="27"/>
      <c r="V29" s="20"/>
      <c r="W29" s="28"/>
      <c r="X29" s="20"/>
      <c r="Y29" s="20"/>
      <c r="Z29" s="29"/>
      <c r="AA29" s="20"/>
      <c r="AB29" s="20"/>
      <c r="AC29" s="20"/>
      <c r="AD29" s="20"/>
      <c r="AE29" s="20"/>
      <c r="AF29" s="20"/>
      <c r="AG29" s="20"/>
      <c r="AH29" s="20"/>
      <c r="AI29" s="20"/>
      <c r="AJ29" s="19"/>
      <c r="AK29" s="19"/>
      <c r="AL29" s="30"/>
      <c r="AM29" s="20"/>
      <c r="AN29" s="31"/>
      <c r="AO29" s="32"/>
      <c r="AP29" s="33"/>
      <c r="AQ29" s="20"/>
      <c r="AR29" s="20"/>
      <c r="AX29" s="17"/>
    </row>
    <row r="30" customFormat="false" ht="15.75" hidden="false" customHeight="true" outlineLevel="0" collapsed="false">
      <c r="A30" s="18"/>
      <c r="B30" s="19"/>
      <c r="C30" s="20"/>
      <c r="D30" s="20"/>
      <c r="E30" s="20"/>
      <c r="F30" s="21"/>
      <c r="G30" s="22"/>
      <c r="K30" s="18"/>
      <c r="L30" s="23"/>
      <c r="M30" s="23"/>
      <c r="N30" s="23"/>
      <c r="O30" s="19"/>
      <c r="P30" s="24"/>
      <c r="Q30" s="20"/>
      <c r="R30" s="20"/>
      <c r="S30" s="25"/>
      <c r="T30" s="26"/>
      <c r="U30" s="27"/>
      <c r="V30" s="20"/>
      <c r="W30" s="28"/>
      <c r="X30" s="20"/>
      <c r="Y30" s="20"/>
      <c r="Z30" s="29"/>
      <c r="AA30" s="20"/>
      <c r="AB30" s="20"/>
      <c r="AC30" s="20"/>
      <c r="AD30" s="20"/>
      <c r="AE30" s="20"/>
      <c r="AF30" s="20"/>
      <c r="AG30" s="20"/>
      <c r="AH30" s="20"/>
      <c r="AI30" s="20"/>
      <c r="AJ30" s="19"/>
      <c r="AK30" s="19"/>
      <c r="AL30" s="30"/>
      <c r="AM30" s="20"/>
      <c r="AN30" s="31"/>
      <c r="AO30" s="32"/>
      <c r="AP30" s="33"/>
      <c r="AQ30" s="20"/>
      <c r="AR30" s="20"/>
      <c r="AX30" s="17"/>
    </row>
    <row r="31" customFormat="false" ht="15.75" hidden="false" customHeight="true" outlineLevel="0" collapsed="false">
      <c r="A31" s="18"/>
      <c r="B31" s="19"/>
      <c r="C31" s="20"/>
      <c r="D31" s="20"/>
      <c r="E31" s="20"/>
      <c r="F31" s="21"/>
      <c r="G31" s="22"/>
      <c r="K31" s="18"/>
      <c r="L31" s="23"/>
      <c r="M31" s="23"/>
      <c r="N31" s="23"/>
      <c r="O31" s="19"/>
      <c r="P31" s="24"/>
      <c r="Q31" s="20"/>
      <c r="R31" s="20"/>
      <c r="S31" s="25"/>
      <c r="T31" s="26"/>
      <c r="U31" s="27"/>
      <c r="V31" s="20"/>
      <c r="W31" s="28"/>
      <c r="X31" s="20"/>
      <c r="Y31" s="20"/>
      <c r="Z31" s="29"/>
      <c r="AA31" s="20"/>
      <c r="AB31" s="20"/>
      <c r="AC31" s="20"/>
      <c r="AD31" s="20"/>
      <c r="AE31" s="20"/>
      <c r="AF31" s="20"/>
      <c r="AG31" s="20"/>
      <c r="AH31" s="20"/>
      <c r="AI31" s="20"/>
      <c r="AJ31" s="19"/>
      <c r="AK31" s="19"/>
      <c r="AL31" s="30"/>
      <c r="AM31" s="20"/>
      <c r="AN31" s="31"/>
      <c r="AO31" s="32"/>
      <c r="AP31" s="33"/>
      <c r="AQ31" s="20"/>
      <c r="AR31" s="20"/>
      <c r="AX31" s="17"/>
    </row>
    <row r="32" customFormat="false" ht="15.75" hidden="false" customHeight="true" outlineLevel="0" collapsed="false">
      <c r="A32" s="18"/>
      <c r="B32" s="19"/>
      <c r="C32" s="20"/>
      <c r="D32" s="20"/>
      <c r="E32" s="20"/>
      <c r="F32" s="21"/>
      <c r="G32" s="22"/>
      <c r="AX32" s="17"/>
    </row>
    <row r="33" customFormat="false" ht="15.75" hidden="false" customHeight="true" outlineLevel="0" collapsed="false">
      <c r="A33" s="18"/>
      <c r="B33" s="19"/>
      <c r="C33" s="20"/>
      <c r="D33" s="20"/>
      <c r="E33" s="20"/>
      <c r="F33" s="21"/>
      <c r="G33" s="22"/>
      <c r="AX33" s="17"/>
    </row>
    <row r="34" customFormat="false" ht="15.75" hidden="false" customHeight="true" outlineLevel="0" collapsed="false">
      <c r="A34" s="18"/>
      <c r="B34" s="19"/>
      <c r="C34" s="20"/>
      <c r="D34" s="20"/>
      <c r="E34" s="20"/>
      <c r="F34" s="21"/>
      <c r="G34" s="22"/>
      <c r="AX34" s="17"/>
    </row>
    <row r="35" customFormat="false" ht="15.75" hidden="false" customHeight="true" outlineLevel="0" collapsed="false">
      <c r="A35" s="18"/>
      <c r="B35" s="19"/>
      <c r="C35" s="20"/>
      <c r="D35" s="20"/>
      <c r="E35" s="20"/>
      <c r="F35" s="21"/>
      <c r="G35" s="22"/>
      <c r="AX35" s="17"/>
    </row>
    <row r="36" customFormat="false" ht="15.75" hidden="false" customHeight="true" outlineLevel="0" collapsed="false">
      <c r="A36" s="18"/>
      <c r="B36" s="19"/>
      <c r="C36" s="20"/>
      <c r="D36" s="20"/>
      <c r="E36" s="20"/>
      <c r="F36" s="21"/>
      <c r="G36" s="22"/>
      <c r="AX36" s="17"/>
    </row>
    <row r="37" customFormat="false" ht="15.75" hidden="false" customHeight="true" outlineLevel="0" collapsed="false">
      <c r="A37" s="18"/>
      <c r="B37" s="19"/>
      <c r="C37" s="20"/>
      <c r="D37" s="20"/>
      <c r="E37" s="20"/>
      <c r="F37" s="21"/>
      <c r="G37" s="22"/>
      <c r="AX37" s="17"/>
    </row>
    <row r="38" customFormat="false" ht="15.75" hidden="false" customHeight="true" outlineLevel="0" collapsed="false">
      <c r="A38" s="18"/>
      <c r="B38" s="19"/>
      <c r="C38" s="20"/>
      <c r="D38" s="20"/>
      <c r="E38" s="20"/>
      <c r="F38" s="21"/>
      <c r="G38" s="22"/>
      <c r="AX38" s="17"/>
    </row>
    <row r="39" customFormat="false" ht="15.75" hidden="false" customHeight="true" outlineLevel="0" collapsed="false">
      <c r="A39" s="18"/>
      <c r="B39" s="19"/>
      <c r="C39" s="20"/>
      <c r="D39" s="20"/>
      <c r="E39" s="20"/>
      <c r="F39" s="21"/>
      <c r="G39" s="22"/>
      <c r="AX39" s="17"/>
    </row>
    <row r="40" customFormat="false" ht="15.75" hidden="false" customHeight="true" outlineLevel="0" collapsed="false">
      <c r="A40" s="18"/>
      <c r="B40" s="19"/>
      <c r="C40" s="20"/>
      <c r="D40" s="20"/>
      <c r="E40" s="20"/>
      <c r="F40" s="21"/>
      <c r="G40" s="22"/>
      <c r="AX40" s="17"/>
    </row>
    <row r="41" customFormat="false" ht="15.75" hidden="false" customHeight="true" outlineLevel="0" collapsed="false">
      <c r="A41" s="18"/>
      <c r="B41" s="19"/>
      <c r="C41" s="20"/>
      <c r="D41" s="20"/>
      <c r="E41" s="20"/>
      <c r="F41" s="21"/>
      <c r="G41" s="22"/>
      <c r="AX41" s="17"/>
    </row>
    <row r="42" customFormat="false" ht="15.75" hidden="false" customHeight="true" outlineLevel="0" collapsed="false">
      <c r="A42" s="18"/>
      <c r="B42" s="19"/>
      <c r="C42" s="20"/>
      <c r="D42" s="20"/>
      <c r="E42" s="20"/>
      <c r="F42" s="21"/>
      <c r="G42" s="22"/>
      <c r="AX42" s="17"/>
    </row>
    <row r="43" customFormat="false" ht="15.75" hidden="false" customHeight="true" outlineLevel="0" collapsed="false">
      <c r="A43" s="18"/>
      <c r="B43" s="19"/>
      <c r="C43" s="20"/>
      <c r="D43" s="20"/>
      <c r="E43" s="20"/>
      <c r="F43" s="21"/>
      <c r="G43" s="22"/>
      <c r="AX43" s="17"/>
    </row>
    <row r="44" customFormat="false" ht="15.75" hidden="false" customHeight="true" outlineLevel="0" collapsed="false">
      <c r="A44" s="18"/>
      <c r="B44" s="19"/>
      <c r="C44" s="20"/>
      <c r="D44" s="20"/>
      <c r="E44" s="20"/>
      <c r="F44" s="21"/>
      <c r="G44" s="22"/>
      <c r="AX44" s="17"/>
    </row>
    <row r="45" customFormat="false" ht="15.75" hidden="false" customHeight="true" outlineLevel="0" collapsed="false">
      <c r="A45" s="18"/>
      <c r="B45" s="19"/>
      <c r="C45" s="20"/>
      <c r="D45" s="20"/>
      <c r="E45" s="20"/>
      <c r="F45" s="21"/>
      <c r="G45" s="22"/>
      <c r="AX45" s="17"/>
    </row>
    <row r="46" customFormat="false" ht="15.75" hidden="false" customHeight="true" outlineLevel="0" collapsed="false">
      <c r="A46" s="18"/>
      <c r="B46" s="19"/>
      <c r="C46" s="20"/>
      <c r="D46" s="20"/>
      <c r="E46" s="20"/>
      <c r="F46" s="21"/>
      <c r="G46" s="22"/>
      <c r="AX46" s="17"/>
    </row>
    <row r="47" customFormat="false" ht="15.75" hidden="false" customHeight="true" outlineLevel="0" collapsed="false">
      <c r="A47" s="18"/>
      <c r="B47" s="19"/>
      <c r="C47" s="20"/>
      <c r="D47" s="20"/>
      <c r="E47" s="20"/>
      <c r="F47" s="21"/>
      <c r="G47" s="22"/>
      <c r="AX47" s="17"/>
    </row>
    <row r="48" customFormat="false" ht="15.75" hidden="false" customHeight="true" outlineLevel="0" collapsed="false">
      <c r="A48" s="18"/>
      <c r="B48" s="19"/>
      <c r="C48" s="20"/>
      <c r="D48" s="20"/>
      <c r="E48" s="20"/>
      <c r="F48" s="21"/>
      <c r="G48" s="22"/>
      <c r="AX48" s="17"/>
    </row>
    <row r="49" customFormat="false" ht="15.75" hidden="false" customHeight="true" outlineLevel="0" collapsed="false">
      <c r="A49" s="18"/>
      <c r="B49" s="19"/>
      <c r="C49" s="20"/>
      <c r="D49" s="20"/>
      <c r="E49" s="20"/>
      <c r="F49" s="21"/>
      <c r="G49" s="22"/>
      <c r="AX49" s="17"/>
    </row>
    <row r="50" customFormat="false" ht="15.75" hidden="false" customHeight="true" outlineLevel="0" collapsed="false">
      <c r="A50" s="18"/>
      <c r="B50" s="19"/>
      <c r="C50" s="20"/>
      <c r="D50" s="20"/>
      <c r="E50" s="20"/>
      <c r="F50" s="21"/>
      <c r="G50" s="22"/>
      <c r="AX50" s="17"/>
    </row>
    <row r="51" customFormat="false" ht="15.75" hidden="false" customHeight="true" outlineLevel="0" collapsed="false">
      <c r="A51" s="18"/>
      <c r="B51" s="19"/>
      <c r="C51" s="20"/>
      <c r="D51" s="20"/>
      <c r="E51" s="20"/>
      <c r="F51" s="21"/>
      <c r="G51" s="22"/>
      <c r="AX51" s="17"/>
    </row>
    <row r="52" customFormat="false" ht="15.75" hidden="false" customHeight="true" outlineLevel="0" collapsed="false">
      <c r="A52" s="18"/>
      <c r="B52" s="19"/>
      <c r="C52" s="20"/>
      <c r="D52" s="20"/>
      <c r="E52" s="20"/>
      <c r="F52" s="21"/>
      <c r="G52" s="22"/>
    </row>
    <row r="53" customFormat="false" ht="15.75" hidden="false" customHeight="true" outlineLevel="0" collapsed="false">
      <c r="A53" s="18"/>
      <c r="B53" s="19"/>
      <c r="C53" s="20"/>
      <c r="D53" s="20"/>
      <c r="E53" s="20"/>
      <c r="F53" s="21"/>
      <c r="G53" s="22"/>
    </row>
    <row r="54" customFormat="false" ht="15.75" hidden="false" customHeight="true" outlineLevel="0" collapsed="false">
      <c r="A54" s="18"/>
      <c r="B54" s="19"/>
      <c r="C54" s="20"/>
      <c r="D54" s="20"/>
      <c r="E54" s="20"/>
      <c r="F54" s="21"/>
      <c r="G54" s="22"/>
    </row>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K12" activeCellId="0" sqref="K12"/>
    </sheetView>
  </sheetViews>
  <sheetFormatPr defaultColWidth="14.453125" defaultRowHeight="15" zeroHeight="false" outlineLevelRow="0" outlineLevelCol="0"/>
  <cols>
    <col collapsed="false" customWidth="true" hidden="false" outlineLevel="0" max="2" min="1" style="0" width="8.7"/>
    <col collapsed="false" customWidth="true" hidden="false" outlineLevel="0" max="3" min="3" style="0" width="10.71"/>
    <col collapsed="false" customWidth="true" hidden="false" outlineLevel="0" max="4" min="4" style="0" width="41"/>
    <col collapsed="false" customWidth="true" hidden="false" outlineLevel="0" max="5" min="5" style="0" width="74.57"/>
    <col collapsed="false" customWidth="true" hidden="false" outlineLevel="0" max="7" min="6" style="0" width="20.14"/>
    <col collapsed="false" customWidth="true" hidden="true" outlineLevel="0" max="8" min="8" style="0" width="20.14"/>
    <col collapsed="false" customWidth="true" hidden="true" outlineLevel="0" max="9" min="9" style="0" width="18.43"/>
    <col collapsed="false" customWidth="true" hidden="false" outlineLevel="0" max="11" min="10" style="0" width="9.14"/>
    <col collapsed="false" customWidth="true" hidden="false" outlineLevel="0" max="12" min="12" style="0" width="13.43"/>
    <col collapsed="false" customWidth="true" hidden="false" outlineLevel="0" max="14" min="13" style="0" width="18.71"/>
    <col collapsed="false" customWidth="true" hidden="true" outlineLevel="0" max="16" min="15" style="0" width="18.71"/>
    <col collapsed="false" customWidth="true" hidden="false" outlineLevel="0" max="17" min="17" style="0" width="18.71"/>
    <col collapsed="false" customWidth="true" hidden="true" outlineLevel="0" max="18" min="18" style="0" width="18.71"/>
    <col collapsed="false" customWidth="true" hidden="false" outlineLevel="0" max="31" min="19" style="0" width="18.71"/>
  </cols>
  <sheetData>
    <row r="1" customFormat="false" ht="15" hidden="false" customHeight="false" outlineLevel="0" collapsed="false">
      <c r="D1" s="35" t="s">
        <v>73</v>
      </c>
      <c r="E1" s="36" t="n">
        <v>12</v>
      </c>
      <c r="F1" s="37" t="str">
        <f aca="true">+OFFSET(M2,,E1)</f>
        <v>spruce</v>
      </c>
      <c r="G1" s="37" t="str">
        <f aca="true">+OFFSET(M3,,E1)</f>
        <v>ANNEX 2: RRE</v>
      </c>
      <c r="H1" s="37" t="e">
        <f aca="false">+MATCH(G1,[1]loan_templates!$A$1:$A$1048576,0)</f>
        <v>#N/A</v>
      </c>
      <c r="I1" s="37" t="e">
        <f aca="false">array_constrain(arrayformula(+MATCH(2,1/([1]mapping!G1=[1]loan_templates!$A$1:$A$1048576))), 1, 1)</f>
        <v>#NAME?</v>
      </c>
      <c r="M1" s="37" t="n">
        <v>0</v>
      </c>
      <c r="N1" s="37" t="n">
        <f aca="false">+M1+1</f>
        <v>1</v>
      </c>
      <c r="O1" s="37" t="n">
        <f aca="false">+N1+1</f>
        <v>2</v>
      </c>
      <c r="P1" s="37" t="n">
        <f aca="false">+O1+1</f>
        <v>3</v>
      </c>
      <c r="Q1" s="37" t="n">
        <f aca="false">+P1+1</f>
        <v>4</v>
      </c>
      <c r="R1" s="37" t="n">
        <f aca="false">+Q1+1</f>
        <v>5</v>
      </c>
      <c r="S1" s="37" t="n">
        <f aca="false">+R1+1</f>
        <v>6</v>
      </c>
      <c r="T1" s="37" t="n">
        <f aca="false">+S1+1</f>
        <v>7</v>
      </c>
      <c r="U1" s="37" t="n">
        <f aca="false">+T1+1</f>
        <v>8</v>
      </c>
      <c r="V1" s="37" t="n">
        <f aca="false">+U1+1</f>
        <v>9</v>
      </c>
      <c r="W1" s="37" t="n">
        <f aca="false">+V1+1</f>
        <v>10</v>
      </c>
      <c r="X1" s="37" t="n">
        <f aca="false">+W1+1</f>
        <v>11</v>
      </c>
      <c r="Y1" s="37" t="n">
        <f aca="false">+X1+1</f>
        <v>12</v>
      </c>
      <c r="Z1" s="37" t="n">
        <f aca="false">+Y1+1</f>
        <v>13</v>
      </c>
      <c r="AA1" s="37" t="n">
        <f aca="false">+Z1+1</f>
        <v>14</v>
      </c>
      <c r="AB1" s="37" t="n">
        <f aca="false">+AA1+1</f>
        <v>15</v>
      </c>
      <c r="AC1" s="37" t="n">
        <f aca="false">+AB1+1</f>
        <v>16</v>
      </c>
      <c r="AD1" s="37" t="n">
        <f aca="false">+AC1+1</f>
        <v>17</v>
      </c>
      <c r="AE1" s="37" t="n">
        <f aca="false">+AD1+1</f>
        <v>18</v>
      </c>
    </row>
    <row r="2" customFormat="false" ht="15" hidden="false" customHeight="false" outlineLevel="0" collapsed="false">
      <c r="D2" s="35" t="s">
        <v>74</v>
      </c>
      <c r="E2" s="36" t="s">
        <v>75</v>
      </c>
      <c r="F2" s="37"/>
      <c r="G2" s="38"/>
      <c r="L2" s="39" t="s">
        <v>76</v>
      </c>
      <c r="M2" s="40" t="s">
        <v>77</v>
      </c>
      <c r="N2" s="40" t="s">
        <v>78</v>
      </c>
      <c r="O2" s="41" t="s">
        <v>79</v>
      </c>
      <c r="P2" s="41" t="s">
        <v>80</v>
      </c>
      <c r="Q2" s="40" t="s">
        <v>81</v>
      </c>
      <c r="R2" s="41" t="s">
        <v>82</v>
      </c>
      <c r="S2" s="40" t="s">
        <v>83</v>
      </c>
      <c r="T2" s="40" t="s">
        <v>84</v>
      </c>
      <c r="U2" s="40" t="s">
        <v>85</v>
      </c>
      <c r="V2" s="40" t="s">
        <v>86</v>
      </c>
      <c r="W2" s="40" t="s">
        <v>87</v>
      </c>
      <c r="X2" s="40" t="s">
        <v>88</v>
      </c>
      <c r="Y2" s="40" t="s">
        <v>89</v>
      </c>
      <c r="Z2" s="40" t="s">
        <v>90</v>
      </c>
      <c r="AA2" s="40"/>
      <c r="AB2" s="40"/>
      <c r="AC2" s="40"/>
      <c r="AD2" s="40"/>
      <c r="AE2" s="42"/>
    </row>
    <row r="3" customFormat="false" ht="15" hidden="false" customHeight="false" outlineLevel="0" collapsed="false">
      <c r="D3" s="43" t="s">
        <v>91</v>
      </c>
      <c r="E3" s="40" t="s">
        <v>92</v>
      </c>
      <c r="F3" s="40" t="s">
        <v>93</v>
      </c>
      <c r="G3" s="40" t="s">
        <v>94</v>
      </c>
      <c r="H3" s="40" t="s">
        <v>95</v>
      </c>
      <c r="I3" s="42" t="s">
        <v>96</v>
      </c>
      <c r="J3" s="1"/>
      <c r="K3" s="1"/>
      <c r="L3" s="44" t="s">
        <v>97</v>
      </c>
      <c r="M3" s="45" t="s">
        <v>98</v>
      </c>
      <c r="N3" s="45" t="s">
        <v>98</v>
      </c>
      <c r="O3" s="45" t="s">
        <v>98</v>
      </c>
      <c r="P3" s="45" t="s">
        <v>98</v>
      </c>
      <c r="Q3" s="45" t="s">
        <v>98</v>
      </c>
      <c r="R3" s="45" t="s">
        <v>98</v>
      </c>
      <c r="S3" s="45" t="s">
        <v>98</v>
      </c>
      <c r="T3" s="45" t="s">
        <v>98</v>
      </c>
      <c r="U3" s="45" t="s">
        <v>98</v>
      </c>
      <c r="V3" s="45" t="s">
        <v>98</v>
      </c>
      <c r="W3" s="45" t="s">
        <v>98</v>
      </c>
      <c r="X3" s="45" t="s">
        <v>98</v>
      </c>
      <c r="Y3" s="45" t="s">
        <v>98</v>
      </c>
      <c r="Z3" s="45" t="s">
        <v>98</v>
      </c>
      <c r="AA3" s="45"/>
      <c r="AB3" s="45"/>
      <c r="AC3" s="45"/>
      <c r="AD3" s="45"/>
      <c r="AE3" s="46"/>
    </row>
    <row r="4" customFormat="false" ht="15" hidden="false" customHeight="false" outlineLevel="0" collapsed="false">
      <c r="A4" s="4" t="n">
        <v>1</v>
      </c>
      <c r="B4" s="4" t="n">
        <v>1</v>
      </c>
      <c r="C4" s="47" t="s">
        <v>99</v>
      </c>
      <c r="D4" s="48" t="s">
        <v>100</v>
      </c>
      <c r="E4" s="49" t="str">
        <f aca="true">+OFFSET($M4,,$E$1)</f>
        <v>IF([Ending_Balance]&lt;=0,[Principal_Payment (Actual Prin/Cash received)],0)</v>
      </c>
      <c r="F4" s="48" t="s">
        <v>101</v>
      </c>
      <c r="G4" s="50" t="s">
        <v>102</v>
      </c>
      <c r="H4" s="48"/>
      <c r="I4" s="48"/>
      <c r="M4" s="4" t="s">
        <v>103</v>
      </c>
      <c r="N4" s="4" t="s">
        <v>104</v>
      </c>
      <c r="Q4" s="4" t="s">
        <v>105</v>
      </c>
      <c r="S4" s="4" t="s">
        <v>106</v>
      </c>
      <c r="T4" s="4" t="s">
        <v>107</v>
      </c>
      <c r="U4" s="4" t="s">
        <v>108</v>
      </c>
      <c r="W4" s="4" t="s">
        <v>109</v>
      </c>
      <c r="X4" s="4" t="s">
        <v>110</v>
      </c>
      <c r="Y4" s="4" t="s">
        <v>111</v>
      </c>
    </row>
    <row r="5" customFormat="false" ht="15" hidden="false" customHeight="false" outlineLevel="0" collapsed="false">
      <c r="A5" s="4" t="n">
        <f aca="false">+A4+1</f>
        <v>2</v>
      </c>
      <c r="B5" s="4" t="n">
        <f aca="false">+B4+1</f>
        <v>2</v>
      </c>
      <c r="C5" s="47" t="s">
        <v>99</v>
      </c>
      <c r="D5" s="4" t="s">
        <v>112</v>
      </c>
      <c r="E5" s="51" t="str">
        <f aca="true">+OFFSET($M5,,$E$1)</f>
        <v>[Curtailments]</v>
      </c>
      <c r="F5" s="4" t="s">
        <v>101</v>
      </c>
      <c r="G5" s="38" t="s">
        <v>113</v>
      </c>
      <c r="H5" s="4"/>
      <c r="I5" s="4"/>
      <c r="M5" s="4" t="s">
        <v>114</v>
      </c>
      <c r="N5" s="4" t="s">
        <v>114</v>
      </c>
      <c r="Q5" s="4" t="s">
        <v>115</v>
      </c>
      <c r="S5" s="4" t="s">
        <v>116</v>
      </c>
      <c r="T5" s="4" t="s">
        <v>117</v>
      </c>
      <c r="U5" s="4" t="s">
        <v>118</v>
      </c>
      <c r="V5" s="4" t="s">
        <v>119</v>
      </c>
      <c r="W5" s="4" t="s">
        <v>120</v>
      </c>
      <c r="X5" s="4" t="s">
        <v>121</v>
      </c>
      <c r="Y5" s="4" t="s">
        <v>122</v>
      </c>
      <c r="Z5" s="4" t="s">
        <v>123</v>
      </c>
    </row>
    <row r="6" customFormat="false" ht="15" hidden="false" customHeight="false" outlineLevel="0" collapsed="false">
      <c r="A6" s="4" t="n">
        <f aca="false">+A5+1</f>
        <v>3</v>
      </c>
      <c r="B6" s="4" t="n">
        <f aca="false">+B5+1</f>
        <v>3</v>
      </c>
      <c r="C6" s="47" t="s">
        <v>99</v>
      </c>
      <c r="D6" s="4" t="s">
        <v>124</v>
      </c>
      <c r="E6" s="51" t="n">
        <f aca="true">+OFFSET($M6,,$E$1)</f>
        <v>0</v>
      </c>
      <c r="F6" s="4" t="s">
        <v>101</v>
      </c>
      <c r="G6" s="38" t="s">
        <v>125</v>
      </c>
      <c r="H6" s="4"/>
      <c r="I6" s="4" t="s">
        <v>126</v>
      </c>
      <c r="S6" s="4" t="s">
        <v>127</v>
      </c>
      <c r="T6" s="4" t="str">
        <f aca="false">"-"&amp;T23</f>
        <v>-[new_draw_principal_in_period]</v>
      </c>
      <c r="U6" s="4"/>
      <c r="Z6" s="4" t="s">
        <v>128</v>
      </c>
    </row>
    <row r="7" customFormat="false" ht="15" hidden="false" customHeight="false" outlineLevel="0" collapsed="false">
      <c r="A7" s="4" t="n">
        <f aca="false">+A6+1</f>
        <v>4</v>
      </c>
      <c r="B7" s="4" t="n">
        <f aca="false">+B6+1</f>
        <v>4</v>
      </c>
      <c r="C7" s="47" t="s">
        <v>99</v>
      </c>
      <c r="D7" s="4" t="s">
        <v>129</v>
      </c>
      <c r="E7" s="51" t="n">
        <f aca="true">+OFFSET($M7,,$E$1)</f>
        <v>0</v>
      </c>
      <c r="F7" s="4" t="s">
        <v>101</v>
      </c>
      <c r="G7" s="38" t="s">
        <v>130</v>
      </c>
      <c r="H7" s="4"/>
      <c r="I7" s="4" t="s">
        <v>131</v>
      </c>
      <c r="Q7" s="4" t="s">
        <v>132</v>
      </c>
      <c r="S7" s="4" t="s">
        <v>133</v>
      </c>
      <c r="T7" s="4" t="s">
        <v>134</v>
      </c>
      <c r="U7" s="4" t="s">
        <v>135</v>
      </c>
      <c r="W7" s="4" t="s">
        <v>136</v>
      </c>
      <c r="X7" s="4" t="s">
        <v>137</v>
      </c>
    </row>
    <row r="8" customFormat="false" ht="15" hidden="false" customHeight="false" outlineLevel="0" collapsed="false">
      <c r="A8" s="4" t="n">
        <f aca="false">+A7+1</f>
        <v>5</v>
      </c>
      <c r="B8" s="4" t="n">
        <f aca="false">+B7+1</f>
        <v>5</v>
      </c>
      <c r="C8" s="47" t="s">
        <v>99</v>
      </c>
      <c r="D8" s="4" t="s">
        <v>138</v>
      </c>
      <c r="E8" s="51" t="n">
        <f aca="true">+OFFSET($M8,,$E$1)</f>
        <v>0</v>
      </c>
      <c r="F8" s="4" t="s">
        <v>101</v>
      </c>
      <c r="G8" s="38" t="s">
        <v>139</v>
      </c>
      <c r="H8" s="4"/>
      <c r="I8" s="4" t="s">
        <v>140</v>
      </c>
      <c r="M8" s="4" t="s">
        <v>141</v>
      </c>
      <c r="S8" s="4" t="s">
        <v>142</v>
      </c>
    </row>
    <row r="9" customFormat="false" ht="15" hidden="false" customHeight="false" outlineLevel="0" collapsed="false">
      <c r="A9" s="4" t="n">
        <f aca="false">+A8+1</f>
        <v>6</v>
      </c>
      <c r="B9" s="4" t="n">
        <f aca="false">+B8+1</f>
        <v>6</v>
      </c>
      <c r="C9" s="47" t="s">
        <v>99</v>
      </c>
      <c r="D9" s="4" t="s">
        <v>143</v>
      </c>
      <c r="E9" s="51" t="str">
        <f aca="true">+OFFSET($M9,,$E$1)</f>
        <v>IF([Ending_Balance]&gt;0,[Principal_Payment (Actual Prin/Cash received)]-[Curtailments],0)</v>
      </c>
      <c r="F9" s="4" t="s">
        <v>101</v>
      </c>
      <c r="G9" s="52" t="s">
        <v>144</v>
      </c>
      <c r="H9" s="4"/>
      <c r="I9" s="4"/>
      <c r="Q9" s="4" t="s">
        <v>145</v>
      </c>
      <c r="Y9" s="4" t="s">
        <v>146</v>
      </c>
      <c r="Z9" s="4" t="s">
        <v>147</v>
      </c>
    </row>
    <row r="10" customFormat="false" ht="15" hidden="false" customHeight="false" outlineLevel="0" collapsed="false">
      <c r="A10" s="4" t="n">
        <f aca="false">+A9+1</f>
        <v>7</v>
      </c>
      <c r="B10" s="4" t="n">
        <f aca="false">+B9+1</f>
        <v>7</v>
      </c>
      <c r="C10" s="47" t="s">
        <v>99</v>
      </c>
      <c r="D10" s="4" t="s">
        <v>148</v>
      </c>
      <c r="E10" s="51" t="n">
        <f aca="true">+OFFSET($M10,,$E$1)</f>
        <v>0</v>
      </c>
      <c r="F10" s="4" t="s">
        <v>101</v>
      </c>
      <c r="G10" s="38" t="s">
        <v>149</v>
      </c>
      <c r="H10" s="4"/>
      <c r="I10" s="4"/>
      <c r="N10" s="4" t="s">
        <v>150</v>
      </c>
      <c r="S10" s="4" t="s">
        <v>151</v>
      </c>
      <c r="X10" s="4" t="s">
        <v>152</v>
      </c>
    </row>
    <row r="11" customFormat="false" ht="15" hidden="false" customHeight="false" outlineLevel="0" collapsed="false">
      <c r="A11" s="4" t="n">
        <f aca="false">+A10+1</f>
        <v>8</v>
      </c>
      <c r="B11" s="4" t="n">
        <f aca="false">+B10+1</f>
        <v>8</v>
      </c>
      <c r="C11" s="47" t="s">
        <v>99</v>
      </c>
      <c r="D11" s="4" t="s">
        <v>153</v>
      </c>
      <c r="E11" s="51" t="n">
        <f aca="true">+OFFSET($M11,,$E$1)</f>
        <v>0</v>
      </c>
      <c r="F11" s="4" t="s">
        <v>101</v>
      </c>
      <c r="G11" s="52" t="s">
        <v>144</v>
      </c>
      <c r="H11" s="4"/>
      <c r="I11" s="4"/>
      <c r="S11" s="4" t="s">
        <v>151</v>
      </c>
      <c r="W11" s="4" t="s">
        <v>154</v>
      </c>
    </row>
    <row r="12" customFormat="false" ht="15" hidden="false" customHeight="false" outlineLevel="0" collapsed="false">
      <c r="A12" s="4" t="n">
        <f aca="false">+A11+1</f>
        <v>9</v>
      </c>
      <c r="B12" s="4" t="n">
        <f aca="false">+B11+1</f>
        <v>9</v>
      </c>
      <c r="C12" s="47" t="s">
        <v>99</v>
      </c>
      <c r="D12" s="4" t="s">
        <v>155</v>
      </c>
      <c r="E12" s="51" t="n">
        <f aca="true">+OFFSET($M12,,$E$1)</f>
        <v>0</v>
      </c>
      <c r="F12" s="4" t="s">
        <v>101</v>
      </c>
      <c r="G12" s="52" t="s">
        <v>144</v>
      </c>
      <c r="H12" s="4"/>
      <c r="I12" s="4"/>
      <c r="W12" s="4" t="s">
        <v>156</v>
      </c>
    </row>
    <row r="13" customFormat="false" ht="15" hidden="false" customHeight="false" outlineLevel="0" collapsed="false">
      <c r="A13" s="4" t="n">
        <f aca="false">+A12+1</f>
        <v>10</v>
      </c>
      <c r="B13" s="4" t="n">
        <f aca="false">+B12+1</f>
        <v>10</v>
      </c>
      <c r="C13" s="47" t="s">
        <v>99</v>
      </c>
      <c r="D13" s="4"/>
      <c r="E13" s="51" t="n">
        <f aca="true">+OFFSET($M13,,$E$1)</f>
        <v>0</v>
      </c>
      <c r="F13" s="4" t="s">
        <v>101</v>
      </c>
      <c r="G13" s="52" t="s">
        <v>144</v>
      </c>
      <c r="H13" s="4"/>
      <c r="I13" s="4"/>
    </row>
    <row r="14" customFormat="false" ht="15" hidden="false" customHeight="false" outlineLevel="0" collapsed="false">
      <c r="A14" s="4" t="n">
        <f aca="false">+A13+1</f>
        <v>11</v>
      </c>
      <c r="B14" s="4" t="n">
        <v>1</v>
      </c>
      <c r="C14" s="47" t="s">
        <v>99</v>
      </c>
      <c r="D14" s="4" t="s">
        <v>157</v>
      </c>
      <c r="E14" s="51" t="str">
        <f aca="true">+OFFSET($M14,,$E$1)</f>
        <v>[Gross_Interest_Payment]</v>
      </c>
      <c r="F14" s="4" t="s">
        <v>101</v>
      </c>
      <c r="G14" s="38" t="s">
        <v>158</v>
      </c>
      <c r="H14" s="4"/>
      <c r="I14" s="4"/>
      <c r="M14" s="4" t="s">
        <v>159</v>
      </c>
      <c r="N14" s="4" t="s">
        <v>159</v>
      </c>
      <c r="Q14" s="4" t="s">
        <v>160</v>
      </c>
      <c r="S14" s="4" t="s">
        <v>161</v>
      </c>
      <c r="T14" s="4" t="s">
        <v>162</v>
      </c>
      <c r="U14" s="4" t="s">
        <v>163</v>
      </c>
      <c r="V14" s="4" t="s">
        <v>164</v>
      </c>
      <c r="W14" s="4" t="s">
        <v>165</v>
      </c>
      <c r="X14" s="4" t="s">
        <v>166</v>
      </c>
      <c r="Y14" s="4" t="s">
        <v>167</v>
      </c>
      <c r="Z14" s="4" t="s">
        <v>168</v>
      </c>
    </row>
    <row r="15" customFormat="false" ht="15" hidden="false" customHeight="false" outlineLevel="0" collapsed="false">
      <c r="A15" s="4" t="n">
        <f aca="false">+A14+1</f>
        <v>12</v>
      </c>
      <c r="B15" s="4" t="n">
        <f aca="false">+B14+1</f>
        <v>2</v>
      </c>
      <c r="C15" s="47" t="s">
        <v>99</v>
      </c>
      <c r="D15" s="4" t="s">
        <v>169</v>
      </c>
      <c r="E15" s="51" t="str">
        <f aca="true">+OFFSET($M15,,$E$1)</f>
        <v>[Escrow Disbursement]</v>
      </c>
      <c r="F15" s="4" t="s">
        <v>101</v>
      </c>
      <c r="G15" s="38" t="s">
        <v>170</v>
      </c>
      <c r="H15" s="4"/>
      <c r="I15" s="4" t="s">
        <v>171</v>
      </c>
      <c r="M15" s="4" t="s">
        <v>172</v>
      </c>
      <c r="N15" s="4" t="s">
        <v>173</v>
      </c>
      <c r="S15" s="4" t="s">
        <v>174</v>
      </c>
      <c r="T15" s="4" t="s">
        <v>175</v>
      </c>
      <c r="U15" s="4"/>
      <c r="W15" s="4" t="s">
        <v>176</v>
      </c>
      <c r="Y15" s="4" t="s">
        <v>177</v>
      </c>
      <c r="Z15" s="4" t="s">
        <v>178</v>
      </c>
    </row>
    <row r="16" customFormat="false" ht="15" hidden="false" customHeight="false" outlineLevel="0" collapsed="false">
      <c r="A16" s="4" t="n">
        <f aca="false">+A15+1</f>
        <v>13</v>
      </c>
      <c r="B16" s="4" t="n">
        <f aca="false">+B15+1</f>
        <v>3</v>
      </c>
      <c r="C16" s="47" t="s">
        <v>99</v>
      </c>
      <c r="D16" s="4" t="s">
        <v>179</v>
      </c>
      <c r="E16" s="51" t="n">
        <f aca="true">+OFFSET($M16,,$E$1)</f>
        <v>0</v>
      </c>
      <c r="F16" s="4" t="s">
        <v>101</v>
      </c>
      <c r="G16" s="38" t="s">
        <v>180</v>
      </c>
      <c r="H16" s="4"/>
      <c r="I16" s="4"/>
      <c r="S16" s="4" t="s">
        <v>181</v>
      </c>
      <c r="Z16" s="4" t="s">
        <v>182</v>
      </c>
    </row>
    <row r="17" customFormat="false" ht="15" hidden="false" customHeight="false" outlineLevel="0" collapsed="false">
      <c r="A17" s="4" t="n">
        <f aca="false">+A16+1</f>
        <v>14</v>
      </c>
      <c r="B17" s="4" t="n">
        <f aca="false">+B16+1</f>
        <v>4</v>
      </c>
      <c r="C17" s="47" t="s">
        <v>99</v>
      </c>
      <c r="D17" s="4" t="s">
        <v>183</v>
      </c>
      <c r="E17" s="51" t="str">
        <f aca="true">+OFFSET($M17,,$E$1)</f>
        <v>[Service Fee]</v>
      </c>
      <c r="F17" s="4" t="s">
        <v>101</v>
      </c>
      <c r="G17" s="38" t="s">
        <v>184</v>
      </c>
      <c r="H17" s="4"/>
      <c r="I17" s="4"/>
      <c r="Q17" s="4" t="s">
        <v>185</v>
      </c>
      <c r="S17" s="4" t="s">
        <v>186</v>
      </c>
      <c r="T17" s="4" t="s">
        <v>187</v>
      </c>
      <c r="U17" s="4" t="s">
        <v>188</v>
      </c>
      <c r="W17" s="4" t="s">
        <v>189</v>
      </c>
      <c r="Y17" s="4" t="s">
        <v>190</v>
      </c>
      <c r="Z17" s="4" t="s">
        <v>191</v>
      </c>
    </row>
    <row r="18" customFormat="false" ht="15" hidden="false" customHeight="false" outlineLevel="0" collapsed="false">
      <c r="A18" s="4" t="n">
        <f aca="false">+A17+1</f>
        <v>15</v>
      </c>
      <c r="B18" s="4" t="n">
        <f aca="false">+B17+1</f>
        <v>5</v>
      </c>
      <c r="C18" s="47" t="s">
        <v>99</v>
      </c>
      <c r="D18" s="4"/>
      <c r="E18" s="51" t="n">
        <f aca="true">+OFFSET($M18,,$E$1)</f>
        <v>0</v>
      </c>
      <c r="F18" s="4" t="s">
        <v>101</v>
      </c>
      <c r="G18" s="52" t="s">
        <v>144</v>
      </c>
      <c r="H18" s="4"/>
      <c r="I18" s="4"/>
    </row>
    <row r="19" customFormat="false" ht="15" hidden="false" customHeight="false" outlineLevel="0" collapsed="false">
      <c r="A19" s="4" t="n">
        <f aca="false">+A18+1</f>
        <v>16</v>
      </c>
      <c r="B19" s="4" t="n">
        <f aca="false">+B18+1</f>
        <v>6</v>
      </c>
      <c r="C19" s="47" t="s">
        <v>99</v>
      </c>
      <c r="D19" s="4"/>
      <c r="E19" s="51" t="n">
        <f aca="true">+OFFSET($M19,,$E$1)</f>
        <v>0</v>
      </c>
      <c r="F19" s="4" t="s">
        <v>101</v>
      </c>
      <c r="G19" s="52" t="s">
        <v>144</v>
      </c>
      <c r="H19" s="4"/>
      <c r="I19" s="4"/>
    </row>
    <row r="20" customFormat="false" ht="15" hidden="false" customHeight="false" outlineLevel="0" collapsed="false">
      <c r="A20" s="4" t="n">
        <f aca="false">+A19+1</f>
        <v>17</v>
      </c>
      <c r="B20" s="4" t="n">
        <f aca="false">+B19+1</f>
        <v>7</v>
      </c>
      <c r="C20" s="47" t="s">
        <v>99</v>
      </c>
      <c r="D20" s="4"/>
      <c r="E20" s="51" t="n">
        <f aca="true">+OFFSET($M20,,$E$1)</f>
        <v>0</v>
      </c>
      <c r="F20" s="4" t="s">
        <v>101</v>
      </c>
      <c r="G20" s="52" t="s">
        <v>144</v>
      </c>
      <c r="H20" s="4"/>
      <c r="I20" s="4"/>
    </row>
    <row r="21" customFormat="false" ht="15.75" hidden="false" customHeight="true" outlineLevel="0" collapsed="false">
      <c r="A21" s="4" t="n">
        <f aca="false">+A20+1</f>
        <v>18</v>
      </c>
      <c r="B21" s="4" t="n">
        <f aca="false">+B20+1</f>
        <v>8</v>
      </c>
      <c r="C21" s="47" t="s">
        <v>99</v>
      </c>
      <c r="D21" s="4"/>
      <c r="E21" s="51" t="n">
        <f aca="true">+OFFSET($M21,,$E$1)</f>
        <v>0</v>
      </c>
      <c r="F21" s="4" t="s">
        <v>101</v>
      </c>
      <c r="G21" s="52" t="s">
        <v>144</v>
      </c>
      <c r="H21" s="4"/>
      <c r="I21" s="4"/>
    </row>
    <row r="22" customFormat="false" ht="15.75" hidden="false" customHeight="true" outlineLevel="0" collapsed="false">
      <c r="A22" s="4" t="n">
        <f aca="false">+A21+1</f>
        <v>19</v>
      </c>
      <c r="B22" s="4" t="n">
        <f aca="false">+B21+1</f>
        <v>9</v>
      </c>
      <c r="C22" s="47" t="s">
        <v>99</v>
      </c>
      <c r="D22" s="4"/>
      <c r="E22" s="51" t="n">
        <f aca="true">+OFFSET($M22,,$E$1)</f>
        <v>0</v>
      </c>
      <c r="F22" s="4" t="s">
        <v>101</v>
      </c>
      <c r="G22" s="52" t="s">
        <v>144</v>
      </c>
      <c r="H22" s="4"/>
      <c r="I22" s="4"/>
      <c r="S22" s="4"/>
    </row>
    <row r="23" customFormat="false" ht="15.75" hidden="false" customHeight="true" outlineLevel="0" collapsed="false">
      <c r="A23" s="4" t="n">
        <f aca="false">+A22+1</f>
        <v>20</v>
      </c>
      <c r="B23" s="4" t="n">
        <v>1</v>
      </c>
      <c r="C23" s="47" t="s">
        <v>99</v>
      </c>
      <c r="D23" s="4" t="s">
        <v>192</v>
      </c>
      <c r="E23" s="51" t="n">
        <f aca="true">+OFFSET($M23,,$E$1)</f>
        <v>0</v>
      </c>
      <c r="F23" s="4" t="s">
        <v>101</v>
      </c>
      <c r="G23" s="38" t="s">
        <v>193</v>
      </c>
      <c r="H23" s="4"/>
      <c r="I23" s="4" t="s">
        <v>194</v>
      </c>
      <c r="M23" s="4" t="s">
        <v>195</v>
      </c>
      <c r="S23" s="4" t="s">
        <v>196</v>
      </c>
      <c r="T23" s="4" t="s">
        <v>197</v>
      </c>
      <c r="U23" s="4" t="s">
        <v>198</v>
      </c>
      <c r="V23" s="4" t="str">
        <f aca="false">+"if(AND([Draw]=2,[Investment Date]&gt;="&amp;[1]servicer_summary!E3&amp;"),[Current Investment Amount],0)"</f>
        <v>if(AND([Draw]=2,[Investment Date]&gt;=),[Current Investment Amount],0)</v>
      </c>
      <c r="W23" s="4" t="s">
        <v>199</v>
      </c>
      <c r="X23" s="4" t="s">
        <v>200</v>
      </c>
      <c r="Z23" s="4" t="s">
        <v>201</v>
      </c>
    </row>
    <row r="24" customFormat="false" ht="15.75" hidden="false" customHeight="true" outlineLevel="0" collapsed="false">
      <c r="A24" s="4" t="n">
        <f aca="false">+A23+1</f>
        <v>21</v>
      </c>
      <c r="B24" s="4" t="n">
        <v>1</v>
      </c>
      <c r="C24" s="47" t="s">
        <v>99</v>
      </c>
      <c r="D24" s="4" t="s">
        <v>202</v>
      </c>
      <c r="E24" s="51" t="n">
        <f aca="true">+OFFSET($M24,,$E$1)</f>
        <v>0</v>
      </c>
      <c r="F24" s="4" t="s">
        <v>101</v>
      </c>
      <c r="G24" s="38" t="s">
        <v>203</v>
      </c>
      <c r="H24" s="4"/>
      <c r="I24" s="4"/>
      <c r="S24" s="4" t="s">
        <v>204</v>
      </c>
      <c r="U24" s="4" t="s">
        <v>205</v>
      </c>
      <c r="X24" s="4" t="s">
        <v>206</v>
      </c>
      <c r="Z24" s="4" t="s">
        <v>207</v>
      </c>
    </row>
    <row r="25" customFormat="false" ht="15.75" hidden="false" customHeight="true" outlineLevel="0" collapsed="false">
      <c r="A25" s="4" t="n">
        <f aca="false">+A24+1</f>
        <v>22</v>
      </c>
      <c r="B25" s="4" t="n">
        <f aca="false">+B24+1</f>
        <v>2</v>
      </c>
      <c r="C25" s="47" t="s">
        <v>99</v>
      </c>
      <c r="D25" s="4"/>
      <c r="E25" s="51" t="n">
        <f aca="true">+OFFSET($M25,,$E$1)</f>
        <v>0</v>
      </c>
      <c r="F25" s="4" t="s">
        <v>101</v>
      </c>
      <c r="G25" s="52" t="s">
        <v>144</v>
      </c>
      <c r="H25" s="4"/>
      <c r="I25" s="4"/>
    </row>
    <row r="26" customFormat="false" ht="15.75" hidden="false" customHeight="true" outlineLevel="0" collapsed="false">
      <c r="A26" s="4" t="n">
        <f aca="false">+A25+1</f>
        <v>23</v>
      </c>
      <c r="B26" s="4" t="n">
        <f aca="false">+B25+1</f>
        <v>3</v>
      </c>
      <c r="C26" s="47" t="s">
        <v>99</v>
      </c>
      <c r="D26" s="4"/>
      <c r="E26" s="51" t="n">
        <f aca="true">+OFFSET($M26,,$E$1)</f>
        <v>0</v>
      </c>
      <c r="F26" s="4" t="s">
        <v>101</v>
      </c>
      <c r="G26" s="52" t="s">
        <v>144</v>
      </c>
      <c r="H26" s="4"/>
      <c r="I26" s="4"/>
    </row>
    <row r="27" customFormat="false" ht="15.75" hidden="false" customHeight="true" outlineLevel="0" collapsed="false">
      <c r="A27" s="4" t="n">
        <f aca="false">+A26+1</f>
        <v>24</v>
      </c>
      <c r="B27" s="4" t="n">
        <f aca="false">+B26+1</f>
        <v>4</v>
      </c>
      <c r="C27" s="47" t="s">
        <v>99</v>
      </c>
      <c r="D27" s="4"/>
      <c r="E27" s="51" t="n">
        <f aca="true">+OFFSET($M27,,$E$1)</f>
        <v>0</v>
      </c>
      <c r="F27" s="4" t="s">
        <v>101</v>
      </c>
      <c r="G27" s="52" t="s">
        <v>144</v>
      </c>
      <c r="H27" s="4"/>
      <c r="I27" s="4"/>
    </row>
    <row r="28" customFormat="false" ht="15.75" hidden="false" customHeight="true" outlineLevel="0" collapsed="false">
      <c r="A28" s="4" t="n">
        <f aca="false">+A27+1</f>
        <v>25</v>
      </c>
      <c r="B28" s="4" t="n">
        <f aca="false">+B27+1</f>
        <v>5</v>
      </c>
      <c r="C28" s="47" t="s">
        <v>99</v>
      </c>
      <c r="D28" s="4"/>
      <c r="E28" s="51" t="n">
        <f aca="true">+OFFSET($M28,,$E$1)</f>
        <v>0</v>
      </c>
      <c r="F28" s="4" t="s">
        <v>101</v>
      </c>
      <c r="G28" s="52" t="s">
        <v>144</v>
      </c>
      <c r="H28" s="4"/>
      <c r="I28" s="4"/>
    </row>
    <row r="29" customFormat="false" ht="15.75" hidden="false" customHeight="true" outlineLevel="0" collapsed="false">
      <c r="A29" s="4" t="n">
        <f aca="false">+A28+1</f>
        <v>26</v>
      </c>
      <c r="B29" s="4" t="n">
        <f aca="false">+B28+1</f>
        <v>6</v>
      </c>
      <c r="C29" s="47" t="s">
        <v>99</v>
      </c>
      <c r="D29" s="4"/>
      <c r="E29" s="51" t="n">
        <f aca="true">+OFFSET($M29,,$E$1)</f>
        <v>0</v>
      </c>
      <c r="F29" s="4" t="s">
        <v>101</v>
      </c>
      <c r="G29" s="52" t="s">
        <v>144</v>
      </c>
      <c r="H29" s="4"/>
      <c r="I29" s="4"/>
    </row>
    <row r="30" customFormat="false" ht="15.75" hidden="false" customHeight="true" outlineLevel="0" collapsed="false">
      <c r="A30" s="4" t="n">
        <f aca="false">+A29+1</f>
        <v>27</v>
      </c>
      <c r="B30" s="4" t="n">
        <f aca="false">+B29+1</f>
        <v>7</v>
      </c>
      <c r="C30" s="47" t="s">
        <v>99</v>
      </c>
      <c r="D30" s="4"/>
      <c r="E30" s="51" t="n">
        <f aca="true">+OFFSET($M30,,$E$1)</f>
        <v>0</v>
      </c>
      <c r="F30" s="4" t="s">
        <v>101</v>
      </c>
      <c r="G30" s="52" t="s">
        <v>144</v>
      </c>
      <c r="H30" s="4"/>
      <c r="I30" s="4"/>
    </row>
    <row r="31" customFormat="false" ht="15.75" hidden="false" customHeight="true" outlineLevel="0" collapsed="false">
      <c r="A31" s="4" t="n">
        <f aca="false">+A30+1</f>
        <v>28</v>
      </c>
      <c r="B31" s="4" t="n">
        <f aca="false">+B30+1</f>
        <v>8</v>
      </c>
      <c r="C31" s="47" t="s">
        <v>99</v>
      </c>
      <c r="D31" s="4"/>
      <c r="E31" s="51" t="n">
        <f aca="true">+OFFSET($M31,,$E$1)</f>
        <v>0</v>
      </c>
      <c r="F31" s="4" t="s">
        <v>101</v>
      </c>
      <c r="G31" s="52" t="s">
        <v>144</v>
      </c>
      <c r="H31" s="4"/>
      <c r="I31" s="4"/>
    </row>
    <row r="32" customFormat="false" ht="15.75" hidden="false" customHeight="true" outlineLevel="0" collapsed="false">
      <c r="A32" s="4" t="n">
        <f aca="false">+A31+1</f>
        <v>29</v>
      </c>
      <c r="B32" s="4" t="n">
        <f aca="false">+B31+1</f>
        <v>9</v>
      </c>
      <c r="C32" s="47" t="s">
        <v>99</v>
      </c>
      <c r="D32" s="4"/>
      <c r="E32" s="51" t="n">
        <f aca="true">+OFFSET($M32,,$E$1)</f>
        <v>0</v>
      </c>
      <c r="F32" s="4" t="s">
        <v>101</v>
      </c>
      <c r="G32" s="52" t="s">
        <v>144</v>
      </c>
      <c r="H32" s="4"/>
      <c r="I32" s="4"/>
    </row>
    <row r="33" customFormat="false" ht="15.75" hidden="false" customHeight="true" outlineLevel="0" collapsed="false">
      <c r="A33" s="4" t="n">
        <f aca="false">+A32+1</f>
        <v>30</v>
      </c>
      <c r="B33" s="4" t="n">
        <f aca="false">+B32+1</f>
        <v>10</v>
      </c>
      <c r="C33" s="47" t="s">
        <v>99</v>
      </c>
      <c r="D33" s="4"/>
      <c r="E33" s="51" t="n">
        <f aca="true">+OFFSET($M33,,$E$1)</f>
        <v>0</v>
      </c>
      <c r="F33" s="4" t="s">
        <v>101</v>
      </c>
      <c r="G33" s="52" t="s">
        <v>144</v>
      </c>
      <c r="H33" s="4"/>
      <c r="I33" s="4"/>
    </row>
    <row r="34" customFormat="false" ht="15.75" hidden="false" customHeight="true" outlineLevel="0" collapsed="false">
      <c r="A34" s="4" t="n">
        <f aca="false">+A33+1</f>
        <v>31</v>
      </c>
      <c r="B34" s="4" t="n">
        <v>1</v>
      </c>
      <c r="C34" s="47" t="s">
        <v>99</v>
      </c>
      <c r="D34" s="4" t="s">
        <v>208</v>
      </c>
      <c r="E34" s="51" t="n">
        <f aca="true">+OFFSET($M34,,$E$1)</f>
        <v>0</v>
      </c>
      <c r="F34" s="4" t="s">
        <v>209</v>
      </c>
      <c r="G34" s="38" t="s">
        <v>210</v>
      </c>
      <c r="H34" s="4"/>
      <c r="I34" s="4" t="s">
        <v>211</v>
      </c>
      <c r="M34" s="4" t="s">
        <v>212</v>
      </c>
      <c r="V34" s="4" t="s">
        <v>213</v>
      </c>
    </row>
    <row r="35" customFormat="false" ht="15.75" hidden="false" customHeight="true" outlineLevel="0" collapsed="false">
      <c r="A35" s="4" t="n">
        <f aca="false">+A34+1</f>
        <v>32</v>
      </c>
      <c r="B35" s="4" t="n">
        <f aca="false">+B34+1</f>
        <v>2</v>
      </c>
      <c r="C35" s="47" t="s">
        <v>99</v>
      </c>
      <c r="D35" s="4" t="s">
        <v>214</v>
      </c>
      <c r="E35" s="51" t="n">
        <f aca="true">+OFFSET($M35,,$E$1)</f>
        <v>0</v>
      </c>
      <c r="F35" s="4" t="s">
        <v>215</v>
      </c>
      <c r="G35" s="38" t="s">
        <v>216</v>
      </c>
      <c r="H35" s="4"/>
      <c r="I35" s="4" t="s">
        <v>217</v>
      </c>
      <c r="M35" s="4" t="s">
        <v>218</v>
      </c>
      <c r="V35" s="4" t="s">
        <v>218</v>
      </c>
    </row>
    <row r="36" customFormat="false" ht="15.75" hidden="false" customHeight="true" outlineLevel="0" collapsed="false">
      <c r="A36" s="4" t="n">
        <f aca="false">+A35+1</f>
        <v>33</v>
      </c>
      <c r="B36" s="4" t="n">
        <f aca="false">+B35+1</f>
        <v>3</v>
      </c>
      <c r="C36" s="47" t="s">
        <v>99</v>
      </c>
      <c r="D36" s="4" t="s">
        <v>219</v>
      </c>
      <c r="E36" s="51" t="n">
        <f aca="true">+OFFSET($M36,,$E$1)</f>
        <v>0</v>
      </c>
      <c r="F36" s="4" t="s">
        <v>215</v>
      </c>
      <c r="G36" s="38" t="s">
        <v>219</v>
      </c>
      <c r="H36" s="4"/>
      <c r="I36" s="4" t="s">
        <v>220</v>
      </c>
      <c r="M36" s="4" t="s">
        <v>221</v>
      </c>
      <c r="V36" s="4" t="s">
        <v>221</v>
      </c>
    </row>
    <row r="37" customFormat="false" ht="15.75" hidden="false" customHeight="true" outlineLevel="0" collapsed="false">
      <c r="A37" s="4" t="n">
        <f aca="false">+A36+1</f>
        <v>34</v>
      </c>
      <c r="B37" s="4" t="n">
        <f aca="false">+B36+1</f>
        <v>4</v>
      </c>
      <c r="C37" s="47" t="s">
        <v>99</v>
      </c>
      <c r="D37" s="4" t="str">
        <f aca="false">+"Stratification "&amp;B37</f>
        <v>Stratification 4</v>
      </c>
      <c r="E37" s="51" t="n">
        <f aca="true">+OFFSET($M37,,$E$1)</f>
        <v>0</v>
      </c>
      <c r="F37" s="4"/>
      <c r="G37" s="52" t="s">
        <v>144</v>
      </c>
      <c r="H37" s="4"/>
      <c r="I37" s="4" t="s">
        <v>222</v>
      </c>
      <c r="V37" s="4" t="s">
        <v>223</v>
      </c>
    </row>
    <row r="38" customFormat="false" ht="15.75" hidden="false" customHeight="true" outlineLevel="0" collapsed="false">
      <c r="A38" s="4" t="n">
        <f aca="false">+A37+1</f>
        <v>35</v>
      </c>
      <c r="B38" s="4" t="n">
        <f aca="false">+B37+1</f>
        <v>5</v>
      </c>
      <c r="C38" s="47" t="s">
        <v>99</v>
      </c>
      <c r="D38" s="4" t="str">
        <f aca="false">+"Stratification "&amp;B38</f>
        <v>Stratification 5</v>
      </c>
      <c r="E38" s="51" t="n">
        <f aca="true">+OFFSET($M38,,$E$1)</f>
        <v>0</v>
      </c>
      <c r="F38" s="4"/>
      <c r="G38" s="52" t="s">
        <v>144</v>
      </c>
      <c r="H38" s="4"/>
      <c r="I38" s="4" t="s">
        <v>224</v>
      </c>
      <c r="V38" s="4" t="s">
        <v>225</v>
      </c>
    </row>
    <row r="39" customFormat="false" ht="15.75" hidden="false" customHeight="true" outlineLevel="0" collapsed="false">
      <c r="A39" s="4" t="n">
        <f aca="false">+A38+1</f>
        <v>36</v>
      </c>
      <c r="B39" s="4" t="n">
        <f aca="false">+B38+1</f>
        <v>6</v>
      </c>
      <c r="C39" s="47" t="s">
        <v>99</v>
      </c>
      <c r="D39" s="4" t="str">
        <f aca="false">+"Stratification "&amp;B39</f>
        <v>Stratification 6</v>
      </c>
      <c r="E39" s="51" t="n">
        <f aca="true">+OFFSET($M39,,$E$1)</f>
        <v>0</v>
      </c>
      <c r="F39" s="4"/>
      <c r="G39" s="52" t="s">
        <v>144</v>
      </c>
      <c r="H39" s="4"/>
      <c r="I39" s="4" t="s">
        <v>226</v>
      </c>
      <c r="V39" s="4" t="s">
        <v>227</v>
      </c>
    </row>
    <row r="40" customFormat="false" ht="15.75" hidden="false" customHeight="true" outlineLevel="0" collapsed="false">
      <c r="A40" s="4" t="n">
        <f aca="false">+A39+1</f>
        <v>37</v>
      </c>
      <c r="B40" s="4" t="n">
        <f aca="false">+B39+1</f>
        <v>7</v>
      </c>
      <c r="C40" s="47" t="s">
        <v>99</v>
      </c>
      <c r="D40" s="4" t="str">
        <f aca="false">+"Stratification "&amp;B40</f>
        <v>Stratification 7</v>
      </c>
      <c r="E40" s="51" t="n">
        <f aca="true">+OFFSET($M40,,$E$1)</f>
        <v>0</v>
      </c>
      <c r="F40" s="4"/>
      <c r="G40" s="52" t="s">
        <v>144</v>
      </c>
      <c r="H40" s="4"/>
      <c r="I40" s="4" t="s">
        <v>228</v>
      </c>
      <c r="S40" s="4"/>
      <c r="V40" s="4" t="s">
        <v>229</v>
      </c>
    </row>
    <row r="41" customFormat="false" ht="15.75" hidden="false" customHeight="true" outlineLevel="0" collapsed="false">
      <c r="A41" s="4" t="n">
        <f aca="false">+A40+1</f>
        <v>38</v>
      </c>
      <c r="B41" s="4" t="n">
        <f aca="false">+B40+1</f>
        <v>8</v>
      </c>
      <c r="C41" s="47" t="s">
        <v>99</v>
      </c>
      <c r="D41" s="4" t="str">
        <f aca="false">+"Stratification "&amp;B41</f>
        <v>Stratification 8</v>
      </c>
      <c r="E41" s="51" t="n">
        <f aca="true">+OFFSET($M41,,$E$1)</f>
        <v>0</v>
      </c>
      <c r="F41" s="4"/>
      <c r="G41" s="52" t="s">
        <v>144</v>
      </c>
      <c r="H41" s="4"/>
      <c r="I41" s="4" t="s">
        <v>230</v>
      </c>
      <c r="S41" s="4"/>
    </row>
    <row r="42" customFormat="false" ht="15.75" hidden="false" customHeight="true" outlineLevel="0" collapsed="false">
      <c r="A42" s="4" t="n">
        <f aca="false">+A41+1</f>
        <v>39</v>
      </c>
      <c r="B42" s="4" t="n">
        <f aca="false">+B41+1</f>
        <v>9</v>
      </c>
      <c r="C42" s="47" t="s">
        <v>99</v>
      </c>
      <c r="D42" s="4" t="str">
        <f aca="false">+"Stratification "&amp;B42</f>
        <v>Stratification 9</v>
      </c>
      <c r="E42" s="51" t="n">
        <f aca="true">+OFFSET($M42,,$E$1)</f>
        <v>0</v>
      </c>
      <c r="F42" s="4"/>
      <c r="G42" s="52" t="s">
        <v>144</v>
      </c>
      <c r="H42" s="4"/>
      <c r="I42" s="4" t="s">
        <v>230</v>
      </c>
    </row>
    <row r="43" customFormat="false" ht="15.75" hidden="false" customHeight="true" outlineLevel="0" collapsed="false">
      <c r="A43" s="4" t="n">
        <f aca="false">+A42+1</f>
        <v>40</v>
      </c>
      <c r="B43" s="4" t="n">
        <f aca="false">+B42+1</f>
        <v>10</v>
      </c>
      <c r="C43" s="47" t="s">
        <v>99</v>
      </c>
      <c r="D43" s="4" t="str">
        <f aca="false">+"Stratification "&amp;B43</f>
        <v>Stratification 10</v>
      </c>
      <c r="E43" s="51" t="n">
        <f aca="true">+OFFSET($M43,,$E$1)</f>
        <v>0</v>
      </c>
      <c r="F43" s="4"/>
      <c r="G43" s="52" t="s">
        <v>144</v>
      </c>
      <c r="H43" s="4"/>
      <c r="I43" s="4" t="s">
        <v>230</v>
      </c>
    </row>
    <row r="44" customFormat="false" ht="15.75" hidden="false" customHeight="true" outlineLevel="0" collapsed="false">
      <c r="A44" s="4" t="n">
        <f aca="false">+A43+1</f>
        <v>41</v>
      </c>
      <c r="B44" s="4" t="n">
        <f aca="false">+B43+1</f>
        <v>11</v>
      </c>
      <c r="C44" s="47" t="s">
        <v>99</v>
      </c>
      <c r="D44" s="4" t="str">
        <f aca="false">+"Stratification "&amp;B44</f>
        <v>Stratification 11</v>
      </c>
      <c r="E44" s="51" t="n">
        <f aca="true">+OFFSET($M44,,$E$1)</f>
        <v>0</v>
      </c>
      <c r="F44" s="4"/>
      <c r="G44" s="52" t="s">
        <v>144</v>
      </c>
      <c r="H44" s="4"/>
      <c r="I44" s="4" t="s">
        <v>230</v>
      </c>
    </row>
    <row r="45" customFormat="false" ht="15.75" hidden="false" customHeight="true" outlineLevel="0" collapsed="false">
      <c r="A45" s="4" t="n">
        <f aca="false">+A44+1</f>
        <v>42</v>
      </c>
      <c r="B45" s="4" t="n">
        <f aca="false">+B44+1</f>
        <v>12</v>
      </c>
      <c r="C45" s="47" t="s">
        <v>99</v>
      </c>
      <c r="D45" s="4" t="str">
        <f aca="false">+"Stratification "&amp;B45</f>
        <v>Stratification 12</v>
      </c>
      <c r="E45" s="51" t="n">
        <f aca="true">+OFFSET($M45,,$E$1)</f>
        <v>0</v>
      </c>
      <c r="F45" s="4"/>
      <c r="G45" s="52" t="s">
        <v>144</v>
      </c>
      <c r="H45" s="4"/>
      <c r="I45" s="4" t="s">
        <v>230</v>
      </c>
    </row>
    <row r="46" customFormat="false" ht="15.75" hidden="false" customHeight="true" outlineLevel="0" collapsed="false">
      <c r="A46" s="4" t="n">
        <f aca="false">+A45+1</f>
        <v>43</v>
      </c>
      <c r="B46" s="4" t="n">
        <f aca="false">+B45+1</f>
        <v>13</v>
      </c>
      <c r="C46" s="47" t="s">
        <v>99</v>
      </c>
      <c r="D46" s="4" t="str">
        <f aca="false">+"Stratification "&amp;B46</f>
        <v>Stratification 13</v>
      </c>
      <c r="E46" s="51" t="n">
        <f aca="true">+OFFSET($M46,,$E$1)</f>
        <v>0</v>
      </c>
      <c r="F46" s="4"/>
      <c r="G46" s="52" t="s">
        <v>144</v>
      </c>
      <c r="H46" s="4"/>
      <c r="I46" s="4" t="s">
        <v>230</v>
      </c>
    </row>
    <row r="47" customFormat="false" ht="15.75" hidden="false" customHeight="true" outlineLevel="0" collapsed="false">
      <c r="A47" s="4" t="n">
        <f aca="false">+A46+1</f>
        <v>44</v>
      </c>
      <c r="B47" s="4" t="n">
        <f aca="false">+B46+1</f>
        <v>14</v>
      </c>
      <c r="C47" s="47" t="s">
        <v>99</v>
      </c>
      <c r="D47" s="4" t="str">
        <f aca="false">+"Stratification "&amp;B47</f>
        <v>Stratification 14</v>
      </c>
      <c r="E47" s="51" t="n">
        <f aca="true">+OFFSET($M47,,$E$1)</f>
        <v>0</v>
      </c>
      <c r="F47" s="4"/>
      <c r="G47" s="52" t="s">
        <v>144</v>
      </c>
      <c r="H47" s="4"/>
      <c r="I47" s="4" t="s">
        <v>230</v>
      </c>
    </row>
    <row r="48" customFormat="false" ht="15.75" hidden="false" customHeight="true" outlineLevel="0" collapsed="false">
      <c r="A48" s="4" t="n">
        <f aca="false">+A47+1</f>
        <v>45</v>
      </c>
      <c r="B48" s="4" t="n">
        <f aca="false">+B47+1</f>
        <v>15</v>
      </c>
      <c r="C48" s="47" t="s">
        <v>99</v>
      </c>
      <c r="D48" s="4" t="str">
        <f aca="false">+"Stratification "&amp;B48</f>
        <v>Stratification 15</v>
      </c>
      <c r="E48" s="51" t="n">
        <f aca="true">+OFFSET($M48,,$E$1)</f>
        <v>0</v>
      </c>
      <c r="F48" s="4"/>
      <c r="G48" s="52" t="s">
        <v>144</v>
      </c>
      <c r="H48" s="4"/>
      <c r="I48" s="4" t="s">
        <v>230</v>
      </c>
    </row>
    <row r="49" customFormat="false" ht="15.75" hidden="false" customHeight="true" outlineLevel="0" collapsed="false">
      <c r="A49" s="4" t="n">
        <f aca="false">+A48+1</f>
        <v>46</v>
      </c>
      <c r="B49" s="4" t="n">
        <f aca="false">B34</f>
        <v>1</v>
      </c>
      <c r="C49" s="47" t="s">
        <v>99</v>
      </c>
      <c r="D49" s="4" t="str">
        <f aca="false">+"Miscellaneous "&amp;B49</f>
        <v>Miscellaneous 1</v>
      </c>
      <c r="E49" s="51" t="n">
        <f aca="true">+OFFSET($M49,,$E$1)</f>
        <v>0</v>
      </c>
      <c r="F49" s="4"/>
      <c r="G49" s="52" t="s">
        <v>144</v>
      </c>
      <c r="H49" s="4"/>
      <c r="I49" s="4" t="s">
        <v>231</v>
      </c>
      <c r="M49" s="4" t="str">
        <f aca="false">+M93</f>
        <v>[Ending Principal Balance]</v>
      </c>
      <c r="N49" s="4" t="s">
        <v>232</v>
      </c>
      <c r="Q49" s="4" t="s">
        <v>233</v>
      </c>
      <c r="S49" s="4" t="s">
        <v>234</v>
      </c>
      <c r="T49" s="4" t="str">
        <f aca="false">+T94</f>
        <v>[beginning_principal_balance]-IF(AND([product_type]="DRAW",MONTH([asset_ownership_start_date])=9),[beginning_principal_balance],0)</v>
      </c>
      <c r="W49" s="4" t="str">
        <f aca="false">+W94</f>
        <v>[Beginning UPB]+[purchased]</v>
      </c>
    </row>
    <row r="50" customFormat="false" ht="15.75" hidden="false" customHeight="true" outlineLevel="0" collapsed="false">
      <c r="A50" s="4" t="n">
        <f aca="false">+A49+1</f>
        <v>47</v>
      </c>
      <c r="B50" s="4" t="n">
        <f aca="false">B35</f>
        <v>2</v>
      </c>
      <c r="C50" s="47" t="s">
        <v>99</v>
      </c>
      <c r="D50" s="4" t="str">
        <f aca="false">+"Miscellaneous "&amp;B50</f>
        <v>Miscellaneous 2</v>
      </c>
      <c r="E50" s="51" t="n">
        <f aca="true">+OFFSET($M50,,$E$1)</f>
        <v>0</v>
      </c>
      <c r="F50" s="4"/>
      <c r="G50" s="52" t="s">
        <v>144</v>
      </c>
      <c r="H50" s="4"/>
      <c r="I50" s="4" t="s">
        <v>231</v>
      </c>
      <c r="M50" s="4" t="str">
        <f aca="false">+M132</f>
        <v>VLOOKUP([Delinquency Status],performance_map,2,FALSE)</v>
      </c>
      <c r="N50" s="4" t="s">
        <v>235</v>
      </c>
      <c r="Q50" s="4" t="s">
        <v>236</v>
      </c>
      <c r="S50" s="4" t="str">
        <f aca="false">$S$132</f>
        <v>VLOOKUP([PMT Status],map_labels,2,FALSE)</v>
      </c>
      <c r="T50" s="4" t="s">
        <v>237</v>
      </c>
      <c r="W50" s="4" t="s">
        <v>238</v>
      </c>
    </row>
    <row r="51" customFormat="false" ht="15.75" hidden="false" customHeight="true" outlineLevel="0" collapsed="false">
      <c r="A51" s="4" t="n">
        <f aca="false">+A50+1</f>
        <v>48</v>
      </c>
      <c r="B51" s="4" t="n">
        <f aca="false">B36</f>
        <v>3</v>
      </c>
      <c r="C51" s="47" t="s">
        <v>99</v>
      </c>
      <c r="D51" s="4" t="str">
        <f aca="false">+"Miscellaneous "&amp;B51</f>
        <v>Miscellaneous 3</v>
      </c>
      <c r="E51" s="51" t="n">
        <f aca="true">+OFFSET($M51,,$E$1)</f>
        <v>0</v>
      </c>
      <c r="F51" s="4"/>
      <c r="G51" s="52" t="s">
        <v>144</v>
      </c>
      <c r="H51" s="4"/>
      <c r="I51" s="4" t="s">
        <v>231</v>
      </c>
      <c r="N51" s="4" t="s">
        <v>239</v>
      </c>
      <c r="Q51" s="4" t="str">
        <f aca="false">+Q132</f>
        <v>VLOOKUP(IF(DAYS360(,[ENDACTDUEDATE])&lt;0,min(180,-DAYS360(,[ENDACTDUEDATE])),0),map_labels,2,FALSE)</v>
      </c>
      <c r="S51" s="4" t="s">
        <v>240</v>
      </c>
      <c r="T51" s="4" t="s">
        <v>241</v>
      </c>
      <c r="W51" s="4" t="s">
        <v>242</v>
      </c>
    </row>
    <row r="52" customFormat="false" ht="15.75" hidden="false" customHeight="true" outlineLevel="0" collapsed="false">
      <c r="A52" s="4" t="n">
        <f aca="false">+A51+1</f>
        <v>49</v>
      </c>
      <c r="B52" s="4" t="n">
        <f aca="false">B37</f>
        <v>4</v>
      </c>
      <c r="C52" s="47" t="s">
        <v>99</v>
      </c>
      <c r="D52" s="4" t="str">
        <f aca="false">+"Miscellaneous "&amp;B52</f>
        <v>Miscellaneous 4</v>
      </c>
      <c r="E52" s="51" t="n">
        <f aca="true">+OFFSET($M52,,$E$1)</f>
        <v>0</v>
      </c>
      <c r="F52" s="4"/>
      <c r="G52" s="52" t="s">
        <v>144</v>
      </c>
      <c r="H52" s="4"/>
      <c r="I52" s="4" t="s">
        <v>231</v>
      </c>
      <c r="N52" s="4" t="s">
        <v>243</v>
      </c>
      <c r="Q52" s="4" t="s">
        <v>244</v>
      </c>
      <c r="T52" s="4" t="str">
        <f aca="false">+T132</f>
        <v>VLOOKUP(FLOOR([days_dq],30),map_labels,2,FALSE)</v>
      </c>
      <c r="W52" s="4" t="s">
        <v>245</v>
      </c>
    </row>
    <row r="53" customFormat="false" ht="15.75" hidden="false" customHeight="true" outlineLevel="0" collapsed="false">
      <c r="A53" s="4" t="n">
        <f aca="false">+A52+1</f>
        <v>50</v>
      </c>
      <c r="B53" s="4" t="n">
        <f aca="false">B38</f>
        <v>5</v>
      </c>
      <c r="C53" s="47" t="s">
        <v>99</v>
      </c>
      <c r="D53" s="4" t="str">
        <f aca="false">+"Miscellaneous "&amp;B53</f>
        <v>Miscellaneous 5</v>
      </c>
      <c r="E53" s="51" t="n">
        <f aca="true">+OFFSET($M53,,$E$1)</f>
        <v>0</v>
      </c>
      <c r="F53" s="4"/>
      <c r="G53" s="52" t="s">
        <v>144</v>
      </c>
      <c r="H53" s="4"/>
      <c r="I53" s="4" t="s">
        <v>231</v>
      </c>
      <c r="N53" s="4" t="s">
        <v>246</v>
      </c>
    </row>
    <row r="54" customFormat="false" ht="15.75" hidden="false" customHeight="true" outlineLevel="0" collapsed="false">
      <c r="A54" s="4" t="n">
        <f aca="false">+A53+1</f>
        <v>51</v>
      </c>
      <c r="B54" s="4" t="n">
        <f aca="false">B39</f>
        <v>6</v>
      </c>
      <c r="C54" s="47" t="s">
        <v>99</v>
      </c>
      <c r="D54" s="4" t="str">
        <f aca="false">+"Miscellaneous "&amp;B54</f>
        <v>Miscellaneous 6</v>
      </c>
      <c r="E54" s="51" t="n">
        <f aca="true">+OFFSET($M54,,$E$1)</f>
        <v>0</v>
      </c>
      <c r="F54" s="4"/>
      <c r="G54" s="52" t="s">
        <v>144</v>
      </c>
      <c r="H54" s="4"/>
      <c r="I54" s="4" t="s">
        <v>231</v>
      </c>
    </row>
    <row r="55" customFormat="false" ht="15.75" hidden="false" customHeight="true" outlineLevel="0" collapsed="false">
      <c r="A55" s="4" t="n">
        <f aca="false">+A54+1</f>
        <v>52</v>
      </c>
      <c r="B55" s="4" t="n">
        <f aca="false">B40</f>
        <v>7</v>
      </c>
      <c r="C55" s="47" t="s">
        <v>99</v>
      </c>
      <c r="D55" s="4" t="str">
        <f aca="false">+"Miscellaneous "&amp;B55</f>
        <v>Miscellaneous 7</v>
      </c>
      <c r="E55" s="51" t="n">
        <f aca="true">+OFFSET($M55,,$E$1)</f>
        <v>0</v>
      </c>
      <c r="F55" s="4"/>
      <c r="G55" s="52" t="s">
        <v>144</v>
      </c>
      <c r="H55" s="4"/>
      <c r="I55" s="4" t="s">
        <v>231</v>
      </c>
    </row>
    <row r="56" customFormat="false" ht="15.75" hidden="false" customHeight="true" outlineLevel="0" collapsed="false">
      <c r="A56" s="4" t="n">
        <f aca="false">+A55+1</f>
        <v>53</v>
      </c>
      <c r="B56" s="4" t="n">
        <f aca="false">B41</f>
        <v>8</v>
      </c>
      <c r="C56" s="47" t="s">
        <v>99</v>
      </c>
      <c r="D56" s="4" t="str">
        <f aca="false">+"Miscellaneous "&amp;B56</f>
        <v>Miscellaneous 8</v>
      </c>
      <c r="E56" s="51" t="n">
        <f aca="true">+OFFSET($M56,,$E$1)</f>
        <v>0</v>
      </c>
      <c r="F56" s="4"/>
      <c r="G56" s="52" t="s">
        <v>144</v>
      </c>
      <c r="H56" s="4"/>
      <c r="I56" s="4" t="s">
        <v>231</v>
      </c>
      <c r="M56" s="4"/>
    </row>
    <row r="57" customFormat="false" ht="15.75" hidden="false" customHeight="true" outlineLevel="0" collapsed="false">
      <c r="A57" s="4" t="n">
        <f aca="false">+A56+1</f>
        <v>54</v>
      </c>
      <c r="B57" s="4" t="n">
        <f aca="false">B42</f>
        <v>9</v>
      </c>
      <c r="C57" s="47" t="s">
        <v>99</v>
      </c>
      <c r="D57" s="4" t="str">
        <f aca="false">+"Miscellaneous "&amp;B57</f>
        <v>Miscellaneous 9</v>
      </c>
      <c r="E57" s="51" t="n">
        <f aca="true">+OFFSET($M57,,$E$1)</f>
        <v>0</v>
      </c>
      <c r="F57" s="4"/>
      <c r="G57" s="52" t="s">
        <v>144</v>
      </c>
      <c r="H57" s="4"/>
      <c r="I57" s="4" t="s">
        <v>231</v>
      </c>
      <c r="M57" s="4"/>
    </row>
    <row r="58" customFormat="false" ht="15.75" hidden="false" customHeight="true" outlineLevel="0" collapsed="false">
      <c r="A58" s="4" t="n">
        <f aca="false">+A57+1</f>
        <v>55</v>
      </c>
      <c r="B58" s="4" t="n">
        <f aca="false">B43</f>
        <v>10</v>
      </c>
      <c r="C58" s="47" t="s">
        <v>99</v>
      </c>
      <c r="D58" s="4" t="str">
        <f aca="false">+"Miscellaneous "&amp;B58</f>
        <v>Miscellaneous 10</v>
      </c>
      <c r="E58" s="51" t="n">
        <f aca="true">+OFFSET($M58,,$E$1)</f>
        <v>0</v>
      </c>
      <c r="F58" s="4"/>
      <c r="G58" s="52" t="s">
        <v>144</v>
      </c>
      <c r="H58" s="4"/>
      <c r="I58" s="4" t="s">
        <v>231</v>
      </c>
    </row>
    <row r="59" customFormat="false" ht="15.75" hidden="false" customHeight="true" outlineLevel="0" collapsed="false">
      <c r="A59" s="4" t="n">
        <f aca="false">+A58+1</f>
        <v>56</v>
      </c>
      <c r="B59" s="4" t="n">
        <f aca="false">B44</f>
        <v>11</v>
      </c>
      <c r="C59" s="47" t="s">
        <v>99</v>
      </c>
      <c r="D59" s="4" t="str">
        <f aca="false">+"Miscellaneous "&amp;B59</f>
        <v>Miscellaneous 11</v>
      </c>
      <c r="E59" s="51" t="n">
        <f aca="true">+OFFSET($M59,,$E$1)</f>
        <v>0</v>
      </c>
      <c r="F59" s="4"/>
      <c r="G59" s="52" t="s">
        <v>144</v>
      </c>
      <c r="H59" s="4"/>
      <c r="I59" s="4" t="s">
        <v>231</v>
      </c>
    </row>
    <row r="60" customFormat="false" ht="15.75" hidden="false" customHeight="true" outlineLevel="0" collapsed="false">
      <c r="A60" s="4" t="n">
        <f aca="false">+A59+1</f>
        <v>57</v>
      </c>
      <c r="B60" s="4" t="n">
        <f aca="false">B45</f>
        <v>12</v>
      </c>
      <c r="C60" s="47" t="s">
        <v>99</v>
      </c>
      <c r="D60" s="4" t="str">
        <f aca="false">+"Miscellaneous "&amp;B60</f>
        <v>Miscellaneous 12</v>
      </c>
      <c r="E60" s="51" t="n">
        <f aca="true">+OFFSET($M60,,$E$1)</f>
        <v>0</v>
      </c>
      <c r="F60" s="4"/>
      <c r="G60" s="52" t="s">
        <v>144</v>
      </c>
      <c r="H60" s="4"/>
      <c r="I60" s="4" t="s">
        <v>231</v>
      </c>
      <c r="S60" s="4"/>
    </row>
    <row r="61" customFormat="false" ht="15.75" hidden="false" customHeight="true" outlineLevel="0" collapsed="false">
      <c r="A61" s="4" t="n">
        <f aca="false">+A60+1</f>
        <v>58</v>
      </c>
      <c r="B61" s="4" t="n">
        <f aca="false">B46</f>
        <v>13</v>
      </c>
      <c r="C61" s="47" t="s">
        <v>99</v>
      </c>
      <c r="D61" s="4" t="str">
        <f aca="false">+"Miscellaneous "&amp;B61</f>
        <v>Miscellaneous 13</v>
      </c>
      <c r="E61" s="51" t="n">
        <f aca="true">+OFFSET($M61,,$E$1)</f>
        <v>0</v>
      </c>
      <c r="F61" s="4"/>
      <c r="G61" s="52" t="s">
        <v>144</v>
      </c>
      <c r="H61" s="4"/>
      <c r="I61" s="4" t="s">
        <v>231</v>
      </c>
    </row>
    <row r="62" customFormat="false" ht="15.75" hidden="false" customHeight="true" outlineLevel="0" collapsed="false">
      <c r="A62" s="4" t="n">
        <f aca="false">+A61+1</f>
        <v>59</v>
      </c>
      <c r="B62" s="4" t="n">
        <f aca="false">B47</f>
        <v>14</v>
      </c>
      <c r="C62" s="47" t="s">
        <v>99</v>
      </c>
      <c r="D62" s="4" t="s">
        <v>247</v>
      </c>
      <c r="E62" s="51" t="n">
        <f aca="true">+OFFSET($M62,,$E$1)</f>
        <v>0</v>
      </c>
      <c r="F62" s="4" t="s">
        <v>101</v>
      </c>
      <c r="G62" s="38" t="s">
        <v>248</v>
      </c>
      <c r="H62" s="4"/>
      <c r="I62" s="4" t="s">
        <v>231</v>
      </c>
      <c r="S62" s="4" t="str">
        <f aca="false">+"IF([Original Maturity Date]&gt;="&amp;[1]servicer_summary!E3&amp;",[Principal Collected],0)"</f>
        <v>IF([Original Maturity Date]&gt;=,[Principal Collected],0)</v>
      </c>
    </row>
    <row r="63" customFormat="false" ht="15.75" hidden="false" customHeight="true" outlineLevel="0" collapsed="false">
      <c r="A63" s="4" t="n">
        <f aca="false">+A62+1</f>
        <v>60</v>
      </c>
      <c r="B63" s="4" t="n">
        <f aca="false">B48</f>
        <v>15</v>
      </c>
      <c r="C63" s="47" t="s">
        <v>99</v>
      </c>
      <c r="D63" s="4" t="str">
        <f aca="false">+"Miscellaneous "&amp;B63</f>
        <v>Miscellaneous 15</v>
      </c>
      <c r="E63" s="51" t="n">
        <f aca="true">+OFFSET($M63,,$E$1)</f>
        <v>0</v>
      </c>
      <c r="F63" s="4"/>
      <c r="G63" s="52" t="s">
        <v>144</v>
      </c>
      <c r="H63" s="4"/>
      <c r="I63" s="4" t="s">
        <v>231</v>
      </c>
      <c r="S63" s="4" t="str">
        <f aca="false">+"IF([Original Maturity Date]&lt;"&amp;[1]servicer_summary!E3&amp;",[Principal Collected],0)"</f>
        <v>IF([Original Maturity Date]&lt;,[Principal Collected],0)</v>
      </c>
    </row>
    <row r="64" customFormat="false" ht="15.75" hidden="false" customHeight="true" outlineLevel="0" collapsed="false">
      <c r="A64" s="4" t="n">
        <f aca="false">+A63+1</f>
        <v>61</v>
      </c>
      <c r="B64" s="4" t="n">
        <v>1</v>
      </c>
      <c r="C64" s="4" t="e">
        <f aca="true">+IF($I$1-$H$1+1&gt;=B64,OFFSET([1]loan_templates!C$1,[1]mapping!$H$1-1+$B64-1,),"")</f>
        <v>#NAME?</v>
      </c>
      <c r="D64" s="4" t="e">
        <f aca="true">+IF($I$1-$H$1+1&gt;=B64,OFFSET([1]loan_templates!D$1,[1]mapping!$H$1-1+$B64-1,),"")</f>
        <v>#NAME?</v>
      </c>
      <c r="E64" s="51" t="str">
        <f aca="true">+OFFSET($M64,,$E$1)</f>
        <v>[Carrington Ln #]</v>
      </c>
      <c r="F64" s="4" t="e">
        <f aca="true">+IF($I$1-$H$1+1&gt;=B64,OFFSET([1]loan_templates!B$1,[1]mapping!$H$1-1+$B64-1,),"")</f>
        <v>#NAME?</v>
      </c>
      <c r="G64" s="38" t="e">
        <f aca="true">+IF($I$1-$H$1+1&gt;=B64,OFFSET([1]loan_templates!E$1,[1]mapping!$H$1-1+$B64-1,),"")</f>
        <v>#NAME?</v>
      </c>
      <c r="H64" s="4"/>
      <c r="I64" s="4"/>
      <c r="M64" s="4" t="s">
        <v>243</v>
      </c>
      <c r="N64" s="4" t="s">
        <v>243</v>
      </c>
      <c r="Q64" s="4" t="s">
        <v>249</v>
      </c>
      <c r="S64" s="4" t="s">
        <v>250</v>
      </c>
      <c r="T64" s="4" t="s">
        <v>251</v>
      </c>
      <c r="V64" s="4" t="s">
        <v>252</v>
      </c>
      <c r="Y64" s="4" t="s">
        <v>253</v>
      </c>
      <c r="Z64" s="4" t="s">
        <v>254</v>
      </c>
    </row>
    <row r="65" customFormat="false" ht="15.75" hidden="false" customHeight="true" outlineLevel="0" collapsed="false">
      <c r="A65" s="4" t="n">
        <f aca="false">+A64+1</f>
        <v>62</v>
      </c>
      <c r="B65" s="4" t="n">
        <f aca="false">+B64+1</f>
        <v>2</v>
      </c>
      <c r="C65" s="4" t="e">
        <f aca="true">+IF($I$1-$H$1+1&gt;=B65,OFFSET([1]loan_templates!C$1,[1]mapping!$H$1-1+$B65-1,),"")</f>
        <v>#NAME?</v>
      </c>
      <c r="D65" s="4" t="e">
        <f aca="true">+IF($I$1-$H$1+1&gt;=B65,OFFSET([1]loan_templates!D$1,[1]mapping!$H$1-1+$B65-1,),"")</f>
        <v>#NAME?</v>
      </c>
      <c r="E65" s="51" t="n">
        <f aca="true">+OFFSET($M65,,$E$1)</f>
        <v>0</v>
      </c>
      <c r="F65" s="4" t="e">
        <f aca="true">+IF($I$1-$H$1+1&gt;=B65,OFFSET([1]loan_templates!B$1,[1]mapping!$H$1-1+$B65-1,),"")</f>
        <v>#NAME?</v>
      </c>
      <c r="G65" s="38" t="e">
        <f aca="true">+IF($I$1-$H$1+1&gt;=B65,OFFSET([1]loan_templates!E$1,[1]mapping!$H$1-1+$B65-1,),"")</f>
        <v>#NAME?</v>
      </c>
      <c r="H65" s="4"/>
      <c r="I65" s="4"/>
    </row>
    <row r="66" customFormat="false" ht="15.75" hidden="false" customHeight="true" outlineLevel="0" collapsed="false">
      <c r="A66" s="4" t="n">
        <f aca="false">+A65+1</f>
        <v>63</v>
      </c>
      <c r="B66" s="4" t="n">
        <f aca="false">+B65+1</f>
        <v>3</v>
      </c>
      <c r="C66" s="4" t="e">
        <f aca="true">+IF($I$1-$H$1+1&gt;=B66,OFFSET([1]loan_templates!C$1,[1]mapping!$H$1-1+$B66-1,),"")</f>
        <v>#NAME?</v>
      </c>
      <c r="D66" s="4" t="e">
        <f aca="true">+IF($I$1-$H$1+1&gt;=B66,OFFSET([1]loan_templates!D$1,[1]mapping!$H$1-1+$B66-1,),"")</f>
        <v>#NAME?</v>
      </c>
      <c r="E66" s="51" t="n">
        <f aca="true">+OFFSET($M66,,$E$1)</f>
        <v>0</v>
      </c>
      <c r="F66" s="4" t="e">
        <f aca="true">+IF($I$1-$H$1+1&gt;=B66,OFFSET([1]loan_templates!B$1,[1]mapping!$H$1-1+$B66-1,),"")</f>
        <v>#NAME?</v>
      </c>
      <c r="G66" s="38" t="e">
        <f aca="true">+IF($I$1-$H$1+1&gt;=B66,OFFSET([1]loan_templates!E$1,[1]mapping!$H$1-1+$B66-1,),"")</f>
        <v>#NAME?</v>
      </c>
      <c r="H66" s="4"/>
      <c r="I66" s="4"/>
      <c r="S66" s="4"/>
    </row>
    <row r="67" customFormat="false" ht="15.75" hidden="false" customHeight="true" outlineLevel="0" collapsed="false">
      <c r="A67" s="4" t="n">
        <f aca="false">+A66+1</f>
        <v>64</v>
      </c>
      <c r="B67" s="4" t="n">
        <f aca="false">+B66+1</f>
        <v>4</v>
      </c>
      <c r="C67" s="4" t="e">
        <f aca="true">+IF($I$1-$H$1+1&gt;=B67,OFFSET([1]loan_templates!C$1,[1]mapping!$H$1-1+$B67-1,),"")</f>
        <v>#NAME?</v>
      </c>
      <c r="D67" s="4" t="e">
        <f aca="true">+IF($I$1-$H$1+1&gt;=B67,OFFSET([1]loan_templates!D$1,[1]mapping!$H$1-1+$B67-1,),"")</f>
        <v>#NAME?</v>
      </c>
      <c r="E67" s="51" t="n">
        <f aca="true">+OFFSET($M67,,$E$1)</f>
        <v>0</v>
      </c>
      <c r="F67" s="4" t="e">
        <f aca="true">+IF($I$1-$H$1+1&gt;=B67,OFFSET([1]loan_templates!B$1,[1]mapping!$H$1-1+$B67-1,),"")</f>
        <v>#NAME?</v>
      </c>
      <c r="G67" s="38" t="e">
        <f aca="true">+IF($I$1-$H$1+1&gt;=B67,OFFSET([1]loan_templates!E$1,[1]mapping!$H$1-1+$B67-1,),"")</f>
        <v>#NAME?</v>
      </c>
      <c r="H67" s="4"/>
      <c r="I67" s="4"/>
      <c r="N67" s="4" t="s">
        <v>239</v>
      </c>
    </row>
    <row r="68" customFormat="false" ht="15.75" hidden="false" customHeight="true" outlineLevel="0" collapsed="false">
      <c r="A68" s="4" t="n">
        <f aca="false">+A67+1</f>
        <v>65</v>
      </c>
      <c r="B68" s="4" t="n">
        <f aca="false">+B67+1</f>
        <v>5</v>
      </c>
      <c r="C68" s="4" t="e">
        <f aca="true">+IF($I$1-$H$1+1&gt;=B68,OFFSET([1]loan_templates!C$1,[1]mapping!$H$1-1+$B68-1,),"")</f>
        <v>#NAME?</v>
      </c>
      <c r="D68" s="4" t="e">
        <f aca="true">+IF($I$1-$H$1+1&gt;=B68,OFFSET([1]loan_templates!D$1,[1]mapping!$H$1-1+$B68-1,),"")</f>
        <v>#NAME?</v>
      </c>
      <c r="E68" s="51" t="n">
        <f aca="true">+OFFSET($M68,,$E$1)</f>
        <v>0</v>
      </c>
      <c r="F68" s="4" t="e">
        <f aca="true">+IF($I$1-$H$1+1&gt;=B68,OFFSET([1]loan_templates!B$1,[1]mapping!$H$1-1+$B68-1,),"")</f>
        <v>#NAME?</v>
      </c>
      <c r="G68" s="38" t="e">
        <f aca="true">+IF($I$1-$H$1+1&gt;=B68,OFFSET([1]loan_templates!E$1,[1]mapping!$H$1-1+$B68-1,),"")</f>
        <v>#NAME?</v>
      </c>
      <c r="H68" s="4"/>
      <c r="I68" s="4"/>
    </row>
    <row r="69" customFormat="false" ht="15.75" hidden="false" customHeight="true" outlineLevel="0" collapsed="false">
      <c r="A69" s="4" t="n">
        <f aca="false">+A68+1</f>
        <v>66</v>
      </c>
      <c r="B69" s="4" t="n">
        <f aca="false">+B68+1</f>
        <v>6</v>
      </c>
      <c r="C69" s="4" t="e">
        <f aca="true">+IF($I$1-$H$1+1&gt;=B69,OFFSET([1]loan_templates!C$1,[1]mapping!$H$1-1+$B69-1,),"")</f>
        <v>#NAME?</v>
      </c>
      <c r="D69" s="4" t="e">
        <f aca="true">+IF($I$1-$H$1+1&gt;=B69,OFFSET([1]loan_templates!D$1,[1]mapping!$H$1-1+$B69-1,),"")</f>
        <v>#NAME?</v>
      </c>
      <c r="E69" s="51" t="n">
        <f aca="true">+OFFSET($M69,,$E$1)</f>
        <v>0</v>
      </c>
      <c r="F69" s="4" t="e">
        <f aca="true">+IF($I$1-$H$1+1&gt;=B69,OFFSET([1]loan_templates!B$1,[1]mapping!$H$1-1+$B69-1,),"")</f>
        <v>#NAME?</v>
      </c>
      <c r="G69" s="38" t="e">
        <f aca="true">+IF($I$1-$H$1+1&gt;=B69,OFFSET([1]loan_templates!E$1,[1]mapping!$H$1-1+$B69-1,),"")</f>
        <v>#NAME?</v>
      </c>
      <c r="H69" s="4"/>
      <c r="I69" s="4"/>
      <c r="M69" s="6" t="n">
        <f aca="false">+[1]servicer_summary!$E$4</f>
        <v>0</v>
      </c>
      <c r="N69" s="6" t="n">
        <f aca="false">+[1]servicer_summary!$E$4</f>
        <v>0</v>
      </c>
      <c r="O69" s="6" t="n">
        <f aca="false">+[1]servicer_summary!$E$4</f>
        <v>0</v>
      </c>
      <c r="P69" s="6" t="n">
        <f aca="false">+[1]servicer_summary!$E$4</f>
        <v>0</v>
      </c>
      <c r="Q69" s="6" t="n">
        <f aca="false">+[1]servicer_summary!$E$4</f>
        <v>0</v>
      </c>
      <c r="R69" s="6" t="n">
        <f aca="false">+[1]servicer_summary!$E$4</f>
        <v>0</v>
      </c>
      <c r="S69" s="6" t="n">
        <f aca="false">+[1]servicer_summary!$E$4</f>
        <v>0</v>
      </c>
      <c r="T69" s="6" t="n">
        <f aca="false">+[1]servicer_summary!$E$4</f>
        <v>0</v>
      </c>
      <c r="U69" s="6"/>
      <c r="V69" s="6" t="n">
        <f aca="false">+[1]servicer_summary!$E$4</f>
        <v>0</v>
      </c>
      <c r="W69" s="6" t="n">
        <f aca="false">+[1]servicer_summary!$E$4</f>
        <v>0</v>
      </c>
      <c r="X69" s="6" t="n">
        <f aca="false">+[1]servicer_summary!$E$4</f>
        <v>0</v>
      </c>
      <c r="Y69" s="6" t="n">
        <f aca="false">+[1]servicer_summary!$E$4</f>
        <v>0</v>
      </c>
      <c r="Z69" s="6" t="n">
        <v>44500</v>
      </c>
      <c r="AA69" s="6" t="n">
        <f aca="false">+[1]servicer_summary!$E$4</f>
        <v>0</v>
      </c>
      <c r="AB69" s="6" t="n">
        <f aca="false">+[1]servicer_summary!$E$4</f>
        <v>0</v>
      </c>
      <c r="AC69" s="6" t="n">
        <f aca="false">+[1]servicer_summary!$E$4</f>
        <v>0</v>
      </c>
      <c r="AD69" s="6" t="n">
        <f aca="false">+[1]servicer_summary!$E$4</f>
        <v>0</v>
      </c>
      <c r="AE69" s="6" t="n">
        <f aca="false">+[1]servicer_summary!$E$4</f>
        <v>0</v>
      </c>
    </row>
    <row r="70" customFormat="false" ht="15.75" hidden="false" customHeight="true" outlineLevel="0" collapsed="false">
      <c r="A70" s="4" t="n">
        <f aca="false">+A69+1</f>
        <v>67</v>
      </c>
      <c r="B70" s="4" t="n">
        <f aca="false">+B69+1</f>
        <v>7</v>
      </c>
      <c r="C70" s="4" t="e">
        <f aca="true">+IF($I$1-$H$1+1&gt;=B70,OFFSET([1]loan_templates!C$1,[1]mapping!$H$1-1+$B70-1,),"")</f>
        <v>#NAME?</v>
      </c>
      <c r="D70" s="4" t="e">
        <f aca="true">+IF($I$1-$H$1+1&gt;=B70,OFFSET([1]loan_templates!D$1,[1]mapping!$H$1-1+$B70-1,),"")</f>
        <v>#NAME?</v>
      </c>
      <c r="E70" s="51" t="str">
        <f aca="true">+OFFSET($M70,,$E$1)</f>
        <v>[Inv Block #]</v>
      </c>
      <c r="F70" s="4" t="e">
        <f aca="true">+IF($I$1-$H$1+1&gt;=B70,OFFSET([1]loan_templates!B$1,[1]mapping!$H$1-1+$B70-1,),"")</f>
        <v>#NAME?</v>
      </c>
      <c r="G70" s="38" t="e">
        <f aca="true">+IF($I$1-$H$1+1&gt;=B70,OFFSET([1]loan_templates!E$1,[1]mapping!$H$1-1+$B70-1,),"")</f>
        <v>#NAME?</v>
      </c>
      <c r="H70" s="4"/>
      <c r="I70" s="4"/>
      <c r="M70" s="4" t="s">
        <v>255</v>
      </c>
      <c r="N70" s="4" t="s">
        <v>256</v>
      </c>
      <c r="S70" s="4" t="s">
        <v>256</v>
      </c>
      <c r="T70" s="4" t="s">
        <v>257</v>
      </c>
      <c r="U70" s="4" t="s">
        <v>258</v>
      </c>
      <c r="V70" s="4" t="s">
        <v>259</v>
      </c>
      <c r="W70" s="4" t="s">
        <v>260</v>
      </c>
      <c r="X70" s="4" t="s">
        <v>256</v>
      </c>
      <c r="Y70" s="4" t="s">
        <v>261</v>
      </c>
      <c r="Z70" s="4" t="s">
        <v>256</v>
      </c>
    </row>
    <row r="71" customFormat="false" ht="15.75" hidden="false" customHeight="true" outlineLevel="0" collapsed="false">
      <c r="A71" s="4" t="n">
        <f aca="false">+A70+1</f>
        <v>68</v>
      </c>
      <c r="B71" s="4" t="n">
        <f aca="false">+B70+1</f>
        <v>8</v>
      </c>
      <c r="C71" s="4" t="e">
        <f aca="true">+IF($I$1-$H$1+1&gt;=B71,OFFSET([1]loan_templates!C$1,[1]mapping!$H$1-1+$B71-1,),"")</f>
        <v>#NAME?</v>
      </c>
      <c r="D71" s="4" t="e">
        <f aca="true">+IF($I$1-$H$1+1&gt;=B71,OFFSET([1]loan_templates!D$1,[1]mapping!$H$1-1+$B71-1,),"")</f>
        <v>#NAME?</v>
      </c>
      <c r="E71" s="51" t="n">
        <f aca="true">+OFFSET($M71,,$E$1)</f>
        <v>0</v>
      </c>
      <c r="F71" s="4" t="e">
        <f aca="true">+IF($I$1-$H$1+1&gt;=B71,OFFSET([1]loan_templates!B$1,[1]mapping!$H$1-1+$B71-1,),"")</f>
        <v>#NAME?</v>
      </c>
      <c r="G71" s="38" t="e">
        <f aca="true">+IF($I$1-$H$1+1&gt;=B71,OFFSET([1]loan_templates!E$1,[1]mapping!$H$1-1+$B71-1,),"")</f>
        <v>#NAME?</v>
      </c>
      <c r="H71" s="4"/>
      <c r="I71" s="4"/>
      <c r="S71" s="4"/>
    </row>
    <row r="72" customFormat="false" ht="15.75" hidden="false" customHeight="true" outlineLevel="0" collapsed="false">
      <c r="A72" s="4" t="n">
        <f aca="false">+A71+1</f>
        <v>69</v>
      </c>
      <c r="B72" s="4" t="n">
        <f aca="false">+B71+1</f>
        <v>9</v>
      </c>
      <c r="C72" s="4" t="e">
        <f aca="true">+IF($I$1-$H$1+1&gt;=B72,OFFSET([1]loan_templates!C$1,[1]mapping!$H$1-1+$B72-1,),"")</f>
        <v>#NAME?</v>
      </c>
      <c r="D72" s="4" t="e">
        <f aca="true">+IF($I$1-$H$1+1&gt;=B72,OFFSET([1]loan_templates!D$1,[1]mapping!$H$1-1+$B72-1,),"")</f>
        <v>#NAME?</v>
      </c>
      <c r="E72" s="51" t="n">
        <f aca="true">+OFFSET($M72,,$E$1)</f>
        <v>0</v>
      </c>
      <c r="F72" s="4" t="e">
        <f aca="true">+IF($I$1-$H$1+1&gt;=B72,OFFSET([1]loan_templates!B$1,[1]mapping!$H$1-1+$B72-1,),"")</f>
        <v>#NAME?</v>
      </c>
      <c r="G72" s="38" t="e">
        <f aca="true">+IF($I$1-$H$1+1&gt;=B72,OFFSET([1]loan_templates!E$1,[1]mapping!$H$1-1+$B72-1,),"")</f>
        <v>#NAME?</v>
      </c>
      <c r="H72" s="4"/>
      <c r="I72" s="4"/>
      <c r="S72" s="4"/>
    </row>
    <row r="73" customFormat="false" ht="15.75" hidden="false" customHeight="true" outlineLevel="0" collapsed="false">
      <c r="A73" s="4" t="n">
        <f aca="false">+A72+1</f>
        <v>70</v>
      </c>
      <c r="B73" s="4" t="n">
        <f aca="false">+B72+1</f>
        <v>10</v>
      </c>
      <c r="C73" s="4" t="e">
        <f aca="true">+IF($I$1-$H$1+1&gt;=B73,OFFSET([1]loan_templates!C$1,[1]mapping!$H$1-1+$B73-1,),"")</f>
        <v>#NAME?</v>
      </c>
      <c r="D73" s="4" t="e">
        <f aca="true">+IF($I$1-$H$1+1&gt;=B73,OFFSET([1]loan_templates!D$1,[1]mapping!$H$1-1+$B73-1,),"")</f>
        <v>#NAME?</v>
      </c>
      <c r="E73" s="51" t="n">
        <f aca="true">+OFFSET($M73,,$E$1)</f>
        <v>0</v>
      </c>
      <c r="F73" s="4" t="e">
        <f aca="true">+IF($I$1-$H$1+1&gt;=B73,OFFSET([1]loan_templates!B$1,[1]mapping!$H$1-1+$B73-1,),"")</f>
        <v>#NAME?</v>
      </c>
      <c r="G73" s="38" t="e">
        <f aca="true">+IF($I$1-$H$1+1&gt;=B73,OFFSET([1]loan_templates!E$1,[1]mapping!$H$1-1+$B73-1,),"")</f>
        <v>#NAME?</v>
      </c>
      <c r="H73" s="4"/>
      <c r="I73" s="4"/>
      <c r="S73" s="4"/>
    </row>
    <row r="74" customFormat="false" ht="15.75" hidden="false" customHeight="true" outlineLevel="0" collapsed="false">
      <c r="A74" s="4" t="n">
        <f aca="false">+A73+1</f>
        <v>71</v>
      </c>
      <c r="B74" s="4" t="n">
        <f aca="false">+B73+1</f>
        <v>11</v>
      </c>
      <c r="C74" s="4" t="e">
        <f aca="true">+IF($I$1-$H$1+1&gt;=B74,OFFSET([1]loan_templates!C$1,[1]mapping!$H$1-1+$B74-1,),"")</f>
        <v>#NAME?</v>
      </c>
      <c r="D74" s="4" t="e">
        <f aca="true">+IF($I$1-$H$1+1&gt;=B74,OFFSET([1]loan_templates!D$1,[1]mapping!$H$1-1+$B74-1,),"")</f>
        <v>#NAME?</v>
      </c>
      <c r="E74" s="51" t="n">
        <f aca="true">+OFFSET($M74,,$E$1)</f>
        <v>0</v>
      </c>
      <c r="F74" s="4" t="e">
        <f aca="true">+IF($I$1-$H$1+1&gt;=B74,OFFSET([1]loan_templates!B$1,[1]mapping!$H$1-1+$B74-1,),"")</f>
        <v>#NAME?</v>
      </c>
      <c r="G74" s="38" t="e">
        <f aca="true">+IF($I$1-$H$1+1&gt;=B74,OFFSET([1]loan_templates!E$1,[1]mapping!$H$1-1+$B74-1,),"")</f>
        <v>#NAME?</v>
      </c>
      <c r="H74" s="4"/>
      <c r="I74" s="4"/>
      <c r="S74" s="4"/>
    </row>
    <row r="75" customFormat="false" ht="15.75" hidden="false" customHeight="true" outlineLevel="0" collapsed="false">
      <c r="A75" s="4" t="n">
        <f aca="false">+A74+1</f>
        <v>72</v>
      </c>
      <c r="B75" s="4" t="n">
        <f aca="false">+B74+1</f>
        <v>12</v>
      </c>
      <c r="C75" s="4" t="e">
        <f aca="true">+IF($I$1-$H$1+1&gt;=B75,OFFSET([1]loan_templates!C$1,[1]mapping!$H$1-1+$B75-1,),"")</f>
        <v>#NAME?</v>
      </c>
      <c r="D75" s="4" t="e">
        <f aca="true">+IF($I$1-$H$1+1&gt;=B75,OFFSET([1]loan_templates!D$1,[1]mapping!$H$1-1+$B75-1,),"")</f>
        <v>#NAME?</v>
      </c>
      <c r="E75" s="51" t="n">
        <f aca="true">+OFFSET($M75,,$E$1)</f>
        <v>0</v>
      </c>
      <c r="F75" s="4" t="e">
        <f aca="true">+IF($I$1-$H$1+1&gt;=B75,OFFSET([1]loan_templates!B$1,[1]mapping!$H$1-1+$B75-1,),"")</f>
        <v>#NAME?</v>
      </c>
      <c r="G75" s="38" t="e">
        <f aca="true">+IF($I$1-$H$1+1&gt;=B75,OFFSET([1]loan_templates!E$1,[1]mapping!$H$1-1+$B75-1,),"")</f>
        <v>#NAME?</v>
      </c>
      <c r="H75" s="4"/>
      <c r="I75" s="4"/>
      <c r="S75" s="4"/>
    </row>
    <row r="76" customFormat="false" ht="15.75" hidden="false" customHeight="true" outlineLevel="0" collapsed="false">
      <c r="A76" s="4" t="n">
        <f aca="false">+A75+1</f>
        <v>73</v>
      </c>
      <c r="B76" s="4" t="n">
        <f aca="false">+B75+1</f>
        <v>13</v>
      </c>
      <c r="C76" s="4" t="e">
        <f aca="true">+IF($I$1-$H$1+1&gt;=B76,OFFSET([1]loan_templates!C$1,[1]mapping!$H$1-1+$B76-1,),"")</f>
        <v>#NAME?</v>
      </c>
      <c r="D76" s="4" t="e">
        <f aca="true">+IF($I$1-$H$1+1&gt;=B76,OFFSET([1]loan_templates!D$1,[1]mapping!$H$1-1+$B76-1,),"")</f>
        <v>#NAME?</v>
      </c>
      <c r="E76" s="51" t="n">
        <f aca="true">+OFFSET($M76,,$E$1)</f>
        <v>0</v>
      </c>
      <c r="F76" s="4" t="e">
        <f aca="true">+IF($I$1-$H$1+1&gt;=B76,OFFSET([1]loan_templates!B$1,[1]mapping!$H$1-1+$B76-1,),"")</f>
        <v>#NAME?</v>
      </c>
      <c r="G76" s="38" t="e">
        <f aca="true">+IF($I$1-$H$1+1&gt;=B76,OFFSET([1]loan_templates!E$1,[1]mapping!$H$1-1+$B76-1,),"")</f>
        <v>#NAME?</v>
      </c>
      <c r="H76" s="4"/>
      <c r="I76" s="4"/>
      <c r="S76" s="4"/>
    </row>
    <row r="77" customFormat="false" ht="15.75" hidden="false" customHeight="true" outlineLevel="0" collapsed="false">
      <c r="A77" s="4" t="n">
        <f aca="false">+A76+1</f>
        <v>74</v>
      </c>
      <c r="B77" s="4" t="n">
        <f aca="false">+B76+1</f>
        <v>14</v>
      </c>
      <c r="C77" s="4" t="e">
        <f aca="true">+IF($I$1-$H$1+1&gt;=B77,OFFSET([1]loan_templates!C$1,[1]mapping!$H$1-1+$B77-1,),"")</f>
        <v>#NAME?</v>
      </c>
      <c r="D77" s="4" t="e">
        <f aca="true">+IF($I$1-$H$1+1&gt;=B77,OFFSET([1]loan_templates!D$1,[1]mapping!$H$1-1+$B77-1,),"")</f>
        <v>#NAME?</v>
      </c>
      <c r="E77" s="51" t="n">
        <f aca="true">+OFFSET($M77,,$E$1)</f>
        <v>0</v>
      </c>
      <c r="F77" s="4" t="e">
        <f aca="true">+IF($I$1-$H$1+1&gt;=B77,OFFSET([1]loan_templates!B$1,[1]mapping!$H$1-1+$B77-1,),"")</f>
        <v>#NAME?</v>
      </c>
      <c r="G77" s="38" t="e">
        <f aca="true">+IF($I$1-$H$1+1&gt;=B77,OFFSET([1]loan_templates!E$1,[1]mapping!$H$1-1+$B77-1,),"")</f>
        <v>#NAME?</v>
      </c>
      <c r="H77" s="4"/>
      <c r="I77" s="4"/>
      <c r="S77" s="4"/>
    </row>
    <row r="78" customFormat="false" ht="15.75" hidden="false" customHeight="true" outlineLevel="0" collapsed="false">
      <c r="A78" s="4" t="n">
        <f aca="false">+A77+1</f>
        <v>75</v>
      </c>
      <c r="B78" s="4" t="n">
        <f aca="false">+B77+1</f>
        <v>15</v>
      </c>
      <c r="C78" s="4" t="e">
        <f aca="true">+IF($I$1-$H$1+1&gt;=B78,OFFSET([1]loan_templates!C$1,[1]mapping!$H$1-1+$B78-1,),"")</f>
        <v>#NAME?</v>
      </c>
      <c r="D78" s="4" t="e">
        <f aca="true">+IF($I$1-$H$1+1&gt;=B78,OFFSET([1]loan_templates!D$1,[1]mapping!$H$1-1+$B78-1,),"")</f>
        <v>#NAME?</v>
      </c>
      <c r="E78" s="51" t="n">
        <f aca="true">+OFFSET($M78,,$E$1)</f>
        <v>0</v>
      </c>
      <c r="F78" s="4" t="e">
        <f aca="true">+IF($I$1-$H$1+1&gt;=B78,OFFSET([1]loan_templates!B$1,[1]mapping!$H$1-1+$B78-1,),"")</f>
        <v>#NAME?</v>
      </c>
      <c r="G78" s="38" t="e">
        <f aca="true">+IF($I$1-$H$1+1&gt;=B78,OFFSET([1]loan_templates!E$1,[1]mapping!$H$1-1+$B78-1,),"")</f>
        <v>#NAME?</v>
      </c>
      <c r="H78" s="4"/>
      <c r="I78" s="4"/>
      <c r="S78" s="4"/>
    </row>
    <row r="79" customFormat="false" ht="15.75" hidden="false" customHeight="true" outlineLevel="0" collapsed="false">
      <c r="A79" s="4" t="n">
        <f aca="false">+A78+1</f>
        <v>76</v>
      </c>
      <c r="B79" s="4" t="n">
        <f aca="false">+B78+1</f>
        <v>16</v>
      </c>
      <c r="C79" s="4" t="e">
        <f aca="true">+IF($I$1-$H$1+1&gt;=B79,OFFSET([1]loan_templates!C$1,[1]mapping!$H$1-1+$B79-1,),"")</f>
        <v>#NAME?</v>
      </c>
      <c r="D79" s="4" t="e">
        <f aca="true">+IF($I$1-$H$1+1&gt;=B79,OFFSET([1]loan_templates!D$1,[1]mapping!$H$1-1+$B79-1,),"")</f>
        <v>#NAME?</v>
      </c>
      <c r="E79" s="51" t="n">
        <f aca="true">+OFFSET($M79,,$E$1)</f>
        <v>0</v>
      </c>
      <c r="F79" s="4" t="e">
        <f aca="true">+IF($I$1-$H$1+1&gt;=B79,OFFSET([1]loan_templates!B$1,[1]mapping!$H$1-1+$B79-1,),"")</f>
        <v>#NAME?</v>
      </c>
      <c r="G79" s="38" t="e">
        <f aca="true">+IF($I$1-$H$1+1&gt;=B79,OFFSET([1]loan_templates!E$1,[1]mapping!$H$1-1+$B79-1,),"")</f>
        <v>#NAME?</v>
      </c>
      <c r="H79" s="4"/>
      <c r="I79" s="4"/>
      <c r="S79" s="4"/>
    </row>
    <row r="80" customFormat="false" ht="15.75" hidden="false" customHeight="true" outlineLevel="0" collapsed="false">
      <c r="A80" s="4" t="n">
        <f aca="false">+A79+1</f>
        <v>77</v>
      </c>
      <c r="B80" s="4" t="n">
        <f aca="false">+B79+1</f>
        <v>17</v>
      </c>
      <c r="C80" s="4" t="e">
        <f aca="true">+IF($I$1-$H$1+1&gt;=B80,OFFSET([1]loan_templates!C$1,[1]mapping!$H$1-1+$B80-1,),"")</f>
        <v>#NAME?</v>
      </c>
      <c r="D80" s="4" t="e">
        <f aca="true">+IF($I$1-$H$1+1&gt;=B80,OFFSET([1]loan_templates!D$1,[1]mapping!$H$1-1+$B80-1,),"")</f>
        <v>#NAME?</v>
      </c>
      <c r="E80" s="51" t="n">
        <f aca="true">+OFFSET($M80,,$E$1)</f>
        <v>0</v>
      </c>
      <c r="F80" s="4" t="e">
        <f aca="true">+IF($I$1-$H$1+1&gt;=B80,OFFSET([1]loan_templates!B$1,[1]mapping!$H$1-1+$B80-1,),"")</f>
        <v>#NAME?</v>
      </c>
      <c r="G80" s="38" t="e">
        <f aca="true">+IF($I$1-$H$1+1&gt;=B80,OFFSET([1]loan_templates!E$1,[1]mapping!$H$1-1+$B80-1,),"")</f>
        <v>#NAME?</v>
      </c>
      <c r="H80" s="4"/>
      <c r="I80" s="4"/>
      <c r="S80" s="4"/>
    </row>
    <row r="81" customFormat="false" ht="15.75" hidden="false" customHeight="true" outlineLevel="0" collapsed="false">
      <c r="A81" s="4" t="n">
        <f aca="false">+A80+1</f>
        <v>78</v>
      </c>
      <c r="B81" s="4" t="n">
        <f aca="false">+B80+1</f>
        <v>18</v>
      </c>
      <c r="C81" s="4" t="e">
        <f aca="true">+IF($I$1-$H$1+1&gt;=B81,OFFSET([1]loan_templates!C$1,[1]mapping!$H$1-1+$B81-1,),"")</f>
        <v>#NAME?</v>
      </c>
      <c r="D81" s="4" t="e">
        <f aca="true">+IF($I$1-$H$1+1&gt;=B81,OFFSET([1]loan_templates!D$1,[1]mapping!$H$1-1+$B81-1,),"")</f>
        <v>#NAME?</v>
      </c>
      <c r="E81" s="51" t="n">
        <f aca="true">+OFFSET($M81,,$E$1)</f>
        <v>0</v>
      </c>
      <c r="F81" s="4" t="e">
        <f aca="true">+IF($I$1-$H$1+1&gt;=B81,OFFSET([1]loan_templates!B$1,[1]mapping!$H$1-1+$B81-1,),"")</f>
        <v>#NAME?</v>
      </c>
      <c r="G81" s="38" t="e">
        <f aca="true">+IF($I$1-$H$1+1&gt;=B81,OFFSET([1]loan_templates!E$1,[1]mapping!$H$1-1+$B81-1,),"")</f>
        <v>#NAME?</v>
      </c>
      <c r="H81" s="4"/>
      <c r="I81" s="4"/>
    </row>
    <row r="82" customFormat="false" ht="15.75" hidden="false" customHeight="true" outlineLevel="0" collapsed="false">
      <c r="A82" s="4" t="n">
        <f aca="false">+A81+1</f>
        <v>79</v>
      </c>
      <c r="B82" s="4" t="n">
        <f aca="false">+B81+1</f>
        <v>19</v>
      </c>
      <c r="C82" s="4" t="e">
        <f aca="true">+IF($I$1-$H$1+1&gt;=B82,OFFSET([1]loan_templates!C$1,[1]mapping!$H$1-1+$B82-1,),"")</f>
        <v>#NAME?</v>
      </c>
      <c r="D82" s="4" t="e">
        <f aca="true">+IF($I$1-$H$1+1&gt;=B82,OFFSET([1]loan_templates!D$1,[1]mapping!$H$1-1+$B82-1,),"")</f>
        <v>#NAME?</v>
      </c>
      <c r="E82" s="51" t="n">
        <f aca="true">+OFFSET($M82,,$E$1)</f>
        <v>0</v>
      </c>
      <c r="F82" s="4" t="e">
        <f aca="true">+IF($I$1-$H$1+1&gt;=B82,OFFSET([1]loan_templates!B$1,[1]mapping!$H$1-1+$B82-1,),"")</f>
        <v>#NAME?</v>
      </c>
      <c r="G82" s="38" t="e">
        <f aca="true">+IF($I$1-$H$1+1&gt;=B82,OFFSET([1]loan_templates!E$1,[1]mapping!$H$1-1+$B82-1,),"")</f>
        <v>#NAME?</v>
      </c>
      <c r="H82" s="4"/>
      <c r="I82" s="4"/>
    </row>
    <row r="83" customFormat="false" ht="15.75" hidden="false" customHeight="true" outlineLevel="0" collapsed="false">
      <c r="A83" s="4" t="n">
        <f aca="false">+A82+1</f>
        <v>80</v>
      </c>
      <c r="B83" s="4" t="n">
        <f aca="false">+B82+1</f>
        <v>20</v>
      </c>
      <c r="C83" s="4" t="e">
        <f aca="true">+IF($I$1-$H$1+1&gt;=B83,OFFSET([1]loan_templates!C$1,[1]mapping!$H$1-1+$B83-1,),"")</f>
        <v>#NAME?</v>
      </c>
      <c r="D83" s="4" t="e">
        <f aca="true">+IF($I$1-$H$1+1&gt;=B83,OFFSET([1]loan_templates!D$1,[1]mapping!$H$1-1+$B83-1,),"")</f>
        <v>#NAME?</v>
      </c>
      <c r="E83" s="51" t="n">
        <f aca="true">+OFFSET($M83,,$E$1)</f>
        <v>0</v>
      </c>
      <c r="F83" s="4" t="e">
        <f aca="true">+IF($I$1-$H$1+1&gt;=B83,OFFSET([1]loan_templates!B$1,[1]mapping!$H$1-1+$B83-1,),"")</f>
        <v>#NAME?</v>
      </c>
      <c r="G83" s="38" t="e">
        <f aca="true">+IF($I$1-$H$1+1&gt;=B83,OFFSET([1]loan_templates!E$1,[1]mapping!$H$1-1+$B83-1,),"")</f>
        <v>#NAME?</v>
      </c>
      <c r="H83" s="4"/>
      <c r="I83" s="4"/>
    </row>
    <row r="84" customFormat="false" ht="15.75" hidden="false" customHeight="true" outlineLevel="0" collapsed="false">
      <c r="A84" s="4" t="n">
        <f aca="false">+A83+1</f>
        <v>81</v>
      </c>
      <c r="B84" s="4" t="n">
        <f aca="false">+B83+1</f>
        <v>21</v>
      </c>
      <c r="C84" s="4" t="e">
        <f aca="true">+IF($I$1-$H$1+1&gt;=B84,OFFSET([1]loan_templates!C$1,[1]mapping!$H$1-1+$B84-1,),"")</f>
        <v>#NAME?</v>
      </c>
      <c r="D84" s="4" t="e">
        <f aca="true">+IF($I$1-$H$1+1&gt;=B84,OFFSET([1]loan_templates!D$1,[1]mapping!$H$1-1+$B84-1,),"")</f>
        <v>#NAME?</v>
      </c>
      <c r="E84" s="51" t="n">
        <f aca="true">+OFFSET($M84,,$E$1)</f>
        <v>0</v>
      </c>
      <c r="F84" s="4" t="e">
        <f aca="true">+IF($I$1-$H$1+1&gt;=B84,OFFSET([1]loan_templates!B$1,[1]mapping!$H$1-1+$B84-1,),"")</f>
        <v>#NAME?</v>
      </c>
      <c r="G84" s="38" t="e">
        <f aca="true">+IF($I$1-$H$1+1&gt;=B84,OFFSET([1]loan_templates!E$1,[1]mapping!$H$1-1+$B84-1,),"")</f>
        <v>#NAME?</v>
      </c>
      <c r="H84" s="4"/>
      <c r="I84" s="4"/>
    </row>
    <row r="85" customFormat="false" ht="15.75" hidden="false" customHeight="true" outlineLevel="0" collapsed="false">
      <c r="A85" s="4" t="n">
        <f aca="false">+A84+1</f>
        <v>82</v>
      </c>
      <c r="B85" s="4" t="n">
        <f aca="false">+B84+1</f>
        <v>22</v>
      </c>
      <c r="C85" s="4" t="e">
        <f aca="true">+IF($I$1-$H$1+1&gt;=B85,OFFSET([1]loan_templates!C$1,[1]mapping!$H$1-1+$B85-1,),"")</f>
        <v>#NAME?</v>
      </c>
      <c r="D85" s="4" t="e">
        <f aca="true">+IF($I$1-$H$1+1&gt;=B85,OFFSET([1]loan_templates!D$1,[1]mapping!$H$1-1+$B85-1,),"")</f>
        <v>#NAME?</v>
      </c>
      <c r="E85" s="51" t="n">
        <f aca="true">+OFFSET($M85,,$E$1)</f>
        <v>0</v>
      </c>
      <c r="F85" s="4" t="e">
        <f aca="true">+IF($I$1-$H$1+1&gt;=B85,OFFSET([1]loan_templates!B$1,[1]mapping!$H$1-1+$B85-1,),"")</f>
        <v>#NAME?</v>
      </c>
      <c r="G85" s="38" t="e">
        <f aca="true">+IF($I$1-$H$1+1&gt;=B85,OFFSET([1]loan_templates!E$1,[1]mapping!$H$1-1+$B85-1,),"")</f>
        <v>#NAME?</v>
      </c>
      <c r="H85" s="4"/>
      <c r="I85" s="4"/>
    </row>
    <row r="86" customFormat="false" ht="15.75" hidden="false" customHeight="true" outlineLevel="0" collapsed="false">
      <c r="A86" s="4" t="n">
        <f aca="false">+A85+1</f>
        <v>83</v>
      </c>
      <c r="B86" s="4" t="n">
        <f aca="false">+B85+1</f>
        <v>23</v>
      </c>
      <c r="C86" s="4" t="e">
        <f aca="true">+IF($I$1-$H$1+1&gt;=B86,OFFSET([1]loan_templates!C$1,[1]mapping!$H$1-1+$B86-1,),"")</f>
        <v>#NAME?</v>
      </c>
      <c r="D86" s="4" t="e">
        <f aca="true">+IF($I$1-$H$1+1&gt;=B86,OFFSET([1]loan_templates!D$1,[1]mapping!$H$1-1+$B86-1,),"")</f>
        <v>#NAME?</v>
      </c>
      <c r="E86" s="51" t="n">
        <f aca="true">+OFFSET($M86,,$E$1)</f>
        <v>0</v>
      </c>
      <c r="F86" s="4" t="e">
        <f aca="true">+IF($I$1-$H$1+1&gt;=B86,OFFSET([1]loan_templates!B$1,[1]mapping!$H$1-1+$B86-1,),"")</f>
        <v>#NAME?</v>
      </c>
      <c r="G86" s="38" t="e">
        <f aca="true">+IF($I$1-$H$1+1&gt;=B86,OFFSET([1]loan_templates!E$1,[1]mapping!$H$1-1+$B86-1,),"")</f>
        <v>#NAME?</v>
      </c>
      <c r="H86" s="4"/>
      <c r="I86" s="4" t="s">
        <v>262</v>
      </c>
      <c r="M86" s="4" t="s">
        <v>263</v>
      </c>
      <c r="V86" s="4" t="s">
        <v>264</v>
      </c>
    </row>
    <row r="87" customFormat="false" ht="15.75" hidden="false" customHeight="true" outlineLevel="0" collapsed="false">
      <c r="A87" s="4" t="n">
        <f aca="false">+A86+1</f>
        <v>84</v>
      </c>
      <c r="B87" s="4" t="n">
        <f aca="false">+B86+1</f>
        <v>24</v>
      </c>
      <c r="C87" s="4" t="e">
        <f aca="true">+IF($I$1-$H$1+1&gt;=B87,OFFSET([1]loan_templates!C$1,[1]mapping!$H$1-1+$B87-1,),"")</f>
        <v>#NAME?</v>
      </c>
      <c r="D87" s="4" t="e">
        <f aca="true">+IF($I$1-$H$1+1&gt;=B87,OFFSET([1]loan_templates!D$1,[1]mapping!$H$1-1+$B87-1,),"")</f>
        <v>#NAME?</v>
      </c>
      <c r="E87" s="51" t="n">
        <f aca="true">+OFFSET($M87,,$E$1)</f>
        <v>0</v>
      </c>
      <c r="F87" s="4" t="e">
        <f aca="true">+IF($I$1-$H$1+1&gt;=B87,OFFSET([1]loan_templates!B$1,[1]mapping!$H$1-1+$B87-1,),"")</f>
        <v>#NAME?</v>
      </c>
      <c r="G87" s="38" t="e">
        <f aca="true">+IF($I$1-$H$1+1&gt;=B87,OFFSET([1]loan_templates!E$1,[1]mapping!$H$1-1+$B87-1,),"")</f>
        <v>#NAME?</v>
      </c>
      <c r="H87" s="4"/>
      <c r="I87" s="4" t="s">
        <v>262</v>
      </c>
      <c r="M87" s="4" t="s">
        <v>265</v>
      </c>
      <c r="V87" s="4" t="s">
        <v>266</v>
      </c>
    </row>
    <row r="88" customFormat="false" ht="15.75" hidden="false" customHeight="true" outlineLevel="0" collapsed="false">
      <c r="A88" s="4" t="n">
        <f aca="false">+A87+1</f>
        <v>85</v>
      </c>
      <c r="B88" s="4" t="n">
        <f aca="false">+B87+1</f>
        <v>25</v>
      </c>
      <c r="C88" s="4" t="e">
        <f aca="true">+IF($I$1-$H$1+1&gt;=B88,OFFSET([1]loan_templates!C$1,[1]mapping!$H$1-1+$B88-1,),"")</f>
        <v>#NAME?</v>
      </c>
      <c r="D88" s="4" t="e">
        <f aca="true">+IF($I$1-$H$1+1&gt;=B88,OFFSET([1]loan_templates!D$1,[1]mapping!$H$1-1+$B88-1,),"")</f>
        <v>#NAME?</v>
      </c>
      <c r="E88" s="51" t="n">
        <f aca="true">+OFFSET($M88,,$E$1)</f>
        <v>0</v>
      </c>
      <c r="F88" s="4" t="e">
        <f aca="true">+IF($I$1-$H$1+1&gt;=B88,OFFSET([1]loan_templates!B$1,[1]mapping!$H$1-1+$B88-1,),"")</f>
        <v>#NAME?</v>
      </c>
      <c r="G88" s="38" t="e">
        <f aca="true">+IF($I$1-$H$1+1&gt;=B88,OFFSET([1]loan_templates!E$1,[1]mapping!$H$1-1+$B88-1,),"")</f>
        <v>#NAME?</v>
      </c>
      <c r="H88" s="4"/>
      <c r="I88" s="4" t="s">
        <v>262</v>
      </c>
      <c r="M88" s="4" t="s">
        <v>267</v>
      </c>
      <c r="V88" s="4" t="s">
        <v>268</v>
      </c>
    </row>
    <row r="89" customFormat="false" ht="15.75" hidden="false" customHeight="true" outlineLevel="0" collapsed="false">
      <c r="A89" s="4" t="n">
        <f aca="false">+A88+1</f>
        <v>86</v>
      </c>
      <c r="B89" s="4" t="n">
        <f aca="false">+B88+1</f>
        <v>26</v>
      </c>
      <c r="C89" s="4" t="e">
        <f aca="true">+IF($I$1-$H$1+1&gt;=B89,OFFSET([1]loan_templates!C$1,[1]mapping!$H$1-1+$B89-1,),"")</f>
        <v>#NAME?</v>
      </c>
      <c r="D89" s="4" t="e">
        <f aca="true">+IF($I$1-$H$1+1&gt;=B89,OFFSET([1]loan_templates!D$1,[1]mapping!$H$1-1+$B89-1,),"")</f>
        <v>#NAME?</v>
      </c>
      <c r="E89" s="51" t="n">
        <f aca="true">+OFFSET($M89,,$E$1)</f>
        <v>0</v>
      </c>
      <c r="F89" s="4" t="e">
        <f aca="true">+IF($I$1-$H$1+1&gt;=B89,OFFSET([1]loan_templates!B$1,[1]mapping!$H$1-1+$B89-1,),"")</f>
        <v>#NAME?</v>
      </c>
      <c r="G89" s="38" t="e">
        <f aca="true">+IF($I$1-$H$1+1&gt;=B89,OFFSET([1]loan_templates!E$1,[1]mapping!$H$1-1+$B89-1,),"")</f>
        <v>#NAME?</v>
      </c>
      <c r="H89" s="4"/>
      <c r="I89" s="4"/>
    </row>
    <row r="90" customFormat="false" ht="15.75" hidden="false" customHeight="true" outlineLevel="0" collapsed="false">
      <c r="A90" s="4" t="n">
        <f aca="false">+A89+1</f>
        <v>87</v>
      </c>
      <c r="B90" s="4" t="n">
        <f aca="false">+B89+1</f>
        <v>27</v>
      </c>
      <c r="C90" s="4" t="e">
        <f aca="true">+IF($I$1-$H$1+1&gt;=B90,OFFSET([1]loan_templates!C$1,[1]mapping!$H$1-1+$B90-1,),"")</f>
        <v>#NAME?</v>
      </c>
      <c r="D90" s="4" t="e">
        <f aca="true">+IF($I$1-$H$1+1&gt;=B90,OFFSET([1]loan_templates!D$1,[1]mapping!$H$1-1+$B90-1,),"")</f>
        <v>#NAME?</v>
      </c>
      <c r="E90" s="51" t="n">
        <f aca="true">+OFFSET($M90,,$E$1)</f>
        <v>0</v>
      </c>
      <c r="F90" s="4" t="e">
        <f aca="true">+IF($I$1-$H$1+1&gt;=B90,OFFSET([1]loan_templates!B$1,[1]mapping!$H$1-1+$B90-1,),"")</f>
        <v>#NAME?</v>
      </c>
      <c r="G90" s="38" t="e">
        <f aca="true">+IF($I$1-$H$1+1&gt;=B90,OFFSET([1]loan_templates!E$1,[1]mapping!$H$1-1+$B90-1,),"")</f>
        <v>#NAME?</v>
      </c>
      <c r="I90" s="4" t="s">
        <v>269</v>
      </c>
      <c r="M90" s="4" t="s">
        <v>270</v>
      </c>
    </row>
    <row r="91" customFormat="false" ht="15.75" hidden="false" customHeight="true" outlineLevel="0" collapsed="false">
      <c r="A91" s="4" t="n">
        <f aca="false">+A90+1</f>
        <v>88</v>
      </c>
      <c r="B91" s="4" t="n">
        <f aca="false">+B90+1</f>
        <v>28</v>
      </c>
      <c r="C91" s="4" t="e">
        <f aca="true">+IF($I$1-$H$1+1&gt;=B91,OFFSET([1]loan_templates!C$1,[1]mapping!$H$1-1+$B91-1,),"")</f>
        <v>#NAME?</v>
      </c>
      <c r="D91" s="4" t="e">
        <f aca="true">+IF($I$1-$H$1+1&gt;=B91,OFFSET([1]loan_templates!D$1,[1]mapping!$H$1-1+$B91-1,),"")</f>
        <v>#NAME?</v>
      </c>
      <c r="E91" s="51" t="n">
        <f aca="true">+OFFSET($M91,,$E$1)</f>
        <v>0</v>
      </c>
      <c r="F91" s="4" t="e">
        <f aca="true">+IF($I$1-$H$1+1&gt;=B91,OFFSET([1]loan_templates!B$1,[1]mapping!$H$1-1+$B91-1,),"")</f>
        <v>#NAME?</v>
      </c>
      <c r="G91" s="38" t="e">
        <f aca="true">+IF($I$1-$H$1+1&gt;=B91,OFFSET([1]loan_templates!E$1,[1]mapping!$H$1-1+$B91-1,),"")</f>
        <v>#NAME?</v>
      </c>
    </row>
    <row r="92" customFormat="false" ht="15.75" hidden="false" customHeight="true" outlineLevel="0" collapsed="false">
      <c r="A92" s="4" t="n">
        <f aca="false">+A91+1</f>
        <v>89</v>
      </c>
      <c r="B92" s="4" t="n">
        <f aca="false">+B91+1</f>
        <v>29</v>
      </c>
      <c r="C92" s="4" t="e">
        <f aca="true">+IF($I$1-$H$1+1&gt;=B92,OFFSET([1]loan_templates!C$1,[1]mapping!$H$1-1+$B92-1,),"")</f>
        <v>#NAME?</v>
      </c>
      <c r="D92" s="4" t="e">
        <f aca="true">+IF($I$1-$H$1+1&gt;=B92,OFFSET([1]loan_templates!D$1,[1]mapping!$H$1-1+$B92-1,),"")</f>
        <v>#NAME?</v>
      </c>
      <c r="E92" s="51" t="n">
        <f aca="true">+OFFSET($M92,,$E$1)</f>
        <v>0</v>
      </c>
      <c r="F92" s="4" t="e">
        <f aca="true">+IF($I$1-$H$1+1&gt;=B92,OFFSET([1]loan_templates!B$1,[1]mapping!$H$1-1+$B92-1,),"")</f>
        <v>#NAME?</v>
      </c>
      <c r="G92" s="38" t="e">
        <f aca="true">+IF($I$1-$H$1+1&gt;=B92,OFFSET([1]loan_templates!E$1,[1]mapping!$H$1-1+$B92-1,),"")</f>
        <v>#NAME?</v>
      </c>
      <c r="M92" s="4" t="s">
        <v>271</v>
      </c>
      <c r="V92" s="4" t="s">
        <v>272</v>
      </c>
    </row>
    <row r="93" customFormat="false" ht="15.75" hidden="false" customHeight="true" outlineLevel="0" collapsed="false">
      <c r="A93" s="4" t="n">
        <f aca="false">+A92+1</f>
        <v>90</v>
      </c>
      <c r="B93" s="4" t="n">
        <f aca="false">+B92+1</f>
        <v>30</v>
      </c>
      <c r="C93" s="4" t="e">
        <f aca="true">+IF($I$1-$H$1+1&gt;=B93,OFFSET([1]loan_templates!C$1,[1]mapping!$H$1-1+$B93-1,),"")</f>
        <v>#NAME?</v>
      </c>
      <c r="D93" s="4" t="e">
        <f aca="true">+IF($I$1-$H$1+1&gt;=B93,OFFSET([1]loan_templates!D$1,[1]mapping!$H$1-1+$B93-1,),"")</f>
        <v>#NAME?</v>
      </c>
      <c r="E93" s="51" t="str">
        <f aca="true">+OFFSET($M93,,$E$1)</f>
        <v>[Ending_Balance]</v>
      </c>
      <c r="F93" s="4" t="e">
        <f aca="true">+IF($I$1-$H$1+1&gt;=B93,OFFSET([1]loan_templates!B$1,[1]mapping!$H$1-1+$B93-1,),"")</f>
        <v>#NAME?</v>
      </c>
      <c r="G93" s="38" t="e">
        <f aca="true">+IF($I$1-$H$1+1&gt;=B93,OFFSET([1]loan_templates!E$1,[1]mapping!$H$1-1+$B93-1,),"")</f>
        <v>#NAME?</v>
      </c>
      <c r="I93" s="4" t="s">
        <v>262</v>
      </c>
      <c r="M93" s="4" t="s">
        <v>232</v>
      </c>
      <c r="N93" s="4" t="s">
        <v>232</v>
      </c>
      <c r="Q93" s="4" t="s">
        <v>236</v>
      </c>
      <c r="S93" s="4" t="s">
        <v>234</v>
      </c>
      <c r="T93" s="4" t="s">
        <v>241</v>
      </c>
      <c r="U93" s="4" t="s">
        <v>273</v>
      </c>
      <c r="V93" s="4" t="s">
        <v>274</v>
      </c>
      <c r="W93" s="4" t="s">
        <v>238</v>
      </c>
      <c r="X93" s="4" t="s">
        <v>238</v>
      </c>
      <c r="Y93" s="4" t="s">
        <v>275</v>
      </c>
      <c r="Z93" s="4" t="s">
        <v>238</v>
      </c>
    </row>
    <row r="94" customFormat="false" ht="15.75" hidden="false" customHeight="true" outlineLevel="0" collapsed="false">
      <c r="A94" s="4" t="n">
        <f aca="false">+A93+1</f>
        <v>91</v>
      </c>
      <c r="B94" s="4" t="n">
        <f aca="false">+B93+1</f>
        <v>31</v>
      </c>
      <c r="C94" s="4" t="e">
        <f aca="true">+IF($I$1-$H$1+1&gt;=B94,OFFSET([1]loan_templates!C$1,[1]mapping!$H$1-1+$B94-1,),"")</f>
        <v>#NAME?</v>
      </c>
      <c r="D94" s="4" t="e">
        <f aca="true">+IF($I$1-$H$1+1&gt;=B94,OFFSET([1]loan_templates!D$1,[1]mapping!$H$1-1+$B94-1,),"")</f>
        <v>#NAME?</v>
      </c>
      <c r="E94" s="51" t="str">
        <f aca="true">+OFFSET($M94,,$E$1)</f>
        <v>[Beginning_Balance]</v>
      </c>
      <c r="F94" s="4" t="e">
        <f aca="true">+IF($I$1-$H$1+1&gt;=B94,OFFSET([1]loan_templates!B$1,[1]mapping!$H$1-1+$B94-1,),"")</f>
        <v>#NAME?</v>
      </c>
      <c r="G94" s="38" t="e">
        <f aca="true">+IF($I$1-$H$1+1&gt;=B94,OFFSET([1]loan_templates!E$1,[1]mapping!$H$1-1+$B94-1,),"")</f>
        <v>#NAME?</v>
      </c>
      <c r="M94" s="4" t="s">
        <v>276</v>
      </c>
      <c r="N94" s="4" t="s">
        <v>277</v>
      </c>
      <c r="Q94" s="4" t="s">
        <v>233</v>
      </c>
      <c r="S94" s="4" t="s">
        <v>278</v>
      </c>
      <c r="T94" s="4" t="s">
        <v>279</v>
      </c>
      <c r="U94" s="4" t="s">
        <v>280</v>
      </c>
      <c r="V94" s="4" t="str">
        <f aca="false">+"[Investment Balance 30/9/2021]-if(AND([Draw]=2,[Investment Date]&gt;="&amp;[1]servicer_summary!E3&amp;"),[Current Investment Amount],0)"</f>
        <v>[Investment Balance 30/9/2021]-if(AND([Draw]=2,[Investment Date]&gt;=),[Current Investment Amount],0)</v>
      </c>
      <c r="W94" s="4" t="s">
        <v>281</v>
      </c>
      <c r="X94" s="4" t="s">
        <v>282</v>
      </c>
      <c r="Y94" s="4" t="s">
        <v>283</v>
      </c>
      <c r="Z94" s="4" t="s">
        <v>282</v>
      </c>
    </row>
    <row r="95" customFormat="false" ht="15.75" hidden="false" customHeight="true" outlineLevel="0" collapsed="false">
      <c r="A95" s="4" t="n">
        <f aca="false">+A94+1</f>
        <v>92</v>
      </c>
      <c r="B95" s="4" t="n">
        <f aca="false">+B94+1</f>
        <v>32</v>
      </c>
      <c r="C95" s="4" t="e">
        <f aca="true">+IF($I$1-$H$1+1&gt;=B95,OFFSET([1]loan_templates!C$1,[1]mapping!$H$1-1+$B95-1,),"")</f>
        <v>#NAME?</v>
      </c>
      <c r="D95" s="4" t="e">
        <f aca="true">+IF($I$1-$H$1+1&gt;=B95,OFFSET([1]loan_templates!D$1,[1]mapping!$H$1-1+$B95-1,),"")</f>
        <v>#NAME?</v>
      </c>
      <c r="E95" s="51" t="n">
        <f aca="true">+OFFSET($M95,,$E$1)</f>
        <v>0</v>
      </c>
      <c r="F95" s="4" t="e">
        <f aca="true">+IF($I$1-$H$1+1&gt;=B95,OFFSET([1]loan_templates!B$1,[1]mapping!$H$1-1+$B95-1,),"")</f>
        <v>#NAME?</v>
      </c>
      <c r="G95" s="38" t="e">
        <f aca="true">+IF($I$1-$H$1+1&gt;=B95,OFFSET([1]loan_templates!E$1,[1]mapping!$H$1-1+$B95-1,),"")</f>
        <v>#NAME?</v>
      </c>
    </row>
    <row r="96" customFormat="false" ht="15.75" hidden="false" customHeight="true" outlineLevel="0" collapsed="false">
      <c r="A96" s="4" t="n">
        <f aca="false">+A95+1</f>
        <v>93</v>
      </c>
      <c r="B96" s="4" t="n">
        <f aca="false">+B95+1</f>
        <v>33</v>
      </c>
      <c r="C96" s="4" t="e">
        <f aca="true">+IF($I$1-$H$1+1&gt;=B96,OFFSET([1]loan_templates!C$1,[1]mapping!$H$1-1+$B96-1,),"")</f>
        <v>#NAME?</v>
      </c>
      <c r="D96" s="4" t="e">
        <f aca="true">+IF($I$1-$H$1+1&gt;=B96,OFFSET([1]loan_templates!D$1,[1]mapping!$H$1-1+$B96-1,),"")</f>
        <v>#NAME?</v>
      </c>
      <c r="E96" s="51" t="n">
        <f aca="true">+OFFSET($M96,,$E$1)</f>
        <v>0</v>
      </c>
      <c r="F96" s="4" t="e">
        <f aca="true">+IF($I$1-$H$1+1&gt;=B96,OFFSET([1]loan_templates!B$1,[1]mapping!$H$1-1+$B96-1,),"")</f>
        <v>#NAME?</v>
      </c>
      <c r="G96" s="38" t="e">
        <f aca="true">+IF($I$1-$H$1+1&gt;=B96,OFFSET([1]loan_templates!E$1,[1]mapping!$H$1-1+$B96-1,),"")</f>
        <v>#NAME?</v>
      </c>
    </row>
    <row r="97" customFormat="false" ht="15.75" hidden="false" customHeight="true" outlineLevel="0" collapsed="false">
      <c r="A97" s="4" t="n">
        <f aca="false">+A96+1</f>
        <v>94</v>
      </c>
      <c r="B97" s="4" t="n">
        <f aca="false">+B96+1</f>
        <v>34</v>
      </c>
      <c r="C97" s="4" t="e">
        <f aca="true">+IF($I$1-$H$1+1&gt;=B97,OFFSET([1]loan_templates!C$1,[1]mapping!$H$1-1+$B97-1,),"")</f>
        <v>#NAME?</v>
      </c>
      <c r="D97" s="4" t="e">
        <f aca="true">+IF($I$1-$H$1+1&gt;=B97,OFFSET([1]loan_templates!D$1,[1]mapping!$H$1-1+$B97-1,),"")</f>
        <v>#NAME?</v>
      </c>
      <c r="E97" s="51" t="n">
        <f aca="true">+OFFSET($M97,,$E$1)</f>
        <v>0</v>
      </c>
      <c r="F97" s="4" t="e">
        <f aca="true">+IF($I$1-$H$1+1&gt;=B97,OFFSET([1]loan_templates!B$1,[1]mapping!$H$1-1+$B97-1,),"")</f>
        <v>#NAME?</v>
      </c>
      <c r="G97" s="38" t="e">
        <f aca="true">+IF($I$1-$H$1+1&gt;=B97,OFFSET([1]loan_templates!E$1,[1]mapping!$H$1-1+$B97-1,),"")</f>
        <v>#NAME?</v>
      </c>
    </row>
    <row r="98" customFormat="false" ht="15.75" hidden="false" customHeight="true" outlineLevel="0" collapsed="false">
      <c r="A98" s="4" t="n">
        <f aca="false">+A97+1</f>
        <v>95</v>
      </c>
      <c r="B98" s="4" t="n">
        <f aca="false">+B97+1</f>
        <v>35</v>
      </c>
      <c r="C98" s="4" t="e">
        <f aca="true">+IF($I$1-$H$1+1&gt;=B98,OFFSET([1]loan_templates!C$1,[1]mapping!$H$1-1+$B98-1,),"")</f>
        <v>#NAME?</v>
      </c>
      <c r="D98" s="4" t="e">
        <f aca="true">+IF($I$1-$H$1+1&gt;=B98,OFFSET([1]loan_templates!D$1,[1]mapping!$H$1-1+$B98-1,),"")</f>
        <v>#NAME?</v>
      </c>
      <c r="E98" s="51" t="n">
        <f aca="true">+OFFSET($M98,,$E$1)</f>
        <v>0</v>
      </c>
      <c r="F98" s="4" t="e">
        <f aca="true">+IF($I$1-$H$1+1&gt;=B98,OFFSET([1]loan_templates!B$1,[1]mapping!$H$1-1+$B98-1,),"")</f>
        <v>#NAME?</v>
      </c>
      <c r="G98" s="38" t="e">
        <f aca="true">+IF($I$1-$H$1+1&gt;=B98,OFFSET([1]loan_templates!E$1,[1]mapping!$H$1-1+$B98-1,),"")</f>
        <v>#NAME?</v>
      </c>
    </row>
    <row r="99" customFormat="false" ht="15.75" hidden="false" customHeight="true" outlineLevel="0" collapsed="false">
      <c r="A99" s="4" t="n">
        <f aca="false">+A98+1</f>
        <v>96</v>
      </c>
      <c r="B99" s="4" t="n">
        <f aca="false">+B98+1</f>
        <v>36</v>
      </c>
      <c r="C99" s="4" t="e">
        <f aca="true">+IF($I$1-$H$1+1&gt;=B99,OFFSET([1]loan_templates!C$1,[1]mapping!$H$1-1+$B99-1,),"")</f>
        <v>#NAME?</v>
      </c>
      <c r="D99" s="4" t="e">
        <f aca="true">+IF($I$1-$H$1+1&gt;=B99,OFFSET([1]loan_templates!D$1,[1]mapping!$H$1-1+$B99-1,),"")</f>
        <v>#NAME?</v>
      </c>
      <c r="E99" s="51" t="n">
        <f aca="true">+OFFSET($M99,,$E$1)</f>
        <v>0</v>
      </c>
      <c r="F99" s="4" t="e">
        <f aca="true">+IF($I$1-$H$1+1&gt;=B99,OFFSET([1]loan_templates!B$1,[1]mapping!$H$1-1+$B99-1,),"")</f>
        <v>#NAME?</v>
      </c>
      <c r="G99" s="38" t="e">
        <f aca="true">+IF($I$1-$H$1+1&gt;=B99,OFFSET([1]loan_templates!E$1,[1]mapping!$H$1-1+$B99-1,),"")</f>
        <v>#NAME?</v>
      </c>
    </row>
    <row r="100" customFormat="false" ht="15.75" hidden="false" customHeight="true" outlineLevel="0" collapsed="false">
      <c r="A100" s="4" t="n">
        <f aca="false">+A99+1</f>
        <v>97</v>
      </c>
      <c r="B100" s="4" t="n">
        <f aca="false">+B99+1</f>
        <v>37</v>
      </c>
      <c r="C100" s="4" t="e">
        <f aca="true">+IF($I$1-$H$1+1&gt;=B100,OFFSET([1]loan_templates!C$1,[1]mapping!$H$1-1+$B100-1,),"")</f>
        <v>#NAME?</v>
      </c>
      <c r="D100" s="4" t="e">
        <f aca="true">+IF($I$1-$H$1+1&gt;=B100,OFFSET([1]loan_templates!D$1,[1]mapping!$H$1-1+$B100-1,),"")</f>
        <v>#NAME?</v>
      </c>
      <c r="E100" s="51" t="n">
        <f aca="true">+OFFSET($M100,,$E$1)</f>
        <v>0</v>
      </c>
      <c r="F100" s="4" t="e">
        <f aca="true">+IF($I$1-$H$1+1&gt;=B100,OFFSET([1]loan_templates!B$1,[1]mapping!$H$1-1+$B100-1,),"")</f>
        <v>#NAME?</v>
      </c>
      <c r="G100" s="38" t="e">
        <f aca="true">+IF($I$1-$H$1+1&gt;=B100,OFFSET([1]loan_templates!E$1,[1]mapping!$H$1-1+$B100-1,),"")</f>
        <v>#NAME?</v>
      </c>
    </row>
    <row r="101" customFormat="false" ht="15.75" hidden="false" customHeight="true" outlineLevel="0" collapsed="false">
      <c r="A101" s="4" t="n">
        <f aca="false">+A100+1</f>
        <v>98</v>
      </c>
      <c r="B101" s="4" t="n">
        <f aca="false">+B100+1</f>
        <v>38</v>
      </c>
      <c r="C101" s="4" t="e">
        <f aca="true">+IF($I$1-$H$1+1&gt;=B101,OFFSET([1]loan_templates!C$1,[1]mapping!$H$1-1+$B101-1,),"")</f>
        <v>#NAME?</v>
      </c>
      <c r="D101" s="4" t="e">
        <f aca="true">+IF($I$1-$H$1+1&gt;=B101,OFFSET([1]loan_templates!D$1,[1]mapping!$H$1-1+$B101-1,),"")</f>
        <v>#NAME?</v>
      </c>
      <c r="E101" s="51" t="n">
        <f aca="true">+OFFSET($M101,,$E$1)</f>
        <v>0</v>
      </c>
      <c r="F101" s="4" t="e">
        <f aca="true">+IF($I$1-$H$1+1&gt;=B101,OFFSET([1]loan_templates!B$1,[1]mapping!$H$1-1+$B101-1,),"")</f>
        <v>#NAME?</v>
      </c>
      <c r="G101" s="38" t="e">
        <f aca="true">+IF($I$1-$H$1+1&gt;=B101,OFFSET([1]loan_templates!E$1,[1]mapping!$H$1-1+$B101-1,),"")</f>
        <v>#NAME?</v>
      </c>
    </row>
    <row r="102" customFormat="false" ht="15.75" hidden="false" customHeight="true" outlineLevel="0" collapsed="false">
      <c r="A102" s="4" t="n">
        <f aca="false">+A101+1</f>
        <v>99</v>
      </c>
      <c r="B102" s="4" t="n">
        <f aca="false">+B101+1</f>
        <v>39</v>
      </c>
      <c r="C102" s="4" t="e">
        <f aca="true">+IF($I$1-$H$1+1&gt;=B102,OFFSET([1]loan_templates!C$1,[1]mapping!$H$1-1+$B102-1,),"")</f>
        <v>#NAME?</v>
      </c>
      <c r="D102" s="4" t="e">
        <f aca="true">+IF($I$1-$H$1+1&gt;=B102,OFFSET([1]loan_templates!D$1,[1]mapping!$H$1-1+$B102-1,),"")</f>
        <v>#NAME?</v>
      </c>
      <c r="E102" s="51" t="n">
        <f aca="true">+OFFSET($M102,,$E$1)</f>
        <v>0</v>
      </c>
      <c r="F102" s="4" t="e">
        <f aca="true">+IF($I$1-$H$1+1&gt;=B102,OFFSET([1]loan_templates!B$1,[1]mapping!$H$1-1+$B102-1,),"")</f>
        <v>#NAME?</v>
      </c>
      <c r="G102" s="38" t="e">
        <f aca="true">+IF($I$1-$H$1+1&gt;=B102,OFFSET([1]loan_templates!E$1,[1]mapping!$H$1-1+$B102-1,),"")</f>
        <v>#NAME?</v>
      </c>
    </row>
    <row r="103" customFormat="false" ht="15.75" hidden="false" customHeight="true" outlineLevel="0" collapsed="false">
      <c r="A103" s="4" t="n">
        <f aca="false">+A102+1</f>
        <v>100</v>
      </c>
      <c r="B103" s="4" t="n">
        <f aca="false">+B102+1</f>
        <v>40</v>
      </c>
      <c r="C103" s="4" t="e">
        <f aca="true">+IF($I$1-$H$1+1&gt;=B103,OFFSET([1]loan_templates!C$1,[1]mapping!$H$1-1+$B103-1,),"")</f>
        <v>#NAME?</v>
      </c>
      <c r="D103" s="4" t="e">
        <f aca="true">+IF($I$1-$H$1+1&gt;=B103,OFFSET([1]loan_templates!D$1,[1]mapping!$H$1-1+$B103-1,),"")</f>
        <v>#NAME?</v>
      </c>
      <c r="E103" s="51" t="n">
        <f aca="true">+OFFSET($M103,,$E$1)</f>
        <v>0</v>
      </c>
      <c r="F103" s="4" t="e">
        <f aca="true">+IF($I$1-$H$1+1&gt;=B103,OFFSET([1]loan_templates!B$1,[1]mapping!$H$1-1+$B103-1,),"")</f>
        <v>#NAME?</v>
      </c>
      <c r="G103" s="38" t="e">
        <f aca="true">+IF($I$1-$H$1+1&gt;=B103,OFFSET([1]loan_templates!E$1,[1]mapping!$H$1-1+$B103-1,),"")</f>
        <v>#NAME?</v>
      </c>
    </row>
    <row r="104" customFormat="false" ht="15.75" hidden="false" customHeight="true" outlineLevel="0" collapsed="false">
      <c r="A104" s="4" t="n">
        <f aca="false">+A103+1</f>
        <v>101</v>
      </c>
      <c r="B104" s="4" t="n">
        <f aca="false">+B103+1</f>
        <v>41</v>
      </c>
      <c r="C104" s="4" t="e">
        <f aca="true">+IF($I$1-$H$1+1&gt;=B104,OFFSET([1]loan_templates!C$1,[1]mapping!$H$1-1+$B104-1,),"")</f>
        <v>#NAME?</v>
      </c>
      <c r="D104" s="4" t="e">
        <f aca="true">+IF($I$1-$H$1+1&gt;=B104,OFFSET([1]loan_templates!D$1,[1]mapping!$H$1-1+$B104-1,),"")</f>
        <v>#NAME?</v>
      </c>
      <c r="E104" s="51" t="n">
        <f aca="true">+OFFSET($M104,,$E$1)</f>
        <v>0</v>
      </c>
      <c r="F104" s="4" t="e">
        <f aca="true">+IF($I$1-$H$1+1&gt;=B104,OFFSET([1]loan_templates!B$1,[1]mapping!$H$1-1+$B104-1,),"")</f>
        <v>#NAME?</v>
      </c>
      <c r="G104" s="38" t="e">
        <f aca="true">+IF($I$1-$H$1+1&gt;=B104,OFFSET([1]loan_templates!E$1,[1]mapping!$H$1-1+$B104-1,),"")</f>
        <v>#NAME?</v>
      </c>
    </row>
    <row r="105" customFormat="false" ht="15.75" hidden="false" customHeight="true" outlineLevel="0" collapsed="false">
      <c r="A105" s="4" t="n">
        <f aca="false">+A104+1</f>
        <v>102</v>
      </c>
      <c r="B105" s="4" t="n">
        <f aca="false">+B104+1</f>
        <v>42</v>
      </c>
      <c r="C105" s="4" t="e">
        <f aca="true">+IF($I$1-$H$1+1&gt;=B105,OFFSET([1]loan_templates!C$1,[1]mapping!$H$1-1+$B105-1,),"")</f>
        <v>#NAME?</v>
      </c>
      <c r="D105" s="4" t="e">
        <f aca="true">+IF($I$1-$H$1+1&gt;=B105,OFFSET([1]loan_templates!D$1,[1]mapping!$H$1-1+$B105-1,),"")</f>
        <v>#NAME?</v>
      </c>
      <c r="E105" s="51" t="n">
        <f aca="true">+OFFSET($M105,,$E$1)</f>
        <v>0</v>
      </c>
      <c r="F105" s="4" t="e">
        <f aca="true">+IF($I$1-$H$1+1&gt;=B105,OFFSET([1]loan_templates!B$1,[1]mapping!$H$1-1+$B105-1,),"")</f>
        <v>#NAME?</v>
      </c>
      <c r="G105" s="38" t="e">
        <f aca="true">+IF($I$1-$H$1+1&gt;=B105,OFFSET([1]loan_templates!E$1,[1]mapping!$H$1-1+$B105-1,),"")</f>
        <v>#NAME?</v>
      </c>
      <c r="I105" s="4" t="s">
        <v>262</v>
      </c>
      <c r="M105" s="4" t="s">
        <v>284</v>
      </c>
    </row>
    <row r="106" customFormat="false" ht="15.75" hidden="false" customHeight="true" outlineLevel="0" collapsed="false">
      <c r="A106" s="4" t="n">
        <f aca="false">+A105+1</f>
        <v>103</v>
      </c>
      <c r="B106" s="4" t="n">
        <f aca="false">+B105+1</f>
        <v>43</v>
      </c>
      <c r="C106" s="4" t="e">
        <f aca="true">+IF($I$1-$H$1+1&gt;=B106,OFFSET([1]loan_templates!C$1,[1]mapping!$H$1-1+$B106-1,),"")</f>
        <v>#NAME?</v>
      </c>
      <c r="D106" s="4" t="e">
        <f aca="true">+IF($I$1-$H$1+1&gt;=B106,OFFSET([1]loan_templates!D$1,[1]mapping!$H$1-1+$B106-1,),"")</f>
        <v>#NAME?</v>
      </c>
      <c r="E106" s="51" t="str">
        <f aca="true">+OFFSET($M106,,$E$1)</f>
        <v>[Interest_Rate]</v>
      </c>
      <c r="F106" s="4" t="e">
        <f aca="true">+IF($I$1-$H$1+1&gt;=B106,OFFSET([1]loan_templates!B$1,[1]mapping!$H$1-1+$B106-1,),"")</f>
        <v>#NAME?</v>
      </c>
      <c r="G106" s="38" t="e">
        <f aca="true">+IF($I$1-$H$1+1&gt;=B106,OFFSET([1]loan_templates!E$1,[1]mapping!$H$1-1+$B106-1,),"")</f>
        <v>#NAME?</v>
      </c>
      <c r="I106" s="4" t="s">
        <v>262</v>
      </c>
      <c r="M106" s="4" t="s">
        <v>285</v>
      </c>
      <c r="U106" s="4" t="s">
        <v>286</v>
      </c>
      <c r="V106" s="4" t="s">
        <v>287</v>
      </c>
      <c r="Y106" s="4" t="s">
        <v>288</v>
      </c>
    </row>
    <row r="107" customFormat="false" ht="15.75" hidden="false" customHeight="true" outlineLevel="0" collapsed="false">
      <c r="A107" s="4" t="n">
        <f aca="false">+A106+1</f>
        <v>104</v>
      </c>
      <c r="B107" s="4" t="n">
        <f aca="false">+B106+1</f>
        <v>44</v>
      </c>
      <c r="C107" s="4" t="e">
        <f aca="true">+IF($I$1-$H$1+1&gt;=B107,OFFSET([1]loan_templates!C$1,[1]mapping!$H$1-1+$B107-1,),"")</f>
        <v>#NAME?</v>
      </c>
      <c r="D107" s="4" t="e">
        <f aca="true">+IF($I$1-$H$1+1&gt;=B107,OFFSET([1]loan_templates!D$1,[1]mapping!$H$1-1+$B107-1,),"")</f>
        <v>#NAME?</v>
      </c>
      <c r="E107" s="51" t="n">
        <f aca="true">+OFFSET($M107,,$E$1)</f>
        <v>0</v>
      </c>
      <c r="F107" s="4" t="e">
        <f aca="true">+IF($I$1-$H$1+1&gt;=B107,OFFSET([1]loan_templates!B$1,[1]mapping!$H$1-1+$B107-1,),"")</f>
        <v>#NAME?</v>
      </c>
      <c r="G107" s="38" t="e">
        <f aca="true">+IF($I$1-$H$1+1&gt;=B107,OFFSET([1]loan_templates!E$1,[1]mapping!$H$1-1+$B107-1,),"")</f>
        <v>#NAME?</v>
      </c>
    </row>
    <row r="108" customFormat="false" ht="15.75" hidden="false" customHeight="true" outlineLevel="0" collapsed="false">
      <c r="A108" s="4" t="n">
        <f aca="false">+A107+1</f>
        <v>105</v>
      </c>
      <c r="B108" s="4" t="n">
        <f aca="false">+B107+1</f>
        <v>45</v>
      </c>
      <c r="C108" s="4" t="e">
        <f aca="true">+IF($I$1-$H$1+1&gt;=B108,OFFSET([1]loan_templates!C$1,[1]mapping!$H$1-1+$B108-1,),"")</f>
        <v>#NAME?</v>
      </c>
      <c r="D108" s="4" t="e">
        <f aca="true">+IF($I$1-$H$1+1&gt;=B108,OFFSET([1]loan_templates!D$1,[1]mapping!$H$1-1+$B108-1,),"")</f>
        <v>#NAME?</v>
      </c>
      <c r="E108" s="51" t="n">
        <f aca="true">+OFFSET($M108,,$E$1)</f>
        <v>0</v>
      </c>
      <c r="F108" s="4" t="e">
        <f aca="true">+IF($I$1-$H$1+1&gt;=B108,OFFSET([1]loan_templates!B$1,[1]mapping!$H$1-1+$B108-1,),"")</f>
        <v>#NAME?</v>
      </c>
      <c r="G108" s="38" t="e">
        <f aca="true">+IF($I$1-$H$1+1&gt;=B108,OFFSET([1]loan_templates!E$1,[1]mapping!$H$1-1+$B108-1,),"")</f>
        <v>#NAME?</v>
      </c>
    </row>
    <row r="109" customFormat="false" ht="15.75" hidden="false" customHeight="true" outlineLevel="0" collapsed="false">
      <c r="A109" s="4" t="n">
        <f aca="false">+A108+1</f>
        <v>106</v>
      </c>
      <c r="B109" s="4" t="n">
        <f aca="false">+B108+1</f>
        <v>46</v>
      </c>
      <c r="C109" s="4" t="e">
        <f aca="true">+IF($I$1-$H$1+1&gt;=B109,OFFSET([1]loan_templates!C$1,[1]mapping!$H$1-1+$B109-1,),"")</f>
        <v>#NAME?</v>
      </c>
      <c r="D109" s="4" t="e">
        <f aca="true">+IF($I$1-$H$1+1&gt;=B109,OFFSET([1]loan_templates!D$1,[1]mapping!$H$1-1+$B109-1,),"")</f>
        <v>#NAME?</v>
      </c>
      <c r="E109" s="51" t="n">
        <f aca="true">+OFFSET($M109,,$E$1)</f>
        <v>0</v>
      </c>
      <c r="F109" s="4" t="e">
        <f aca="true">+IF($I$1-$H$1+1&gt;=B109,OFFSET([1]loan_templates!B$1,[1]mapping!$H$1-1+$B109-1,),"")</f>
        <v>#NAME?</v>
      </c>
      <c r="G109" s="38" t="e">
        <f aca="true">+IF($I$1-$H$1+1&gt;=B109,OFFSET([1]loan_templates!E$1,[1]mapping!$H$1-1+$B109-1,),"")</f>
        <v>#NAME?</v>
      </c>
    </row>
    <row r="110" customFormat="false" ht="15.75" hidden="false" customHeight="true" outlineLevel="0" collapsed="false">
      <c r="A110" s="4" t="n">
        <f aca="false">+A109+1</f>
        <v>107</v>
      </c>
      <c r="B110" s="4" t="n">
        <f aca="false">+B109+1</f>
        <v>47</v>
      </c>
      <c r="C110" s="4" t="e">
        <f aca="true">+IF($I$1-$H$1+1&gt;=B110,OFFSET([1]loan_templates!C$1,[1]mapping!$H$1-1+$B110-1,),"")</f>
        <v>#NAME?</v>
      </c>
      <c r="D110" s="4" t="e">
        <f aca="true">+IF($I$1-$H$1+1&gt;=B110,OFFSET([1]loan_templates!D$1,[1]mapping!$H$1-1+$B110-1,),"")</f>
        <v>#NAME?</v>
      </c>
      <c r="E110" s="51" t="n">
        <f aca="true">+OFFSET($M110,,$E$1)</f>
        <v>0</v>
      </c>
      <c r="F110" s="4" t="e">
        <f aca="true">+IF($I$1-$H$1+1&gt;=B110,OFFSET([1]loan_templates!B$1,[1]mapping!$H$1-1+$B110-1,),"")</f>
        <v>#NAME?</v>
      </c>
      <c r="G110" s="38" t="e">
        <f aca="true">+IF($I$1-$H$1+1&gt;=B110,OFFSET([1]loan_templates!E$1,[1]mapping!$H$1-1+$B110-1,),"")</f>
        <v>#NAME?</v>
      </c>
    </row>
    <row r="111" customFormat="false" ht="15.75" hidden="false" customHeight="true" outlineLevel="0" collapsed="false">
      <c r="A111" s="4" t="n">
        <f aca="false">+A110+1</f>
        <v>108</v>
      </c>
      <c r="B111" s="4" t="n">
        <f aca="false">+B110+1</f>
        <v>48</v>
      </c>
      <c r="C111" s="4" t="e">
        <f aca="true">+IF($I$1-$H$1+1&gt;=B111,OFFSET([1]loan_templates!C$1,[1]mapping!$H$1-1+$B111-1,),"")</f>
        <v>#NAME?</v>
      </c>
      <c r="D111" s="4" t="e">
        <f aca="true">+IF($I$1-$H$1+1&gt;=B111,OFFSET([1]loan_templates!D$1,[1]mapping!$H$1-1+$B111-1,),"")</f>
        <v>#NAME?</v>
      </c>
      <c r="E111" s="51" t="n">
        <f aca="true">+OFFSET($M111,,$E$1)</f>
        <v>0</v>
      </c>
      <c r="F111" s="4" t="e">
        <f aca="true">+IF($I$1-$H$1+1&gt;=B111,OFFSET([1]loan_templates!B$1,[1]mapping!$H$1-1+$B111-1,),"")</f>
        <v>#NAME?</v>
      </c>
      <c r="G111" s="38" t="e">
        <f aca="true">+IF($I$1-$H$1+1&gt;=B111,OFFSET([1]loan_templates!E$1,[1]mapping!$H$1-1+$B111-1,),"")</f>
        <v>#NAME?</v>
      </c>
    </row>
    <row r="112" customFormat="false" ht="15.75" hidden="false" customHeight="true" outlineLevel="0" collapsed="false">
      <c r="A112" s="4" t="n">
        <f aca="false">+A111+1</f>
        <v>109</v>
      </c>
      <c r="B112" s="4" t="n">
        <f aca="false">+B111+1</f>
        <v>49</v>
      </c>
      <c r="C112" s="4" t="e">
        <f aca="true">+IF($I$1-$H$1+1&gt;=B112,OFFSET([1]loan_templates!C$1,[1]mapping!$H$1-1+$B112-1,),"")</f>
        <v>#NAME?</v>
      </c>
      <c r="D112" s="4" t="e">
        <f aca="true">+IF($I$1-$H$1+1&gt;=B112,OFFSET([1]loan_templates!D$1,[1]mapping!$H$1-1+$B112-1,),"")</f>
        <v>#NAME?</v>
      </c>
      <c r="E112" s="51" t="n">
        <f aca="true">+OFFSET($M112,,$E$1)</f>
        <v>0</v>
      </c>
      <c r="F112" s="4" t="e">
        <f aca="true">+IF($I$1-$H$1+1&gt;=B112,OFFSET([1]loan_templates!B$1,[1]mapping!$H$1-1+$B112-1,),"")</f>
        <v>#NAME?</v>
      </c>
      <c r="G112" s="38" t="e">
        <f aca="true">+IF($I$1-$H$1+1&gt;=B112,OFFSET([1]loan_templates!E$1,[1]mapping!$H$1-1+$B112-1,),"")</f>
        <v>#NAME?</v>
      </c>
    </row>
    <row r="113" customFormat="false" ht="15.75" hidden="false" customHeight="true" outlineLevel="0" collapsed="false">
      <c r="A113" s="4" t="n">
        <f aca="false">+A112+1</f>
        <v>110</v>
      </c>
      <c r="B113" s="4" t="n">
        <f aca="false">+B112+1</f>
        <v>50</v>
      </c>
      <c r="C113" s="4" t="e">
        <f aca="true">+IF($I$1-$H$1+1&gt;=B113,OFFSET([1]loan_templates!C$1,[1]mapping!$H$1-1+$B113-1,),"")</f>
        <v>#NAME?</v>
      </c>
      <c r="D113" s="4" t="e">
        <f aca="true">+IF($I$1-$H$1+1&gt;=B113,OFFSET([1]loan_templates!D$1,[1]mapping!$H$1-1+$B113-1,),"")</f>
        <v>#NAME?</v>
      </c>
      <c r="E113" s="51" t="n">
        <f aca="true">+OFFSET($M113,,$E$1)</f>
        <v>0</v>
      </c>
      <c r="F113" s="4" t="e">
        <f aca="true">+IF($I$1-$H$1+1&gt;=B113,OFFSET([1]loan_templates!B$1,[1]mapping!$H$1-1+$B113-1,),"")</f>
        <v>#NAME?</v>
      </c>
      <c r="G113" s="38" t="e">
        <f aca="true">+IF($I$1-$H$1+1&gt;=B113,OFFSET([1]loan_templates!E$1,[1]mapping!$H$1-1+$B113-1,),"")</f>
        <v>#NAME?</v>
      </c>
    </row>
    <row r="114" customFormat="false" ht="15.75" hidden="false" customHeight="true" outlineLevel="0" collapsed="false">
      <c r="A114" s="4" t="n">
        <f aca="false">+A113+1</f>
        <v>111</v>
      </c>
      <c r="B114" s="4" t="n">
        <f aca="false">+B113+1</f>
        <v>51</v>
      </c>
      <c r="C114" s="4" t="e">
        <f aca="true">+IF($I$1-$H$1+1&gt;=B114,OFFSET([1]loan_templates!C$1,[1]mapping!$H$1-1+$B114-1,),"")</f>
        <v>#NAME?</v>
      </c>
      <c r="D114" s="4" t="e">
        <f aca="true">+IF($I$1-$H$1+1&gt;=B114,OFFSET([1]loan_templates!D$1,[1]mapping!$H$1-1+$B114-1,),"")</f>
        <v>#NAME?</v>
      </c>
      <c r="E114" s="51" t="n">
        <f aca="true">+OFFSET($M114,,$E$1)</f>
        <v>0</v>
      </c>
      <c r="F114" s="4" t="e">
        <f aca="true">+IF($I$1-$H$1+1&gt;=B114,OFFSET([1]loan_templates!B$1,[1]mapping!$H$1-1+$B114-1,),"")</f>
        <v>#NAME?</v>
      </c>
      <c r="G114" s="38" t="e">
        <f aca="true">+IF($I$1-$H$1+1&gt;=B114,OFFSET([1]loan_templates!E$1,[1]mapping!$H$1-1+$B114-1,),"")</f>
        <v>#NAME?</v>
      </c>
    </row>
    <row r="115" customFormat="false" ht="15.75" hidden="false" customHeight="true" outlineLevel="0" collapsed="false">
      <c r="A115" s="4" t="n">
        <f aca="false">+A114+1</f>
        <v>112</v>
      </c>
      <c r="B115" s="4" t="n">
        <f aca="false">+B114+1</f>
        <v>52</v>
      </c>
      <c r="C115" s="4" t="e">
        <f aca="true">+IF($I$1-$H$1+1&gt;=B115,OFFSET([1]loan_templates!C$1,[1]mapping!$H$1-1+$B115-1,),"")</f>
        <v>#NAME?</v>
      </c>
      <c r="D115" s="4" t="e">
        <f aca="true">+IF($I$1-$H$1+1&gt;=B115,OFFSET([1]loan_templates!D$1,[1]mapping!$H$1-1+$B115-1,),"")</f>
        <v>#NAME?</v>
      </c>
      <c r="E115" s="51" t="n">
        <f aca="true">+OFFSET($M115,,$E$1)</f>
        <v>0</v>
      </c>
      <c r="F115" s="4" t="e">
        <f aca="true">+IF($I$1-$H$1+1&gt;=B115,OFFSET([1]loan_templates!B$1,[1]mapping!$H$1-1+$B115-1,),"")</f>
        <v>#NAME?</v>
      </c>
      <c r="G115" s="38" t="e">
        <f aca="true">+IF($I$1-$H$1+1&gt;=B115,OFFSET([1]loan_templates!E$1,[1]mapping!$H$1-1+$B115-1,),"")</f>
        <v>#NAME?</v>
      </c>
    </row>
    <row r="116" customFormat="false" ht="15.75" hidden="false" customHeight="true" outlineLevel="0" collapsed="false">
      <c r="A116" s="4" t="n">
        <f aca="false">+A115+1</f>
        <v>113</v>
      </c>
      <c r="B116" s="4" t="n">
        <f aca="false">+B115+1</f>
        <v>53</v>
      </c>
      <c r="C116" s="4" t="e">
        <f aca="true">+IF($I$1-$H$1+1&gt;=B116,OFFSET([1]loan_templates!C$1,[1]mapping!$H$1-1+$B116-1,),"")</f>
        <v>#NAME?</v>
      </c>
      <c r="D116" s="4" t="e">
        <f aca="true">+IF($I$1-$H$1+1&gt;=B116,OFFSET([1]loan_templates!D$1,[1]mapping!$H$1-1+$B116-1,),"")</f>
        <v>#NAME?</v>
      </c>
      <c r="E116" s="51" t="n">
        <f aca="true">+OFFSET($M116,,$E$1)</f>
        <v>0</v>
      </c>
      <c r="F116" s="4" t="e">
        <f aca="true">+IF($I$1-$H$1+1&gt;=B116,OFFSET([1]loan_templates!B$1,[1]mapping!$H$1-1+$B116-1,),"")</f>
        <v>#NAME?</v>
      </c>
      <c r="G116" s="38" t="e">
        <f aca="true">+IF($I$1-$H$1+1&gt;=B116,OFFSET([1]loan_templates!E$1,[1]mapping!$H$1-1+$B116-1,),"")</f>
        <v>#NAME?</v>
      </c>
    </row>
    <row r="117" customFormat="false" ht="15.75" hidden="false" customHeight="true" outlineLevel="0" collapsed="false">
      <c r="A117" s="4" t="n">
        <f aca="false">+A116+1</f>
        <v>114</v>
      </c>
      <c r="B117" s="4" t="n">
        <f aca="false">+B116+1</f>
        <v>54</v>
      </c>
      <c r="C117" s="4" t="e">
        <f aca="true">+IF($I$1-$H$1+1&gt;=B117,OFFSET([1]loan_templates!C$1,[1]mapping!$H$1-1+$B117-1,),"")</f>
        <v>#NAME?</v>
      </c>
      <c r="D117" s="4" t="e">
        <f aca="true">+IF($I$1-$H$1+1&gt;=B117,OFFSET([1]loan_templates!D$1,[1]mapping!$H$1-1+$B117-1,),"")</f>
        <v>#NAME?</v>
      </c>
      <c r="E117" s="51" t="n">
        <f aca="true">+OFFSET($M117,,$E$1)</f>
        <v>0</v>
      </c>
      <c r="F117" s="4" t="e">
        <f aca="true">+IF($I$1-$H$1+1&gt;=B117,OFFSET([1]loan_templates!B$1,[1]mapping!$H$1-1+$B117-1,),"")</f>
        <v>#NAME?</v>
      </c>
      <c r="G117" s="38" t="e">
        <f aca="true">+IF($I$1-$H$1+1&gt;=B117,OFFSET([1]loan_templates!E$1,[1]mapping!$H$1-1+$B117-1,),"")</f>
        <v>#NAME?</v>
      </c>
    </row>
    <row r="118" customFormat="false" ht="15.75" hidden="false" customHeight="true" outlineLevel="0" collapsed="false">
      <c r="A118" s="4" t="n">
        <f aca="false">+A117+1</f>
        <v>115</v>
      </c>
      <c r="B118" s="4" t="n">
        <f aca="false">+B117+1</f>
        <v>55</v>
      </c>
      <c r="C118" s="4" t="e">
        <f aca="true">+IF($I$1-$H$1+1&gt;=B118,OFFSET([1]loan_templates!C$1,[1]mapping!$H$1-1+$B118-1,),"")</f>
        <v>#NAME?</v>
      </c>
      <c r="D118" s="4" t="e">
        <f aca="true">+IF($I$1-$H$1+1&gt;=B118,OFFSET([1]loan_templates!D$1,[1]mapping!$H$1-1+$B118-1,),"")</f>
        <v>#NAME?</v>
      </c>
      <c r="E118" s="51" t="n">
        <f aca="true">+OFFSET($M118,,$E$1)</f>
        <v>0</v>
      </c>
      <c r="F118" s="4" t="e">
        <f aca="true">+IF($I$1-$H$1+1&gt;=B118,OFFSET([1]loan_templates!B$1,[1]mapping!$H$1-1+$B118-1,),"")</f>
        <v>#NAME?</v>
      </c>
      <c r="G118" s="38" t="e">
        <f aca="true">+IF($I$1-$H$1+1&gt;=B118,OFFSET([1]loan_templates!E$1,[1]mapping!$H$1-1+$B118-1,),"")</f>
        <v>#NAME?</v>
      </c>
    </row>
    <row r="119" customFormat="false" ht="15.75" hidden="false" customHeight="true" outlineLevel="0" collapsed="false">
      <c r="A119" s="4" t="n">
        <f aca="false">+A118+1</f>
        <v>116</v>
      </c>
      <c r="B119" s="4" t="n">
        <f aca="false">+B118+1</f>
        <v>56</v>
      </c>
      <c r="C119" s="4" t="e">
        <f aca="true">+IF($I$1-$H$1+1&gt;=B119,OFFSET([1]loan_templates!C$1,[1]mapping!$H$1-1+$B119-1,),"")</f>
        <v>#NAME?</v>
      </c>
      <c r="D119" s="4" t="e">
        <f aca="true">+IF($I$1-$H$1+1&gt;=B119,OFFSET([1]loan_templates!D$1,[1]mapping!$H$1-1+$B119-1,),"")</f>
        <v>#NAME?</v>
      </c>
      <c r="E119" s="51" t="n">
        <f aca="true">+OFFSET($M119,,$E$1)</f>
        <v>0</v>
      </c>
      <c r="F119" s="4" t="e">
        <f aca="true">+IF($I$1-$H$1+1&gt;=B119,OFFSET([1]loan_templates!B$1,[1]mapping!$H$1-1+$B119-1,),"")</f>
        <v>#NAME?</v>
      </c>
      <c r="G119" s="38" t="e">
        <f aca="true">+IF($I$1-$H$1+1&gt;=B119,OFFSET([1]loan_templates!E$1,[1]mapping!$H$1-1+$B119-1,),"")</f>
        <v>#NAME?</v>
      </c>
    </row>
    <row r="120" customFormat="false" ht="15.75" hidden="false" customHeight="true" outlineLevel="0" collapsed="false">
      <c r="A120" s="4" t="n">
        <f aca="false">+A119+1</f>
        <v>117</v>
      </c>
      <c r="B120" s="4" t="n">
        <f aca="false">+B119+1</f>
        <v>57</v>
      </c>
      <c r="C120" s="4" t="e">
        <f aca="true">+IF($I$1-$H$1+1&gt;=B120,OFFSET([1]loan_templates!C$1,[1]mapping!$H$1-1+$B120-1,),"")</f>
        <v>#NAME?</v>
      </c>
      <c r="D120" s="4" t="e">
        <f aca="true">+IF($I$1-$H$1+1&gt;=B120,OFFSET([1]loan_templates!D$1,[1]mapping!$H$1-1+$B120-1,),"")</f>
        <v>#NAME?</v>
      </c>
      <c r="E120" s="51" t="n">
        <f aca="true">+OFFSET($M120,,$E$1)</f>
        <v>0</v>
      </c>
      <c r="F120" s="4" t="e">
        <f aca="true">+IF($I$1-$H$1+1&gt;=B120,OFFSET([1]loan_templates!B$1,[1]mapping!$H$1-1+$B120-1,),"")</f>
        <v>#NAME?</v>
      </c>
      <c r="G120" s="38" t="e">
        <f aca="true">+IF($I$1-$H$1+1&gt;=B120,OFFSET([1]loan_templates!E$1,[1]mapping!$H$1-1+$B120-1,),"")</f>
        <v>#NAME?</v>
      </c>
    </row>
    <row r="121" customFormat="false" ht="15.75" hidden="false" customHeight="true" outlineLevel="0" collapsed="false">
      <c r="A121" s="4" t="n">
        <f aca="false">+A120+1</f>
        <v>118</v>
      </c>
      <c r="B121" s="4" t="n">
        <f aca="false">+B120+1</f>
        <v>58</v>
      </c>
      <c r="C121" s="4" t="e">
        <f aca="true">+IF($I$1-$H$1+1&gt;=B121,OFFSET([1]loan_templates!C$1,[1]mapping!$H$1-1+$B121-1,),"")</f>
        <v>#NAME?</v>
      </c>
      <c r="D121" s="4" t="e">
        <f aca="true">+IF($I$1-$H$1+1&gt;=B121,OFFSET([1]loan_templates!D$1,[1]mapping!$H$1-1+$B121-1,),"")</f>
        <v>#NAME?</v>
      </c>
      <c r="E121" s="51" t="n">
        <f aca="true">+OFFSET($M121,,$E$1)</f>
        <v>0</v>
      </c>
      <c r="F121" s="4" t="e">
        <f aca="true">+IF($I$1-$H$1+1&gt;=B121,OFFSET([1]loan_templates!B$1,[1]mapping!$H$1-1+$B121-1,),"")</f>
        <v>#NAME?</v>
      </c>
      <c r="G121" s="38" t="e">
        <f aca="true">+IF($I$1-$H$1+1&gt;=B121,OFFSET([1]loan_templates!E$1,[1]mapping!$H$1-1+$B121-1,),"")</f>
        <v>#NAME?</v>
      </c>
    </row>
    <row r="122" customFormat="false" ht="15.75" hidden="false" customHeight="true" outlineLevel="0" collapsed="false">
      <c r="A122" s="4" t="n">
        <f aca="false">+A121+1</f>
        <v>119</v>
      </c>
      <c r="B122" s="4" t="n">
        <f aca="false">+B121+1</f>
        <v>59</v>
      </c>
      <c r="C122" s="4" t="e">
        <f aca="true">+IF($I$1-$H$1+1&gt;=B122,OFFSET([1]loan_templates!C$1,[1]mapping!$H$1-1+$B122-1,),"")</f>
        <v>#NAME?</v>
      </c>
      <c r="D122" s="4" t="e">
        <f aca="true">+IF($I$1-$H$1+1&gt;=B122,OFFSET([1]loan_templates!D$1,[1]mapping!$H$1-1+$B122-1,),"")</f>
        <v>#NAME?</v>
      </c>
      <c r="E122" s="51" t="n">
        <f aca="true">+OFFSET($M122,,$E$1)</f>
        <v>0</v>
      </c>
      <c r="F122" s="4" t="e">
        <f aca="true">+IF($I$1-$H$1+1&gt;=B122,OFFSET([1]loan_templates!B$1,[1]mapping!$H$1-1+$B122-1,),"")</f>
        <v>#NAME?</v>
      </c>
      <c r="G122" s="38" t="e">
        <f aca="true">+IF($I$1-$H$1+1&gt;=B122,OFFSET([1]loan_templates!E$1,[1]mapping!$H$1-1+$B122-1,),"")</f>
        <v>#NAME?</v>
      </c>
    </row>
    <row r="123" customFormat="false" ht="15.75" hidden="false" customHeight="true" outlineLevel="0" collapsed="false">
      <c r="A123" s="4" t="n">
        <f aca="false">+A122+1</f>
        <v>120</v>
      </c>
      <c r="B123" s="4" t="n">
        <f aca="false">+B122+1</f>
        <v>60</v>
      </c>
      <c r="C123" s="4" t="e">
        <f aca="true">+IF($I$1-$H$1+1&gt;=B123,OFFSET([1]loan_templates!C$1,[1]mapping!$H$1-1+$B123-1,),"")</f>
        <v>#NAME?</v>
      </c>
      <c r="D123" s="4" t="e">
        <f aca="true">+IF($I$1-$H$1+1&gt;=B123,OFFSET([1]loan_templates!D$1,[1]mapping!$H$1-1+$B123-1,),"")</f>
        <v>#NAME?</v>
      </c>
      <c r="E123" s="51" t="n">
        <f aca="true">+OFFSET($M123,,$E$1)</f>
        <v>0</v>
      </c>
      <c r="F123" s="4" t="e">
        <f aca="true">+IF($I$1-$H$1+1&gt;=B123,OFFSET([1]loan_templates!B$1,[1]mapping!$H$1-1+$B123-1,),"")</f>
        <v>#NAME?</v>
      </c>
      <c r="G123" s="38" t="e">
        <f aca="true">+IF($I$1-$H$1+1&gt;=B123,OFFSET([1]loan_templates!E$1,[1]mapping!$H$1-1+$B123-1,),"")</f>
        <v>#NAME?</v>
      </c>
    </row>
    <row r="124" customFormat="false" ht="15.75" hidden="false" customHeight="true" outlineLevel="0" collapsed="false">
      <c r="A124" s="4" t="n">
        <f aca="false">+A123+1</f>
        <v>121</v>
      </c>
      <c r="B124" s="4" t="n">
        <f aca="false">+B123+1</f>
        <v>61</v>
      </c>
      <c r="C124" s="4" t="e">
        <f aca="true">+IF($I$1-$H$1+1&gt;=B124,OFFSET([1]loan_templates!C$1,[1]mapping!$H$1-1+$B124-1,),"")</f>
        <v>#NAME?</v>
      </c>
      <c r="D124" s="4" t="e">
        <f aca="true">+IF($I$1-$H$1+1&gt;=B124,OFFSET([1]loan_templates!D$1,[1]mapping!$H$1-1+$B124-1,),"")</f>
        <v>#NAME?</v>
      </c>
      <c r="E124" s="51" t="n">
        <f aca="true">+OFFSET($M124,,$E$1)</f>
        <v>0</v>
      </c>
      <c r="F124" s="4" t="e">
        <f aca="true">+IF($I$1-$H$1+1&gt;=B124,OFFSET([1]loan_templates!B$1,[1]mapping!$H$1-1+$B124-1,),"")</f>
        <v>#NAME?</v>
      </c>
      <c r="G124" s="38" t="e">
        <f aca="true">+IF($I$1-$H$1+1&gt;=B124,OFFSET([1]loan_templates!E$1,[1]mapping!$H$1-1+$B124-1,),"")</f>
        <v>#NAME?</v>
      </c>
    </row>
    <row r="125" customFormat="false" ht="15.75" hidden="false" customHeight="true" outlineLevel="0" collapsed="false">
      <c r="A125" s="4" t="n">
        <f aca="false">+A124+1</f>
        <v>122</v>
      </c>
      <c r="B125" s="4" t="n">
        <f aca="false">+B124+1</f>
        <v>62</v>
      </c>
      <c r="C125" s="4" t="e">
        <f aca="true">+IF($I$1-$H$1+1&gt;=B125,OFFSET([1]loan_templates!C$1,[1]mapping!$H$1-1+$B125-1,),"")</f>
        <v>#NAME?</v>
      </c>
      <c r="D125" s="4" t="e">
        <f aca="true">+IF($I$1-$H$1+1&gt;=B125,OFFSET([1]loan_templates!D$1,[1]mapping!$H$1-1+$B125-1,),"")</f>
        <v>#NAME?</v>
      </c>
      <c r="E125" s="51" t="n">
        <f aca="true">+OFFSET($M125,,$E$1)</f>
        <v>0</v>
      </c>
      <c r="F125" s="4" t="e">
        <f aca="true">+IF($I$1-$H$1+1&gt;=B125,OFFSET([1]loan_templates!B$1,[1]mapping!$H$1-1+$B125-1,),"")</f>
        <v>#NAME?</v>
      </c>
      <c r="G125" s="38" t="e">
        <f aca="true">+IF($I$1-$H$1+1&gt;=B125,OFFSET([1]loan_templates!E$1,[1]mapping!$H$1-1+$B125-1,),"")</f>
        <v>#NAME?</v>
      </c>
    </row>
    <row r="126" customFormat="false" ht="15.75" hidden="false" customHeight="true" outlineLevel="0" collapsed="false">
      <c r="A126" s="4" t="n">
        <f aca="false">+A125+1</f>
        <v>123</v>
      </c>
      <c r="B126" s="4" t="n">
        <f aca="false">+B125+1</f>
        <v>63</v>
      </c>
      <c r="C126" s="4" t="e">
        <f aca="true">+IF($I$1-$H$1+1&gt;=B126,OFFSET([1]loan_templates!C$1,[1]mapping!$H$1-1+$B126-1,),"")</f>
        <v>#NAME?</v>
      </c>
      <c r="D126" s="4" t="e">
        <f aca="true">+IF($I$1-$H$1+1&gt;=B126,OFFSET([1]loan_templates!D$1,[1]mapping!$H$1-1+$B126-1,),"")</f>
        <v>#NAME?</v>
      </c>
      <c r="E126" s="51" t="n">
        <f aca="true">+OFFSET($M126,,$E$1)</f>
        <v>0</v>
      </c>
      <c r="F126" s="4" t="e">
        <f aca="true">+IF($I$1-$H$1+1&gt;=B126,OFFSET([1]loan_templates!B$1,[1]mapping!$H$1-1+$B126-1,),"")</f>
        <v>#NAME?</v>
      </c>
      <c r="G126" s="38" t="e">
        <f aca="true">+IF($I$1-$H$1+1&gt;=B126,OFFSET([1]loan_templates!E$1,[1]mapping!$H$1-1+$B126-1,),"")</f>
        <v>#NAME?</v>
      </c>
    </row>
    <row r="127" customFormat="false" ht="15.75" hidden="false" customHeight="true" outlineLevel="0" collapsed="false">
      <c r="A127" s="4" t="n">
        <f aca="false">+A126+1</f>
        <v>124</v>
      </c>
      <c r="B127" s="4" t="n">
        <f aca="false">+B126+1</f>
        <v>64</v>
      </c>
      <c r="C127" s="4" t="e">
        <f aca="true">+IF($I$1-$H$1+1&gt;=B127,OFFSET([1]loan_templates!C$1,[1]mapping!$H$1-1+$B127-1,),"")</f>
        <v>#NAME?</v>
      </c>
      <c r="D127" s="4" t="e">
        <f aca="true">+IF($I$1-$H$1+1&gt;=B127,OFFSET([1]loan_templates!D$1,[1]mapping!$H$1-1+$B127-1,),"")</f>
        <v>#NAME?</v>
      </c>
      <c r="E127" s="51" t="n">
        <f aca="true">+OFFSET($M127,,$E$1)</f>
        <v>0</v>
      </c>
      <c r="F127" s="4" t="e">
        <f aca="true">+IF($I$1-$H$1+1&gt;=B127,OFFSET([1]loan_templates!B$1,[1]mapping!$H$1-1+$B127-1,),"")</f>
        <v>#NAME?</v>
      </c>
      <c r="G127" s="38" t="e">
        <f aca="true">+IF($I$1-$H$1+1&gt;=B127,OFFSET([1]loan_templates!E$1,[1]mapping!$H$1-1+$B127-1,),"")</f>
        <v>#NAME?</v>
      </c>
    </row>
    <row r="128" customFormat="false" ht="15.75" hidden="false" customHeight="true" outlineLevel="0" collapsed="false">
      <c r="A128" s="4" t="n">
        <f aca="false">+A127+1</f>
        <v>125</v>
      </c>
      <c r="B128" s="4" t="n">
        <f aca="false">+B127+1</f>
        <v>65</v>
      </c>
      <c r="C128" s="4" t="e">
        <f aca="true">+IF($I$1-$H$1+1&gt;=B128,OFFSET([1]loan_templates!C$1,[1]mapping!$H$1-1+$B128-1,),"")</f>
        <v>#NAME?</v>
      </c>
      <c r="D128" s="4" t="e">
        <f aca="true">+IF($I$1-$H$1+1&gt;=B128,OFFSET([1]loan_templates!D$1,[1]mapping!$H$1-1+$B128-1,),"")</f>
        <v>#NAME?</v>
      </c>
      <c r="E128" s="51" t="n">
        <f aca="true">+OFFSET($M128,,$E$1)</f>
        <v>0</v>
      </c>
      <c r="F128" s="4" t="e">
        <f aca="true">+IF($I$1-$H$1+1&gt;=B128,OFFSET([1]loan_templates!B$1,[1]mapping!$H$1-1+$B128-1,),"")</f>
        <v>#NAME?</v>
      </c>
      <c r="G128" s="38" t="e">
        <f aca="true">+IF($I$1-$H$1+1&gt;=B128,OFFSET([1]loan_templates!E$1,[1]mapping!$H$1-1+$B128-1,),"")</f>
        <v>#NAME?</v>
      </c>
    </row>
    <row r="129" customFormat="false" ht="15.75" hidden="false" customHeight="true" outlineLevel="0" collapsed="false">
      <c r="A129" s="4" t="n">
        <f aca="false">+A128+1</f>
        <v>126</v>
      </c>
      <c r="B129" s="4" t="n">
        <f aca="false">+B128+1</f>
        <v>66</v>
      </c>
      <c r="C129" s="4" t="e">
        <f aca="true">+IF($I$1-$H$1+1&gt;=B129,OFFSET([1]loan_templates!C$1,[1]mapping!$H$1-1+$B129-1,),"")</f>
        <v>#NAME?</v>
      </c>
      <c r="D129" s="4" t="e">
        <f aca="true">+IF($I$1-$H$1+1&gt;=B129,OFFSET([1]loan_templates!D$1,[1]mapping!$H$1-1+$B129-1,),"")</f>
        <v>#NAME?</v>
      </c>
      <c r="E129" s="51" t="n">
        <f aca="true">+OFFSET($M129,,$E$1)</f>
        <v>0</v>
      </c>
      <c r="F129" s="4" t="e">
        <f aca="true">+IF($I$1-$H$1+1&gt;=B129,OFFSET([1]loan_templates!B$1,[1]mapping!$H$1-1+$B129-1,),"")</f>
        <v>#NAME?</v>
      </c>
      <c r="G129" s="38" t="e">
        <f aca="true">+IF($I$1-$H$1+1&gt;=B129,OFFSET([1]loan_templates!E$1,[1]mapping!$H$1-1+$B129-1,),"")</f>
        <v>#NAME?</v>
      </c>
    </row>
    <row r="130" customFormat="false" ht="15.75" hidden="false" customHeight="true" outlineLevel="0" collapsed="false">
      <c r="A130" s="4" t="n">
        <f aca="false">+A129+1</f>
        <v>127</v>
      </c>
      <c r="B130" s="4" t="n">
        <f aca="false">+B129+1</f>
        <v>67</v>
      </c>
      <c r="C130" s="4" t="e">
        <f aca="true">+IF($I$1-$H$1+1&gt;=B130,OFFSET([1]loan_templates!C$1,[1]mapping!$H$1-1+$B130-1,),"")</f>
        <v>#NAME?</v>
      </c>
      <c r="D130" s="4" t="e">
        <f aca="true">+IF($I$1-$H$1+1&gt;=B130,OFFSET([1]loan_templates!D$1,[1]mapping!$H$1-1+$B130-1,),"")</f>
        <v>#NAME?</v>
      </c>
      <c r="E130" s="51" t="n">
        <f aca="true">+OFFSET($M130,,$E$1)</f>
        <v>0</v>
      </c>
      <c r="F130" s="4" t="e">
        <f aca="true">+IF($I$1-$H$1+1&gt;=B130,OFFSET([1]loan_templates!B$1,[1]mapping!$H$1-1+$B130-1,),"")</f>
        <v>#NAME?</v>
      </c>
      <c r="G130" s="38" t="e">
        <f aca="true">+IF($I$1-$H$1+1&gt;=B130,OFFSET([1]loan_templates!E$1,[1]mapping!$H$1-1+$B130-1,),"")</f>
        <v>#NAME?</v>
      </c>
    </row>
    <row r="131" customFormat="false" ht="15.75" hidden="false" customHeight="true" outlineLevel="0" collapsed="false">
      <c r="A131" s="4" t="n">
        <f aca="false">+A130+1</f>
        <v>128</v>
      </c>
      <c r="B131" s="4" t="n">
        <f aca="false">+B130+1</f>
        <v>68</v>
      </c>
      <c r="C131" s="4" t="e">
        <f aca="true">+IF($I$1-$H$1+1&gt;=B131,OFFSET([1]loan_templates!C$1,[1]mapping!$H$1-1+$B131-1,),"")</f>
        <v>#NAME?</v>
      </c>
      <c r="D131" s="4" t="e">
        <f aca="true">+IF($I$1-$H$1+1&gt;=B131,OFFSET([1]loan_templates!D$1,[1]mapping!$H$1-1+$B131-1,),"")</f>
        <v>#NAME?</v>
      </c>
      <c r="E131" s="51" t="n">
        <f aca="true">+OFFSET($M131,,$E$1)</f>
        <v>0</v>
      </c>
      <c r="F131" s="4" t="e">
        <f aca="true">+IF($I$1-$H$1+1&gt;=B131,OFFSET([1]loan_templates!B$1,[1]mapping!$H$1-1+$B131-1,),"")</f>
        <v>#NAME?</v>
      </c>
      <c r="G131" s="38" t="e">
        <f aca="true">+IF($I$1-$H$1+1&gt;=B131,OFFSET([1]loan_templates!E$1,[1]mapping!$H$1-1+$B131-1,),"")</f>
        <v>#NAME?</v>
      </c>
    </row>
    <row r="132" customFormat="false" ht="15.75" hidden="false" customHeight="true" outlineLevel="0" collapsed="false">
      <c r="A132" s="4" t="n">
        <f aca="false">+A131+1</f>
        <v>129</v>
      </c>
      <c r="B132" s="4" t="n">
        <f aca="false">+B131+1</f>
        <v>69</v>
      </c>
      <c r="C132" s="4" t="e">
        <f aca="true">+IF($I$1-$H$1+1&gt;=B132,OFFSET([1]loan_templates!C$1,[1]mapping!$H$1-1+$B132-1,),"")</f>
        <v>#NAME?</v>
      </c>
      <c r="D132" s="4" t="e">
        <f aca="true">+IF($I$1-$H$1+1&gt;=B132,OFFSET([1]loan_templates!D$1,[1]mapping!$H$1-1+$B132-1,),"")</f>
        <v>#NAME?</v>
      </c>
      <c r="E132" s="51" t="str">
        <f aca="true">+OFFSET($M132,,$E$1)</f>
        <v>VLOOKUP([Status],map_labels,2,FALSE)</v>
      </c>
      <c r="F132" s="4" t="e">
        <f aca="true">+IF($I$1-$H$1+1&gt;=B132,OFFSET([1]loan_templates!B$1,[1]mapping!$H$1-1+$B132-1,),"")</f>
        <v>#NAME?</v>
      </c>
      <c r="G132" s="38" t="e">
        <f aca="true">+IF($I$1-$H$1+1&gt;=B132,OFFSET([1]loan_templates!E$1,[1]mapping!$H$1-1+$B132-1,),"")</f>
        <v>#NAME?</v>
      </c>
      <c r="I132" s="4" t="s">
        <v>262</v>
      </c>
      <c r="M132" s="4" t="s">
        <v>289</v>
      </c>
      <c r="N132" s="4" t="s">
        <v>290</v>
      </c>
      <c r="Q132" s="4" t="str">
        <f aca="false">+"VLOOKUP(IF(DAYS360("&amp;[1]servicer_summary!E3&amp;",[ENDACTDUEDATE])&lt;0,min(180,-DAYS360("&amp;[1]servicer_summary!E3&amp;",[ENDACTDUEDATE])),0),map_labels,2,FALSE)"</f>
        <v>VLOOKUP(IF(DAYS360(,[ENDACTDUEDATE])&lt;0,min(180,-DAYS360(,[ENDACTDUEDATE])),0),map_labels,2,FALSE)</v>
      </c>
      <c r="S132" s="4" t="s">
        <v>291</v>
      </c>
      <c r="T132" s="4" t="s">
        <v>292</v>
      </c>
      <c r="U132" s="4" t="s">
        <v>293</v>
      </c>
      <c r="V132" s="4" t="s">
        <v>294</v>
      </c>
      <c r="X132" s="4" t="s">
        <v>295</v>
      </c>
      <c r="Y132" s="4" t="s">
        <v>295</v>
      </c>
      <c r="Z132" s="4" t="s">
        <v>295</v>
      </c>
    </row>
    <row r="133" customFormat="false" ht="15.75" hidden="false" customHeight="true" outlineLevel="0" collapsed="false">
      <c r="A133" s="4" t="n">
        <f aca="false">+A132+1</f>
        <v>130</v>
      </c>
      <c r="B133" s="4" t="n">
        <f aca="false">+B132+1</f>
        <v>70</v>
      </c>
      <c r="C133" s="4" t="e">
        <f aca="true">+IF($I$1-$H$1+1&gt;=B133,OFFSET([1]loan_templates!C$1,[1]mapping!$H$1-1+$B133-1,),"")</f>
        <v>#NAME?</v>
      </c>
      <c r="D133" s="4" t="e">
        <f aca="true">+IF($I$1-$H$1+1&gt;=B133,OFFSET([1]loan_templates!D$1,[1]mapping!$H$1-1+$B133-1,),"")</f>
        <v>#NAME?</v>
      </c>
      <c r="E133" s="51" t="n">
        <f aca="true">+OFFSET($M133,,$E$1)</f>
        <v>0</v>
      </c>
      <c r="F133" s="4" t="e">
        <f aca="true">+IF($I$1-$H$1+1&gt;=B133,OFFSET([1]loan_templates!B$1,[1]mapping!$H$1-1+$B133-1,),"")</f>
        <v>#NAME?</v>
      </c>
      <c r="G133" s="38" t="e">
        <f aca="true">+IF($I$1-$H$1+1&gt;=B133,OFFSET([1]loan_templates!E$1,[1]mapping!$H$1-1+$B133-1,),"")</f>
        <v>#NAME?</v>
      </c>
    </row>
    <row r="134" customFormat="false" ht="15.75" hidden="false" customHeight="true" outlineLevel="0" collapsed="false">
      <c r="A134" s="4" t="n">
        <f aca="false">+A133+1</f>
        <v>131</v>
      </c>
      <c r="B134" s="4" t="n">
        <f aca="false">+B133+1</f>
        <v>71</v>
      </c>
      <c r="C134" s="4" t="e">
        <f aca="true">+IF($I$1-$H$1+1&gt;=B134,OFFSET([1]loan_templates!C$1,[1]mapping!$H$1-1+$B134-1,),"")</f>
        <v>#NAME?</v>
      </c>
      <c r="D134" s="4" t="e">
        <f aca="true">+IF($I$1-$H$1+1&gt;=B134,OFFSET([1]loan_templates!D$1,[1]mapping!$H$1-1+$B134-1,),"")</f>
        <v>#NAME?</v>
      </c>
      <c r="E134" s="51" t="n">
        <f aca="true">+OFFSET($M134,,$E$1)</f>
        <v>0</v>
      </c>
      <c r="F134" s="4" t="e">
        <f aca="true">+IF($I$1-$H$1+1&gt;=B134,OFFSET([1]loan_templates!B$1,[1]mapping!$H$1-1+$B134-1,),"")</f>
        <v>#NAME?</v>
      </c>
      <c r="G134" s="38" t="e">
        <f aca="true">+IF($I$1-$H$1+1&gt;=B134,OFFSET([1]loan_templates!E$1,[1]mapping!$H$1-1+$B134-1,),"")</f>
        <v>#NAME?</v>
      </c>
    </row>
    <row r="135" customFormat="false" ht="15.75" hidden="false" customHeight="true" outlineLevel="0" collapsed="false">
      <c r="A135" s="4" t="n">
        <f aca="false">+A134+1</f>
        <v>132</v>
      </c>
      <c r="B135" s="4" t="n">
        <f aca="false">+B134+1</f>
        <v>72</v>
      </c>
      <c r="C135" s="4" t="e">
        <f aca="true">+IF($I$1-$H$1+1&gt;=B135,OFFSET([1]loan_templates!C$1,[1]mapping!$H$1-1+$B135-1,),"")</f>
        <v>#NAME?</v>
      </c>
      <c r="D135" s="4" t="e">
        <f aca="true">+IF($I$1-$H$1+1&gt;=B135,OFFSET([1]loan_templates!D$1,[1]mapping!$H$1-1+$B135-1,),"")</f>
        <v>#NAME?</v>
      </c>
      <c r="E135" s="51" t="n">
        <f aca="true">+OFFSET($M135,,$E$1)</f>
        <v>0</v>
      </c>
      <c r="F135" s="4" t="e">
        <f aca="true">+IF($I$1-$H$1+1&gt;=B135,OFFSET([1]loan_templates!B$1,[1]mapping!$H$1-1+$B135-1,),"")</f>
        <v>#NAME?</v>
      </c>
      <c r="G135" s="38" t="e">
        <f aca="true">+IF($I$1-$H$1+1&gt;=B135,OFFSET([1]loan_templates!E$1,[1]mapping!$H$1-1+$B135-1,),"")</f>
        <v>#NAME?</v>
      </c>
    </row>
    <row r="136" customFormat="false" ht="15.75" hidden="false" customHeight="true" outlineLevel="0" collapsed="false">
      <c r="A136" s="4" t="n">
        <f aca="false">+A135+1</f>
        <v>133</v>
      </c>
      <c r="B136" s="4" t="n">
        <f aca="false">+B135+1</f>
        <v>73</v>
      </c>
      <c r="C136" s="4" t="e">
        <f aca="true">+IF($I$1-$H$1+1&gt;=B136,OFFSET([1]loan_templates!C$1,[1]mapping!$H$1-1+$B136-1,),"")</f>
        <v>#NAME?</v>
      </c>
      <c r="D136" s="4" t="e">
        <f aca="true">+IF($I$1-$H$1+1&gt;=B136,OFFSET([1]loan_templates!D$1,[1]mapping!$H$1-1+$B136-1,),"")</f>
        <v>#NAME?</v>
      </c>
      <c r="E136" s="51" t="n">
        <f aca="true">+OFFSET($M136,,$E$1)</f>
        <v>0</v>
      </c>
      <c r="F136" s="4" t="e">
        <f aca="true">+IF($I$1-$H$1+1&gt;=B136,OFFSET([1]loan_templates!B$1,[1]mapping!$H$1-1+$B136-1,),"")</f>
        <v>#NAME?</v>
      </c>
      <c r="G136" s="38" t="e">
        <f aca="true">+IF($I$1-$H$1+1&gt;=B136,OFFSET([1]loan_templates!E$1,[1]mapping!$H$1-1+$B136-1,),"")</f>
        <v>#NAME?</v>
      </c>
    </row>
    <row r="137" customFormat="false" ht="15.75" hidden="false" customHeight="true" outlineLevel="0" collapsed="false">
      <c r="A137" s="4" t="n">
        <f aca="false">+A136+1</f>
        <v>134</v>
      </c>
      <c r="B137" s="4" t="n">
        <f aca="false">+B136+1</f>
        <v>74</v>
      </c>
      <c r="C137" s="4" t="e">
        <f aca="true">+IF($I$1-$H$1+1&gt;=B137,OFFSET([1]loan_templates!C$1,[1]mapping!$H$1-1+$B137-1,),"")</f>
        <v>#NAME?</v>
      </c>
      <c r="D137" s="4" t="e">
        <f aca="true">+IF($I$1-$H$1+1&gt;=B137,OFFSET([1]loan_templates!D$1,[1]mapping!$H$1-1+$B137-1,),"")</f>
        <v>#NAME?</v>
      </c>
      <c r="E137" s="51" t="n">
        <f aca="true">+OFFSET($M137,,$E$1)</f>
        <v>0</v>
      </c>
      <c r="F137" s="4" t="e">
        <f aca="true">+IF($I$1-$H$1+1&gt;=B137,OFFSET([1]loan_templates!B$1,[1]mapping!$H$1-1+$B137-1,),"")</f>
        <v>#NAME?</v>
      </c>
      <c r="G137" s="38" t="e">
        <f aca="true">+IF($I$1-$H$1+1&gt;=B137,OFFSET([1]loan_templates!E$1,[1]mapping!$H$1-1+$B137-1,),"")</f>
        <v>#NAME?</v>
      </c>
    </row>
    <row r="138" customFormat="false" ht="15.75" hidden="false" customHeight="true" outlineLevel="0" collapsed="false">
      <c r="A138" s="4" t="n">
        <f aca="false">+A137+1</f>
        <v>135</v>
      </c>
      <c r="B138" s="4" t="n">
        <f aca="false">+B137+1</f>
        <v>75</v>
      </c>
      <c r="C138" s="4" t="e">
        <f aca="true">+IF($I$1-$H$1+1&gt;=B138,OFFSET([1]loan_templates!C$1,[1]mapping!$H$1-1+$B138-1,),"")</f>
        <v>#NAME?</v>
      </c>
      <c r="D138" s="4" t="e">
        <f aca="true">+IF($I$1-$H$1+1&gt;=B138,OFFSET([1]loan_templates!D$1,[1]mapping!$H$1-1+$B138-1,),"")</f>
        <v>#NAME?</v>
      </c>
      <c r="E138" s="51" t="n">
        <f aca="true">+OFFSET($M138,,$E$1)</f>
        <v>0</v>
      </c>
      <c r="F138" s="4" t="e">
        <f aca="true">+IF($I$1-$H$1+1&gt;=B138,OFFSET([1]loan_templates!B$1,[1]mapping!$H$1-1+$B138-1,),"")</f>
        <v>#NAME?</v>
      </c>
      <c r="G138" s="38" t="e">
        <f aca="true">+IF($I$1-$H$1+1&gt;=B138,OFFSET([1]loan_templates!E$1,[1]mapping!$H$1-1+$B138-1,),"")</f>
        <v>#NAME?</v>
      </c>
    </row>
    <row r="139" customFormat="false" ht="15.75" hidden="false" customHeight="true" outlineLevel="0" collapsed="false">
      <c r="A139" s="4" t="n">
        <f aca="false">+A138+1</f>
        <v>136</v>
      </c>
      <c r="B139" s="4" t="n">
        <f aca="false">+B138+1</f>
        <v>76</v>
      </c>
      <c r="C139" s="4" t="e">
        <f aca="true">+IF($I$1-$H$1+1&gt;=B139,OFFSET([1]loan_templates!C$1,[1]mapping!$H$1-1+$B139-1,),"")</f>
        <v>#NAME?</v>
      </c>
      <c r="D139" s="4" t="e">
        <f aca="true">+IF($I$1-$H$1+1&gt;=B139,OFFSET([1]loan_templates!D$1,[1]mapping!$H$1-1+$B139-1,),"")</f>
        <v>#NAME?</v>
      </c>
      <c r="E139" s="51" t="n">
        <f aca="true">+OFFSET($M139,,$E$1)</f>
        <v>0</v>
      </c>
      <c r="F139" s="4" t="e">
        <f aca="true">+IF($I$1-$H$1+1&gt;=B139,OFFSET([1]loan_templates!B$1,[1]mapping!$H$1-1+$B139-1,),"")</f>
        <v>#NAME?</v>
      </c>
      <c r="G139" s="38" t="e">
        <f aca="true">+IF($I$1-$H$1+1&gt;=B139,OFFSET([1]loan_templates!E$1,[1]mapping!$H$1-1+$B139-1,),"")</f>
        <v>#NAME?</v>
      </c>
    </row>
    <row r="140" customFormat="false" ht="15.75" hidden="false" customHeight="true" outlineLevel="0" collapsed="false">
      <c r="A140" s="4" t="n">
        <f aca="false">+A139+1</f>
        <v>137</v>
      </c>
      <c r="B140" s="4" t="n">
        <f aca="false">+B139+1</f>
        <v>77</v>
      </c>
      <c r="C140" s="4" t="e">
        <f aca="true">+IF($I$1-$H$1+1&gt;=B140,OFFSET([1]loan_templates!C$1,[1]mapping!$H$1-1+$B140-1,),"")</f>
        <v>#NAME?</v>
      </c>
      <c r="D140" s="4" t="e">
        <f aca="true">+IF($I$1-$H$1+1&gt;=B140,OFFSET([1]loan_templates!D$1,[1]mapping!$H$1-1+$B140-1,),"")</f>
        <v>#NAME?</v>
      </c>
      <c r="E140" s="51" t="n">
        <f aca="true">+OFFSET($M140,,$E$1)</f>
        <v>0</v>
      </c>
      <c r="F140" s="4" t="e">
        <f aca="true">+IF($I$1-$H$1+1&gt;=B140,OFFSET([1]loan_templates!B$1,[1]mapping!$H$1-1+$B140-1,),"")</f>
        <v>#NAME?</v>
      </c>
      <c r="G140" s="38" t="e">
        <f aca="true">+IF($I$1-$H$1+1&gt;=B140,OFFSET([1]loan_templates!E$1,[1]mapping!$H$1-1+$B140-1,),"")</f>
        <v>#NAME?</v>
      </c>
    </row>
    <row r="141" customFormat="false" ht="15.75" hidden="false" customHeight="true" outlineLevel="0" collapsed="false">
      <c r="A141" s="4" t="n">
        <f aca="false">+A140+1</f>
        <v>138</v>
      </c>
      <c r="B141" s="4" t="n">
        <f aca="false">+B140+1</f>
        <v>78</v>
      </c>
      <c r="C141" s="4" t="e">
        <f aca="true">+IF($I$1-$H$1+1&gt;=B141,OFFSET([1]loan_templates!C$1,[1]mapping!$H$1-1+$B141-1,),"")</f>
        <v>#NAME?</v>
      </c>
      <c r="D141" s="4" t="e">
        <f aca="true">+IF($I$1-$H$1+1&gt;=B141,OFFSET([1]loan_templates!D$1,[1]mapping!$H$1-1+$B141-1,),"")</f>
        <v>#NAME?</v>
      </c>
      <c r="E141" s="51" t="n">
        <f aca="true">+OFFSET($M141,,$E$1)</f>
        <v>0</v>
      </c>
      <c r="F141" s="4" t="e">
        <f aca="true">+IF($I$1-$H$1+1&gt;=B141,OFFSET([1]loan_templates!B$1,[1]mapping!$H$1-1+$B141-1,),"")</f>
        <v>#NAME?</v>
      </c>
      <c r="G141" s="38" t="e">
        <f aca="true">+IF($I$1-$H$1+1&gt;=B141,OFFSET([1]loan_templates!E$1,[1]mapping!$H$1-1+$B141-1,),"")</f>
        <v>#NAME?</v>
      </c>
    </row>
    <row r="142" customFormat="false" ht="15.75" hidden="false" customHeight="true" outlineLevel="0" collapsed="false">
      <c r="A142" s="4" t="n">
        <f aca="false">+A141+1</f>
        <v>139</v>
      </c>
      <c r="B142" s="4" t="n">
        <f aca="false">+B141+1</f>
        <v>79</v>
      </c>
      <c r="C142" s="4" t="e">
        <f aca="true">+IF($I$1-$H$1+1&gt;=B142,OFFSET([1]loan_templates!C$1,[1]mapping!$H$1-1+$B142-1,),"")</f>
        <v>#NAME?</v>
      </c>
      <c r="D142" s="4" t="e">
        <f aca="true">+IF($I$1-$H$1+1&gt;=B142,OFFSET([1]loan_templates!D$1,[1]mapping!$H$1-1+$B142-1,),"")</f>
        <v>#NAME?</v>
      </c>
      <c r="E142" s="51" t="n">
        <f aca="true">+OFFSET($M142,,$E$1)</f>
        <v>0</v>
      </c>
      <c r="F142" s="4" t="e">
        <f aca="true">+IF($I$1-$H$1+1&gt;=B142,OFFSET([1]loan_templates!B$1,[1]mapping!$H$1-1+$B142-1,),"")</f>
        <v>#NAME?</v>
      </c>
      <c r="G142" s="38" t="e">
        <f aca="true">+IF($I$1-$H$1+1&gt;=B142,OFFSET([1]loan_templates!E$1,[1]mapping!$H$1-1+$B142-1,),"")</f>
        <v>#NAME?</v>
      </c>
    </row>
    <row r="143" customFormat="false" ht="15.75" hidden="false" customHeight="true" outlineLevel="0" collapsed="false">
      <c r="A143" s="4" t="n">
        <f aca="false">+A142+1</f>
        <v>140</v>
      </c>
      <c r="B143" s="4" t="n">
        <f aca="false">+B142+1</f>
        <v>80</v>
      </c>
      <c r="C143" s="4" t="e">
        <f aca="true">+IF($I$1-$H$1+1&gt;=B143,OFFSET([1]loan_templates!C$1,[1]mapping!$H$1-1+$B143-1,),"")</f>
        <v>#NAME?</v>
      </c>
      <c r="D143" s="4" t="e">
        <f aca="true">+IF($I$1-$H$1+1&gt;=B143,OFFSET([1]loan_templates!D$1,[1]mapping!$H$1-1+$B143-1,),"")</f>
        <v>#NAME?</v>
      </c>
      <c r="E143" s="51" t="n">
        <f aca="true">+OFFSET($M143,,$E$1)</f>
        <v>0</v>
      </c>
      <c r="F143" s="4" t="e">
        <f aca="true">+IF($I$1-$H$1+1&gt;=B143,OFFSET([1]loan_templates!B$1,[1]mapping!$H$1-1+$B143-1,),"")</f>
        <v>#NAME?</v>
      </c>
      <c r="G143" s="38" t="e">
        <f aca="true">+IF($I$1-$H$1+1&gt;=B143,OFFSET([1]loan_templates!E$1,[1]mapping!$H$1-1+$B143-1,),"")</f>
        <v>#NAME?</v>
      </c>
    </row>
    <row r="144" customFormat="false" ht="15.75" hidden="false" customHeight="true" outlineLevel="0" collapsed="false">
      <c r="A144" s="4" t="n">
        <f aca="false">+A143+1</f>
        <v>141</v>
      </c>
      <c r="B144" s="4" t="n">
        <f aca="false">+B143+1</f>
        <v>81</v>
      </c>
      <c r="C144" s="4" t="e">
        <f aca="true">+IF($I$1-$H$1+1&gt;=B144,OFFSET([1]loan_templates!C$1,[1]mapping!$H$1-1+$B144-1,),"")</f>
        <v>#NAME?</v>
      </c>
      <c r="D144" s="4" t="e">
        <f aca="true">+IF($I$1-$H$1+1&gt;=B144,OFFSET([1]loan_templates!D$1,[1]mapping!$H$1-1+$B144-1,),"")</f>
        <v>#NAME?</v>
      </c>
      <c r="E144" s="51" t="n">
        <f aca="true">+OFFSET($M144,,$E$1)</f>
        <v>0</v>
      </c>
      <c r="F144" s="4" t="e">
        <f aca="true">+IF($I$1-$H$1+1&gt;=B144,OFFSET([1]loan_templates!B$1,[1]mapping!$H$1-1+$B144-1,),"")</f>
        <v>#NAME?</v>
      </c>
      <c r="G144" s="38" t="e">
        <f aca="true">+IF($I$1-$H$1+1&gt;=B144,OFFSET([1]loan_templates!E$1,[1]mapping!$H$1-1+$B144-1,),"")</f>
        <v>#NAME?</v>
      </c>
    </row>
    <row r="145" customFormat="false" ht="15.75" hidden="false" customHeight="true" outlineLevel="0" collapsed="false">
      <c r="A145" s="4" t="n">
        <f aca="false">+A144+1</f>
        <v>142</v>
      </c>
      <c r="B145" s="4" t="n">
        <f aca="false">+B144+1</f>
        <v>82</v>
      </c>
      <c r="C145" s="4" t="e">
        <f aca="true">+IF($I$1-$H$1+1&gt;=B145,OFFSET([1]loan_templates!C$1,[1]mapping!$H$1-1+$B145-1,),"")</f>
        <v>#NAME?</v>
      </c>
      <c r="D145" s="4" t="e">
        <f aca="true">+IF($I$1-$H$1+1&gt;=B145,OFFSET([1]loan_templates!D$1,[1]mapping!$H$1-1+$B145-1,),"")</f>
        <v>#NAME?</v>
      </c>
      <c r="E145" s="51" t="n">
        <f aca="true">+OFFSET($M145,,$E$1)</f>
        <v>0</v>
      </c>
      <c r="F145" s="4" t="e">
        <f aca="true">+IF($I$1-$H$1+1&gt;=B145,OFFSET([1]loan_templates!B$1,[1]mapping!$H$1-1+$B145-1,),"")</f>
        <v>#NAME?</v>
      </c>
      <c r="G145" s="38" t="e">
        <f aca="true">+IF($I$1-$H$1+1&gt;=B145,OFFSET([1]loan_templates!E$1,[1]mapping!$H$1-1+$B145-1,),"")</f>
        <v>#NAME?</v>
      </c>
      <c r="V145" s="4" t="s">
        <v>296</v>
      </c>
    </row>
    <row r="146" customFormat="false" ht="15.75" hidden="false" customHeight="true" outlineLevel="0" collapsed="false">
      <c r="A146" s="4" t="n">
        <f aca="false">+A145+1</f>
        <v>143</v>
      </c>
      <c r="B146" s="4" t="n">
        <f aca="false">+B145+1</f>
        <v>83</v>
      </c>
      <c r="C146" s="4" t="e">
        <f aca="true">+IF($I$1-$H$1+1&gt;=B146,OFFSET([1]loan_templates!C$1,[1]mapping!$H$1-1+$B146-1,),"")</f>
        <v>#NAME?</v>
      </c>
      <c r="D146" s="4" t="e">
        <f aca="true">+IF($I$1-$H$1+1&gt;=B146,OFFSET([1]loan_templates!D$1,[1]mapping!$H$1-1+$B146-1,),"")</f>
        <v>#NAME?</v>
      </c>
      <c r="E146" s="51" t="n">
        <f aca="true">+OFFSET($M146,,$E$1)</f>
        <v>0</v>
      </c>
      <c r="F146" s="4" t="e">
        <f aca="true">+IF($I$1-$H$1+1&gt;=B146,OFFSET([1]loan_templates!B$1,[1]mapping!$H$1-1+$B146-1,),"")</f>
        <v>#NAME?</v>
      </c>
      <c r="G146" s="38" t="e">
        <f aca="true">+IF($I$1-$H$1+1&gt;=B146,OFFSET([1]loan_templates!E$1,[1]mapping!$H$1-1+$B146-1,),"")</f>
        <v>#NAME?</v>
      </c>
    </row>
    <row r="147" customFormat="false" ht="15.75" hidden="false" customHeight="true" outlineLevel="0" collapsed="false">
      <c r="A147" s="4" t="n">
        <f aca="false">+A146+1</f>
        <v>144</v>
      </c>
      <c r="B147" s="4" t="n">
        <f aca="false">+B146+1</f>
        <v>84</v>
      </c>
      <c r="C147" s="4" t="e">
        <f aca="true">+IF($I$1-$H$1+1&gt;=B147,OFFSET([1]loan_templates!C$1,[1]mapping!$H$1-1+$B147-1,),"")</f>
        <v>#NAME?</v>
      </c>
      <c r="D147" s="4" t="e">
        <f aca="true">+IF($I$1-$H$1+1&gt;=B147,OFFSET([1]loan_templates!D$1,[1]mapping!$H$1-1+$B147-1,),"")</f>
        <v>#NAME?</v>
      </c>
      <c r="E147" s="51" t="n">
        <f aca="true">+OFFSET($M147,,$E$1)</f>
        <v>0</v>
      </c>
      <c r="F147" s="4" t="e">
        <f aca="true">+IF($I$1-$H$1+1&gt;=B147,OFFSET([1]loan_templates!B$1,[1]mapping!$H$1-1+$B147-1,),"")</f>
        <v>#NAME?</v>
      </c>
      <c r="G147" s="38" t="e">
        <f aca="true">+IF($I$1-$H$1+1&gt;=B147,OFFSET([1]loan_templates!E$1,[1]mapping!$H$1-1+$B147-1,),"")</f>
        <v>#NAME?</v>
      </c>
    </row>
    <row r="148" customFormat="false" ht="15.75" hidden="false" customHeight="true" outlineLevel="0" collapsed="false">
      <c r="A148" s="4" t="n">
        <f aca="false">+A147+1</f>
        <v>145</v>
      </c>
      <c r="B148" s="4" t="n">
        <f aca="false">+B147+1</f>
        <v>85</v>
      </c>
      <c r="C148" s="4" t="e">
        <f aca="true">+IF($I$1-$H$1+1&gt;=B148,OFFSET([1]loan_templates!C$1,[1]mapping!$H$1-1+$B148-1,),"")</f>
        <v>#NAME?</v>
      </c>
      <c r="D148" s="4" t="e">
        <f aca="true">+IF($I$1-$H$1+1&gt;=B148,OFFSET([1]loan_templates!D$1,[1]mapping!$H$1-1+$B148-1,),"")</f>
        <v>#NAME?</v>
      </c>
      <c r="E148" s="51" t="n">
        <f aca="true">+OFFSET($M148,,$E$1)</f>
        <v>0</v>
      </c>
      <c r="F148" s="4" t="e">
        <f aca="true">+IF($I$1-$H$1+1&gt;=B148,OFFSET([1]loan_templates!B$1,[1]mapping!$H$1-1+$B148-1,),"")</f>
        <v>#NAME?</v>
      </c>
      <c r="G148" s="38" t="e">
        <f aca="true">+IF($I$1-$H$1+1&gt;=B148,OFFSET([1]loan_templates!E$1,[1]mapping!$H$1-1+$B148-1,),"")</f>
        <v>#NAME?</v>
      </c>
    </row>
    <row r="149" customFormat="false" ht="15.75" hidden="false" customHeight="true" outlineLevel="0" collapsed="false">
      <c r="A149" s="4" t="n">
        <f aca="false">+A148+1</f>
        <v>146</v>
      </c>
      <c r="B149" s="4" t="n">
        <f aca="false">+B148+1</f>
        <v>86</v>
      </c>
      <c r="C149" s="4" t="e">
        <f aca="true">+IF($I$1-$H$1+1&gt;=B149,OFFSET([1]loan_templates!C$1,[1]mapping!$H$1-1+$B149-1,),"")</f>
        <v>#NAME?</v>
      </c>
      <c r="D149" s="4" t="e">
        <f aca="true">+IF($I$1-$H$1+1&gt;=B149,OFFSET([1]loan_templates!D$1,[1]mapping!$H$1-1+$B149-1,),"")</f>
        <v>#NAME?</v>
      </c>
      <c r="E149" s="51" t="n">
        <f aca="true">+OFFSET($M149,,$E$1)</f>
        <v>0</v>
      </c>
      <c r="F149" s="4" t="e">
        <f aca="true">+IF($I$1-$H$1+1&gt;=B149,OFFSET([1]loan_templates!B$1,[1]mapping!$H$1-1+$B149-1,),"")</f>
        <v>#NAME?</v>
      </c>
      <c r="G149" s="38" t="e">
        <f aca="true">+IF($I$1-$H$1+1&gt;=B149,OFFSET([1]loan_templates!E$1,[1]mapping!$H$1-1+$B149-1,),"")</f>
        <v>#NAME?</v>
      </c>
    </row>
    <row r="150" customFormat="false" ht="15.75" hidden="false" customHeight="true" outlineLevel="0" collapsed="false">
      <c r="A150" s="4" t="n">
        <f aca="false">+A149+1</f>
        <v>147</v>
      </c>
      <c r="B150" s="4" t="n">
        <f aca="false">+B149+1</f>
        <v>87</v>
      </c>
      <c r="C150" s="4" t="e">
        <f aca="true">+IF($I$1-$H$1+1&gt;=B150,OFFSET([1]loan_templates!C$1,[1]mapping!$H$1-1+$B150-1,),"")</f>
        <v>#NAME?</v>
      </c>
      <c r="D150" s="4" t="e">
        <f aca="true">+IF($I$1-$H$1+1&gt;=B150,OFFSET([1]loan_templates!D$1,[1]mapping!$H$1-1+$B150-1,),"")</f>
        <v>#NAME?</v>
      </c>
      <c r="E150" s="51" t="n">
        <f aca="true">+OFFSET($M150,,$E$1)</f>
        <v>0</v>
      </c>
      <c r="F150" s="4" t="e">
        <f aca="true">+IF($I$1-$H$1+1&gt;=B150,OFFSET([1]loan_templates!B$1,[1]mapping!$H$1-1+$B150-1,),"")</f>
        <v>#NAME?</v>
      </c>
      <c r="G150" s="38" t="e">
        <f aca="true">+IF($I$1-$H$1+1&gt;=B150,OFFSET([1]loan_templates!E$1,[1]mapping!$H$1-1+$B150-1,),"")</f>
        <v>#NAME?</v>
      </c>
    </row>
    <row r="151" customFormat="false" ht="15.75" hidden="false" customHeight="true" outlineLevel="0" collapsed="false">
      <c r="A151" s="4" t="n">
        <f aca="false">+A150+1</f>
        <v>148</v>
      </c>
      <c r="B151" s="4" t="n">
        <f aca="false">+B150+1</f>
        <v>88</v>
      </c>
      <c r="C151" s="4" t="e">
        <f aca="true">+IF($I$1-$H$1+1&gt;=B151,OFFSET([1]loan_templates!C$1,[1]mapping!$H$1-1+$B151-1,),"")</f>
        <v>#NAME?</v>
      </c>
      <c r="D151" s="4" t="e">
        <f aca="true">+IF($I$1-$H$1+1&gt;=B151,OFFSET([1]loan_templates!D$1,[1]mapping!$H$1-1+$B151-1,),"")</f>
        <v>#NAME?</v>
      </c>
      <c r="E151" s="51" t="n">
        <f aca="true">+OFFSET($M151,,$E$1)</f>
        <v>0</v>
      </c>
      <c r="F151" s="4" t="e">
        <f aca="true">+IF($I$1-$H$1+1&gt;=B151,OFFSET([1]loan_templates!B$1,[1]mapping!$H$1-1+$B151-1,),"")</f>
        <v>#NAME?</v>
      </c>
      <c r="G151" s="38" t="e">
        <f aca="true">+IF($I$1-$H$1+1&gt;=B151,OFFSET([1]loan_templates!E$1,[1]mapping!$H$1-1+$B151-1,),"")</f>
        <v>#NAME?</v>
      </c>
    </row>
    <row r="152" customFormat="false" ht="15.75" hidden="false" customHeight="true" outlineLevel="0" collapsed="false">
      <c r="A152" s="4" t="n">
        <f aca="false">+A151+1</f>
        <v>149</v>
      </c>
      <c r="B152" s="4" t="n">
        <f aca="false">+B151+1</f>
        <v>89</v>
      </c>
      <c r="C152" s="4" t="e">
        <f aca="true">+IF($I$1-$H$1+1&gt;=B152,OFFSET([1]loan_templates!C$1,[1]mapping!$H$1-1+$B152-1,),"")</f>
        <v>#NAME?</v>
      </c>
      <c r="D152" s="4" t="e">
        <f aca="true">+IF($I$1-$H$1+1&gt;=B152,OFFSET([1]loan_templates!D$1,[1]mapping!$H$1-1+$B152-1,),"")</f>
        <v>#NAME?</v>
      </c>
      <c r="E152" s="51" t="n">
        <f aca="true">+OFFSET($M152,,$E$1)</f>
        <v>0</v>
      </c>
      <c r="F152" s="4" t="e">
        <f aca="true">+IF($I$1-$H$1+1&gt;=B152,OFFSET([1]loan_templates!B$1,[1]mapping!$H$1-1+$B152-1,),"")</f>
        <v>#NAME?</v>
      </c>
      <c r="G152" s="38" t="e">
        <f aca="true">+IF($I$1-$H$1+1&gt;=B152,OFFSET([1]loan_templates!E$1,[1]mapping!$H$1-1+$B152-1,),"")</f>
        <v>#NAME?</v>
      </c>
      <c r="I152" s="4" t="s">
        <v>262</v>
      </c>
      <c r="M152" s="4" t="s">
        <v>297</v>
      </c>
    </row>
    <row r="153" customFormat="false" ht="15.75" hidden="false" customHeight="true" outlineLevel="0" collapsed="false">
      <c r="A153" s="4" t="n">
        <f aca="false">+A152+1</f>
        <v>150</v>
      </c>
      <c r="B153" s="4" t="n">
        <f aca="false">+B152+1</f>
        <v>90</v>
      </c>
      <c r="C153" s="4" t="e">
        <f aca="true">+IF($I$1-$H$1+1&gt;=B153,OFFSET([1]loan_templates!C$1,[1]mapping!$H$1-1+$B153-1,),"")</f>
        <v>#NAME?</v>
      </c>
      <c r="D153" s="4" t="e">
        <f aca="true">+IF($I$1-$H$1+1&gt;=B153,OFFSET([1]loan_templates!D$1,[1]mapping!$H$1-1+$B153-1,),"")</f>
        <v>#NAME?</v>
      </c>
      <c r="E153" s="51" t="n">
        <f aca="true">+OFFSET($M153,,$E$1)</f>
        <v>0</v>
      </c>
      <c r="F153" s="4" t="e">
        <f aca="true">+IF($I$1-$H$1+1&gt;=B153,OFFSET([1]loan_templates!B$1,[1]mapping!$H$1-1+$B153-1,),"")</f>
        <v>#NAME?</v>
      </c>
      <c r="G153" s="38" t="e">
        <f aca="true">+IF($I$1-$H$1+1&gt;=B153,OFFSET([1]loan_templates!E$1,[1]mapping!$H$1-1+$B153-1,),"")</f>
        <v>#NAME?</v>
      </c>
    </row>
    <row r="154" customFormat="false" ht="15.75" hidden="false" customHeight="true" outlineLevel="0" collapsed="false">
      <c r="A154" s="4" t="n">
        <f aca="false">+A153+1</f>
        <v>151</v>
      </c>
      <c r="B154" s="4" t="n">
        <f aca="false">+B153+1</f>
        <v>91</v>
      </c>
      <c r="C154" s="4" t="e">
        <f aca="true">+IF($I$1-$H$1+1&gt;=B154,OFFSET([1]loan_templates!C$1,[1]mapping!$H$1-1+$B154-1,),"")</f>
        <v>#NAME?</v>
      </c>
      <c r="D154" s="4" t="e">
        <f aca="true">+IF($I$1-$H$1+1&gt;=B154,OFFSET([1]loan_templates!D$1,[1]mapping!$H$1-1+$B154-1,),"")</f>
        <v>#NAME?</v>
      </c>
      <c r="E154" s="51" t="n">
        <f aca="true">+OFFSET($M154,,$E$1)</f>
        <v>0</v>
      </c>
      <c r="F154" s="4" t="e">
        <f aca="true">+IF($I$1-$H$1+1&gt;=B154,OFFSET([1]loan_templates!B$1,[1]mapping!$H$1-1+$B154-1,),"")</f>
        <v>#NAME?</v>
      </c>
      <c r="G154" s="38" t="e">
        <f aca="true">+IF($I$1-$H$1+1&gt;=B154,OFFSET([1]loan_templates!E$1,[1]mapping!$H$1-1+$B154-1,),"")</f>
        <v>#NAME?</v>
      </c>
      <c r="I154" s="4" t="s">
        <v>262</v>
      </c>
    </row>
    <row r="155" customFormat="false" ht="15.75" hidden="false" customHeight="true" outlineLevel="0" collapsed="false">
      <c r="A155" s="4" t="n">
        <f aca="false">+A154+1</f>
        <v>152</v>
      </c>
      <c r="B155" s="4" t="n">
        <f aca="false">+B154+1</f>
        <v>92</v>
      </c>
      <c r="C155" s="4" t="e">
        <f aca="true">+IF($I$1-$H$1+1&gt;=B155,OFFSET([1]loan_templates!C$1,[1]mapping!$H$1-1+$B155-1,),"")</f>
        <v>#NAME?</v>
      </c>
      <c r="D155" s="4" t="e">
        <f aca="true">+IF($I$1-$H$1+1&gt;=B155,OFFSET([1]loan_templates!D$1,[1]mapping!$H$1-1+$B155-1,),"")</f>
        <v>#NAME?</v>
      </c>
      <c r="E155" s="51" t="str">
        <f aca="true">+OFFSET($M155,,$E$1)</f>
        <v>[Lien Position Nbr]+1</v>
      </c>
      <c r="F155" s="4" t="e">
        <f aca="true">+IF($I$1-$H$1+1&gt;=B155,OFFSET([1]loan_templates!B$1,[1]mapping!$H$1-1+$B155-1,),"")</f>
        <v>#NAME?</v>
      </c>
      <c r="G155" s="38" t="e">
        <f aca="true">+IF($I$1-$H$1+1&gt;=B155,OFFSET([1]loan_templates!E$1,[1]mapping!$H$1-1+$B155-1,),"")</f>
        <v>#NAME?</v>
      </c>
      <c r="I155" s="4" t="s">
        <v>262</v>
      </c>
      <c r="N155" s="4" t="s">
        <v>246</v>
      </c>
      <c r="V155" s="4" t="s">
        <v>298</v>
      </c>
      <c r="Y155" s="4" t="s">
        <v>299</v>
      </c>
    </row>
    <row r="156" customFormat="false" ht="15.75" hidden="false" customHeight="true" outlineLevel="0" collapsed="false">
      <c r="A156" s="4" t="n">
        <f aca="false">+A155+1</f>
        <v>153</v>
      </c>
      <c r="B156" s="4" t="n">
        <f aca="false">+B155+1</f>
        <v>93</v>
      </c>
      <c r="C156" s="4" t="e">
        <f aca="true">+IF($I$1-$H$1+1&gt;=B156,OFFSET([1]loan_templates!C$1,[1]mapping!$H$1-1+$B156-1,),"")</f>
        <v>#NAME?</v>
      </c>
      <c r="D156" s="4" t="e">
        <f aca="true">+IF($I$1-$H$1+1&gt;=B156,OFFSET([1]loan_templates!D$1,[1]mapping!$H$1-1+$B156-1,),"")</f>
        <v>#NAME?</v>
      </c>
      <c r="E156" s="51" t="n">
        <f aca="true">+OFFSET($M156,,$E$1)</f>
        <v>0</v>
      </c>
      <c r="F156" s="4" t="e">
        <f aca="true">+IF($I$1-$H$1+1&gt;=B156,OFFSET([1]loan_templates!B$1,[1]mapping!$H$1-1+$B156-1,),"")</f>
        <v>#NAME?</v>
      </c>
      <c r="G156" s="38" t="e">
        <f aca="true">+IF($I$1-$H$1+1&gt;=B156,OFFSET([1]loan_templates!E$1,[1]mapping!$H$1-1+$B156-1,),"")</f>
        <v>#NAME?</v>
      </c>
      <c r="I156" s="4" t="s">
        <v>262</v>
      </c>
      <c r="N156" s="4" t="s">
        <v>235</v>
      </c>
      <c r="V156" s="4" t="s">
        <v>235</v>
      </c>
    </row>
    <row r="157" customFormat="false" ht="15.75" hidden="false" customHeight="true" outlineLevel="0" collapsed="false">
      <c r="A157" s="4" t="n">
        <f aca="false">+A156+1</f>
        <v>154</v>
      </c>
      <c r="B157" s="4" t="n">
        <f aca="false">+B156+1</f>
        <v>94</v>
      </c>
      <c r="C157" s="4" t="e">
        <f aca="true">+IF($I$1-$H$1+1&gt;=B157,OFFSET([1]loan_templates!C$1,[1]mapping!$H$1-1+$B157-1,),"")</f>
        <v>#NAME?</v>
      </c>
      <c r="D157" s="4" t="e">
        <f aca="true">+IF($I$1-$H$1+1&gt;=B157,OFFSET([1]loan_templates!D$1,[1]mapping!$H$1-1+$B157-1,),"")</f>
        <v>#NAME?</v>
      </c>
      <c r="E157" s="51" t="n">
        <f aca="true">+OFFSET($M157,,$E$1)</f>
        <v>0</v>
      </c>
      <c r="F157" s="4" t="e">
        <f aca="true">+IF($I$1-$H$1+1&gt;=B157,OFFSET([1]loan_templates!B$1,[1]mapping!$H$1-1+$B157-1,),"")</f>
        <v>#NAME?</v>
      </c>
      <c r="G157" s="38" t="e">
        <f aca="true">+IF($I$1-$H$1+1&gt;=B157,OFFSET([1]loan_templates!E$1,[1]mapping!$H$1-1+$B157-1,),"")</f>
        <v>#NAME?</v>
      </c>
    </row>
    <row r="158" customFormat="false" ht="15.75" hidden="false" customHeight="true" outlineLevel="0" collapsed="false">
      <c r="A158" s="4" t="n">
        <f aca="false">+A157+1</f>
        <v>155</v>
      </c>
      <c r="B158" s="4" t="n">
        <f aca="false">+B157+1</f>
        <v>95</v>
      </c>
      <c r="C158" s="4" t="e">
        <f aca="true">+IF($I$1-$H$1+1&gt;=B158,OFFSET([1]loan_templates!C$1,[1]mapping!$H$1-1+$B158-1,),"")</f>
        <v>#NAME?</v>
      </c>
      <c r="D158" s="4" t="e">
        <f aca="true">+IF($I$1-$H$1+1&gt;=B158,OFFSET([1]loan_templates!D$1,[1]mapping!$H$1-1+$B158-1,),"")</f>
        <v>#NAME?</v>
      </c>
      <c r="E158" s="51" t="n">
        <f aca="true">+OFFSET($M158,,$E$1)</f>
        <v>0</v>
      </c>
      <c r="F158" s="4" t="e">
        <f aca="true">+IF($I$1-$H$1+1&gt;=B158,OFFSET([1]loan_templates!B$1,[1]mapping!$H$1-1+$B158-1,),"")</f>
        <v>#NAME?</v>
      </c>
      <c r="G158" s="38" t="e">
        <f aca="true">+IF($I$1-$H$1+1&gt;=B158,OFFSET([1]loan_templates!E$1,[1]mapping!$H$1-1+$B158-1,),"")</f>
        <v>#NAME?</v>
      </c>
    </row>
    <row r="159" customFormat="false" ht="15.75" hidden="false" customHeight="true" outlineLevel="0" collapsed="false">
      <c r="A159" s="4" t="n">
        <f aca="false">+A158+1</f>
        <v>156</v>
      </c>
      <c r="B159" s="4" t="n">
        <f aca="false">+B158+1</f>
        <v>96</v>
      </c>
      <c r="C159" s="4" t="e">
        <f aca="true">+IF($I$1-$H$1+1&gt;=B159,OFFSET([1]loan_templates!C$1,[1]mapping!$H$1-1+$B159-1,),"")</f>
        <v>#NAME?</v>
      </c>
      <c r="D159" s="4" t="e">
        <f aca="true">+IF($I$1-$H$1+1&gt;=B159,OFFSET([1]loan_templates!D$1,[1]mapping!$H$1-1+$B159-1,),"")</f>
        <v>#NAME?</v>
      </c>
      <c r="E159" s="51" t="n">
        <f aca="true">+OFFSET($M159,,$E$1)</f>
        <v>0</v>
      </c>
      <c r="F159" s="4" t="e">
        <f aca="true">+IF($I$1-$H$1+1&gt;=B159,OFFSET([1]loan_templates!B$1,[1]mapping!$H$1-1+$B159-1,),"")</f>
        <v>#NAME?</v>
      </c>
      <c r="G159" s="38" t="e">
        <f aca="true">+IF($I$1-$H$1+1&gt;=B159,OFFSET([1]loan_templates!E$1,[1]mapping!$H$1-1+$B159-1,),"")</f>
        <v>#NAME?</v>
      </c>
    </row>
    <row r="160" customFormat="false" ht="15.75" hidden="false" customHeight="true" outlineLevel="0" collapsed="false">
      <c r="A160" s="4" t="n">
        <f aca="false">+A159+1</f>
        <v>157</v>
      </c>
      <c r="B160" s="4" t="n">
        <f aca="false">+B159+1</f>
        <v>97</v>
      </c>
      <c r="C160" s="4" t="e">
        <f aca="true">+IF($I$1-$H$1+1&gt;=B160,OFFSET([1]loan_templates!C$1,[1]mapping!$H$1-1+$B160-1,),"")</f>
        <v>#NAME?</v>
      </c>
      <c r="D160" s="4" t="e">
        <f aca="true">+IF($I$1-$H$1+1&gt;=B160,OFFSET([1]loan_templates!D$1,[1]mapping!$H$1-1+$B160-1,),"")</f>
        <v>#NAME?</v>
      </c>
      <c r="E160" s="51" t="n">
        <f aca="true">+OFFSET($M160,,$E$1)</f>
        <v>0</v>
      </c>
      <c r="F160" s="4" t="e">
        <f aca="true">+IF($I$1-$H$1+1&gt;=B160,OFFSET([1]loan_templates!B$1,[1]mapping!$H$1-1+$B160-1,),"")</f>
        <v>#NAME?</v>
      </c>
      <c r="G160" s="38" t="e">
        <f aca="true">+IF($I$1-$H$1+1&gt;=B160,OFFSET([1]loan_templates!E$1,[1]mapping!$H$1-1+$B160-1,),"")</f>
        <v>#NAME?</v>
      </c>
    </row>
    <row r="161" customFormat="false" ht="15.75" hidden="false" customHeight="true" outlineLevel="0" collapsed="false">
      <c r="A161" s="4" t="n">
        <f aca="false">+A160+1</f>
        <v>158</v>
      </c>
      <c r="B161" s="4" t="n">
        <f aca="false">+B160+1</f>
        <v>98</v>
      </c>
      <c r="C161" s="4" t="e">
        <f aca="true">+IF($I$1-$H$1+1&gt;=B161,OFFSET([1]loan_templates!C$1,[1]mapping!$H$1-1+$B161-1,),"")</f>
        <v>#NAME?</v>
      </c>
      <c r="D161" s="4" t="e">
        <f aca="true">+IF($I$1-$H$1+1&gt;=B161,OFFSET([1]loan_templates!D$1,[1]mapping!$H$1-1+$B161-1,),"")</f>
        <v>#NAME?</v>
      </c>
      <c r="E161" s="51" t="n">
        <f aca="true">+OFFSET($M161,,$E$1)</f>
        <v>0</v>
      </c>
      <c r="F161" s="4" t="e">
        <f aca="true">+IF($I$1-$H$1+1&gt;=B161,OFFSET([1]loan_templates!B$1,[1]mapping!$H$1-1+$B161-1,),"")</f>
        <v>#NAME?</v>
      </c>
      <c r="G161" s="38" t="e">
        <f aca="true">+IF($I$1-$H$1+1&gt;=B161,OFFSET([1]loan_templates!E$1,[1]mapping!$H$1-1+$B161-1,),"")</f>
        <v>#NAME?</v>
      </c>
    </row>
    <row r="162" customFormat="false" ht="15.75" hidden="false" customHeight="true" outlineLevel="0" collapsed="false">
      <c r="A162" s="4" t="n">
        <f aca="false">+A161+1</f>
        <v>159</v>
      </c>
      <c r="B162" s="4" t="n">
        <f aca="false">+B161+1</f>
        <v>99</v>
      </c>
      <c r="C162" s="4" t="e">
        <f aca="true">+IF($I$1-$H$1+1&gt;=B162,OFFSET([1]loan_templates!C$1,[1]mapping!$H$1-1+$B162-1,),"")</f>
        <v>#NAME?</v>
      </c>
      <c r="D162" s="4" t="e">
        <f aca="true">+IF($I$1-$H$1+1&gt;=B162,OFFSET([1]loan_templates!D$1,[1]mapping!$H$1-1+$B162-1,),"")</f>
        <v>#NAME?</v>
      </c>
      <c r="E162" s="51" t="n">
        <f aca="true">+OFFSET($M162,,$E$1)</f>
        <v>0</v>
      </c>
      <c r="F162" s="4" t="e">
        <f aca="true">+IF($I$1-$H$1+1&gt;=B162,OFFSET([1]loan_templates!B$1,[1]mapping!$H$1-1+$B162-1,),"")</f>
        <v>#NAME?</v>
      </c>
      <c r="G162" s="38" t="e">
        <f aca="true">+IF($I$1-$H$1+1&gt;=B162,OFFSET([1]loan_templates!E$1,[1]mapping!$H$1-1+$B162-1,),"")</f>
        <v>#NAME?</v>
      </c>
    </row>
    <row r="163" customFormat="false" ht="15.75" hidden="false" customHeight="true" outlineLevel="0" collapsed="false">
      <c r="A163" s="4" t="n">
        <f aca="false">+A162+1</f>
        <v>160</v>
      </c>
      <c r="B163" s="4" t="n">
        <f aca="false">+B162+1</f>
        <v>100</v>
      </c>
      <c r="C163" s="4" t="e">
        <f aca="true">+IF($I$1-$H$1+1&gt;=B163,OFFSET([1]loan_templates!C$1,[1]mapping!$H$1-1+$B163-1,),"")</f>
        <v>#NAME?</v>
      </c>
      <c r="D163" s="4" t="e">
        <f aca="true">+IF($I$1-$H$1+1&gt;=B163,OFFSET([1]loan_templates!D$1,[1]mapping!$H$1-1+$B163-1,),"")</f>
        <v>#NAME?</v>
      </c>
      <c r="E163" s="51" t="n">
        <f aca="true">+OFFSET($M163,,$E$1)</f>
        <v>0</v>
      </c>
      <c r="F163" s="4" t="e">
        <f aca="true">+IF($I$1-$H$1+1&gt;=B163,OFFSET([1]loan_templates!B$1,[1]mapping!$H$1-1+$B163-1,),"")</f>
        <v>#NAME?</v>
      </c>
      <c r="G163" s="38" t="e">
        <f aca="true">+IF($I$1-$H$1+1&gt;=B163,OFFSET([1]loan_templates!E$1,[1]mapping!$H$1-1+$B163-1,),"")</f>
        <v>#NAME?</v>
      </c>
      <c r="I163" s="4" t="s">
        <v>262</v>
      </c>
      <c r="M163" s="4" t="s">
        <v>300</v>
      </c>
    </row>
    <row r="164" customFormat="false" ht="15.75" hidden="false" customHeight="true" outlineLevel="0" collapsed="false">
      <c r="A164" s="4" t="n">
        <f aca="false">+A163+1</f>
        <v>161</v>
      </c>
      <c r="B164" s="4" t="n">
        <f aca="false">+B163+1</f>
        <v>101</v>
      </c>
      <c r="C164" s="4" t="e">
        <f aca="true">+IF($I$1-$H$1+1&gt;=B164,OFFSET([1]loan_templates!C$1,[1]mapping!$H$1-1+$B164-1,),"")</f>
        <v>#NAME?</v>
      </c>
      <c r="D164" s="4" t="e">
        <f aca="true">+IF($I$1-$H$1+1&gt;=B164,OFFSET([1]loan_templates!D$1,[1]mapping!$H$1-1+$B164-1,),"")</f>
        <v>#NAME?</v>
      </c>
      <c r="E164" s="51" t="n">
        <f aca="true">+OFFSET($M164,,$E$1)</f>
        <v>0</v>
      </c>
      <c r="F164" s="4" t="e">
        <f aca="true">+IF($I$1-$H$1+1&gt;=B164,OFFSET([1]loan_templates!B$1,[1]mapping!$H$1-1+$B164-1,),"")</f>
        <v>#NAME?</v>
      </c>
      <c r="G164" s="38" t="e">
        <f aca="true">+IF($I$1-$H$1+1&gt;=B164,OFFSET([1]loan_templates!E$1,[1]mapping!$H$1-1+$B164-1,),"")</f>
        <v>#NAME?</v>
      </c>
    </row>
    <row r="165" customFormat="false" ht="15.75" hidden="false" customHeight="true" outlineLevel="0" collapsed="false">
      <c r="A165" s="4" t="n">
        <f aca="false">+A164+1</f>
        <v>162</v>
      </c>
      <c r="B165" s="4" t="n">
        <f aca="false">+B164+1</f>
        <v>102</v>
      </c>
      <c r="C165" s="4" t="e">
        <f aca="true">+IF($I$1-$H$1+1&gt;=B165,OFFSET([1]loan_templates!C$1,[1]mapping!$H$1-1+$B165-1,),"")</f>
        <v>#NAME?</v>
      </c>
      <c r="D165" s="4" t="e">
        <f aca="true">+IF($I$1-$H$1+1&gt;=B165,OFFSET([1]loan_templates!D$1,[1]mapping!$H$1-1+$B165-1,),"")</f>
        <v>#NAME?</v>
      </c>
      <c r="E165" s="51" t="n">
        <f aca="true">+OFFSET($M165,,$E$1)</f>
        <v>0</v>
      </c>
      <c r="F165" s="4" t="e">
        <f aca="true">+IF($I$1-$H$1+1&gt;=B165,OFFSET([1]loan_templates!B$1,[1]mapping!$H$1-1+$B165-1,),"")</f>
        <v>#NAME?</v>
      </c>
      <c r="G165" s="38" t="e">
        <f aca="true">+IF($I$1-$H$1+1&gt;=B165,OFFSET([1]loan_templates!E$1,[1]mapping!$H$1-1+$B165-1,),"")</f>
        <v>#NAME?</v>
      </c>
    </row>
    <row r="166" customFormat="false" ht="15.75" hidden="false" customHeight="true" outlineLevel="0" collapsed="false">
      <c r="A166" s="4" t="n">
        <f aca="false">+A165+1</f>
        <v>163</v>
      </c>
      <c r="B166" s="4" t="n">
        <f aca="false">+B165+1</f>
        <v>103</v>
      </c>
      <c r="C166" s="4" t="e">
        <f aca="true">+IF($I$1-$H$1+1&gt;=B166,OFFSET([1]loan_templates!C$1,[1]mapping!$H$1-1+$B166-1,),"")</f>
        <v>#NAME?</v>
      </c>
      <c r="D166" s="4" t="e">
        <f aca="true">+IF($I$1-$H$1+1&gt;=B166,OFFSET([1]loan_templates!D$1,[1]mapping!$H$1-1+$B166-1,),"")</f>
        <v>#NAME?</v>
      </c>
      <c r="E166" s="51" t="n">
        <f aca="true">+OFFSET($M166,,$E$1)</f>
        <v>0</v>
      </c>
      <c r="F166" s="4" t="e">
        <f aca="true">+IF($I$1-$H$1+1&gt;=B166,OFFSET([1]loan_templates!B$1,[1]mapping!$H$1-1+$B166-1,),"")</f>
        <v>#NAME?</v>
      </c>
      <c r="G166" s="38" t="e">
        <f aca="true">+IF($I$1-$H$1+1&gt;=B166,OFFSET([1]loan_templates!E$1,[1]mapping!$H$1-1+$B166-1,),"")</f>
        <v>#NAME?</v>
      </c>
    </row>
    <row r="167" customFormat="false" ht="15.75" hidden="false" customHeight="true" outlineLevel="0" collapsed="false">
      <c r="A167" s="4" t="n">
        <f aca="false">+A166+1</f>
        <v>164</v>
      </c>
      <c r="B167" s="4" t="n">
        <f aca="false">+B166+1</f>
        <v>104</v>
      </c>
      <c r="C167" s="4" t="e">
        <f aca="true">+IF($I$1-$H$1+1&gt;=B167,OFFSET([1]loan_templates!C$1,[1]mapping!$H$1-1+$B167-1,),"")</f>
        <v>#NAME?</v>
      </c>
      <c r="D167" s="4" t="e">
        <f aca="true">+IF($I$1-$H$1+1&gt;=B167,OFFSET([1]loan_templates!D$1,[1]mapping!$H$1-1+$B167-1,),"")</f>
        <v>#NAME?</v>
      </c>
      <c r="E167" s="51" t="n">
        <f aca="true">+OFFSET($M167,,$E$1)</f>
        <v>0</v>
      </c>
      <c r="F167" s="4" t="e">
        <f aca="true">+IF($I$1-$H$1+1&gt;=B167,OFFSET([1]loan_templates!B$1,[1]mapping!$H$1-1+$B167-1,),"")</f>
        <v>#NAME?</v>
      </c>
      <c r="G167" s="38" t="e">
        <f aca="true">+IF($I$1-$H$1+1&gt;=B167,OFFSET([1]loan_templates!E$1,[1]mapping!$H$1-1+$B167-1,),"")</f>
        <v>#NAME?</v>
      </c>
    </row>
    <row r="168" customFormat="false" ht="15.75" hidden="false" customHeight="true" outlineLevel="0" collapsed="false">
      <c r="A168" s="4" t="n">
        <f aca="false">+A167+1</f>
        <v>165</v>
      </c>
      <c r="B168" s="4" t="n">
        <f aca="false">+B167+1</f>
        <v>105</v>
      </c>
      <c r="C168" s="4" t="e">
        <f aca="true">+IF($I$1-$H$1+1&gt;=B168,OFFSET([1]loan_templates!C$1,[1]mapping!$H$1-1+$B168-1,),"")</f>
        <v>#NAME?</v>
      </c>
      <c r="D168" s="4" t="e">
        <f aca="true">+IF($I$1-$H$1+1&gt;=B168,OFFSET([1]loan_templates!D$1,[1]mapping!$H$1-1+$B168-1,),"")</f>
        <v>#NAME?</v>
      </c>
      <c r="E168" s="51" t="n">
        <f aca="true">+OFFSET($M168,,$E$1)</f>
        <v>0</v>
      </c>
      <c r="F168" s="4" t="e">
        <f aca="true">+IF($I$1-$H$1+1&gt;=B168,OFFSET([1]loan_templates!B$1,[1]mapping!$H$1-1+$B168-1,),"")</f>
        <v>#NAME?</v>
      </c>
      <c r="G168" s="38" t="e">
        <f aca="true">+IF($I$1-$H$1+1&gt;=B168,OFFSET([1]loan_templates!E$1,[1]mapping!$H$1-1+$B168-1,),"")</f>
        <v>#NAME?</v>
      </c>
    </row>
    <row r="169" customFormat="false" ht="15.75" hidden="false" customHeight="true" outlineLevel="0" collapsed="false">
      <c r="A169" s="4" t="n">
        <f aca="false">+A168+1</f>
        <v>166</v>
      </c>
      <c r="B169" s="4" t="n">
        <f aca="false">+B168+1</f>
        <v>106</v>
      </c>
      <c r="C169" s="4" t="e">
        <f aca="true">+IF($I$1-$H$1+1&gt;=B169,OFFSET([1]loan_templates!C$1,[1]mapping!$H$1-1+$B169-1,),"")</f>
        <v>#NAME?</v>
      </c>
      <c r="D169" s="4" t="e">
        <f aca="true">+IF($I$1-$H$1+1&gt;=B169,OFFSET([1]loan_templates!D$1,[1]mapping!$H$1-1+$B169-1,),"")</f>
        <v>#NAME?</v>
      </c>
      <c r="E169" s="51" t="n">
        <f aca="true">+OFFSET($M169,,$E$1)</f>
        <v>0</v>
      </c>
      <c r="F169" s="4" t="e">
        <f aca="true">+IF($I$1-$H$1+1&gt;=B169,OFFSET([1]loan_templates!B$1,[1]mapping!$H$1-1+$B169-1,),"")</f>
        <v>#NAME?</v>
      </c>
      <c r="G169" s="38" t="e">
        <f aca="true">+IF($I$1-$H$1+1&gt;=B169,OFFSET([1]loan_templates!E$1,[1]mapping!$H$1-1+$B169-1,),"")</f>
        <v>#NAME?</v>
      </c>
    </row>
    <row r="170" customFormat="false" ht="15.75" hidden="false" customHeight="true" outlineLevel="0" collapsed="false">
      <c r="A170" s="4" t="n">
        <f aca="false">+A169+1</f>
        <v>167</v>
      </c>
      <c r="B170" s="4" t="n">
        <f aca="false">+B169+1</f>
        <v>107</v>
      </c>
      <c r="C170" s="4" t="e">
        <f aca="true">+IF($I$1-$H$1+1&gt;=B170,OFFSET([1]loan_templates!C$1,[1]mapping!$H$1-1+$B170-1,),"")</f>
        <v>#NAME?</v>
      </c>
      <c r="D170" s="4" t="e">
        <f aca="true">+IF($I$1-$H$1+1&gt;=B170,OFFSET([1]loan_templates!D$1,[1]mapping!$H$1-1+$B170-1,),"")</f>
        <v>#NAME?</v>
      </c>
      <c r="E170" s="51" t="n">
        <f aca="true">+OFFSET($M170,,$E$1)</f>
        <v>0</v>
      </c>
      <c r="F170" s="4" t="e">
        <f aca="true">+IF($I$1-$H$1+1&gt;=B170,OFFSET([1]loan_templates!B$1,[1]mapping!$H$1-1+$B170-1,),"")</f>
        <v>#NAME?</v>
      </c>
      <c r="G170" s="38" t="e">
        <f aca="true">+IF($I$1-$H$1+1&gt;=B170,OFFSET([1]loan_templates!E$1,[1]mapping!$H$1-1+$B170-1,),"")</f>
        <v>#NAME?</v>
      </c>
    </row>
    <row r="171" customFormat="false" ht="15.75" hidden="false" customHeight="true" outlineLevel="0" collapsed="false">
      <c r="A171" s="4" t="n">
        <f aca="false">+A170+1</f>
        <v>168</v>
      </c>
      <c r="B171" s="4" t="n">
        <f aca="false">+B170+1</f>
        <v>108</v>
      </c>
      <c r="C171" s="4" t="e">
        <f aca="true">+IF($I$1-$H$1+1&gt;=B171,OFFSET([1]loan_templates!C$1,[1]mapping!$H$1-1+$B171-1,),"")</f>
        <v>#NAME?</v>
      </c>
      <c r="D171" s="4" t="e">
        <f aca="true">+IF($I$1-$H$1+1&gt;=B171,OFFSET([1]loan_templates!D$1,[1]mapping!$H$1-1+$B171-1,),"")</f>
        <v>#NAME?</v>
      </c>
      <c r="E171" s="51" t="n">
        <f aca="true">+OFFSET($M171,,$E$1)</f>
        <v>0</v>
      </c>
      <c r="F171" s="4" t="e">
        <f aca="true">+IF($I$1-$H$1+1&gt;=B171,OFFSET([1]loan_templates!B$1,[1]mapping!$H$1-1+$B171-1,),"")</f>
        <v>#NAME?</v>
      </c>
      <c r="G171" s="38" t="e">
        <f aca="true">+IF($I$1-$H$1+1&gt;=B171,OFFSET([1]loan_templates!E$1,[1]mapping!$H$1-1+$B171-1,),"")</f>
        <v>#NAME?</v>
      </c>
    </row>
    <row r="172" customFormat="false" ht="15.75" hidden="false" customHeight="true" outlineLevel="0" collapsed="false">
      <c r="A172" s="4" t="n">
        <f aca="false">+A171+1</f>
        <v>169</v>
      </c>
      <c r="B172" s="4" t="n">
        <f aca="false">+B171+1</f>
        <v>109</v>
      </c>
      <c r="C172" s="4" t="e">
        <f aca="true">+IF($I$1-$H$1+1&gt;=B172,OFFSET([1]loan_templates!C$1,[1]mapping!$H$1-1+$B172-1,),"")</f>
        <v>#NAME?</v>
      </c>
      <c r="D172" s="4" t="e">
        <f aca="true">+IF($I$1-$H$1+1&gt;=B172,OFFSET([1]loan_templates!D$1,[1]mapping!$H$1-1+$B172-1,),"")</f>
        <v>#NAME?</v>
      </c>
      <c r="E172" s="51" t="n">
        <f aca="true">+OFFSET($M172,,$E$1)</f>
        <v>0</v>
      </c>
      <c r="F172" s="4" t="e">
        <f aca="true">+IF($I$1-$H$1+1&gt;=B172,OFFSET([1]loan_templates!B$1,[1]mapping!$H$1-1+$B172-1,),"")</f>
        <v>#NAME?</v>
      </c>
      <c r="G172" s="38" t="e">
        <f aca="true">+IF($I$1-$H$1+1&gt;=B172,OFFSET([1]loan_templates!E$1,[1]mapping!$H$1-1+$B172-1,),"")</f>
        <v>#NAME?</v>
      </c>
    </row>
    <row r="173" customFormat="false" ht="15.75" hidden="false" customHeight="true" outlineLevel="0" collapsed="false">
      <c r="A173" s="4" t="n">
        <f aca="false">+A172+1</f>
        <v>170</v>
      </c>
      <c r="B173" s="4" t="n">
        <f aca="false">+B172+1</f>
        <v>110</v>
      </c>
      <c r="C173" s="4" t="e">
        <f aca="true">+IF($I$1-$H$1+1&gt;=B173,OFFSET([1]loan_templates!C$1,[1]mapping!$H$1-1+$B173-1,),"")</f>
        <v>#NAME?</v>
      </c>
      <c r="D173" s="4" t="e">
        <f aca="true">+IF($I$1-$H$1+1&gt;=B173,OFFSET([1]loan_templates!D$1,[1]mapping!$H$1-1+$B173-1,),"")</f>
        <v>#NAME?</v>
      </c>
      <c r="E173" s="51" t="n">
        <f aca="true">+OFFSET($M173,,$E$1)</f>
        <v>0</v>
      </c>
      <c r="F173" s="4" t="e">
        <f aca="true">+IF($I$1-$H$1+1&gt;=B173,OFFSET([1]loan_templates!B$1,[1]mapping!$H$1-1+$B173-1,),"")</f>
        <v>#NAME?</v>
      </c>
      <c r="G173" s="38" t="e">
        <f aca="true">+IF($I$1-$H$1+1&gt;=B173,OFFSET([1]loan_templates!E$1,[1]mapping!$H$1-1+$B173-1,),"")</f>
        <v>#NAME?</v>
      </c>
    </row>
    <row r="174" customFormat="false" ht="15.75" hidden="false" customHeight="true" outlineLevel="0" collapsed="false">
      <c r="A174" s="4" t="n">
        <f aca="false">+A173+1</f>
        <v>171</v>
      </c>
      <c r="B174" s="4" t="n">
        <f aca="false">+B173+1</f>
        <v>111</v>
      </c>
      <c r="C174" s="4" t="e">
        <f aca="true">+IF($I$1-$H$1+1&gt;=B174,OFFSET([1]loan_templates!C$1,[1]mapping!$H$1-1+$B174-1,),"")</f>
        <v>#NAME?</v>
      </c>
      <c r="D174" s="4" t="e">
        <f aca="true">+IF($I$1-$H$1+1&gt;=B174,OFFSET([1]loan_templates!D$1,[1]mapping!$H$1-1+$B174-1,),"")</f>
        <v>#NAME?</v>
      </c>
      <c r="E174" s="51" t="n">
        <f aca="true">+OFFSET($M174,,$E$1)</f>
        <v>0</v>
      </c>
      <c r="F174" s="4" t="e">
        <f aca="true">+IF($I$1-$H$1+1&gt;=B174,OFFSET([1]loan_templates!B$1,[1]mapping!$H$1-1+$B174-1,),"")</f>
        <v>#NAME?</v>
      </c>
      <c r="G174" s="38" t="e">
        <f aca="true">+IF($I$1-$H$1+1&gt;=B174,OFFSET([1]loan_templates!E$1,[1]mapping!$H$1-1+$B174-1,),"")</f>
        <v>#NAME?</v>
      </c>
    </row>
    <row r="175" customFormat="false" ht="15.75" hidden="false" customHeight="true" outlineLevel="0" collapsed="false">
      <c r="A175" s="4" t="n">
        <f aca="false">+A174+1</f>
        <v>172</v>
      </c>
      <c r="B175" s="4" t="n">
        <f aca="false">+B174+1</f>
        <v>112</v>
      </c>
      <c r="C175" s="4" t="e">
        <f aca="true">+IF($I$1-$H$1+1&gt;=B175,OFFSET([1]loan_templates!C$1,[1]mapping!$H$1-1+$B175-1,),"")</f>
        <v>#NAME?</v>
      </c>
      <c r="D175" s="4" t="e">
        <f aca="true">+IF($I$1-$H$1+1&gt;=B175,OFFSET([1]loan_templates!D$1,[1]mapping!$H$1-1+$B175-1,),"")</f>
        <v>#NAME?</v>
      </c>
      <c r="E175" s="51" t="n">
        <f aca="true">+OFFSET($M175,,$E$1)</f>
        <v>0</v>
      </c>
      <c r="F175" s="4" t="e">
        <f aca="true">+IF($I$1-$H$1+1&gt;=B175,OFFSET([1]loan_templates!B$1,[1]mapping!$H$1-1+$B175-1,),"")</f>
        <v>#NAME?</v>
      </c>
      <c r="G175" s="38" t="e">
        <f aca="true">+IF($I$1-$H$1+1&gt;=B175,OFFSET([1]loan_templates!E$1,[1]mapping!$H$1-1+$B175-1,),"")</f>
        <v>#NAME?</v>
      </c>
    </row>
    <row r="176" customFormat="false" ht="15.75" hidden="false" customHeight="true" outlineLevel="0" collapsed="false">
      <c r="A176" s="4" t="n">
        <f aca="false">+A175+1</f>
        <v>173</v>
      </c>
      <c r="B176" s="4" t="n">
        <f aca="false">+B175+1</f>
        <v>113</v>
      </c>
      <c r="C176" s="4" t="e">
        <f aca="true">+IF($I$1-$H$1+1&gt;=B176,OFFSET([1]loan_templates!C$1,[1]mapping!$H$1-1+$B176-1,),"")</f>
        <v>#NAME?</v>
      </c>
      <c r="D176" s="4" t="e">
        <f aca="true">+IF($I$1-$H$1+1&gt;=B176,OFFSET([1]loan_templates!D$1,[1]mapping!$H$1-1+$B176-1,),"")</f>
        <v>#NAME?</v>
      </c>
      <c r="E176" s="51" t="n">
        <f aca="true">+OFFSET($M176,,$E$1)</f>
        <v>0</v>
      </c>
      <c r="F176" s="4" t="e">
        <f aca="true">+IF($I$1-$H$1+1&gt;=B176,OFFSET([1]loan_templates!B$1,[1]mapping!$H$1-1+$B176-1,),"")</f>
        <v>#NAME?</v>
      </c>
      <c r="G176" s="38" t="e">
        <f aca="true">+IF($I$1-$H$1+1&gt;=B176,OFFSET([1]loan_templates!E$1,[1]mapping!$H$1-1+$B176-1,),"")</f>
        <v>#NAME?</v>
      </c>
    </row>
    <row r="177" customFormat="false" ht="15.75" hidden="false" customHeight="true" outlineLevel="0" collapsed="false">
      <c r="A177" s="4" t="n">
        <f aca="false">+A176+1</f>
        <v>174</v>
      </c>
      <c r="B177" s="4" t="n">
        <f aca="false">+B176+1</f>
        <v>114</v>
      </c>
      <c r="C177" s="4" t="e">
        <f aca="true">+IF($I$1-$H$1+1&gt;=B177,OFFSET([1]loan_templates!C$1,[1]mapping!$H$1-1+$B177-1,),"")</f>
        <v>#NAME?</v>
      </c>
      <c r="D177" s="4" t="e">
        <f aca="true">+IF($I$1-$H$1+1&gt;=B177,OFFSET([1]loan_templates!D$1,[1]mapping!$H$1-1+$B177-1,),"")</f>
        <v>#NAME?</v>
      </c>
      <c r="E177" s="51" t="n">
        <f aca="true">+OFFSET($M177,,$E$1)</f>
        <v>0</v>
      </c>
      <c r="F177" s="4" t="e">
        <f aca="true">+IF($I$1-$H$1+1&gt;=B177,OFFSET([1]loan_templates!B$1,[1]mapping!$H$1-1+$B177-1,),"")</f>
        <v>#NAME?</v>
      </c>
      <c r="G177" s="38" t="e">
        <f aca="true">+IF($I$1-$H$1+1&gt;=B177,OFFSET([1]loan_templates!E$1,[1]mapping!$H$1-1+$B177-1,),"")</f>
        <v>#NAME?</v>
      </c>
    </row>
    <row r="178" customFormat="false" ht="15.75" hidden="false" customHeight="true" outlineLevel="0" collapsed="false">
      <c r="A178" s="4" t="n">
        <f aca="false">+A177+1</f>
        <v>175</v>
      </c>
      <c r="B178" s="4" t="n">
        <f aca="false">+B177+1</f>
        <v>115</v>
      </c>
      <c r="C178" s="4" t="e">
        <f aca="true">+IF($I$1-$H$1+1&gt;=B178,OFFSET([1]loan_templates!C$1,[1]mapping!$H$1-1+$B178-1,),"")</f>
        <v>#NAME?</v>
      </c>
      <c r="D178" s="4" t="e">
        <f aca="true">+IF($I$1-$H$1+1&gt;=B178,OFFSET([1]loan_templates!D$1,[1]mapping!$H$1-1+$B178-1,),"")</f>
        <v>#NAME?</v>
      </c>
      <c r="E178" s="51" t="n">
        <f aca="true">+OFFSET($M178,,$E$1)</f>
        <v>0</v>
      </c>
      <c r="F178" s="4" t="e">
        <f aca="true">+IF($I$1-$H$1+1&gt;=B178,OFFSET([1]loan_templates!B$1,[1]mapping!$H$1-1+$B178-1,),"")</f>
        <v>#NAME?</v>
      </c>
      <c r="G178" s="38" t="e">
        <f aca="true">+IF($I$1-$H$1+1&gt;=B178,OFFSET([1]loan_templates!E$1,[1]mapping!$H$1-1+$B178-1,),"")</f>
        <v>#NAME?</v>
      </c>
    </row>
    <row r="179" customFormat="false" ht="15.75" hidden="false" customHeight="true" outlineLevel="0" collapsed="false">
      <c r="A179" s="4" t="n">
        <f aca="false">+A178+1</f>
        <v>176</v>
      </c>
      <c r="B179" s="4" t="n">
        <f aca="false">+B178+1</f>
        <v>116</v>
      </c>
      <c r="C179" s="4" t="e">
        <f aca="true">+IF($I$1-$H$1+1&gt;=B179,OFFSET([1]loan_templates!C$1,[1]mapping!$H$1-1+$B179-1,),"")</f>
        <v>#NAME?</v>
      </c>
      <c r="D179" s="4" t="e">
        <f aca="true">+IF($I$1-$H$1+1&gt;=B179,OFFSET([1]loan_templates!D$1,[1]mapping!$H$1-1+$B179-1,),"")</f>
        <v>#NAME?</v>
      </c>
      <c r="E179" s="51" t="n">
        <f aca="true">+OFFSET($M179,,$E$1)</f>
        <v>0</v>
      </c>
      <c r="F179" s="4" t="e">
        <f aca="true">+IF($I$1-$H$1+1&gt;=B179,OFFSET([1]loan_templates!B$1,[1]mapping!$H$1-1+$B179-1,),"")</f>
        <v>#NAME?</v>
      </c>
      <c r="G179" s="38" t="e">
        <f aca="true">+IF($I$1-$H$1+1&gt;=B179,OFFSET([1]loan_templates!E$1,[1]mapping!$H$1-1+$B179-1,),"")</f>
        <v>#NAME?</v>
      </c>
    </row>
    <row r="180" customFormat="false" ht="15.75" hidden="false" customHeight="true" outlineLevel="0" collapsed="false">
      <c r="A180" s="4" t="n">
        <f aca="false">+A179+1</f>
        <v>177</v>
      </c>
      <c r="B180" s="4" t="n">
        <f aca="false">+B179+1</f>
        <v>117</v>
      </c>
      <c r="C180" s="4" t="e">
        <f aca="true">+IF($I$1-$H$1+1&gt;=B180,OFFSET([1]loan_templates!C$1,[1]mapping!$H$1-1+$B180-1,),"")</f>
        <v>#NAME?</v>
      </c>
      <c r="D180" s="4" t="e">
        <f aca="true">+IF($I$1-$H$1+1&gt;=B180,OFFSET([1]loan_templates!D$1,[1]mapping!$H$1-1+$B180-1,),"")</f>
        <v>#NAME?</v>
      </c>
      <c r="E180" s="51" t="n">
        <f aca="true">+OFFSET($M180,,$E$1)</f>
        <v>0</v>
      </c>
      <c r="F180" s="4" t="e">
        <f aca="true">+IF($I$1-$H$1+1&gt;=B180,OFFSET([1]loan_templates!B$1,[1]mapping!$H$1-1+$B180-1,),"")</f>
        <v>#NAME?</v>
      </c>
      <c r="G180" s="38" t="e">
        <f aca="true">+IF($I$1-$H$1+1&gt;=B180,OFFSET([1]loan_templates!E$1,[1]mapping!$H$1-1+$B180-1,),"")</f>
        <v>#NAME?</v>
      </c>
    </row>
    <row r="181" customFormat="false" ht="15.75" hidden="false" customHeight="true" outlineLevel="0" collapsed="false">
      <c r="A181" s="4" t="n">
        <f aca="false">+A180+1</f>
        <v>178</v>
      </c>
      <c r="B181" s="4" t="n">
        <f aca="false">+B180+1</f>
        <v>118</v>
      </c>
      <c r="C181" s="4" t="e">
        <f aca="true">+IF($I$1-$H$1+1&gt;=B181,OFFSET([1]loan_templates!C$1,[1]mapping!$H$1-1+$B181-1,),"")</f>
        <v>#NAME?</v>
      </c>
      <c r="D181" s="4" t="e">
        <f aca="true">+IF($I$1-$H$1+1&gt;=B181,OFFSET([1]loan_templates!D$1,[1]mapping!$H$1-1+$B181-1,),"")</f>
        <v>#NAME?</v>
      </c>
      <c r="E181" s="51" t="n">
        <f aca="true">+OFFSET($M181,,$E$1)</f>
        <v>0</v>
      </c>
      <c r="F181" s="4" t="e">
        <f aca="true">+IF($I$1-$H$1+1&gt;=B181,OFFSET([1]loan_templates!B$1,[1]mapping!$H$1-1+$B181-1,),"")</f>
        <v>#NAME?</v>
      </c>
      <c r="G181" s="38" t="e">
        <f aca="true">+IF($I$1-$H$1+1&gt;=B181,OFFSET([1]loan_templates!E$1,[1]mapping!$H$1-1+$B181-1,),"")</f>
        <v>#NAME?</v>
      </c>
    </row>
    <row r="182" customFormat="false" ht="15.75" hidden="false" customHeight="true" outlineLevel="0" collapsed="false">
      <c r="A182" s="4" t="n">
        <f aca="false">+A181+1</f>
        <v>179</v>
      </c>
      <c r="B182" s="4" t="n">
        <f aca="false">+B181+1</f>
        <v>119</v>
      </c>
      <c r="C182" s="4" t="e">
        <f aca="true">+IF($I$1-$H$1+1&gt;=B182,OFFSET([1]loan_templates!C$1,[1]mapping!$H$1-1+$B182-1,),"")</f>
        <v>#NAME?</v>
      </c>
      <c r="D182" s="4" t="e">
        <f aca="true">+IF($I$1-$H$1+1&gt;=B182,OFFSET([1]loan_templates!D$1,[1]mapping!$H$1-1+$B182-1,),"")</f>
        <v>#NAME?</v>
      </c>
      <c r="E182" s="51" t="n">
        <f aca="true">+OFFSET($M182,,$E$1)</f>
        <v>0</v>
      </c>
      <c r="F182" s="4" t="e">
        <f aca="true">+IF($I$1-$H$1+1&gt;=B182,OFFSET([1]loan_templates!B$1,[1]mapping!$H$1-1+$B182-1,),"")</f>
        <v>#NAME?</v>
      </c>
      <c r="G182" s="38" t="e">
        <f aca="true">+IF($I$1-$H$1+1&gt;=B182,OFFSET([1]loan_templates!E$1,[1]mapping!$H$1-1+$B182-1,),"")</f>
        <v>#NAME?</v>
      </c>
    </row>
    <row r="183" customFormat="false" ht="15.75" hidden="false" customHeight="true" outlineLevel="0" collapsed="false">
      <c r="A183" s="4" t="n">
        <f aca="false">+A182+1</f>
        <v>180</v>
      </c>
      <c r="B183" s="4" t="n">
        <f aca="false">+B182+1</f>
        <v>120</v>
      </c>
      <c r="C183" s="4" t="e">
        <f aca="true">+IF($I$1-$H$1+1&gt;=B183,OFFSET([1]loan_templates!C$1,[1]mapping!$H$1-1+$B183-1,),"")</f>
        <v>#NAME?</v>
      </c>
      <c r="D183" s="4" t="e">
        <f aca="true">+IF($I$1-$H$1+1&gt;=B183,OFFSET([1]loan_templates!D$1,[1]mapping!$H$1-1+$B183-1,),"")</f>
        <v>#NAME?</v>
      </c>
      <c r="E183" s="51" t="n">
        <f aca="true">+OFFSET($M183,,$E$1)</f>
        <v>0</v>
      </c>
      <c r="F183" s="4" t="e">
        <f aca="true">+IF($I$1-$H$1+1&gt;=B183,OFFSET([1]loan_templates!B$1,[1]mapping!$H$1-1+$B183-1,),"")</f>
        <v>#NAME?</v>
      </c>
      <c r="G183" s="38" t="e">
        <f aca="true">+IF($I$1-$H$1+1&gt;=B183,OFFSET([1]loan_templates!E$1,[1]mapping!$H$1-1+$B183-1,),"")</f>
        <v>#NAME?</v>
      </c>
    </row>
    <row r="184" customFormat="false" ht="15.75" hidden="false" customHeight="true" outlineLevel="0" collapsed="false">
      <c r="A184" s="4" t="n">
        <f aca="false">+A183+1</f>
        <v>181</v>
      </c>
      <c r="B184" s="4" t="n">
        <f aca="false">+B183+1</f>
        <v>121</v>
      </c>
      <c r="C184" s="4" t="e">
        <f aca="true">+IF($I$1-$H$1+1&gt;=B184,OFFSET([1]loan_templates!C$1,[1]mapping!$H$1-1+$B184-1,),"")</f>
        <v>#NAME?</v>
      </c>
      <c r="D184" s="4" t="e">
        <f aca="true">+IF($I$1-$H$1+1&gt;=B184,OFFSET([1]loan_templates!D$1,[1]mapping!$H$1-1+$B184-1,),"")</f>
        <v>#NAME?</v>
      </c>
      <c r="E184" s="51" t="n">
        <f aca="true">+OFFSET($M184,,$E$1)</f>
        <v>0</v>
      </c>
      <c r="F184" s="4" t="e">
        <f aca="true">+IF($I$1-$H$1+1&gt;=B184,OFFSET([1]loan_templates!B$1,[1]mapping!$H$1-1+$B184-1,),"")</f>
        <v>#NAME?</v>
      </c>
      <c r="G184" s="38" t="e">
        <f aca="true">+IF($I$1-$H$1+1&gt;=B184,OFFSET([1]loan_templates!E$1,[1]mapping!$H$1-1+$B184-1,),"")</f>
        <v>#NAME?</v>
      </c>
    </row>
    <row r="185" customFormat="false" ht="15.75" hidden="false" customHeight="true" outlineLevel="0" collapsed="false">
      <c r="A185" s="4" t="n">
        <f aca="false">+A184+1</f>
        <v>182</v>
      </c>
      <c r="B185" s="4" t="n">
        <f aca="false">+B184+1</f>
        <v>122</v>
      </c>
      <c r="C185" s="4" t="e">
        <f aca="true">+IF($I$1-$H$1+1&gt;=B185,OFFSET([1]loan_templates!C$1,[1]mapping!$H$1-1+$B185-1,),"")</f>
        <v>#NAME?</v>
      </c>
      <c r="D185" s="4" t="e">
        <f aca="true">+IF($I$1-$H$1+1&gt;=B185,OFFSET([1]loan_templates!D$1,[1]mapping!$H$1-1+$B185-1,),"")</f>
        <v>#NAME?</v>
      </c>
      <c r="E185" s="51" t="n">
        <f aca="true">+OFFSET($M185,,$E$1)</f>
        <v>0</v>
      </c>
      <c r="F185" s="4" t="e">
        <f aca="true">+IF($I$1-$H$1+1&gt;=B185,OFFSET([1]loan_templates!B$1,[1]mapping!$H$1-1+$B185-1,),"")</f>
        <v>#NAME?</v>
      </c>
      <c r="G185" s="38" t="e">
        <f aca="true">+IF($I$1-$H$1+1&gt;=B185,OFFSET([1]loan_templates!E$1,[1]mapping!$H$1-1+$B185-1,),"")</f>
        <v>#NAME?</v>
      </c>
    </row>
    <row r="186" customFormat="false" ht="15.75" hidden="false" customHeight="true" outlineLevel="0" collapsed="false">
      <c r="A186" s="4" t="n">
        <f aca="false">+A185+1</f>
        <v>183</v>
      </c>
      <c r="B186" s="4" t="n">
        <f aca="false">+B185+1</f>
        <v>123</v>
      </c>
      <c r="C186" s="4" t="e">
        <f aca="true">+IF($I$1-$H$1+1&gt;=B186,OFFSET([1]loan_templates!C$1,[1]mapping!$H$1-1+$B186-1,),"")</f>
        <v>#NAME?</v>
      </c>
      <c r="D186" s="4" t="e">
        <f aca="true">+IF($I$1-$H$1+1&gt;=B186,OFFSET([1]loan_templates!D$1,[1]mapping!$H$1-1+$B186-1,),"")</f>
        <v>#NAME?</v>
      </c>
      <c r="E186" s="51" t="n">
        <f aca="true">+OFFSET($M186,,$E$1)</f>
        <v>0</v>
      </c>
      <c r="F186" s="4" t="e">
        <f aca="true">+IF($I$1-$H$1+1&gt;=B186,OFFSET([1]loan_templates!B$1,[1]mapping!$H$1-1+$B186-1,),"")</f>
        <v>#NAME?</v>
      </c>
      <c r="G186" s="38" t="e">
        <f aca="true">+IF($I$1-$H$1+1&gt;=B186,OFFSET([1]loan_templates!E$1,[1]mapping!$H$1-1+$B186-1,),"")</f>
        <v>#NAME?</v>
      </c>
    </row>
    <row r="187" customFormat="false" ht="15.75" hidden="false" customHeight="true" outlineLevel="0" collapsed="false">
      <c r="A187" s="4" t="n">
        <f aca="false">+A186+1</f>
        <v>184</v>
      </c>
      <c r="B187" s="4" t="n">
        <f aca="false">+B186+1</f>
        <v>124</v>
      </c>
      <c r="C187" s="4" t="e">
        <f aca="true">+IF($I$1-$H$1+1&gt;=B187,OFFSET([1]loan_templates!C$1,[1]mapping!$H$1-1+$B187-1,),"")</f>
        <v>#NAME?</v>
      </c>
      <c r="D187" s="4" t="e">
        <f aca="true">+IF($I$1-$H$1+1&gt;=B187,OFFSET([1]loan_templates!D$1,[1]mapping!$H$1-1+$B187-1,),"")</f>
        <v>#NAME?</v>
      </c>
      <c r="E187" s="51" t="n">
        <f aca="true">+OFFSET($M187,,$E$1)</f>
        <v>0</v>
      </c>
      <c r="F187" s="4" t="e">
        <f aca="true">+IF($I$1-$H$1+1&gt;=B187,OFFSET([1]loan_templates!B$1,[1]mapping!$H$1-1+$B187-1,),"")</f>
        <v>#NAME?</v>
      </c>
      <c r="G187" s="38" t="e">
        <f aca="true">+IF($I$1-$H$1+1&gt;=B187,OFFSET([1]loan_templates!E$1,[1]mapping!$H$1-1+$B187-1,),"")</f>
        <v>#NAME?</v>
      </c>
    </row>
    <row r="188" customFormat="false" ht="15.75" hidden="false" customHeight="true" outlineLevel="0" collapsed="false">
      <c r="A188" s="4" t="n">
        <f aca="false">+A187+1</f>
        <v>185</v>
      </c>
      <c r="B188" s="4" t="n">
        <f aca="false">+B187+1</f>
        <v>125</v>
      </c>
      <c r="C188" s="4" t="e">
        <f aca="true">+IF($I$1-$H$1+1&gt;=B188,OFFSET([1]loan_templates!C$1,[1]mapping!$H$1-1+$B188-1,),"")</f>
        <v>#NAME?</v>
      </c>
      <c r="D188" s="4" t="e">
        <f aca="true">+IF($I$1-$H$1+1&gt;=B188,OFFSET([1]loan_templates!D$1,[1]mapping!$H$1-1+$B188-1,),"")</f>
        <v>#NAME?</v>
      </c>
      <c r="E188" s="51" t="n">
        <f aca="true">+OFFSET($M188,,$E$1)</f>
        <v>0</v>
      </c>
      <c r="F188" s="4" t="e">
        <f aca="true">+IF($I$1-$H$1+1&gt;=B188,OFFSET([1]loan_templates!B$1,[1]mapping!$H$1-1+$B188-1,),"")</f>
        <v>#NAME?</v>
      </c>
      <c r="G188" s="38" t="e">
        <f aca="true">+IF($I$1-$H$1+1&gt;=B188,OFFSET([1]loan_templates!E$1,[1]mapping!$H$1-1+$B188-1,),"")</f>
        <v>#NAME?</v>
      </c>
    </row>
    <row r="189" customFormat="false" ht="15.75" hidden="false" customHeight="true" outlineLevel="0" collapsed="false">
      <c r="A189" s="4" t="n">
        <f aca="false">+A188+1</f>
        <v>186</v>
      </c>
      <c r="B189" s="4" t="n">
        <f aca="false">+B188+1</f>
        <v>126</v>
      </c>
      <c r="C189" s="4" t="e">
        <f aca="true">+IF($I$1-$H$1+1&gt;=B189,OFFSET([1]loan_templates!C$1,[1]mapping!$H$1-1+$B189-1,),"")</f>
        <v>#NAME?</v>
      </c>
      <c r="D189" s="4" t="e">
        <f aca="true">+IF($I$1-$H$1+1&gt;=B189,OFFSET([1]loan_templates!D$1,[1]mapping!$H$1-1+$B189-1,),"")</f>
        <v>#NAME?</v>
      </c>
      <c r="E189" s="51" t="n">
        <f aca="true">+OFFSET($M189,,$E$1)</f>
        <v>0</v>
      </c>
      <c r="F189" s="4" t="e">
        <f aca="true">+IF($I$1-$H$1+1&gt;=B189,OFFSET([1]loan_templates!B$1,[1]mapping!$H$1-1+$B189-1,),"")</f>
        <v>#NAME?</v>
      </c>
      <c r="G189" s="38" t="e">
        <f aca="true">+IF($I$1-$H$1+1&gt;=B189,OFFSET([1]loan_templates!E$1,[1]mapping!$H$1-1+$B189-1,),"")</f>
        <v>#NAME?</v>
      </c>
    </row>
    <row r="190" customFormat="false" ht="15.75" hidden="false" customHeight="true" outlineLevel="0" collapsed="false">
      <c r="A190" s="4" t="n">
        <f aca="false">+A189+1</f>
        <v>187</v>
      </c>
      <c r="B190" s="4" t="n">
        <f aca="false">+B189+1</f>
        <v>127</v>
      </c>
      <c r="C190" s="4" t="e">
        <f aca="true">+IF($I$1-$H$1+1&gt;=B190,OFFSET([1]loan_templates!C$1,[1]mapping!$H$1-1+$B190-1,),"")</f>
        <v>#NAME?</v>
      </c>
      <c r="D190" s="4" t="e">
        <f aca="true">+IF($I$1-$H$1+1&gt;=B190,OFFSET([1]loan_templates!D$1,[1]mapping!$H$1-1+$B190-1,),"")</f>
        <v>#NAME?</v>
      </c>
      <c r="E190" s="51" t="n">
        <f aca="true">+OFFSET($M190,,$E$1)</f>
        <v>0</v>
      </c>
      <c r="F190" s="4" t="e">
        <f aca="true">+IF($I$1-$H$1+1&gt;=B190,OFFSET([1]loan_templates!B$1,[1]mapping!$H$1-1+$B190-1,),"")</f>
        <v>#NAME?</v>
      </c>
      <c r="G190" s="38" t="e">
        <f aca="true">+IF($I$1-$H$1+1&gt;=B190,OFFSET([1]loan_templates!E$1,[1]mapping!$H$1-1+$B190-1,),"")</f>
        <v>#NAME?</v>
      </c>
    </row>
    <row r="191" customFormat="false" ht="15.75" hidden="false" customHeight="true" outlineLevel="0" collapsed="false">
      <c r="A191" s="4" t="n">
        <f aca="false">+A190+1</f>
        <v>188</v>
      </c>
      <c r="B191" s="4" t="n">
        <f aca="false">+B190+1</f>
        <v>128</v>
      </c>
      <c r="C191" s="4" t="e">
        <f aca="true">+IF($I$1-$H$1+1&gt;=B191,OFFSET([1]loan_templates!C$1,[1]mapping!$H$1-1+$B191-1,),"")</f>
        <v>#NAME?</v>
      </c>
      <c r="D191" s="4" t="e">
        <f aca="true">+IF($I$1-$H$1+1&gt;=B191,OFFSET([1]loan_templates!D$1,[1]mapping!$H$1-1+$B191-1,),"")</f>
        <v>#NAME?</v>
      </c>
      <c r="E191" s="51" t="n">
        <f aca="true">+OFFSET($M191,,$E$1)</f>
        <v>0</v>
      </c>
      <c r="F191" s="4" t="e">
        <f aca="true">+IF($I$1-$H$1+1&gt;=B191,OFFSET([1]loan_templates!B$1,[1]mapping!$H$1-1+$B191-1,),"")</f>
        <v>#NAME?</v>
      </c>
      <c r="G191" s="38" t="e">
        <f aca="true">+IF($I$1-$H$1+1&gt;=B191,OFFSET([1]loan_templates!E$1,[1]mapping!$H$1-1+$B191-1,),"")</f>
        <v>#NAME?</v>
      </c>
    </row>
    <row r="192" customFormat="false" ht="15.75" hidden="false" customHeight="true" outlineLevel="0" collapsed="false">
      <c r="A192" s="4" t="n">
        <f aca="false">+A191+1</f>
        <v>189</v>
      </c>
      <c r="B192" s="4" t="n">
        <f aca="false">+B191+1</f>
        <v>129</v>
      </c>
      <c r="C192" s="4" t="e">
        <f aca="true">+IF($I$1-$H$1+1&gt;=B192,OFFSET([1]loan_templates!C$1,[1]mapping!$H$1-1+$B192-1,),"")</f>
        <v>#NAME?</v>
      </c>
      <c r="D192" s="4" t="e">
        <f aca="true">+IF($I$1-$H$1+1&gt;=B192,OFFSET([1]loan_templates!D$1,[1]mapping!$H$1-1+$B192-1,),"")</f>
        <v>#NAME?</v>
      </c>
      <c r="E192" s="51" t="n">
        <f aca="true">+OFFSET($M192,,$E$1)</f>
        <v>0</v>
      </c>
      <c r="F192" s="4" t="e">
        <f aca="true">+IF($I$1-$H$1+1&gt;=B192,OFFSET([1]loan_templates!B$1,[1]mapping!$H$1-1+$B192-1,),"")</f>
        <v>#NAME?</v>
      </c>
      <c r="G192" s="38" t="e">
        <f aca="true">+IF($I$1-$H$1+1&gt;=B192,OFFSET([1]loan_templates!E$1,[1]mapping!$H$1-1+$B192-1,),"")</f>
        <v>#NAME?</v>
      </c>
    </row>
    <row r="193" customFormat="false" ht="15.75" hidden="false" customHeight="true" outlineLevel="0" collapsed="false">
      <c r="A193" s="4" t="n">
        <f aca="false">+A192+1</f>
        <v>190</v>
      </c>
      <c r="B193" s="4" t="n">
        <f aca="false">+B192+1</f>
        <v>130</v>
      </c>
      <c r="C193" s="4" t="e">
        <f aca="true">+IF($I$1-$H$1+1&gt;=B193,OFFSET([1]loan_templates!C$1,[1]mapping!$H$1-1+$B193-1,),"")</f>
        <v>#NAME?</v>
      </c>
      <c r="D193" s="4" t="e">
        <f aca="true">+IF($I$1-$H$1+1&gt;=B193,OFFSET([1]loan_templates!D$1,[1]mapping!$H$1-1+$B193-1,),"")</f>
        <v>#NAME?</v>
      </c>
      <c r="E193" s="51" t="n">
        <f aca="true">+OFFSET($M193,,$E$1)</f>
        <v>0</v>
      </c>
      <c r="F193" s="4" t="e">
        <f aca="true">+IF($I$1-$H$1+1&gt;=B193,OFFSET([1]loan_templates!B$1,[1]mapping!$H$1-1+$B193-1,),"")</f>
        <v>#NAME?</v>
      </c>
      <c r="G193" s="38" t="e">
        <f aca="true">+IF($I$1-$H$1+1&gt;=B193,OFFSET([1]loan_templates!E$1,[1]mapping!$H$1-1+$B193-1,),"")</f>
        <v>#NAME?</v>
      </c>
    </row>
    <row r="194" customFormat="false" ht="15.75" hidden="false" customHeight="true" outlineLevel="0" collapsed="false">
      <c r="A194" s="4" t="n">
        <f aca="false">+A193+1</f>
        <v>191</v>
      </c>
      <c r="B194" s="4" t="n">
        <f aca="false">+B193+1</f>
        <v>131</v>
      </c>
      <c r="C194" s="4" t="e">
        <f aca="true">+IF($I$1-$H$1+1&gt;=B194,OFFSET([1]loan_templates!C$1,[1]mapping!$H$1-1+$B194-1,),"")</f>
        <v>#NAME?</v>
      </c>
      <c r="D194" s="4" t="e">
        <f aca="true">+IF($I$1-$H$1+1&gt;=B194,OFFSET([1]loan_templates!D$1,[1]mapping!$H$1-1+$B194-1,),"")</f>
        <v>#NAME?</v>
      </c>
      <c r="E194" s="51" t="n">
        <f aca="true">+OFFSET($M194,,$E$1)</f>
        <v>0</v>
      </c>
      <c r="F194" s="4" t="e">
        <f aca="true">+IF($I$1-$H$1+1&gt;=B194,OFFSET([1]loan_templates!B$1,[1]mapping!$H$1-1+$B194-1,),"")</f>
        <v>#NAME?</v>
      </c>
      <c r="G194" s="38" t="e">
        <f aca="true">+IF($I$1-$H$1+1&gt;=B194,OFFSET([1]loan_templates!E$1,[1]mapping!$H$1-1+$B194-1,),"")</f>
        <v>#NAME?</v>
      </c>
    </row>
    <row r="195" customFormat="false" ht="15.75" hidden="false" customHeight="true" outlineLevel="0" collapsed="false">
      <c r="A195" s="4" t="n">
        <f aca="false">+A194+1</f>
        <v>192</v>
      </c>
      <c r="B195" s="4" t="n">
        <f aca="false">+B194+1</f>
        <v>132</v>
      </c>
      <c r="C195" s="4" t="e">
        <f aca="true">+IF($I$1-$H$1+1&gt;=B195,OFFSET([1]loan_templates!C$1,[1]mapping!$H$1-1+$B195-1,),"")</f>
        <v>#NAME?</v>
      </c>
      <c r="D195" s="4" t="e">
        <f aca="true">+IF($I$1-$H$1+1&gt;=B195,OFFSET([1]loan_templates!D$1,[1]mapping!$H$1-1+$B195-1,),"")</f>
        <v>#NAME?</v>
      </c>
      <c r="E195" s="51" t="n">
        <f aca="true">+OFFSET($M195,,$E$1)</f>
        <v>0</v>
      </c>
      <c r="F195" s="4" t="e">
        <f aca="true">+IF($I$1-$H$1+1&gt;=B195,OFFSET([1]loan_templates!B$1,[1]mapping!$H$1-1+$B195-1,),"")</f>
        <v>#NAME?</v>
      </c>
      <c r="G195" s="38" t="e">
        <f aca="true">+IF($I$1-$H$1+1&gt;=B195,OFFSET([1]loan_templates!E$1,[1]mapping!$H$1-1+$B195-1,),"")</f>
        <v>#NAME?</v>
      </c>
    </row>
    <row r="196" customFormat="false" ht="15.75" hidden="false" customHeight="true" outlineLevel="0" collapsed="false">
      <c r="A196" s="4" t="n">
        <f aca="false">+A195+1</f>
        <v>193</v>
      </c>
      <c r="B196" s="4" t="n">
        <f aca="false">+B195+1</f>
        <v>133</v>
      </c>
      <c r="C196" s="4" t="e">
        <f aca="true">+IF($I$1-$H$1+1&gt;=B196,OFFSET([1]loan_templates!C$1,[1]mapping!$H$1-1+$B196-1,),"")</f>
        <v>#NAME?</v>
      </c>
      <c r="D196" s="4" t="e">
        <f aca="true">+IF($I$1-$H$1+1&gt;=B196,OFFSET([1]loan_templates!D$1,[1]mapping!$H$1-1+$B196-1,),"")</f>
        <v>#NAME?</v>
      </c>
      <c r="E196" s="51" t="n">
        <f aca="true">+OFFSET($M196,,$E$1)</f>
        <v>0</v>
      </c>
      <c r="F196" s="4" t="e">
        <f aca="true">+IF($I$1-$H$1+1&gt;=B196,OFFSET([1]loan_templates!B$1,[1]mapping!$H$1-1+$B196-1,),"")</f>
        <v>#NAME?</v>
      </c>
      <c r="G196" s="38" t="e">
        <f aca="true">+IF($I$1-$H$1+1&gt;=B196,OFFSET([1]loan_templates!E$1,[1]mapping!$H$1-1+$B196-1,),"")</f>
        <v>#NAME?</v>
      </c>
    </row>
    <row r="197" customFormat="false" ht="15.75" hidden="false" customHeight="true" outlineLevel="0" collapsed="false">
      <c r="A197" s="4" t="n">
        <f aca="false">+A196+1</f>
        <v>194</v>
      </c>
      <c r="B197" s="4" t="n">
        <f aca="false">+B196+1</f>
        <v>134</v>
      </c>
      <c r="C197" s="4" t="e">
        <f aca="true">+IF($I$1-$H$1+1&gt;=B197,OFFSET([1]loan_templates!C$1,[1]mapping!$H$1-1+$B197-1,),"")</f>
        <v>#NAME?</v>
      </c>
      <c r="D197" s="4" t="e">
        <f aca="true">+IF($I$1-$H$1+1&gt;=B197,OFFSET([1]loan_templates!D$1,[1]mapping!$H$1-1+$B197-1,),"")</f>
        <v>#NAME?</v>
      </c>
      <c r="E197" s="51" t="n">
        <f aca="true">+OFFSET($M197,,$E$1)</f>
        <v>0</v>
      </c>
      <c r="F197" s="4" t="e">
        <f aca="true">+IF($I$1-$H$1+1&gt;=B197,OFFSET([1]loan_templates!B$1,[1]mapping!$H$1-1+$B197-1,),"")</f>
        <v>#NAME?</v>
      </c>
      <c r="G197" s="38" t="e">
        <f aca="true">+IF($I$1-$H$1+1&gt;=B197,OFFSET([1]loan_templates!E$1,[1]mapping!$H$1-1+$B197-1,),"")</f>
        <v>#NAME?</v>
      </c>
    </row>
    <row r="198" customFormat="false" ht="15.75" hidden="false" customHeight="true" outlineLevel="0" collapsed="false">
      <c r="A198" s="4" t="n">
        <f aca="false">+A197+1</f>
        <v>195</v>
      </c>
      <c r="B198" s="4" t="n">
        <f aca="false">+B197+1</f>
        <v>135</v>
      </c>
      <c r="C198" s="4" t="e">
        <f aca="true">+IF($I$1-$H$1+1&gt;=B198,OFFSET([1]loan_templates!C$1,[1]mapping!$H$1-1+$B198-1,),"")</f>
        <v>#NAME?</v>
      </c>
      <c r="D198" s="4" t="e">
        <f aca="true">+IF($I$1-$H$1+1&gt;=B198,OFFSET([1]loan_templates!D$1,[1]mapping!$H$1-1+$B198-1,),"")</f>
        <v>#NAME?</v>
      </c>
      <c r="E198" s="51" t="n">
        <f aca="true">+OFFSET($M198,,$E$1)</f>
        <v>0</v>
      </c>
      <c r="F198" s="4" t="e">
        <f aca="true">+IF($I$1-$H$1+1&gt;=B198,OFFSET([1]loan_templates!B$1,[1]mapping!$H$1-1+$B198-1,),"")</f>
        <v>#NAME?</v>
      </c>
      <c r="G198" s="38" t="e">
        <f aca="true">+IF($I$1-$H$1+1&gt;=B198,OFFSET([1]loan_templates!E$1,[1]mapping!$H$1-1+$B198-1,),"")</f>
        <v>#NAME?</v>
      </c>
    </row>
    <row r="199" customFormat="false" ht="15.75" hidden="false" customHeight="true" outlineLevel="0" collapsed="false">
      <c r="A199" s="4" t="n">
        <f aca="false">+A198+1</f>
        <v>196</v>
      </c>
      <c r="B199" s="4" t="n">
        <f aca="false">+B198+1</f>
        <v>136</v>
      </c>
      <c r="C199" s="4" t="e">
        <f aca="true">+IF($I$1-$H$1+1&gt;=B199,OFFSET([1]loan_templates!C$1,[1]mapping!$H$1-1+$B199-1,),"")</f>
        <v>#NAME?</v>
      </c>
      <c r="D199" s="4" t="e">
        <f aca="true">+IF($I$1-$H$1+1&gt;=B199,OFFSET([1]loan_templates!D$1,[1]mapping!$H$1-1+$B199-1,),"")</f>
        <v>#NAME?</v>
      </c>
      <c r="E199" s="51" t="n">
        <f aca="true">+OFFSET($M199,,$E$1)</f>
        <v>0</v>
      </c>
      <c r="F199" s="4" t="e">
        <f aca="true">+IF($I$1-$H$1+1&gt;=B199,OFFSET([1]loan_templates!B$1,[1]mapping!$H$1-1+$B199-1,),"")</f>
        <v>#NAME?</v>
      </c>
      <c r="G199" s="38" t="e">
        <f aca="true">+IF($I$1-$H$1+1&gt;=B199,OFFSET([1]loan_templates!E$1,[1]mapping!$H$1-1+$B199-1,),"")</f>
        <v>#NAME?</v>
      </c>
    </row>
    <row r="200" customFormat="false" ht="15.75" hidden="false" customHeight="true" outlineLevel="0" collapsed="false">
      <c r="A200" s="4" t="n">
        <f aca="false">+A199+1</f>
        <v>197</v>
      </c>
      <c r="B200" s="4" t="n">
        <f aca="false">+B199+1</f>
        <v>137</v>
      </c>
      <c r="C200" s="4" t="e">
        <f aca="true">+IF($I$1-$H$1+1&gt;=B200,OFFSET([1]loan_templates!C$1,[1]mapping!$H$1-1+$B200-1,),"")</f>
        <v>#NAME?</v>
      </c>
      <c r="D200" s="4" t="e">
        <f aca="true">+IF($I$1-$H$1+1&gt;=B200,OFFSET([1]loan_templates!D$1,[1]mapping!$H$1-1+$B200-1,),"")</f>
        <v>#NAME?</v>
      </c>
      <c r="E200" s="51" t="n">
        <f aca="true">+OFFSET($M200,,$E$1)</f>
        <v>0</v>
      </c>
      <c r="F200" s="4" t="e">
        <f aca="true">+IF($I$1-$H$1+1&gt;=B200,OFFSET([1]loan_templates!B$1,[1]mapping!$H$1-1+$B200-1,),"")</f>
        <v>#NAME?</v>
      </c>
      <c r="G200" s="38" t="e">
        <f aca="true">+IF($I$1-$H$1+1&gt;=B200,OFFSET([1]loan_templates!E$1,[1]mapping!$H$1-1+$B200-1,),"")</f>
        <v>#NAME?</v>
      </c>
    </row>
    <row r="201" customFormat="false" ht="15.75" hidden="false" customHeight="true" outlineLevel="0" collapsed="false">
      <c r="A201" s="4" t="n">
        <f aca="false">+A200+1</f>
        <v>198</v>
      </c>
      <c r="B201" s="4" t="n">
        <f aca="false">+B200+1</f>
        <v>138</v>
      </c>
      <c r="C201" s="4" t="e">
        <f aca="true">+IF($I$1-$H$1+1&gt;=B201,OFFSET([1]loan_templates!C$1,[1]mapping!$H$1-1+$B201-1,),"")</f>
        <v>#NAME?</v>
      </c>
      <c r="D201" s="4" t="e">
        <f aca="true">+IF($I$1-$H$1+1&gt;=B201,OFFSET([1]loan_templates!D$1,[1]mapping!$H$1-1+$B201-1,),"")</f>
        <v>#NAME?</v>
      </c>
      <c r="E201" s="51" t="n">
        <f aca="true">+OFFSET($M201,,$E$1)</f>
        <v>0</v>
      </c>
      <c r="F201" s="4" t="e">
        <f aca="true">+IF($I$1-$H$1+1&gt;=B201,OFFSET([1]loan_templates!B$1,[1]mapping!$H$1-1+$B201-1,),"")</f>
        <v>#NAME?</v>
      </c>
      <c r="G201" s="38" t="e">
        <f aca="true">+IF($I$1-$H$1+1&gt;=B201,OFFSET([1]loan_templates!E$1,[1]mapping!$H$1-1+$B201-1,),"")</f>
        <v>#NAME?</v>
      </c>
    </row>
    <row r="202" customFormat="false" ht="15.75" hidden="false" customHeight="true" outlineLevel="0" collapsed="false">
      <c r="A202" s="4" t="n">
        <f aca="false">+A201+1</f>
        <v>199</v>
      </c>
      <c r="B202" s="4" t="n">
        <f aca="false">+B201+1</f>
        <v>139</v>
      </c>
      <c r="C202" s="4" t="e">
        <f aca="true">+IF($I$1-$H$1+1&gt;=B202,OFFSET([1]loan_templates!C$1,[1]mapping!$H$1-1+$B202-1,),"")</f>
        <v>#NAME?</v>
      </c>
      <c r="D202" s="4" t="e">
        <f aca="true">+IF($I$1-$H$1+1&gt;=B202,OFFSET([1]loan_templates!D$1,[1]mapping!$H$1-1+$B202-1,),"")</f>
        <v>#NAME?</v>
      </c>
      <c r="E202" s="51" t="n">
        <f aca="true">+OFFSET($M202,,$E$1)</f>
        <v>0</v>
      </c>
      <c r="F202" s="4" t="e">
        <f aca="true">+IF($I$1-$H$1+1&gt;=B202,OFFSET([1]loan_templates!B$1,[1]mapping!$H$1-1+$B202-1,),"")</f>
        <v>#NAME?</v>
      </c>
      <c r="G202" s="38" t="e">
        <f aca="true">+IF($I$1-$H$1+1&gt;=B202,OFFSET([1]loan_templates!E$1,[1]mapping!$H$1-1+$B202-1,),"")</f>
        <v>#NAME?</v>
      </c>
    </row>
    <row r="203" customFormat="false" ht="15.75" hidden="false" customHeight="true" outlineLevel="0" collapsed="false">
      <c r="A203" s="4" t="n">
        <f aca="false">+A202+1</f>
        <v>200</v>
      </c>
      <c r="B203" s="4" t="n">
        <f aca="false">+B202+1</f>
        <v>140</v>
      </c>
      <c r="C203" s="4" t="e">
        <f aca="true">+IF($I$1-$H$1+1&gt;=B203,OFFSET([1]loan_templates!C$1,[1]mapping!$H$1-1+$B203-1,),"")</f>
        <v>#NAME?</v>
      </c>
      <c r="D203" s="4" t="e">
        <f aca="true">+IF($I$1-$H$1+1&gt;=B203,OFFSET([1]loan_templates!D$1,[1]mapping!$H$1-1+$B203-1,),"")</f>
        <v>#NAME?</v>
      </c>
      <c r="E203" s="51" t="n">
        <f aca="true">+OFFSET($M203,,$E$1)</f>
        <v>0</v>
      </c>
      <c r="F203" s="4" t="e">
        <f aca="true">+IF($I$1-$H$1+1&gt;=B203,OFFSET([1]loan_templates!B$1,[1]mapping!$H$1-1+$B203-1,),"")</f>
        <v>#NAME?</v>
      </c>
      <c r="G203" s="38" t="e">
        <f aca="true">+IF($I$1-$H$1+1&gt;=B203,OFFSET([1]loan_templates!E$1,[1]mapping!$H$1-1+$B203-1,),"")</f>
        <v>#NAME?</v>
      </c>
    </row>
    <row r="204" customFormat="false" ht="15.75" hidden="false" customHeight="true" outlineLevel="0" collapsed="false">
      <c r="A204" s="4" t="n">
        <f aca="false">+A203+1</f>
        <v>201</v>
      </c>
      <c r="B204" s="4" t="n">
        <f aca="false">+B203+1</f>
        <v>141</v>
      </c>
      <c r="C204" s="4" t="e">
        <f aca="true">+IF($I$1-$H$1+1&gt;=B204,OFFSET([1]loan_templates!C$1,[1]mapping!$H$1-1+$B204-1,),"")</f>
        <v>#NAME?</v>
      </c>
      <c r="D204" s="4" t="e">
        <f aca="true">+IF($I$1-$H$1+1&gt;=B204,OFFSET([1]loan_templates!D$1,[1]mapping!$H$1-1+$B204-1,),"")</f>
        <v>#NAME?</v>
      </c>
      <c r="E204" s="51" t="n">
        <f aca="true">+OFFSET($M204,,$E$1)</f>
        <v>0</v>
      </c>
      <c r="F204" s="4" t="e">
        <f aca="true">+IF($I$1-$H$1+1&gt;=B204,OFFSET([1]loan_templates!B$1,[1]mapping!$H$1-1+$B204-1,),"")</f>
        <v>#NAME?</v>
      </c>
      <c r="G204" s="38" t="e">
        <f aca="true">+IF($I$1-$H$1+1&gt;=B204,OFFSET([1]loan_templates!E$1,[1]mapping!$H$1-1+$B204-1,),"")</f>
        <v>#NAME?</v>
      </c>
    </row>
    <row r="205" customFormat="false" ht="15.75" hidden="false" customHeight="true" outlineLevel="0" collapsed="false">
      <c r="A205" s="4" t="n">
        <f aca="false">+A204+1</f>
        <v>202</v>
      </c>
      <c r="B205" s="4" t="n">
        <f aca="false">+B204+1</f>
        <v>142</v>
      </c>
      <c r="C205" s="4" t="e">
        <f aca="true">+IF($I$1-$H$1+1&gt;=B205,OFFSET([1]loan_templates!C$1,[1]mapping!$H$1-1+$B205-1,),"")</f>
        <v>#NAME?</v>
      </c>
      <c r="D205" s="4" t="e">
        <f aca="true">+IF($I$1-$H$1+1&gt;=B205,OFFSET([1]loan_templates!D$1,[1]mapping!$H$1-1+$B205-1,),"")</f>
        <v>#NAME?</v>
      </c>
      <c r="E205" s="51" t="n">
        <f aca="true">+OFFSET($M205,,$E$1)</f>
        <v>0</v>
      </c>
      <c r="F205" s="4" t="e">
        <f aca="true">+IF($I$1-$H$1+1&gt;=B205,OFFSET([1]loan_templates!B$1,[1]mapping!$H$1-1+$B205-1,),"")</f>
        <v>#NAME?</v>
      </c>
      <c r="G205" s="38" t="e">
        <f aca="true">+IF($I$1-$H$1+1&gt;=B205,OFFSET([1]loan_templates!E$1,[1]mapping!$H$1-1+$B205-1,),"")</f>
        <v>#NAME?</v>
      </c>
    </row>
    <row r="206" customFormat="false" ht="15.75" hidden="false" customHeight="true" outlineLevel="0" collapsed="false">
      <c r="A206" s="4" t="n">
        <f aca="false">+A205+1</f>
        <v>203</v>
      </c>
      <c r="B206" s="4" t="n">
        <f aca="false">+B205+1</f>
        <v>143</v>
      </c>
      <c r="C206" s="4" t="e">
        <f aca="true">+IF($I$1-$H$1+1&gt;=B206,OFFSET([1]loan_templates!C$1,[1]mapping!$H$1-1+$B206-1,),"")</f>
        <v>#NAME?</v>
      </c>
      <c r="D206" s="4" t="e">
        <f aca="true">+IF($I$1-$H$1+1&gt;=B206,OFFSET([1]loan_templates!D$1,[1]mapping!$H$1-1+$B206-1,),"")</f>
        <v>#NAME?</v>
      </c>
      <c r="E206" s="51" t="n">
        <f aca="true">+OFFSET($M206,,$E$1)</f>
        <v>0</v>
      </c>
      <c r="F206" s="4" t="e">
        <f aca="true">+IF($I$1-$H$1+1&gt;=B206,OFFSET([1]loan_templates!B$1,[1]mapping!$H$1-1+$B206-1,),"")</f>
        <v>#NAME?</v>
      </c>
      <c r="G206" s="38" t="e">
        <f aca="true">+IF($I$1-$H$1+1&gt;=B206,OFFSET([1]loan_templates!E$1,[1]mapping!$H$1-1+$B206-1,),"")</f>
        <v>#NAME?</v>
      </c>
    </row>
    <row r="207" customFormat="false" ht="15.75" hidden="false" customHeight="true" outlineLevel="0" collapsed="false">
      <c r="A207" s="4" t="n">
        <f aca="false">+A206+1</f>
        <v>204</v>
      </c>
      <c r="B207" s="4" t="n">
        <f aca="false">+B206+1</f>
        <v>144</v>
      </c>
      <c r="C207" s="4" t="e">
        <f aca="true">+IF($I$1-$H$1+1&gt;=B207,OFFSET([1]loan_templates!C$1,[1]mapping!$H$1-1+$B207-1,),"")</f>
        <v>#NAME?</v>
      </c>
      <c r="D207" s="4" t="e">
        <f aca="true">+IF($I$1-$H$1+1&gt;=B207,OFFSET([1]loan_templates!D$1,[1]mapping!$H$1-1+$B207-1,),"")</f>
        <v>#NAME?</v>
      </c>
      <c r="E207" s="51" t="n">
        <f aca="true">+OFFSET($M207,,$E$1)</f>
        <v>0</v>
      </c>
      <c r="F207" s="4" t="e">
        <f aca="true">+IF($I$1-$H$1+1&gt;=B207,OFFSET([1]loan_templates!B$1,[1]mapping!$H$1-1+$B207-1,),"")</f>
        <v>#NAME?</v>
      </c>
      <c r="G207" s="38" t="e">
        <f aca="true">+IF($I$1-$H$1+1&gt;=B207,OFFSET([1]loan_templates!E$1,[1]mapping!$H$1-1+$B207-1,),"")</f>
        <v>#NAME?</v>
      </c>
    </row>
    <row r="208" customFormat="false" ht="15.75" hidden="false" customHeight="true" outlineLevel="0" collapsed="false">
      <c r="A208" s="4" t="n">
        <f aca="false">+A207+1</f>
        <v>205</v>
      </c>
      <c r="B208" s="4" t="n">
        <f aca="false">+B207+1</f>
        <v>145</v>
      </c>
      <c r="C208" s="4" t="e">
        <f aca="true">+IF($I$1-$H$1+1&gt;=B208,OFFSET([1]loan_templates!C$1,[1]mapping!$H$1-1+$B208-1,),"")</f>
        <v>#NAME?</v>
      </c>
      <c r="D208" s="4" t="e">
        <f aca="true">+IF($I$1-$H$1+1&gt;=B208,OFFSET([1]loan_templates!D$1,[1]mapping!$H$1-1+$B208-1,),"")</f>
        <v>#NAME?</v>
      </c>
      <c r="E208" s="51" t="n">
        <f aca="true">+OFFSET($M208,,$E$1)</f>
        <v>0</v>
      </c>
      <c r="F208" s="4" t="e">
        <f aca="true">+IF($I$1-$H$1+1&gt;=B208,OFFSET([1]loan_templates!B$1,[1]mapping!$H$1-1+$B208-1,),"")</f>
        <v>#NAME?</v>
      </c>
      <c r="G208" s="38" t="e">
        <f aca="true">+IF($I$1-$H$1+1&gt;=B208,OFFSET([1]loan_templates!E$1,[1]mapping!$H$1-1+$B208-1,),"")</f>
        <v>#NAME?</v>
      </c>
    </row>
    <row r="209" customFormat="false" ht="15.75" hidden="false" customHeight="true" outlineLevel="0" collapsed="false">
      <c r="A209" s="4" t="n">
        <f aca="false">+A208+1</f>
        <v>206</v>
      </c>
      <c r="B209" s="4" t="n">
        <f aca="false">+B208+1</f>
        <v>146</v>
      </c>
      <c r="C209" s="4" t="e">
        <f aca="true">+IF($I$1-$H$1+1&gt;=B209,OFFSET([1]loan_templates!C$1,[1]mapping!$H$1-1+$B209-1,),"")</f>
        <v>#NAME?</v>
      </c>
      <c r="D209" s="4" t="e">
        <f aca="true">+IF($I$1-$H$1+1&gt;=B209,OFFSET([1]loan_templates!D$1,[1]mapping!$H$1-1+$B209-1,),"")</f>
        <v>#NAME?</v>
      </c>
      <c r="E209" s="51" t="n">
        <f aca="true">+OFFSET($M209,,$E$1)</f>
        <v>0</v>
      </c>
      <c r="F209" s="4" t="e">
        <f aca="true">+IF($I$1-$H$1+1&gt;=B209,OFFSET([1]loan_templates!B$1,[1]mapping!$H$1-1+$B209-1,),"")</f>
        <v>#NAME?</v>
      </c>
      <c r="G209" s="38" t="e">
        <f aca="true">+IF($I$1-$H$1+1&gt;=B209,OFFSET([1]loan_templates!E$1,[1]mapping!$H$1-1+$B209-1,),"")</f>
        <v>#NAME?</v>
      </c>
    </row>
    <row r="210" customFormat="false" ht="15.75" hidden="false" customHeight="true" outlineLevel="0" collapsed="false">
      <c r="A210" s="4" t="n">
        <f aca="false">+A209+1</f>
        <v>207</v>
      </c>
      <c r="B210" s="4" t="n">
        <f aca="false">+B209+1</f>
        <v>147</v>
      </c>
      <c r="C210" s="4" t="e">
        <f aca="true">+IF($I$1-$H$1+1&gt;=B210,OFFSET([1]loan_templates!C$1,[1]mapping!$H$1-1+$B210-1,),"")</f>
        <v>#NAME?</v>
      </c>
      <c r="D210" s="4" t="e">
        <f aca="true">+IF($I$1-$H$1+1&gt;=B210,OFFSET([1]loan_templates!D$1,[1]mapping!$H$1-1+$B210-1,),"")</f>
        <v>#NAME?</v>
      </c>
      <c r="E210" s="51" t="n">
        <f aca="true">+OFFSET($M210,,$E$1)</f>
        <v>0</v>
      </c>
      <c r="F210" s="4" t="e">
        <f aca="true">+IF($I$1-$H$1+1&gt;=B210,OFFSET([1]loan_templates!B$1,[1]mapping!$H$1-1+$B210-1,),"")</f>
        <v>#NAME?</v>
      </c>
      <c r="G210" s="38" t="e">
        <f aca="true">+IF($I$1-$H$1+1&gt;=B210,OFFSET([1]loan_templates!E$1,[1]mapping!$H$1-1+$B210-1,),"")</f>
        <v>#NAME?</v>
      </c>
    </row>
    <row r="211" customFormat="false" ht="15.75" hidden="false" customHeight="true" outlineLevel="0" collapsed="false">
      <c r="A211" s="4" t="n">
        <f aca="false">+A210+1</f>
        <v>208</v>
      </c>
      <c r="B211" s="4" t="n">
        <f aca="false">+B210+1</f>
        <v>148</v>
      </c>
      <c r="C211" s="4" t="e">
        <f aca="true">+IF($I$1-$H$1+1&gt;=B211,OFFSET([1]loan_templates!C$1,[1]mapping!$H$1-1+$B211-1,),"")</f>
        <v>#NAME?</v>
      </c>
      <c r="D211" s="4" t="e">
        <f aca="true">+IF($I$1-$H$1+1&gt;=B211,OFFSET([1]loan_templates!D$1,[1]mapping!$H$1-1+$B211-1,),"")</f>
        <v>#NAME?</v>
      </c>
      <c r="E211" s="51" t="n">
        <f aca="true">+OFFSET($M211,,$E$1)</f>
        <v>0</v>
      </c>
      <c r="F211" s="4" t="e">
        <f aca="true">+IF($I$1-$H$1+1&gt;=B211,OFFSET([1]loan_templates!B$1,[1]mapping!$H$1-1+$B211-1,),"")</f>
        <v>#NAME?</v>
      </c>
      <c r="G211" s="38" t="e">
        <f aca="true">+IF($I$1-$H$1+1&gt;=B211,OFFSET([1]loan_templates!E$1,[1]mapping!$H$1-1+$B211-1,),"")</f>
        <v>#NAME?</v>
      </c>
    </row>
    <row r="212" customFormat="false" ht="15.75" hidden="false" customHeight="true" outlineLevel="0" collapsed="false">
      <c r="A212" s="4" t="n">
        <f aca="false">+A211+1</f>
        <v>209</v>
      </c>
      <c r="B212" s="4" t="n">
        <f aca="false">+B211+1</f>
        <v>149</v>
      </c>
      <c r="C212" s="4" t="e">
        <f aca="true">+IF($I$1-$H$1+1&gt;=B212,OFFSET([1]loan_templates!C$1,[1]mapping!$H$1-1+$B212-1,),"")</f>
        <v>#NAME?</v>
      </c>
      <c r="D212" s="4" t="e">
        <f aca="true">+IF($I$1-$H$1+1&gt;=B212,OFFSET([1]loan_templates!D$1,[1]mapping!$H$1-1+$B212-1,),"")</f>
        <v>#NAME?</v>
      </c>
      <c r="E212" s="51" t="n">
        <f aca="true">+OFFSET($M212,,$E$1)</f>
        <v>0</v>
      </c>
      <c r="F212" s="4" t="e">
        <f aca="true">+IF($I$1-$H$1+1&gt;=B212,OFFSET([1]loan_templates!B$1,[1]mapping!$H$1-1+$B212-1,),"")</f>
        <v>#NAME?</v>
      </c>
      <c r="G212" s="38" t="e">
        <f aca="true">+IF($I$1-$H$1+1&gt;=B212,OFFSET([1]loan_templates!E$1,[1]mapping!$H$1-1+$B212-1,),"")</f>
        <v>#NAME?</v>
      </c>
    </row>
    <row r="213" customFormat="false" ht="15.75" hidden="false" customHeight="true" outlineLevel="0" collapsed="false">
      <c r="A213" s="4" t="n">
        <f aca="false">+A212+1</f>
        <v>210</v>
      </c>
      <c r="B213" s="4" t="n">
        <f aca="false">+B212+1</f>
        <v>150</v>
      </c>
      <c r="C213" s="4" t="e">
        <f aca="true">+IF($I$1-$H$1+1&gt;=B213,OFFSET([1]loan_templates!C$1,[1]mapping!$H$1-1+$B213-1,),"")</f>
        <v>#NAME?</v>
      </c>
      <c r="D213" s="4" t="e">
        <f aca="true">+IF($I$1-$H$1+1&gt;=B213,OFFSET([1]loan_templates!D$1,[1]mapping!$H$1-1+$B213-1,),"")</f>
        <v>#NAME?</v>
      </c>
      <c r="E213" s="51" t="n">
        <f aca="true">+OFFSET($M213,,$E$1)</f>
        <v>0</v>
      </c>
      <c r="F213" s="4" t="e">
        <f aca="true">+IF($I$1-$H$1+1&gt;=B213,OFFSET([1]loan_templates!B$1,[1]mapping!$H$1-1+$B213-1,),"")</f>
        <v>#NAME?</v>
      </c>
      <c r="G213" s="38" t="e">
        <f aca="true">+IF($I$1-$H$1+1&gt;=B213,OFFSET([1]loan_templates!E$1,[1]mapping!$H$1-1+$B213-1,),"")</f>
        <v>#NAME?</v>
      </c>
    </row>
    <row r="214" customFormat="false" ht="15.75" hidden="false" customHeight="true" outlineLevel="0" collapsed="false">
      <c r="A214" s="4" t="n">
        <f aca="false">+A213+1</f>
        <v>211</v>
      </c>
      <c r="B214" s="4" t="n">
        <f aca="false">+B213+1</f>
        <v>151</v>
      </c>
      <c r="C214" s="4" t="e">
        <f aca="true">+IF($I$1-$H$1+1&gt;=B214,OFFSET([1]loan_templates!C$1,[1]mapping!$H$1-1+$B214-1,),"")</f>
        <v>#NAME?</v>
      </c>
      <c r="D214" s="4" t="e">
        <f aca="true">+IF($I$1-$H$1+1&gt;=B214,OFFSET([1]loan_templates!D$1,[1]mapping!$H$1-1+$B214-1,),"")</f>
        <v>#NAME?</v>
      </c>
      <c r="E214" s="51" t="n">
        <f aca="true">+OFFSET($M214,,$E$1)</f>
        <v>0</v>
      </c>
      <c r="F214" s="4" t="e">
        <f aca="true">+IF($I$1-$H$1+1&gt;=B214,OFFSET([1]loan_templates!B$1,[1]mapping!$H$1-1+$B214-1,),"")</f>
        <v>#NAME?</v>
      </c>
      <c r="G214" s="38" t="e">
        <f aca="true">+IF($I$1-$H$1+1&gt;=B214,OFFSET([1]loan_templates!E$1,[1]mapping!$H$1-1+$B214-1,),"")</f>
        <v>#NAME?</v>
      </c>
    </row>
    <row r="215" customFormat="false" ht="15.75" hidden="false" customHeight="true" outlineLevel="0" collapsed="false">
      <c r="A215" s="4" t="n">
        <f aca="false">+A214+1</f>
        <v>212</v>
      </c>
      <c r="B215" s="4" t="n">
        <f aca="false">+B214+1</f>
        <v>152</v>
      </c>
      <c r="C215" s="4" t="e">
        <f aca="true">+IF($I$1-$H$1+1&gt;=B215,OFFSET([1]loan_templates!C$1,[1]mapping!$H$1-1+$B215-1,),"")</f>
        <v>#NAME?</v>
      </c>
      <c r="D215" s="4" t="e">
        <f aca="true">+IF($I$1-$H$1+1&gt;=B215,OFFSET([1]loan_templates!D$1,[1]mapping!$H$1-1+$B215-1,),"")</f>
        <v>#NAME?</v>
      </c>
      <c r="E215" s="51" t="n">
        <f aca="true">+OFFSET($M215,,$E$1)</f>
        <v>0</v>
      </c>
      <c r="F215" s="4" t="e">
        <f aca="true">+IF($I$1-$H$1+1&gt;=B215,OFFSET([1]loan_templates!B$1,[1]mapping!$H$1-1+$B215-1,),"")</f>
        <v>#NAME?</v>
      </c>
      <c r="G215" s="38" t="e">
        <f aca="true">+IF($I$1-$H$1+1&gt;=B215,OFFSET([1]loan_templates!E$1,[1]mapping!$H$1-1+$B215-1,),"")</f>
        <v>#NAME?</v>
      </c>
    </row>
    <row r="216" customFormat="false" ht="15.75" hidden="false" customHeight="true" outlineLevel="0" collapsed="false">
      <c r="A216" s="4" t="n">
        <f aca="false">+A215+1</f>
        <v>213</v>
      </c>
      <c r="B216" s="4" t="n">
        <f aca="false">+B215+1</f>
        <v>153</v>
      </c>
      <c r="C216" s="4" t="e">
        <f aca="true">+IF($I$1-$H$1+1&gt;=B216,OFFSET([1]loan_templates!C$1,[1]mapping!$H$1-1+$B216-1,),"")</f>
        <v>#NAME?</v>
      </c>
      <c r="D216" s="4" t="e">
        <f aca="true">+IF($I$1-$H$1+1&gt;=B216,OFFSET([1]loan_templates!D$1,[1]mapping!$H$1-1+$B216-1,),"")</f>
        <v>#NAME?</v>
      </c>
      <c r="E216" s="51" t="n">
        <f aca="true">+OFFSET($M216,,$E$1)</f>
        <v>0</v>
      </c>
      <c r="F216" s="4" t="e">
        <f aca="true">+IF($I$1-$H$1+1&gt;=B216,OFFSET([1]loan_templates!B$1,[1]mapping!$H$1-1+$B216-1,),"")</f>
        <v>#NAME?</v>
      </c>
      <c r="G216" s="38" t="e">
        <f aca="true">+IF($I$1-$H$1+1&gt;=B216,OFFSET([1]loan_templates!E$1,[1]mapping!$H$1-1+$B216-1,),"")</f>
        <v>#NAME?</v>
      </c>
    </row>
    <row r="217" customFormat="false" ht="15.75" hidden="false" customHeight="true" outlineLevel="0" collapsed="false">
      <c r="A217" s="4" t="n">
        <f aca="false">+A216+1</f>
        <v>214</v>
      </c>
      <c r="B217" s="4" t="n">
        <f aca="false">+B216+1</f>
        <v>154</v>
      </c>
      <c r="C217" s="4" t="e">
        <f aca="true">+IF($I$1-$H$1+1&gt;=B217,OFFSET([1]loan_templates!C$1,[1]mapping!$H$1-1+$B217-1,),"")</f>
        <v>#NAME?</v>
      </c>
      <c r="D217" s="4" t="e">
        <f aca="true">+IF($I$1-$H$1+1&gt;=B217,OFFSET([1]loan_templates!D$1,[1]mapping!$H$1-1+$B217-1,),"")</f>
        <v>#NAME?</v>
      </c>
      <c r="E217" s="51" t="n">
        <f aca="true">+OFFSET($M217,,$E$1)</f>
        <v>0</v>
      </c>
      <c r="F217" s="4" t="e">
        <f aca="true">+IF($I$1-$H$1+1&gt;=B217,OFFSET([1]loan_templates!B$1,[1]mapping!$H$1-1+$B217-1,),"")</f>
        <v>#NAME?</v>
      </c>
      <c r="G217" s="38" t="e">
        <f aca="true">+IF($I$1-$H$1+1&gt;=B217,OFFSET([1]loan_templates!E$1,[1]mapping!$H$1-1+$B217-1,),"")</f>
        <v>#NAME?</v>
      </c>
    </row>
    <row r="218" customFormat="false" ht="15.75" hidden="false" customHeight="true" outlineLevel="0" collapsed="false">
      <c r="A218" s="4" t="n">
        <f aca="false">+A217+1</f>
        <v>215</v>
      </c>
      <c r="B218" s="4" t="n">
        <f aca="false">+B217+1</f>
        <v>155</v>
      </c>
      <c r="C218" s="4" t="e">
        <f aca="true">+IF($I$1-$H$1+1&gt;=B218,OFFSET([1]loan_templates!C$1,[1]mapping!$H$1-1+$B218-1,),"")</f>
        <v>#NAME?</v>
      </c>
      <c r="D218" s="4" t="e">
        <f aca="true">+IF($I$1-$H$1+1&gt;=B218,OFFSET([1]loan_templates!D$1,[1]mapping!$H$1-1+$B218-1,),"")</f>
        <v>#NAME?</v>
      </c>
      <c r="E218" s="51" t="n">
        <f aca="true">+OFFSET($M218,,$E$1)</f>
        <v>0</v>
      </c>
      <c r="F218" s="4" t="e">
        <f aca="true">+IF($I$1-$H$1+1&gt;=B218,OFFSET([1]loan_templates!B$1,[1]mapping!$H$1-1+$B218-1,),"")</f>
        <v>#NAME?</v>
      </c>
      <c r="G218" s="38" t="e">
        <f aca="true">+IF($I$1-$H$1+1&gt;=B218,OFFSET([1]loan_templates!E$1,[1]mapping!$H$1-1+$B218-1,),"")</f>
        <v>#NAME?</v>
      </c>
    </row>
    <row r="219" customFormat="false" ht="15.75" hidden="false" customHeight="true" outlineLevel="0" collapsed="false">
      <c r="G219" s="38"/>
    </row>
    <row r="220" customFormat="false" ht="15.75" hidden="false" customHeight="true" outlineLevel="0" collapsed="false">
      <c r="G220" s="38"/>
    </row>
    <row r="221" customFormat="false" ht="15.75" hidden="false" customHeight="true" outlineLevel="0" collapsed="false">
      <c r="G221" s="38"/>
    </row>
    <row r="222" customFormat="false" ht="15.75" hidden="false" customHeight="true" outlineLevel="0" collapsed="false">
      <c r="G222" s="38"/>
    </row>
    <row r="223" customFormat="false" ht="15.75" hidden="false" customHeight="true" outlineLevel="0" collapsed="false">
      <c r="G223" s="38"/>
    </row>
    <row r="224" customFormat="false" ht="15.75" hidden="false" customHeight="true" outlineLevel="0" collapsed="false">
      <c r="G224" s="38"/>
    </row>
    <row r="225" customFormat="false" ht="15.75" hidden="false" customHeight="true" outlineLevel="0" collapsed="false">
      <c r="G225" s="38"/>
    </row>
    <row r="226" customFormat="false" ht="15.75" hidden="false" customHeight="true" outlineLevel="0" collapsed="false">
      <c r="G226" s="38"/>
    </row>
    <row r="227" customFormat="false" ht="15.75" hidden="false" customHeight="true" outlineLevel="0" collapsed="false">
      <c r="G227" s="38"/>
    </row>
    <row r="228" customFormat="false" ht="15.75" hidden="false" customHeight="true" outlineLevel="0" collapsed="false">
      <c r="G228" s="38"/>
    </row>
    <row r="229" customFormat="false" ht="15.75" hidden="false" customHeight="true" outlineLevel="0" collapsed="false">
      <c r="G229" s="38"/>
    </row>
    <row r="230" customFormat="false" ht="15.75" hidden="false" customHeight="true" outlineLevel="0" collapsed="false">
      <c r="G230" s="38"/>
    </row>
    <row r="231" customFormat="false" ht="15.75" hidden="false" customHeight="true" outlineLevel="0" collapsed="false">
      <c r="G231" s="38"/>
    </row>
    <row r="232" customFormat="false" ht="15.75" hidden="false" customHeight="true" outlineLevel="0" collapsed="false">
      <c r="G232" s="38"/>
    </row>
    <row r="233" customFormat="false" ht="15.75" hidden="false" customHeight="true" outlineLevel="0" collapsed="false">
      <c r="G233" s="38"/>
    </row>
    <row r="234" customFormat="false" ht="15.75" hidden="false" customHeight="true" outlineLevel="0" collapsed="false">
      <c r="G234" s="38"/>
    </row>
    <row r="235" customFormat="false" ht="15.75" hidden="false" customHeight="true" outlineLevel="0" collapsed="false">
      <c r="G235" s="38"/>
    </row>
    <row r="236" customFormat="false" ht="15.75" hidden="false" customHeight="true" outlineLevel="0" collapsed="false">
      <c r="G236" s="38"/>
    </row>
    <row r="237" customFormat="false" ht="15.75" hidden="false" customHeight="true" outlineLevel="0" collapsed="false">
      <c r="G237" s="38"/>
    </row>
    <row r="238" customFormat="false" ht="15.75" hidden="false" customHeight="true" outlineLevel="0" collapsed="false">
      <c r="G238" s="38"/>
    </row>
    <row r="239" customFormat="false" ht="15.75" hidden="false" customHeight="true" outlineLevel="0" collapsed="false">
      <c r="G239" s="38"/>
    </row>
    <row r="240" customFormat="false" ht="15.75" hidden="false" customHeight="true" outlineLevel="0" collapsed="false">
      <c r="G240" s="38"/>
    </row>
    <row r="241" customFormat="false" ht="15.75" hidden="false" customHeight="true" outlineLevel="0" collapsed="false">
      <c r="G241" s="38"/>
    </row>
    <row r="242" customFormat="false" ht="15.75" hidden="false" customHeight="true" outlineLevel="0" collapsed="false">
      <c r="G242" s="38"/>
    </row>
    <row r="243" customFormat="false" ht="15.75" hidden="false" customHeight="true" outlineLevel="0" collapsed="false">
      <c r="G243" s="38"/>
    </row>
    <row r="244" customFormat="false" ht="15.75" hidden="false" customHeight="true" outlineLevel="0" collapsed="false">
      <c r="G244" s="38"/>
    </row>
    <row r="245" customFormat="false" ht="15.75" hidden="false" customHeight="true" outlineLevel="0" collapsed="false">
      <c r="G245" s="38"/>
    </row>
    <row r="246" customFormat="false" ht="15.75" hidden="false" customHeight="true" outlineLevel="0" collapsed="false">
      <c r="G246" s="38"/>
    </row>
    <row r="247" customFormat="false" ht="15.75" hidden="false" customHeight="true" outlineLevel="0" collapsed="false">
      <c r="G247" s="38"/>
    </row>
    <row r="248" customFormat="false" ht="15.75" hidden="false" customHeight="true" outlineLevel="0" collapsed="false">
      <c r="G248" s="38"/>
    </row>
    <row r="249" customFormat="false" ht="15.75" hidden="false" customHeight="true" outlineLevel="0" collapsed="false">
      <c r="G249" s="38"/>
    </row>
    <row r="250" customFormat="false" ht="15.75" hidden="false" customHeight="true" outlineLevel="0" collapsed="false">
      <c r="G250" s="38"/>
    </row>
    <row r="251" customFormat="false" ht="15.75" hidden="false" customHeight="true" outlineLevel="0" collapsed="false">
      <c r="G251" s="38"/>
    </row>
    <row r="252" customFormat="false" ht="15.75" hidden="false" customHeight="true" outlineLevel="0" collapsed="false">
      <c r="G252" s="38"/>
    </row>
    <row r="253" customFormat="false" ht="15.75" hidden="false" customHeight="true" outlineLevel="0" collapsed="false">
      <c r="G253" s="38"/>
    </row>
    <row r="254" customFormat="false" ht="15.75" hidden="false" customHeight="true" outlineLevel="0" collapsed="false">
      <c r="G254" s="38"/>
    </row>
    <row r="255" customFormat="false" ht="15.75" hidden="false" customHeight="true" outlineLevel="0" collapsed="false">
      <c r="G255" s="38"/>
    </row>
    <row r="256" customFormat="false" ht="15.75" hidden="false" customHeight="true" outlineLevel="0" collapsed="false">
      <c r="G256" s="38"/>
    </row>
    <row r="257" customFormat="false" ht="15.75" hidden="false" customHeight="true" outlineLevel="0" collapsed="false">
      <c r="G257" s="38"/>
    </row>
    <row r="258" customFormat="false" ht="15.75" hidden="false" customHeight="true" outlineLevel="0" collapsed="false">
      <c r="G258" s="38"/>
    </row>
    <row r="259" customFormat="false" ht="15.75" hidden="false" customHeight="true" outlineLevel="0" collapsed="false">
      <c r="G259" s="38"/>
    </row>
    <row r="260" customFormat="false" ht="15.75" hidden="false" customHeight="true" outlineLevel="0" collapsed="false">
      <c r="G260" s="38"/>
    </row>
    <row r="261" customFormat="false" ht="15.75" hidden="false" customHeight="true" outlineLevel="0" collapsed="false">
      <c r="G261" s="38"/>
    </row>
    <row r="262" customFormat="false" ht="15.75" hidden="false" customHeight="true" outlineLevel="0" collapsed="false">
      <c r="G262" s="38"/>
    </row>
    <row r="263" customFormat="false" ht="15.75" hidden="false" customHeight="true" outlineLevel="0" collapsed="false">
      <c r="G263" s="38"/>
    </row>
    <row r="264" customFormat="false" ht="15.75" hidden="false" customHeight="true" outlineLevel="0" collapsed="false">
      <c r="G264" s="38"/>
    </row>
    <row r="265" customFormat="false" ht="15.75" hidden="false" customHeight="true" outlineLevel="0" collapsed="false">
      <c r="G265" s="38"/>
    </row>
    <row r="266" customFormat="false" ht="15.75" hidden="false" customHeight="true" outlineLevel="0" collapsed="false">
      <c r="G266" s="38"/>
    </row>
    <row r="267" customFormat="false" ht="15.75" hidden="false" customHeight="true" outlineLevel="0" collapsed="false">
      <c r="G267" s="38"/>
    </row>
    <row r="268" customFormat="false" ht="15.75" hidden="false" customHeight="true" outlineLevel="0" collapsed="false">
      <c r="G268" s="38"/>
    </row>
    <row r="269" customFormat="false" ht="15.75" hidden="false" customHeight="true" outlineLevel="0" collapsed="false">
      <c r="G269" s="38"/>
    </row>
    <row r="270" customFormat="false" ht="15.75" hidden="false" customHeight="true" outlineLevel="0" collapsed="false">
      <c r="G270" s="38"/>
    </row>
    <row r="271" customFormat="false" ht="15.75" hidden="false" customHeight="true" outlineLevel="0" collapsed="false">
      <c r="G271" s="38"/>
    </row>
    <row r="272" customFormat="false" ht="15.75" hidden="false" customHeight="true" outlineLevel="0" collapsed="false">
      <c r="G272" s="38"/>
    </row>
    <row r="273" customFormat="false" ht="15.75" hidden="false" customHeight="true" outlineLevel="0" collapsed="false">
      <c r="G273" s="38"/>
    </row>
    <row r="274" customFormat="false" ht="15.75" hidden="false" customHeight="true" outlineLevel="0" collapsed="false">
      <c r="G274" s="38"/>
    </row>
    <row r="275" customFormat="false" ht="15.75" hidden="false" customHeight="true" outlineLevel="0" collapsed="false">
      <c r="G275" s="38"/>
    </row>
    <row r="276" customFormat="false" ht="15.75" hidden="false" customHeight="true" outlineLevel="0" collapsed="false">
      <c r="G276" s="38"/>
    </row>
    <row r="277" customFormat="false" ht="15.75" hidden="false" customHeight="true" outlineLevel="0" collapsed="false">
      <c r="G277" s="38"/>
    </row>
    <row r="278" customFormat="false" ht="15.75" hidden="false" customHeight="true" outlineLevel="0" collapsed="false">
      <c r="G278" s="38"/>
    </row>
    <row r="279" customFormat="false" ht="15.75" hidden="false" customHeight="true" outlineLevel="0" collapsed="false">
      <c r="G279" s="38"/>
    </row>
    <row r="280" customFormat="false" ht="15.75" hidden="false" customHeight="true" outlineLevel="0" collapsed="false">
      <c r="G280" s="38"/>
    </row>
    <row r="281" customFormat="false" ht="15.75" hidden="false" customHeight="true" outlineLevel="0" collapsed="false">
      <c r="G281" s="38"/>
    </row>
    <row r="282" customFormat="false" ht="15.75" hidden="false" customHeight="true" outlineLevel="0" collapsed="false">
      <c r="G282" s="38"/>
    </row>
    <row r="283" customFormat="false" ht="15.75" hidden="false" customHeight="true" outlineLevel="0" collapsed="false">
      <c r="G283" s="38"/>
    </row>
    <row r="284" customFormat="false" ht="15.75" hidden="false" customHeight="true" outlineLevel="0" collapsed="false">
      <c r="G284" s="38"/>
    </row>
    <row r="285" customFormat="false" ht="15.75" hidden="false" customHeight="true" outlineLevel="0" collapsed="false">
      <c r="G285" s="38"/>
    </row>
    <row r="286" customFormat="false" ht="15.75" hidden="false" customHeight="true" outlineLevel="0" collapsed="false">
      <c r="G286" s="38"/>
    </row>
    <row r="287" customFormat="false" ht="15.75" hidden="false" customHeight="true" outlineLevel="0" collapsed="false">
      <c r="G287" s="38"/>
    </row>
    <row r="288" customFormat="false" ht="15.75" hidden="false" customHeight="true" outlineLevel="0" collapsed="false">
      <c r="G288" s="38"/>
    </row>
    <row r="289" customFormat="false" ht="15.75" hidden="false" customHeight="true" outlineLevel="0" collapsed="false">
      <c r="G289" s="38"/>
    </row>
    <row r="290" customFormat="false" ht="15.75" hidden="false" customHeight="true" outlineLevel="0" collapsed="false">
      <c r="G290" s="38"/>
    </row>
    <row r="291" customFormat="false" ht="15.75" hidden="false" customHeight="true" outlineLevel="0" collapsed="false">
      <c r="G291" s="38"/>
    </row>
    <row r="292" customFormat="false" ht="15.75" hidden="false" customHeight="true" outlineLevel="0" collapsed="false">
      <c r="G292" s="38"/>
    </row>
    <row r="293" customFormat="false" ht="15.75" hidden="false" customHeight="true" outlineLevel="0" collapsed="false">
      <c r="G293" s="38"/>
    </row>
    <row r="294" customFormat="false" ht="15.75" hidden="false" customHeight="true" outlineLevel="0" collapsed="false">
      <c r="G294" s="38"/>
    </row>
    <row r="295" customFormat="false" ht="15.75" hidden="false" customHeight="true" outlineLevel="0" collapsed="false">
      <c r="G295" s="38"/>
    </row>
    <row r="296" customFormat="false" ht="15.75" hidden="false" customHeight="true" outlineLevel="0" collapsed="false">
      <c r="G296" s="38"/>
    </row>
    <row r="297" customFormat="false" ht="15.75" hidden="false" customHeight="true" outlineLevel="0" collapsed="false">
      <c r="G297" s="38"/>
    </row>
    <row r="298" customFormat="false" ht="15.75" hidden="false" customHeight="true" outlineLevel="0" collapsed="false">
      <c r="G298" s="38"/>
    </row>
    <row r="299" customFormat="false" ht="15.75" hidden="false" customHeight="true" outlineLevel="0" collapsed="false">
      <c r="G299" s="38"/>
    </row>
    <row r="300" customFormat="false" ht="15.75" hidden="false" customHeight="true" outlineLevel="0" collapsed="false">
      <c r="G300" s="38"/>
    </row>
    <row r="301" customFormat="false" ht="15.75" hidden="false" customHeight="true" outlineLevel="0" collapsed="false">
      <c r="G301" s="38"/>
    </row>
    <row r="302" customFormat="false" ht="15.75" hidden="false" customHeight="true" outlineLevel="0" collapsed="false">
      <c r="G302" s="38"/>
    </row>
    <row r="303" customFormat="false" ht="15.75" hidden="false" customHeight="true" outlineLevel="0" collapsed="false">
      <c r="G303" s="38"/>
    </row>
    <row r="304" customFormat="false" ht="15.75" hidden="false" customHeight="true" outlineLevel="0" collapsed="false">
      <c r="G304" s="38"/>
    </row>
    <row r="305" customFormat="false" ht="15.75" hidden="false" customHeight="true" outlineLevel="0" collapsed="false">
      <c r="G305" s="38"/>
    </row>
    <row r="306" customFormat="false" ht="15.75" hidden="false" customHeight="true" outlineLevel="0" collapsed="false">
      <c r="G306" s="38"/>
    </row>
    <row r="307" customFormat="false" ht="15.75" hidden="false" customHeight="true" outlineLevel="0" collapsed="false">
      <c r="G307" s="38"/>
    </row>
    <row r="308" customFormat="false" ht="15.75" hidden="false" customHeight="true" outlineLevel="0" collapsed="false">
      <c r="G308" s="38"/>
    </row>
    <row r="309" customFormat="false" ht="15.75" hidden="false" customHeight="true" outlineLevel="0" collapsed="false">
      <c r="G309" s="38"/>
    </row>
    <row r="310" customFormat="false" ht="15.75" hidden="false" customHeight="true" outlineLevel="0" collapsed="false">
      <c r="G310" s="38"/>
    </row>
    <row r="311" customFormat="false" ht="15.75" hidden="false" customHeight="true" outlineLevel="0" collapsed="false">
      <c r="G311" s="38"/>
    </row>
    <row r="312" customFormat="false" ht="15.75" hidden="false" customHeight="true" outlineLevel="0" collapsed="false">
      <c r="G312" s="38"/>
    </row>
    <row r="313" customFormat="false" ht="15.75" hidden="false" customHeight="true" outlineLevel="0" collapsed="false">
      <c r="G313" s="38"/>
    </row>
    <row r="314" customFormat="false" ht="15.75" hidden="false" customHeight="true" outlineLevel="0" collapsed="false">
      <c r="G314" s="38"/>
    </row>
    <row r="315" customFormat="false" ht="15.75" hidden="false" customHeight="true" outlineLevel="0" collapsed="false">
      <c r="G315" s="38"/>
    </row>
    <row r="316" customFormat="false" ht="15.75" hidden="false" customHeight="true" outlineLevel="0" collapsed="false">
      <c r="G316" s="38"/>
    </row>
    <row r="317" customFormat="false" ht="15.75" hidden="false" customHeight="true" outlineLevel="0" collapsed="false">
      <c r="G317" s="38"/>
    </row>
    <row r="318" customFormat="false" ht="15.75" hidden="false" customHeight="true" outlineLevel="0" collapsed="false">
      <c r="G318" s="38"/>
    </row>
    <row r="319" customFormat="false" ht="15.75" hidden="false" customHeight="true" outlineLevel="0" collapsed="false">
      <c r="G319" s="38"/>
    </row>
    <row r="320" customFormat="false" ht="15.75" hidden="false" customHeight="true" outlineLevel="0" collapsed="false">
      <c r="G320" s="38"/>
    </row>
    <row r="321" customFormat="false" ht="15.75" hidden="false" customHeight="true" outlineLevel="0" collapsed="false">
      <c r="G321" s="38"/>
    </row>
    <row r="322" customFormat="false" ht="15.75" hidden="false" customHeight="true" outlineLevel="0" collapsed="false">
      <c r="G322" s="38"/>
    </row>
    <row r="323" customFormat="false" ht="15.75" hidden="false" customHeight="true" outlineLevel="0" collapsed="false">
      <c r="G323" s="38"/>
    </row>
    <row r="324" customFormat="false" ht="15.75" hidden="false" customHeight="true" outlineLevel="0" collapsed="false">
      <c r="G324" s="38"/>
    </row>
    <row r="325" customFormat="false" ht="15.75" hidden="false" customHeight="true" outlineLevel="0" collapsed="false">
      <c r="G325" s="38"/>
    </row>
    <row r="326" customFormat="false" ht="15.75" hidden="false" customHeight="true" outlineLevel="0" collapsed="false">
      <c r="G326" s="38"/>
    </row>
    <row r="327" customFormat="false" ht="15.75" hidden="false" customHeight="true" outlineLevel="0" collapsed="false">
      <c r="G327" s="38"/>
    </row>
    <row r="328" customFormat="false" ht="15.75" hidden="false" customHeight="true" outlineLevel="0" collapsed="false">
      <c r="G328" s="38"/>
    </row>
    <row r="329" customFormat="false" ht="15.75" hidden="false" customHeight="true" outlineLevel="0" collapsed="false">
      <c r="G329" s="38"/>
    </row>
    <row r="330" customFormat="false" ht="15.75" hidden="false" customHeight="true" outlineLevel="0" collapsed="false">
      <c r="G330" s="38"/>
    </row>
    <row r="331" customFormat="false" ht="15.75" hidden="false" customHeight="true" outlineLevel="0" collapsed="false">
      <c r="G331" s="38"/>
    </row>
    <row r="332" customFormat="false" ht="15.75" hidden="false" customHeight="true" outlineLevel="0" collapsed="false">
      <c r="G332" s="38"/>
    </row>
    <row r="333" customFormat="false" ht="15.75" hidden="false" customHeight="true" outlineLevel="0" collapsed="false">
      <c r="G333" s="38"/>
    </row>
    <row r="334" customFormat="false" ht="15.75" hidden="false" customHeight="true" outlineLevel="0" collapsed="false">
      <c r="G334" s="38"/>
    </row>
    <row r="335" customFormat="false" ht="15.75" hidden="false" customHeight="true" outlineLevel="0" collapsed="false">
      <c r="G335" s="38"/>
    </row>
    <row r="336" customFormat="false" ht="15.75" hidden="false" customHeight="true" outlineLevel="0" collapsed="false">
      <c r="G336" s="38"/>
    </row>
    <row r="337" customFormat="false" ht="15.75" hidden="false" customHeight="true" outlineLevel="0" collapsed="false">
      <c r="G337" s="38"/>
    </row>
    <row r="338" customFormat="false" ht="15.75" hidden="false" customHeight="true" outlineLevel="0" collapsed="false">
      <c r="G338" s="38"/>
    </row>
    <row r="339" customFormat="false" ht="15.75" hidden="false" customHeight="true" outlineLevel="0" collapsed="false">
      <c r="G339" s="38"/>
    </row>
    <row r="340" customFormat="false" ht="15.75" hidden="false" customHeight="true" outlineLevel="0" collapsed="false">
      <c r="G340" s="38"/>
    </row>
    <row r="341" customFormat="false" ht="15.75" hidden="false" customHeight="true" outlineLevel="0" collapsed="false">
      <c r="G341" s="38"/>
    </row>
    <row r="342" customFormat="false" ht="15.75" hidden="false" customHeight="true" outlineLevel="0" collapsed="false">
      <c r="G342" s="38"/>
    </row>
    <row r="343" customFormat="false" ht="15.75" hidden="false" customHeight="true" outlineLevel="0" collapsed="false">
      <c r="G343" s="38"/>
    </row>
    <row r="344" customFormat="false" ht="15.75" hidden="false" customHeight="true" outlineLevel="0" collapsed="false">
      <c r="G344" s="38"/>
    </row>
    <row r="345" customFormat="false" ht="15.75" hidden="false" customHeight="true" outlineLevel="0" collapsed="false">
      <c r="G345" s="38"/>
    </row>
    <row r="346" customFormat="false" ht="15.75" hidden="false" customHeight="true" outlineLevel="0" collapsed="false">
      <c r="G346" s="38"/>
    </row>
    <row r="347" customFormat="false" ht="15.75" hidden="false" customHeight="true" outlineLevel="0" collapsed="false">
      <c r="G347" s="38"/>
    </row>
    <row r="348" customFormat="false" ht="15.75" hidden="false" customHeight="true" outlineLevel="0" collapsed="false">
      <c r="G348" s="38"/>
    </row>
    <row r="349" customFormat="false" ht="15.75" hidden="false" customHeight="true" outlineLevel="0" collapsed="false">
      <c r="G349" s="38"/>
    </row>
    <row r="350" customFormat="false" ht="15.75" hidden="false" customHeight="true" outlineLevel="0" collapsed="false">
      <c r="G350" s="38"/>
    </row>
    <row r="351" customFormat="false" ht="15.75" hidden="false" customHeight="true" outlineLevel="0" collapsed="false">
      <c r="G351" s="38"/>
    </row>
    <row r="352" customFormat="false" ht="15.75" hidden="false" customHeight="true" outlineLevel="0" collapsed="false">
      <c r="G352" s="38"/>
    </row>
    <row r="353" customFormat="false" ht="15.75" hidden="false" customHeight="true" outlineLevel="0" collapsed="false">
      <c r="G353" s="38"/>
    </row>
    <row r="354" customFormat="false" ht="15.75" hidden="false" customHeight="true" outlineLevel="0" collapsed="false">
      <c r="G354" s="38"/>
    </row>
    <row r="355" customFormat="false" ht="15.75" hidden="false" customHeight="true" outlineLevel="0" collapsed="false">
      <c r="G355" s="38"/>
    </row>
    <row r="356" customFormat="false" ht="15.75" hidden="false" customHeight="true" outlineLevel="0" collapsed="false">
      <c r="G356" s="38"/>
    </row>
    <row r="357" customFormat="false" ht="15.75" hidden="false" customHeight="true" outlineLevel="0" collapsed="false">
      <c r="G357" s="38"/>
    </row>
    <row r="358" customFormat="false" ht="15.75" hidden="false" customHeight="true" outlineLevel="0" collapsed="false">
      <c r="G358" s="38"/>
    </row>
    <row r="359" customFormat="false" ht="15.75" hidden="false" customHeight="true" outlineLevel="0" collapsed="false">
      <c r="G359" s="38"/>
    </row>
    <row r="360" customFormat="false" ht="15.75" hidden="false" customHeight="true" outlineLevel="0" collapsed="false">
      <c r="G360" s="38"/>
    </row>
    <row r="361" customFormat="false" ht="15.75" hidden="false" customHeight="true" outlineLevel="0" collapsed="false">
      <c r="G361" s="38"/>
    </row>
    <row r="362" customFormat="false" ht="15.75" hidden="false" customHeight="true" outlineLevel="0" collapsed="false">
      <c r="G362" s="38"/>
    </row>
    <row r="363" customFormat="false" ht="15.75" hidden="false" customHeight="true" outlineLevel="0" collapsed="false">
      <c r="G363" s="38"/>
    </row>
    <row r="364" customFormat="false" ht="15.75" hidden="false" customHeight="true" outlineLevel="0" collapsed="false">
      <c r="G364" s="38"/>
    </row>
    <row r="365" customFormat="false" ht="15.75" hidden="false" customHeight="true" outlineLevel="0" collapsed="false">
      <c r="G365" s="38"/>
    </row>
    <row r="366" customFormat="false" ht="15.75" hidden="false" customHeight="true" outlineLevel="0" collapsed="false">
      <c r="G366" s="38"/>
    </row>
    <row r="367" customFormat="false" ht="15.75" hidden="false" customHeight="true" outlineLevel="0" collapsed="false">
      <c r="G367" s="38"/>
    </row>
    <row r="368" customFormat="false" ht="15.75" hidden="false" customHeight="true" outlineLevel="0" collapsed="false">
      <c r="G368" s="38"/>
    </row>
    <row r="369" customFormat="false" ht="15.75" hidden="false" customHeight="true" outlineLevel="0" collapsed="false">
      <c r="G369" s="38"/>
    </row>
    <row r="370" customFormat="false" ht="15.75" hidden="false" customHeight="true" outlineLevel="0" collapsed="false">
      <c r="G370" s="38"/>
    </row>
    <row r="371" customFormat="false" ht="15.75" hidden="false" customHeight="true" outlineLevel="0" collapsed="false">
      <c r="G371" s="38"/>
    </row>
    <row r="372" customFormat="false" ht="15.75" hidden="false" customHeight="true" outlineLevel="0" collapsed="false">
      <c r="G372" s="38"/>
    </row>
    <row r="373" customFormat="false" ht="15.75" hidden="false" customHeight="true" outlineLevel="0" collapsed="false">
      <c r="G373" s="38"/>
    </row>
    <row r="374" customFormat="false" ht="15.75" hidden="false" customHeight="true" outlineLevel="0" collapsed="false">
      <c r="G374" s="38"/>
    </row>
    <row r="375" customFormat="false" ht="15.75" hidden="false" customHeight="true" outlineLevel="0" collapsed="false">
      <c r="G375" s="38"/>
    </row>
    <row r="376" customFormat="false" ht="15.75" hidden="false" customHeight="true" outlineLevel="0" collapsed="false">
      <c r="G376" s="38"/>
    </row>
    <row r="377" customFormat="false" ht="15.75" hidden="false" customHeight="true" outlineLevel="0" collapsed="false">
      <c r="G377" s="38"/>
    </row>
    <row r="378" customFormat="false" ht="15.75" hidden="false" customHeight="true" outlineLevel="0" collapsed="false">
      <c r="G378" s="38"/>
    </row>
    <row r="379" customFormat="false" ht="15.75" hidden="false" customHeight="true" outlineLevel="0" collapsed="false">
      <c r="G379" s="38"/>
    </row>
    <row r="380" customFormat="false" ht="15.75" hidden="false" customHeight="true" outlineLevel="0" collapsed="false">
      <c r="G380" s="38"/>
    </row>
    <row r="381" customFormat="false" ht="15.75" hidden="false" customHeight="true" outlineLevel="0" collapsed="false">
      <c r="G381" s="38"/>
    </row>
    <row r="382" customFormat="false" ht="15.75" hidden="false" customHeight="true" outlineLevel="0" collapsed="false">
      <c r="G382" s="38"/>
    </row>
    <row r="383" customFormat="false" ht="15.75" hidden="false" customHeight="true" outlineLevel="0" collapsed="false">
      <c r="G383" s="38"/>
    </row>
    <row r="384" customFormat="false" ht="15.75" hidden="false" customHeight="true" outlineLevel="0" collapsed="false">
      <c r="G384" s="38"/>
    </row>
    <row r="385" customFormat="false" ht="15.75" hidden="false" customHeight="true" outlineLevel="0" collapsed="false">
      <c r="G385" s="38"/>
    </row>
    <row r="386" customFormat="false" ht="15.75" hidden="false" customHeight="true" outlineLevel="0" collapsed="false">
      <c r="G386" s="38"/>
    </row>
    <row r="387" customFormat="false" ht="15.75" hidden="false" customHeight="true" outlineLevel="0" collapsed="false">
      <c r="G387" s="38"/>
    </row>
    <row r="388" customFormat="false" ht="15.75" hidden="false" customHeight="true" outlineLevel="0" collapsed="false">
      <c r="G388" s="38"/>
    </row>
    <row r="389" customFormat="false" ht="15.75" hidden="false" customHeight="true" outlineLevel="0" collapsed="false">
      <c r="G389" s="38"/>
    </row>
    <row r="390" customFormat="false" ht="15.75" hidden="false" customHeight="true" outlineLevel="0" collapsed="false">
      <c r="G390" s="38"/>
    </row>
    <row r="391" customFormat="false" ht="15.75" hidden="false" customHeight="true" outlineLevel="0" collapsed="false">
      <c r="G391" s="38"/>
    </row>
    <row r="392" customFormat="false" ht="15.75" hidden="false" customHeight="true" outlineLevel="0" collapsed="false">
      <c r="G392" s="38"/>
    </row>
    <row r="393" customFormat="false" ht="15.75" hidden="false" customHeight="true" outlineLevel="0" collapsed="false">
      <c r="G393" s="38"/>
    </row>
    <row r="394" customFormat="false" ht="15.75" hidden="false" customHeight="true" outlineLevel="0" collapsed="false">
      <c r="G394" s="38"/>
    </row>
    <row r="395" customFormat="false" ht="15.75" hidden="false" customHeight="true" outlineLevel="0" collapsed="false">
      <c r="G395" s="38"/>
    </row>
    <row r="396" customFormat="false" ht="15.75" hidden="false" customHeight="true" outlineLevel="0" collapsed="false">
      <c r="G396" s="38"/>
    </row>
    <row r="397" customFormat="false" ht="15.75" hidden="false" customHeight="true" outlineLevel="0" collapsed="false">
      <c r="G397" s="38"/>
    </row>
    <row r="398" customFormat="false" ht="15.75" hidden="false" customHeight="true" outlineLevel="0" collapsed="false">
      <c r="G398" s="38"/>
    </row>
    <row r="399" customFormat="false" ht="15.75" hidden="false" customHeight="true" outlineLevel="0" collapsed="false">
      <c r="G399" s="38"/>
    </row>
    <row r="400" customFormat="false" ht="15.75" hidden="false" customHeight="true" outlineLevel="0" collapsed="false">
      <c r="G400" s="38"/>
    </row>
    <row r="401" customFormat="false" ht="15.75" hidden="false" customHeight="true" outlineLevel="0" collapsed="false">
      <c r="G401" s="38"/>
    </row>
    <row r="402" customFormat="false" ht="15.75" hidden="false" customHeight="true" outlineLevel="0" collapsed="false">
      <c r="G402" s="38"/>
    </row>
    <row r="403" customFormat="false" ht="15.75" hidden="false" customHeight="true" outlineLevel="0" collapsed="false">
      <c r="G403" s="38"/>
    </row>
    <row r="404" customFormat="false" ht="15.75" hidden="false" customHeight="true" outlineLevel="0" collapsed="false">
      <c r="G404" s="38"/>
    </row>
    <row r="405" customFormat="false" ht="15.75" hidden="false" customHeight="true" outlineLevel="0" collapsed="false">
      <c r="G405" s="38"/>
    </row>
    <row r="406" customFormat="false" ht="15.75" hidden="false" customHeight="true" outlineLevel="0" collapsed="false">
      <c r="G406" s="38"/>
    </row>
    <row r="407" customFormat="false" ht="15.75" hidden="false" customHeight="true" outlineLevel="0" collapsed="false">
      <c r="G407" s="38"/>
    </row>
    <row r="408" customFormat="false" ht="15.75" hidden="false" customHeight="true" outlineLevel="0" collapsed="false">
      <c r="G408" s="38"/>
    </row>
    <row r="409" customFormat="false" ht="15.75" hidden="false" customHeight="true" outlineLevel="0" collapsed="false">
      <c r="G409" s="38"/>
    </row>
    <row r="410" customFormat="false" ht="15.75" hidden="false" customHeight="true" outlineLevel="0" collapsed="false">
      <c r="G410" s="38"/>
    </row>
    <row r="411" customFormat="false" ht="15.75" hidden="false" customHeight="true" outlineLevel="0" collapsed="false">
      <c r="G411" s="38"/>
    </row>
    <row r="412" customFormat="false" ht="15.75" hidden="false" customHeight="true" outlineLevel="0" collapsed="false">
      <c r="G412" s="38"/>
    </row>
    <row r="413" customFormat="false" ht="15.75" hidden="false" customHeight="true" outlineLevel="0" collapsed="false">
      <c r="G413" s="38"/>
    </row>
    <row r="414" customFormat="false" ht="15.75" hidden="false" customHeight="true" outlineLevel="0" collapsed="false">
      <c r="G414" s="38"/>
    </row>
    <row r="415" customFormat="false" ht="15.75" hidden="false" customHeight="true" outlineLevel="0" collapsed="false">
      <c r="G415" s="38"/>
    </row>
    <row r="416" customFormat="false" ht="15.75" hidden="false" customHeight="true" outlineLevel="0" collapsed="false">
      <c r="G416" s="38"/>
    </row>
    <row r="417" customFormat="false" ht="15.75" hidden="false" customHeight="true" outlineLevel="0" collapsed="false">
      <c r="G417" s="38"/>
    </row>
    <row r="418" customFormat="false" ht="15.75" hidden="false" customHeight="true" outlineLevel="0" collapsed="false">
      <c r="G418" s="38"/>
    </row>
    <row r="419" customFormat="false" ht="15.75" hidden="false" customHeight="true" outlineLevel="0" collapsed="false">
      <c r="G419" s="38"/>
    </row>
    <row r="420" customFormat="false" ht="15.75" hidden="false" customHeight="true" outlineLevel="0" collapsed="false">
      <c r="G420" s="38"/>
    </row>
    <row r="421" customFormat="false" ht="15.75" hidden="false" customHeight="true" outlineLevel="0" collapsed="false">
      <c r="G421" s="38"/>
    </row>
    <row r="422" customFormat="false" ht="15.75" hidden="false" customHeight="true" outlineLevel="0" collapsed="false">
      <c r="G422" s="38"/>
    </row>
    <row r="423" customFormat="false" ht="15.75" hidden="false" customHeight="true" outlineLevel="0" collapsed="false">
      <c r="G423" s="38"/>
    </row>
    <row r="424" customFormat="false" ht="15.75" hidden="false" customHeight="true" outlineLevel="0" collapsed="false">
      <c r="G424" s="38"/>
    </row>
    <row r="425" customFormat="false" ht="15.75" hidden="false" customHeight="true" outlineLevel="0" collapsed="false">
      <c r="G425" s="38"/>
    </row>
    <row r="426" customFormat="false" ht="15.75" hidden="false" customHeight="true" outlineLevel="0" collapsed="false">
      <c r="G426" s="38"/>
    </row>
    <row r="427" customFormat="false" ht="15.75" hidden="false" customHeight="true" outlineLevel="0" collapsed="false">
      <c r="G427" s="38"/>
    </row>
    <row r="428" customFormat="false" ht="15.75" hidden="false" customHeight="true" outlineLevel="0" collapsed="false">
      <c r="G428" s="38"/>
    </row>
    <row r="429" customFormat="false" ht="15.75" hidden="false" customHeight="true" outlineLevel="0" collapsed="false">
      <c r="G429" s="38"/>
    </row>
    <row r="430" customFormat="false" ht="15.75" hidden="false" customHeight="true" outlineLevel="0" collapsed="false">
      <c r="G430" s="38"/>
    </row>
    <row r="431" customFormat="false" ht="15.75" hidden="false" customHeight="true" outlineLevel="0" collapsed="false">
      <c r="G431" s="38"/>
    </row>
    <row r="432" customFormat="false" ht="15.75" hidden="false" customHeight="true" outlineLevel="0" collapsed="false">
      <c r="G432" s="38"/>
    </row>
    <row r="433" customFormat="false" ht="15.75" hidden="false" customHeight="true" outlineLevel="0" collapsed="false">
      <c r="G433" s="38"/>
    </row>
    <row r="434" customFormat="false" ht="15.75" hidden="false" customHeight="true" outlineLevel="0" collapsed="false">
      <c r="G434" s="38"/>
    </row>
    <row r="435" customFormat="false" ht="15.75" hidden="false" customHeight="true" outlineLevel="0" collapsed="false">
      <c r="G435" s="38"/>
    </row>
    <row r="436" customFormat="false" ht="15.75" hidden="false" customHeight="true" outlineLevel="0" collapsed="false">
      <c r="G436" s="38"/>
    </row>
    <row r="437" customFormat="false" ht="15.75" hidden="false" customHeight="true" outlineLevel="0" collapsed="false">
      <c r="G437" s="38"/>
    </row>
    <row r="438" customFormat="false" ht="15.75" hidden="false" customHeight="true" outlineLevel="0" collapsed="false">
      <c r="G438" s="38"/>
    </row>
    <row r="439" customFormat="false" ht="15.75" hidden="false" customHeight="true" outlineLevel="0" collapsed="false">
      <c r="G439" s="38"/>
    </row>
    <row r="440" customFormat="false" ht="15.75" hidden="false" customHeight="true" outlineLevel="0" collapsed="false">
      <c r="G440" s="38"/>
    </row>
    <row r="441" customFormat="false" ht="15.75" hidden="false" customHeight="true" outlineLevel="0" collapsed="false">
      <c r="G441" s="38"/>
    </row>
    <row r="442" customFormat="false" ht="15.75" hidden="false" customHeight="true" outlineLevel="0" collapsed="false">
      <c r="G442" s="38"/>
    </row>
    <row r="443" customFormat="false" ht="15.75" hidden="false" customHeight="true" outlineLevel="0" collapsed="false">
      <c r="G443" s="38"/>
    </row>
    <row r="444" customFormat="false" ht="15.75" hidden="false" customHeight="true" outlineLevel="0" collapsed="false">
      <c r="G444" s="38"/>
    </row>
    <row r="445" customFormat="false" ht="15.75" hidden="false" customHeight="true" outlineLevel="0" collapsed="false">
      <c r="G445" s="38"/>
    </row>
    <row r="446" customFormat="false" ht="15.75" hidden="false" customHeight="true" outlineLevel="0" collapsed="false">
      <c r="G446" s="38"/>
    </row>
    <row r="447" customFormat="false" ht="15.75" hidden="false" customHeight="true" outlineLevel="0" collapsed="false">
      <c r="G447" s="38"/>
    </row>
    <row r="448" customFormat="false" ht="15.75" hidden="false" customHeight="true" outlineLevel="0" collapsed="false">
      <c r="G448" s="38"/>
    </row>
    <row r="449" customFormat="false" ht="15.75" hidden="false" customHeight="true" outlineLevel="0" collapsed="false">
      <c r="G449" s="38"/>
    </row>
    <row r="450" customFormat="false" ht="15.75" hidden="false" customHeight="true" outlineLevel="0" collapsed="false">
      <c r="G450" s="38"/>
    </row>
    <row r="451" customFormat="false" ht="15.75" hidden="false" customHeight="true" outlineLevel="0" collapsed="false">
      <c r="G451" s="38"/>
    </row>
    <row r="452" customFormat="false" ht="15.75" hidden="false" customHeight="true" outlineLevel="0" collapsed="false">
      <c r="G452" s="38"/>
    </row>
    <row r="453" customFormat="false" ht="15.75" hidden="false" customHeight="true" outlineLevel="0" collapsed="false">
      <c r="G453" s="38"/>
    </row>
    <row r="454" customFormat="false" ht="15.75" hidden="false" customHeight="true" outlineLevel="0" collapsed="false">
      <c r="G454" s="38"/>
    </row>
    <row r="455" customFormat="false" ht="15.75" hidden="false" customHeight="true" outlineLevel="0" collapsed="false">
      <c r="G455" s="38"/>
    </row>
    <row r="456" customFormat="false" ht="15.75" hidden="false" customHeight="true" outlineLevel="0" collapsed="false">
      <c r="G456" s="38"/>
    </row>
    <row r="457" customFormat="false" ht="15.75" hidden="false" customHeight="true" outlineLevel="0" collapsed="false">
      <c r="G457" s="38"/>
    </row>
    <row r="458" customFormat="false" ht="15.75" hidden="false" customHeight="true" outlineLevel="0" collapsed="false">
      <c r="G458" s="38"/>
    </row>
    <row r="459" customFormat="false" ht="15.75" hidden="false" customHeight="true" outlineLevel="0" collapsed="false">
      <c r="G459" s="38"/>
    </row>
    <row r="460" customFormat="false" ht="15.75" hidden="false" customHeight="true" outlineLevel="0" collapsed="false">
      <c r="G460" s="38"/>
    </row>
    <row r="461" customFormat="false" ht="15.75" hidden="false" customHeight="true" outlineLevel="0" collapsed="false">
      <c r="G461" s="38"/>
    </row>
    <row r="462" customFormat="false" ht="15.75" hidden="false" customHeight="true" outlineLevel="0" collapsed="false">
      <c r="G462" s="38"/>
    </row>
    <row r="463" customFormat="false" ht="15.75" hidden="false" customHeight="true" outlineLevel="0" collapsed="false">
      <c r="G463" s="38"/>
    </row>
    <row r="464" customFormat="false" ht="15.75" hidden="false" customHeight="true" outlineLevel="0" collapsed="false">
      <c r="G464" s="38"/>
    </row>
    <row r="465" customFormat="false" ht="15.75" hidden="false" customHeight="true" outlineLevel="0" collapsed="false">
      <c r="G465" s="38"/>
    </row>
    <row r="466" customFormat="false" ht="15.75" hidden="false" customHeight="true" outlineLevel="0" collapsed="false">
      <c r="G466" s="38"/>
    </row>
    <row r="467" customFormat="false" ht="15.75" hidden="false" customHeight="true" outlineLevel="0" collapsed="false">
      <c r="G467" s="38"/>
    </row>
    <row r="468" customFormat="false" ht="15.75" hidden="false" customHeight="true" outlineLevel="0" collapsed="false">
      <c r="G468" s="38"/>
    </row>
    <row r="469" customFormat="false" ht="15.75" hidden="false" customHeight="true" outlineLevel="0" collapsed="false">
      <c r="G469" s="38"/>
    </row>
    <row r="470" customFormat="false" ht="15.75" hidden="false" customHeight="true" outlineLevel="0" collapsed="false">
      <c r="G470" s="38"/>
    </row>
    <row r="471" customFormat="false" ht="15.75" hidden="false" customHeight="true" outlineLevel="0" collapsed="false">
      <c r="G471" s="38"/>
    </row>
    <row r="472" customFormat="false" ht="15.75" hidden="false" customHeight="true" outlineLevel="0" collapsed="false">
      <c r="G472" s="38"/>
    </row>
    <row r="473" customFormat="false" ht="15.75" hidden="false" customHeight="true" outlineLevel="0" collapsed="false">
      <c r="G473" s="38"/>
    </row>
    <row r="474" customFormat="false" ht="15.75" hidden="false" customHeight="true" outlineLevel="0" collapsed="false">
      <c r="G474" s="38"/>
    </row>
    <row r="475" customFormat="false" ht="15.75" hidden="false" customHeight="true" outlineLevel="0" collapsed="false">
      <c r="G475" s="38"/>
    </row>
    <row r="476" customFormat="false" ht="15.75" hidden="false" customHeight="true" outlineLevel="0" collapsed="false">
      <c r="G476" s="38"/>
    </row>
    <row r="477" customFormat="false" ht="15.75" hidden="false" customHeight="true" outlineLevel="0" collapsed="false">
      <c r="G477" s="38"/>
    </row>
    <row r="478" customFormat="false" ht="15.75" hidden="false" customHeight="true" outlineLevel="0" collapsed="false">
      <c r="G478" s="38"/>
    </row>
    <row r="479" customFormat="false" ht="15.75" hidden="false" customHeight="true" outlineLevel="0" collapsed="false">
      <c r="G479" s="38"/>
    </row>
    <row r="480" customFormat="false" ht="15.75" hidden="false" customHeight="true" outlineLevel="0" collapsed="false">
      <c r="G480" s="38"/>
    </row>
    <row r="481" customFormat="false" ht="15.75" hidden="false" customHeight="true" outlineLevel="0" collapsed="false">
      <c r="G481" s="38"/>
    </row>
    <row r="482" customFormat="false" ht="15.75" hidden="false" customHeight="true" outlineLevel="0" collapsed="false">
      <c r="G482" s="38"/>
    </row>
    <row r="483" customFormat="false" ht="15.75" hidden="false" customHeight="true" outlineLevel="0" collapsed="false">
      <c r="G483" s="38"/>
    </row>
    <row r="484" customFormat="false" ht="15.75" hidden="false" customHeight="true" outlineLevel="0" collapsed="false">
      <c r="G484" s="38"/>
    </row>
    <row r="485" customFormat="false" ht="15.75" hidden="false" customHeight="true" outlineLevel="0" collapsed="false">
      <c r="G485" s="38"/>
    </row>
    <row r="486" customFormat="false" ht="15.75" hidden="false" customHeight="true" outlineLevel="0" collapsed="false">
      <c r="G486" s="38"/>
    </row>
    <row r="487" customFormat="false" ht="15.75" hidden="false" customHeight="true" outlineLevel="0" collapsed="false">
      <c r="G487" s="38"/>
    </row>
    <row r="488" customFormat="false" ht="15.75" hidden="false" customHeight="true" outlineLevel="0" collapsed="false">
      <c r="G488" s="38"/>
    </row>
    <row r="489" customFormat="false" ht="15.75" hidden="false" customHeight="true" outlineLevel="0" collapsed="false">
      <c r="G489" s="38"/>
    </row>
    <row r="490" customFormat="false" ht="15.75" hidden="false" customHeight="true" outlineLevel="0" collapsed="false">
      <c r="G490" s="38"/>
    </row>
    <row r="491" customFormat="false" ht="15.75" hidden="false" customHeight="true" outlineLevel="0" collapsed="false">
      <c r="G491" s="38"/>
    </row>
    <row r="492" customFormat="false" ht="15.75" hidden="false" customHeight="true" outlineLevel="0" collapsed="false">
      <c r="G492" s="38"/>
    </row>
    <row r="493" customFormat="false" ht="15.75" hidden="false" customHeight="true" outlineLevel="0" collapsed="false">
      <c r="G493" s="38"/>
    </row>
    <row r="494" customFormat="false" ht="15.75" hidden="false" customHeight="true" outlineLevel="0" collapsed="false">
      <c r="G494" s="38"/>
    </row>
    <row r="495" customFormat="false" ht="15.75" hidden="false" customHeight="true" outlineLevel="0" collapsed="false">
      <c r="G495" s="38"/>
    </row>
    <row r="496" customFormat="false" ht="15.75" hidden="false" customHeight="true" outlineLevel="0" collapsed="false">
      <c r="G496" s="38"/>
    </row>
    <row r="497" customFormat="false" ht="15.75" hidden="false" customHeight="true" outlineLevel="0" collapsed="false">
      <c r="G497" s="38"/>
    </row>
    <row r="498" customFormat="false" ht="15.75" hidden="false" customHeight="true" outlineLevel="0" collapsed="false">
      <c r="G498" s="38"/>
    </row>
    <row r="499" customFormat="false" ht="15.75" hidden="false" customHeight="true" outlineLevel="0" collapsed="false">
      <c r="G499" s="38"/>
    </row>
    <row r="500" customFormat="false" ht="15.75" hidden="false" customHeight="true" outlineLevel="0" collapsed="false">
      <c r="G500" s="38"/>
    </row>
    <row r="501" customFormat="false" ht="15.75" hidden="false" customHeight="true" outlineLevel="0" collapsed="false">
      <c r="G501" s="38"/>
    </row>
    <row r="502" customFormat="false" ht="15.75" hidden="false" customHeight="true" outlineLevel="0" collapsed="false">
      <c r="G502" s="38"/>
    </row>
    <row r="503" customFormat="false" ht="15.75" hidden="false" customHeight="true" outlineLevel="0" collapsed="false">
      <c r="G503" s="38"/>
    </row>
    <row r="504" customFormat="false" ht="15.75" hidden="false" customHeight="true" outlineLevel="0" collapsed="false">
      <c r="G504" s="38"/>
    </row>
    <row r="505" customFormat="false" ht="15.75" hidden="false" customHeight="true" outlineLevel="0" collapsed="false">
      <c r="G505" s="38"/>
    </row>
    <row r="506" customFormat="false" ht="15.75" hidden="false" customHeight="true" outlineLevel="0" collapsed="false">
      <c r="G506" s="38"/>
    </row>
    <row r="507" customFormat="false" ht="15.75" hidden="false" customHeight="true" outlineLevel="0" collapsed="false">
      <c r="G507" s="38"/>
    </row>
    <row r="508" customFormat="false" ht="15.75" hidden="false" customHeight="true" outlineLevel="0" collapsed="false">
      <c r="G508" s="38"/>
    </row>
    <row r="509" customFormat="false" ht="15.75" hidden="false" customHeight="true" outlineLevel="0" collapsed="false">
      <c r="G509" s="38"/>
    </row>
    <row r="510" customFormat="false" ht="15.75" hidden="false" customHeight="true" outlineLevel="0" collapsed="false">
      <c r="G510" s="38"/>
    </row>
    <row r="511" customFormat="false" ht="15.75" hidden="false" customHeight="true" outlineLevel="0" collapsed="false">
      <c r="G511" s="38"/>
    </row>
    <row r="512" customFormat="false" ht="15.75" hidden="false" customHeight="true" outlineLevel="0" collapsed="false">
      <c r="G512" s="38"/>
    </row>
    <row r="513" customFormat="false" ht="15.75" hidden="false" customHeight="true" outlineLevel="0" collapsed="false">
      <c r="G513" s="38"/>
    </row>
    <row r="514" customFormat="false" ht="15.75" hidden="false" customHeight="true" outlineLevel="0" collapsed="false">
      <c r="G514" s="38"/>
    </row>
    <row r="515" customFormat="false" ht="15.75" hidden="false" customHeight="true" outlineLevel="0" collapsed="false">
      <c r="G515" s="38"/>
    </row>
    <row r="516" customFormat="false" ht="15.75" hidden="false" customHeight="true" outlineLevel="0" collapsed="false">
      <c r="G516" s="38"/>
    </row>
    <row r="517" customFormat="false" ht="15.75" hidden="false" customHeight="true" outlineLevel="0" collapsed="false">
      <c r="G517" s="38"/>
    </row>
    <row r="518" customFormat="false" ht="15.75" hidden="false" customHeight="true" outlineLevel="0" collapsed="false">
      <c r="G518" s="38"/>
    </row>
    <row r="519" customFormat="false" ht="15.75" hidden="false" customHeight="true" outlineLevel="0" collapsed="false">
      <c r="G519" s="38"/>
    </row>
    <row r="520" customFormat="false" ht="15.75" hidden="false" customHeight="true" outlineLevel="0" collapsed="false">
      <c r="G520" s="38"/>
    </row>
    <row r="521" customFormat="false" ht="15.75" hidden="false" customHeight="true" outlineLevel="0" collapsed="false">
      <c r="G521" s="38"/>
    </row>
    <row r="522" customFormat="false" ht="15.75" hidden="false" customHeight="true" outlineLevel="0" collapsed="false">
      <c r="G522" s="38"/>
    </row>
    <row r="523" customFormat="false" ht="15.75" hidden="false" customHeight="true" outlineLevel="0" collapsed="false">
      <c r="G523" s="38"/>
    </row>
    <row r="524" customFormat="false" ht="15.75" hidden="false" customHeight="true" outlineLevel="0" collapsed="false">
      <c r="G524" s="38"/>
    </row>
    <row r="525" customFormat="false" ht="15.75" hidden="false" customHeight="true" outlineLevel="0" collapsed="false">
      <c r="G525" s="38"/>
    </row>
    <row r="526" customFormat="false" ht="15.75" hidden="false" customHeight="true" outlineLevel="0" collapsed="false">
      <c r="G526" s="38"/>
    </row>
    <row r="527" customFormat="false" ht="15.75" hidden="false" customHeight="true" outlineLevel="0" collapsed="false">
      <c r="G527" s="38"/>
    </row>
    <row r="528" customFormat="false" ht="15.75" hidden="false" customHeight="true" outlineLevel="0" collapsed="false">
      <c r="G528" s="38"/>
    </row>
    <row r="529" customFormat="false" ht="15.75" hidden="false" customHeight="true" outlineLevel="0" collapsed="false">
      <c r="G529" s="38"/>
    </row>
    <row r="530" customFormat="false" ht="15.75" hidden="false" customHeight="true" outlineLevel="0" collapsed="false">
      <c r="G530" s="38"/>
    </row>
    <row r="531" customFormat="false" ht="15.75" hidden="false" customHeight="true" outlineLevel="0" collapsed="false">
      <c r="G531" s="38"/>
    </row>
    <row r="532" customFormat="false" ht="15.75" hidden="false" customHeight="true" outlineLevel="0" collapsed="false">
      <c r="G532" s="38"/>
    </row>
    <row r="533" customFormat="false" ht="15.75" hidden="false" customHeight="true" outlineLevel="0" collapsed="false">
      <c r="G533" s="38"/>
    </row>
    <row r="534" customFormat="false" ht="15.75" hidden="false" customHeight="true" outlineLevel="0" collapsed="false">
      <c r="G534" s="38"/>
    </row>
    <row r="535" customFormat="false" ht="15.75" hidden="false" customHeight="true" outlineLevel="0" collapsed="false">
      <c r="G535" s="38"/>
    </row>
    <row r="536" customFormat="false" ht="15.75" hidden="false" customHeight="true" outlineLevel="0" collapsed="false">
      <c r="G536" s="38"/>
    </row>
    <row r="537" customFormat="false" ht="15.75" hidden="false" customHeight="true" outlineLevel="0" collapsed="false">
      <c r="G537" s="38"/>
    </row>
    <row r="538" customFormat="false" ht="15.75" hidden="false" customHeight="true" outlineLevel="0" collapsed="false">
      <c r="G538" s="38"/>
    </row>
    <row r="539" customFormat="false" ht="15.75" hidden="false" customHeight="true" outlineLevel="0" collapsed="false">
      <c r="G539" s="38"/>
    </row>
    <row r="540" customFormat="false" ht="15.75" hidden="false" customHeight="true" outlineLevel="0" collapsed="false">
      <c r="G540" s="38"/>
    </row>
    <row r="541" customFormat="false" ht="15.75" hidden="false" customHeight="true" outlineLevel="0" collapsed="false">
      <c r="G541" s="38"/>
    </row>
    <row r="542" customFormat="false" ht="15.75" hidden="false" customHeight="true" outlineLevel="0" collapsed="false">
      <c r="G542" s="38"/>
    </row>
    <row r="543" customFormat="false" ht="15.75" hidden="false" customHeight="true" outlineLevel="0" collapsed="false">
      <c r="G543" s="38"/>
    </row>
    <row r="544" customFormat="false" ht="15.75" hidden="false" customHeight="true" outlineLevel="0" collapsed="false">
      <c r="G544" s="38"/>
    </row>
    <row r="545" customFormat="false" ht="15.75" hidden="false" customHeight="true" outlineLevel="0" collapsed="false">
      <c r="G545" s="38"/>
    </row>
    <row r="546" customFormat="false" ht="15.75" hidden="false" customHeight="true" outlineLevel="0" collapsed="false">
      <c r="G546" s="38"/>
    </row>
    <row r="547" customFormat="false" ht="15.75" hidden="false" customHeight="true" outlineLevel="0" collapsed="false">
      <c r="G547" s="38"/>
    </row>
    <row r="548" customFormat="false" ht="15.75" hidden="false" customHeight="true" outlineLevel="0" collapsed="false">
      <c r="G548" s="38"/>
    </row>
    <row r="549" customFormat="false" ht="15.75" hidden="false" customHeight="true" outlineLevel="0" collapsed="false">
      <c r="G549" s="38"/>
    </row>
    <row r="550" customFormat="false" ht="15.75" hidden="false" customHeight="true" outlineLevel="0" collapsed="false">
      <c r="G550" s="38"/>
    </row>
    <row r="551" customFormat="false" ht="15.75" hidden="false" customHeight="true" outlineLevel="0" collapsed="false">
      <c r="G551" s="38"/>
    </row>
    <row r="552" customFormat="false" ht="15.75" hidden="false" customHeight="true" outlineLevel="0" collapsed="false">
      <c r="G552" s="38"/>
    </row>
    <row r="553" customFormat="false" ht="15.75" hidden="false" customHeight="true" outlineLevel="0" collapsed="false">
      <c r="G553" s="38"/>
    </row>
    <row r="554" customFormat="false" ht="15.75" hidden="false" customHeight="true" outlineLevel="0" collapsed="false">
      <c r="G554" s="38"/>
    </row>
    <row r="555" customFormat="false" ht="15.75" hidden="false" customHeight="true" outlineLevel="0" collapsed="false">
      <c r="G555" s="38"/>
    </row>
    <row r="556" customFormat="false" ht="15.75" hidden="false" customHeight="true" outlineLevel="0" collapsed="false">
      <c r="G556" s="38"/>
    </row>
    <row r="557" customFormat="false" ht="15.75" hidden="false" customHeight="true" outlineLevel="0" collapsed="false">
      <c r="G557" s="38"/>
    </row>
    <row r="558" customFormat="false" ht="15.75" hidden="false" customHeight="true" outlineLevel="0" collapsed="false">
      <c r="G558" s="38"/>
    </row>
    <row r="559" customFormat="false" ht="15.75" hidden="false" customHeight="true" outlineLevel="0" collapsed="false">
      <c r="G559" s="38"/>
    </row>
    <row r="560" customFormat="false" ht="15.75" hidden="false" customHeight="true" outlineLevel="0" collapsed="false">
      <c r="G560" s="38"/>
    </row>
    <row r="561" customFormat="false" ht="15.75" hidden="false" customHeight="true" outlineLevel="0" collapsed="false">
      <c r="G561" s="38"/>
    </row>
    <row r="562" customFormat="false" ht="15.75" hidden="false" customHeight="true" outlineLevel="0" collapsed="false">
      <c r="G562" s="38"/>
    </row>
    <row r="563" customFormat="false" ht="15.75" hidden="false" customHeight="true" outlineLevel="0" collapsed="false">
      <c r="G563" s="38"/>
    </row>
    <row r="564" customFormat="false" ht="15.75" hidden="false" customHeight="true" outlineLevel="0" collapsed="false">
      <c r="G564" s="38"/>
    </row>
    <row r="565" customFormat="false" ht="15.75" hidden="false" customHeight="true" outlineLevel="0" collapsed="false">
      <c r="G565" s="38"/>
    </row>
    <row r="566" customFormat="false" ht="15.75" hidden="false" customHeight="true" outlineLevel="0" collapsed="false">
      <c r="G566" s="38"/>
    </row>
    <row r="567" customFormat="false" ht="15.75" hidden="false" customHeight="true" outlineLevel="0" collapsed="false">
      <c r="G567" s="38"/>
    </row>
    <row r="568" customFormat="false" ht="15.75" hidden="false" customHeight="true" outlineLevel="0" collapsed="false">
      <c r="G568" s="38"/>
    </row>
    <row r="569" customFormat="false" ht="15.75" hidden="false" customHeight="true" outlineLevel="0" collapsed="false">
      <c r="G569" s="38"/>
    </row>
    <row r="570" customFormat="false" ht="15.75" hidden="false" customHeight="true" outlineLevel="0" collapsed="false">
      <c r="G570" s="38"/>
    </row>
    <row r="571" customFormat="false" ht="15.75" hidden="false" customHeight="true" outlineLevel="0" collapsed="false">
      <c r="G571" s="38"/>
    </row>
    <row r="572" customFormat="false" ht="15.75" hidden="false" customHeight="true" outlineLevel="0" collapsed="false">
      <c r="G572" s="38"/>
    </row>
    <row r="573" customFormat="false" ht="15.75" hidden="false" customHeight="true" outlineLevel="0" collapsed="false">
      <c r="G573" s="38"/>
    </row>
    <row r="574" customFormat="false" ht="15.75" hidden="false" customHeight="true" outlineLevel="0" collapsed="false">
      <c r="G574" s="38"/>
    </row>
    <row r="575" customFormat="false" ht="15.75" hidden="false" customHeight="true" outlineLevel="0" collapsed="false">
      <c r="G575" s="38"/>
    </row>
    <row r="576" customFormat="false" ht="15.75" hidden="false" customHeight="true" outlineLevel="0" collapsed="false">
      <c r="G576" s="38"/>
    </row>
    <row r="577" customFormat="false" ht="15.75" hidden="false" customHeight="true" outlineLevel="0" collapsed="false">
      <c r="G577" s="38"/>
    </row>
    <row r="578" customFormat="false" ht="15.75" hidden="false" customHeight="true" outlineLevel="0" collapsed="false">
      <c r="G578" s="38"/>
    </row>
    <row r="579" customFormat="false" ht="15.75" hidden="false" customHeight="true" outlineLevel="0" collapsed="false">
      <c r="G579" s="38"/>
    </row>
    <row r="580" customFormat="false" ht="15.75" hidden="false" customHeight="true" outlineLevel="0" collapsed="false">
      <c r="G580" s="38"/>
    </row>
    <row r="581" customFormat="false" ht="15.75" hidden="false" customHeight="true" outlineLevel="0" collapsed="false">
      <c r="G581" s="38"/>
    </row>
    <row r="582" customFormat="false" ht="15.75" hidden="false" customHeight="true" outlineLevel="0" collapsed="false">
      <c r="G582" s="38"/>
    </row>
    <row r="583" customFormat="false" ht="15.75" hidden="false" customHeight="true" outlineLevel="0" collapsed="false">
      <c r="G583" s="38"/>
    </row>
    <row r="584" customFormat="false" ht="15.75" hidden="false" customHeight="true" outlineLevel="0" collapsed="false">
      <c r="G584" s="38"/>
    </row>
    <row r="585" customFormat="false" ht="15.75" hidden="false" customHeight="true" outlineLevel="0" collapsed="false">
      <c r="G585" s="38"/>
    </row>
    <row r="586" customFormat="false" ht="15.75" hidden="false" customHeight="true" outlineLevel="0" collapsed="false">
      <c r="G586" s="38"/>
    </row>
    <row r="587" customFormat="false" ht="15.75" hidden="false" customHeight="true" outlineLevel="0" collapsed="false">
      <c r="G587" s="38"/>
    </row>
    <row r="588" customFormat="false" ht="15.75" hidden="false" customHeight="true" outlineLevel="0" collapsed="false">
      <c r="G588" s="38"/>
    </row>
    <row r="589" customFormat="false" ht="15.75" hidden="false" customHeight="true" outlineLevel="0" collapsed="false">
      <c r="G589" s="38"/>
    </row>
    <row r="590" customFormat="false" ht="15.75" hidden="false" customHeight="true" outlineLevel="0" collapsed="false">
      <c r="G590" s="38"/>
    </row>
    <row r="591" customFormat="false" ht="15.75" hidden="false" customHeight="true" outlineLevel="0" collapsed="false">
      <c r="G591" s="38"/>
    </row>
    <row r="592" customFormat="false" ht="15.75" hidden="false" customHeight="true" outlineLevel="0" collapsed="false">
      <c r="G592" s="38"/>
    </row>
    <row r="593" customFormat="false" ht="15.75" hidden="false" customHeight="true" outlineLevel="0" collapsed="false">
      <c r="G593" s="38"/>
    </row>
    <row r="594" customFormat="false" ht="15.75" hidden="false" customHeight="true" outlineLevel="0" collapsed="false">
      <c r="G594" s="38"/>
    </row>
    <row r="595" customFormat="false" ht="15.75" hidden="false" customHeight="true" outlineLevel="0" collapsed="false">
      <c r="G595" s="38"/>
    </row>
    <row r="596" customFormat="false" ht="15.75" hidden="false" customHeight="true" outlineLevel="0" collapsed="false">
      <c r="G596" s="38"/>
    </row>
    <row r="597" customFormat="false" ht="15.75" hidden="false" customHeight="true" outlineLevel="0" collapsed="false">
      <c r="G597" s="38"/>
    </row>
    <row r="598" customFormat="false" ht="15.75" hidden="false" customHeight="true" outlineLevel="0" collapsed="false">
      <c r="G598" s="38"/>
    </row>
    <row r="599" customFormat="false" ht="15.75" hidden="false" customHeight="true" outlineLevel="0" collapsed="false">
      <c r="G599" s="38"/>
    </row>
    <row r="600" customFormat="false" ht="15.75" hidden="false" customHeight="true" outlineLevel="0" collapsed="false">
      <c r="G600" s="38"/>
    </row>
    <row r="601" customFormat="false" ht="15.75" hidden="false" customHeight="true" outlineLevel="0" collapsed="false">
      <c r="G601" s="38"/>
    </row>
    <row r="602" customFormat="false" ht="15.75" hidden="false" customHeight="true" outlineLevel="0" collapsed="false">
      <c r="G602" s="38"/>
    </row>
    <row r="603" customFormat="false" ht="15.75" hidden="false" customHeight="true" outlineLevel="0" collapsed="false">
      <c r="G603" s="38"/>
    </row>
    <row r="604" customFormat="false" ht="15.75" hidden="false" customHeight="true" outlineLevel="0" collapsed="false">
      <c r="G604" s="38"/>
    </row>
    <row r="605" customFormat="false" ht="15.75" hidden="false" customHeight="true" outlineLevel="0" collapsed="false">
      <c r="G605" s="38"/>
    </row>
    <row r="606" customFormat="false" ht="15.75" hidden="false" customHeight="true" outlineLevel="0" collapsed="false">
      <c r="G606" s="38"/>
    </row>
    <row r="607" customFormat="false" ht="15.75" hidden="false" customHeight="true" outlineLevel="0" collapsed="false">
      <c r="G607" s="38"/>
    </row>
    <row r="608" customFormat="false" ht="15.75" hidden="false" customHeight="true" outlineLevel="0" collapsed="false">
      <c r="G608" s="38"/>
    </row>
    <row r="609" customFormat="false" ht="15.75" hidden="false" customHeight="true" outlineLevel="0" collapsed="false">
      <c r="G609" s="38"/>
    </row>
    <row r="610" customFormat="false" ht="15.75" hidden="false" customHeight="true" outlineLevel="0" collapsed="false">
      <c r="G610" s="38"/>
    </row>
    <row r="611" customFormat="false" ht="15.75" hidden="false" customHeight="true" outlineLevel="0" collapsed="false">
      <c r="G611" s="38"/>
    </row>
    <row r="612" customFormat="false" ht="15.75" hidden="false" customHeight="true" outlineLevel="0" collapsed="false">
      <c r="G612" s="38"/>
    </row>
    <row r="613" customFormat="false" ht="15.75" hidden="false" customHeight="true" outlineLevel="0" collapsed="false">
      <c r="G613" s="38"/>
    </row>
    <row r="614" customFormat="false" ht="15.75" hidden="false" customHeight="true" outlineLevel="0" collapsed="false">
      <c r="G614" s="38"/>
    </row>
    <row r="615" customFormat="false" ht="15.75" hidden="false" customHeight="true" outlineLevel="0" collapsed="false">
      <c r="G615" s="38"/>
    </row>
    <row r="616" customFormat="false" ht="15.75" hidden="false" customHeight="true" outlineLevel="0" collapsed="false">
      <c r="G616" s="38"/>
    </row>
    <row r="617" customFormat="false" ht="15.75" hidden="false" customHeight="true" outlineLevel="0" collapsed="false">
      <c r="G617" s="38"/>
    </row>
    <row r="618" customFormat="false" ht="15.75" hidden="false" customHeight="true" outlineLevel="0" collapsed="false">
      <c r="G618" s="38"/>
    </row>
    <row r="619" customFormat="false" ht="15.75" hidden="false" customHeight="true" outlineLevel="0" collapsed="false">
      <c r="G619" s="38"/>
    </row>
    <row r="620" customFormat="false" ht="15.75" hidden="false" customHeight="true" outlineLevel="0" collapsed="false">
      <c r="G620" s="38"/>
    </row>
    <row r="621" customFormat="false" ht="15.75" hidden="false" customHeight="true" outlineLevel="0" collapsed="false">
      <c r="G621" s="38"/>
    </row>
    <row r="622" customFormat="false" ht="15.75" hidden="false" customHeight="true" outlineLevel="0" collapsed="false">
      <c r="G622" s="38"/>
    </row>
    <row r="623" customFormat="false" ht="15.75" hidden="false" customHeight="true" outlineLevel="0" collapsed="false">
      <c r="G623" s="38"/>
    </row>
    <row r="624" customFormat="false" ht="15.75" hidden="false" customHeight="true" outlineLevel="0" collapsed="false">
      <c r="G624" s="38"/>
    </row>
    <row r="625" customFormat="false" ht="15.75" hidden="false" customHeight="true" outlineLevel="0" collapsed="false">
      <c r="G625" s="38"/>
    </row>
    <row r="626" customFormat="false" ht="15.75" hidden="false" customHeight="true" outlineLevel="0" collapsed="false">
      <c r="G626" s="38"/>
    </row>
    <row r="627" customFormat="false" ht="15.75" hidden="false" customHeight="true" outlineLevel="0" collapsed="false">
      <c r="G627" s="38"/>
    </row>
    <row r="628" customFormat="false" ht="15.75" hidden="false" customHeight="true" outlineLevel="0" collapsed="false">
      <c r="G628" s="38"/>
    </row>
    <row r="629" customFormat="false" ht="15.75" hidden="false" customHeight="true" outlineLevel="0" collapsed="false">
      <c r="G629" s="38"/>
    </row>
    <row r="630" customFormat="false" ht="15.75" hidden="false" customHeight="true" outlineLevel="0" collapsed="false">
      <c r="G630" s="38"/>
    </row>
    <row r="631" customFormat="false" ht="15.75" hidden="false" customHeight="true" outlineLevel="0" collapsed="false">
      <c r="G631" s="38"/>
    </row>
    <row r="632" customFormat="false" ht="15.75" hidden="false" customHeight="true" outlineLevel="0" collapsed="false">
      <c r="G632" s="38"/>
    </row>
    <row r="633" customFormat="false" ht="15.75" hidden="false" customHeight="true" outlineLevel="0" collapsed="false">
      <c r="G633" s="38"/>
    </row>
    <row r="634" customFormat="false" ht="15.75" hidden="false" customHeight="true" outlineLevel="0" collapsed="false">
      <c r="G634" s="38"/>
    </row>
    <row r="635" customFormat="false" ht="15.75" hidden="false" customHeight="true" outlineLevel="0" collapsed="false">
      <c r="G635" s="38"/>
    </row>
    <row r="636" customFormat="false" ht="15.75" hidden="false" customHeight="true" outlineLevel="0" collapsed="false">
      <c r="G636" s="38"/>
    </row>
    <row r="637" customFormat="false" ht="15.75" hidden="false" customHeight="true" outlineLevel="0" collapsed="false">
      <c r="G637" s="38"/>
    </row>
    <row r="638" customFormat="false" ht="15.75" hidden="false" customHeight="true" outlineLevel="0" collapsed="false">
      <c r="G638" s="38"/>
    </row>
    <row r="639" customFormat="false" ht="15.75" hidden="false" customHeight="true" outlineLevel="0" collapsed="false">
      <c r="G639" s="38"/>
    </row>
    <row r="640" customFormat="false" ht="15.75" hidden="false" customHeight="true" outlineLevel="0" collapsed="false">
      <c r="G640" s="38"/>
    </row>
    <row r="641" customFormat="false" ht="15.75" hidden="false" customHeight="true" outlineLevel="0" collapsed="false">
      <c r="G641" s="38"/>
    </row>
    <row r="642" customFormat="false" ht="15.75" hidden="false" customHeight="true" outlineLevel="0" collapsed="false">
      <c r="G642" s="38"/>
    </row>
    <row r="643" customFormat="false" ht="15.75" hidden="false" customHeight="true" outlineLevel="0" collapsed="false">
      <c r="G643" s="38"/>
    </row>
    <row r="644" customFormat="false" ht="15.75" hidden="false" customHeight="true" outlineLevel="0" collapsed="false">
      <c r="G644" s="38"/>
    </row>
    <row r="645" customFormat="false" ht="15.75" hidden="false" customHeight="true" outlineLevel="0" collapsed="false">
      <c r="G645" s="38"/>
    </row>
    <row r="646" customFormat="false" ht="15.75" hidden="false" customHeight="true" outlineLevel="0" collapsed="false">
      <c r="G646" s="38"/>
    </row>
    <row r="647" customFormat="false" ht="15.75" hidden="false" customHeight="true" outlineLevel="0" collapsed="false">
      <c r="G647" s="38"/>
    </row>
    <row r="648" customFormat="false" ht="15.75" hidden="false" customHeight="true" outlineLevel="0" collapsed="false">
      <c r="G648" s="38"/>
    </row>
    <row r="649" customFormat="false" ht="15.75" hidden="false" customHeight="true" outlineLevel="0" collapsed="false">
      <c r="G649" s="38"/>
    </row>
    <row r="650" customFormat="false" ht="15.75" hidden="false" customHeight="true" outlineLevel="0" collapsed="false">
      <c r="G650" s="38"/>
    </row>
    <row r="651" customFormat="false" ht="15.75" hidden="false" customHeight="true" outlineLevel="0" collapsed="false">
      <c r="G651" s="38"/>
    </row>
    <row r="652" customFormat="false" ht="15.75" hidden="false" customHeight="true" outlineLevel="0" collapsed="false">
      <c r="G652" s="38"/>
    </row>
    <row r="653" customFormat="false" ht="15.75" hidden="false" customHeight="true" outlineLevel="0" collapsed="false">
      <c r="G653" s="38"/>
    </row>
    <row r="654" customFormat="false" ht="15.75" hidden="false" customHeight="true" outlineLevel="0" collapsed="false">
      <c r="G654" s="38"/>
    </row>
    <row r="655" customFormat="false" ht="15.75" hidden="false" customHeight="true" outlineLevel="0" collapsed="false">
      <c r="G655" s="38"/>
    </row>
    <row r="656" customFormat="false" ht="15.75" hidden="false" customHeight="true" outlineLevel="0" collapsed="false">
      <c r="G656" s="38"/>
    </row>
    <row r="657" customFormat="false" ht="15.75" hidden="false" customHeight="true" outlineLevel="0" collapsed="false">
      <c r="G657" s="38"/>
    </row>
    <row r="658" customFormat="false" ht="15.75" hidden="false" customHeight="true" outlineLevel="0" collapsed="false">
      <c r="G658" s="38"/>
    </row>
    <row r="659" customFormat="false" ht="15.75" hidden="false" customHeight="true" outlineLevel="0" collapsed="false">
      <c r="G659" s="38"/>
    </row>
    <row r="660" customFormat="false" ht="15.75" hidden="false" customHeight="true" outlineLevel="0" collapsed="false">
      <c r="G660" s="38"/>
    </row>
    <row r="661" customFormat="false" ht="15.75" hidden="false" customHeight="true" outlineLevel="0" collapsed="false">
      <c r="G661" s="38"/>
    </row>
    <row r="662" customFormat="false" ht="15.75" hidden="false" customHeight="true" outlineLevel="0" collapsed="false">
      <c r="G662" s="38"/>
    </row>
    <row r="663" customFormat="false" ht="15.75" hidden="false" customHeight="true" outlineLevel="0" collapsed="false">
      <c r="G663" s="38"/>
    </row>
    <row r="664" customFormat="false" ht="15.75" hidden="false" customHeight="true" outlineLevel="0" collapsed="false">
      <c r="G664" s="38"/>
    </row>
    <row r="665" customFormat="false" ht="15.75" hidden="false" customHeight="true" outlineLevel="0" collapsed="false">
      <c r="G665" s="38"/>
    </row>
    <row r="666" customFormat="false" ht="15.75" hidden="false" customHeight="true" outlineLevel="0" collapsed="false">
      <c r="G666" s="38"/>
    </row>
    <row r="667" customFormat="false" ht="15.75" hidden="false" customHeight="true" outlineLevel="0" collapsed="false">
      <c r="G667" s="38"/>
    </row>
    <row r="668" customFormat="false" ht="15.75" hidden="false" customHeight="true" outlineLevel="0" collapsed="false">
      <c r="G668" s="38"/>
    </row>
    <row r="669" customFormat="false" ht="15.75" hidden="false" customHeight="true" outlineLevel="0" collapsed="false">
      <c r="G669" s="38"/>
    </row>
    <row r="670" customFormat="false" ht="15.75" hidden="false" customHeight="true" outlineLevel="0" collapsed="false">
      <c r="G670" s="38"/>
    </row>
    <row r="671" customFormat="false" ht="15.75" hidden="false" customHeight="true" outlineLevel="0" collapsed="false">
      <c r="G671" s="38"/>
    </row>
    <row r="672" customFormat="false" ht="15.75" hidden="false" customHeight="true" outlineLevel="0" collapsed="false">
      <c r="G672" s="38"/>
    </row>
    <row r="673" customFormat="false" ht="15.75" hidden="false" customHeight="true" outlineLevel="0" collapsed="false">
      <c r="G673" s="38"/>
    </row>
    <row r="674" customFormat="false" ht="15.75" hidden="false" customHeight="true" outlineLevel="0" collapsed="false">
      <c r="G674" s="38"/>
    </row>
    <row r="675" customFormat="false" ht="15.75" hidden="false" customHeight="true" outlineLevel="0" collapsed="false">
      <c r="G675" s="38"/>
    </row>
    <row r="676" customFormat="false" ht="15.75" hidden="false" customHeight="true" outlineLevel="0" collapsed="false">
      <c r="G676" s="38"/>
    </row>
    <row r="677" customFormat="false" ht="15.75" hidden="false" customHeight="true" outlineLevel="0" collapsed="false">
      <c r="G677" s="38"/>
    </row>
    <row r="678" customFormat="false" ht="15.75" hidden="false" customHeight="true" outlineLevel="0" collapsed="false">
      <c r="G678" s="38"/>
    </row>
    <row r="679" customFormat="false" ht="15.75" hidden="false" customHeight="true" outlineLevel="0" collapsed="false">
      <c r="G679" s="38"/>
    </row>
    <row r="680" customFormat="false" ht="15.75" hidden="false" customHeight="true" outlineLevel="0" collapsed="false">
      <c r="G680" s="38"/>
    </row>
    <row r="681" customFormat="false" ht="15.75" hidden="false" customHeight="true" outlineLevel="0" collapsed="false">
      <c r="G681" s="38"/>
    </row>
    <row r="682" customFormat="false" ht="15.75" hidden="false" customHeight="true" outlineLevel="0" collapsed="false">
      <c r="G682" s="38"/>
    </row>
    <row r="683" customFormat="false" ht="15.75" hidden="false" customHeight="true" outlineLevel="0" collapsed="false">
      <c r="G683" s="38"/>
    </row>
    <row r="684" customFormat="false" ht="15.75" hidden="false" customHeight="true" outlineLevel="0" collapsed="false">
      <c r="G684" s="38"/>
    </row>
    <row r="685" customFormat="false" ht="15.75" hidden="false" customHeight="true" outlineLevel="0" collapsed="false">
      <c r="G685" s="38"/>
    </row>
    <row r="686" customFormat="false" ht="15.75" hidden="false" customHeight="true" outlineLevel="0" collapsed="false">
      <c r="G686" s="38"/>
    </row>
    <row r="687" customFormat="false" ht="15.75" hidden="false" customHeight="true" outlineLevel="0" collapsed="false">
      <c r="G687" s="38"/>
    </row>
    <row r="688" customFormat="false" ht="15.75" hidden="false" customHeight="true" outlineLevel="0" collapsed="false">
      <c r="G688" s="38"/>
    </row>
    <row r="689" customFormat="false" ht="15.75" hidden="false" customHeight="true" outlineLevel="0" collapsed="false">
      <c r="G689" s="38"/>
    </row>
    <row r="690" customFormat="false" ht="15.75" hidden="false" customHeight="true" outlineLevel="0" collapsed="false">
      <c r="G690" s="38"/>
    </row>
    <row r="691" customFormat="false" ht="15.75" hidden="false" customHeight="true" outlineLevel="0" collapsed="false">
      <c r="G691" s="38"/>
    </row>
    <row r="692" customFormat="false" ht="15.75" hidden="false" customHeight="true" outlineLevel="0" collapsed="false">
      <c r="G692" s="38"/>
    </row>
    <row r="693" customFormat="false" ht="15.75" hidden="false" customHeight="true" outlineLevel="0" collapsed="false">
      <c r="G693" s="38"/>
    </row>
    <row r="694" customFormat="false" ht="15.75" hidden="false" customHeight="true" outlineLevel="0" collapsed="false">
      <c r="G694" s="38"/>
    </row>
    <row r="695" customFormat="false" ht="15.75" hidden="false" customHeight="true" outlineLevel="0" collapsed="false">
      <c r="G695" s="38"/>
    </row>
    <row r="696" customFormat="false" ht="15.75" hidden="false" customHeight="true" outlineLevel="0" collapsed="false">
      <c r="G696" s="38"/>
    </row>
    <row r="697" customFormat="false" ht="15.75" hidden="false" customHeight="true" outlineLevel="0" collapsed="false">
      <c r="G697" s="38"/>
    </row>
    <row r="698" customFormat="false" ht="15.75" hidden="false" customHeight="true" outlineLevel="0" collapsed="false">
      <c r="G698" s="38"/>
    </row>
    <row r="699" customFormat="false" ht="15.75" hidden="false" customHeight="true" outlineLevel="0" collapsed="false">
      <c r="G699" s="38"/>
    </row>
    <row r="700" customFormat="false" ht="15.75" hidden="false" customHeight="true" outlineLevel="0" collapsed="false">
      <c r="G700" s="38"/>
    </row>
    <row r="701" customFormat="false" ht="15.75" hidden="false" customHeight="true" outlineLevel="0" collapsed="false">
      <c r="G701" s="38"/>
    </row>
    <row r="702" customFormat="false" ht="15.75" hidden="false" customHeight="true" outlineLevel="0" collapsed="false">
      <c r="G702" s="38"/>
    </row>
    <row r="703" customFormat="false" ht="15.75" hidden="false" customHeight="true" outlineLevel="0" collapsed="false">
      <c r="G703" s="38"/>
    </row>
    <row r="704" customFormat="false" ht="15.75" hidden="false" customHeight="true" outlineLevel="0" collapsed="false">
      <c r="G704" s="38"/>
    </row>
    <row r="705" customFormat="false" ht="15.75" hidden="false" customHeight="true" outlineLevel="0" collapsed="false">
      <c r="G705" s="38"/>
    </row>
    <row r="706" customFormat="false" ht="15.75" hidden="false" customHeight="true" outlineLevel="0" collapsed="false">
      <c r="G706" s="38"/>
    </row>
    <row r="707" customFormat="false" ht="15.75" hidden="false" customHeight="true" outlineLevel="0" collapsed="false">
      <c r="G707" s="38"/>
    </row>
    <row r="708" customFormat="false" ht="15.75" hidden="false" customHeight="true" outlineLevel="0" collapsed="false">
      <c r="G708" s="38"/>
    </row>
    <row r="709" customFormat="false" ht="15.75" hidden="false" customHeight="true" outlineLevel="0" collapsed="false">
      <c r="G709" s="38"/>
    </row>
    <row r="710" customFormat="false" ht="15.75" hidden="false" customHeight="true" outlineLevel="0" collapsed="false">
      <c r="G710" s="38"/>
    </row>
    <row r="711" customFormat="false" ht="15.75" hidden="false" customHeight="true" outlineLevel="0" collapsed="false">
      <c r="G711" s="38"/>
    </row>
    <row r="712" customFormat="false" ht="15.75" hidden="false" customHeight="true" outlineLevel="0" collapsed="false">
      <c r="G712" s="38"/>
    </row>
    <row r="713" customFormat="false" ht="15.75" hidden="false" customHeight="true" outlineLevel="0" collapsed="false">
      <c r="G713" s="38"/>
    </row>
    <row r="714" customFormat="false" ht="15.75" hidden="false" customHeight="true" outlineLevel="0" collapsed="false">
      <c r="G714" s="38"/>
    </row>
    <row r="715" customFormat="false" ht="15.75" hidden="false" customHeight="true" outlineLevel="0" collapsed="false">
      <c r="G715" s="38"/>
    </row>
    <row r="716" customFormat="false" ht="15.75" hidden="false" customHeight="true" outlineLevel="0" collapsed="false">
      <c r="G716" s="38"/>
    </row>
    <row r="717" customFormat="false" ht="15.75" hidden="false" customHeight="true" outlineLevel="0" collapsed="false">
      <c r="G717" s="38"/>
    </row>
    <row r="718" customFormat="false" ht="15.75" hidden="false" customHeight="true" outlineLevel="0" collapsed="false">
      <c r="G718" s="38"/>
    </row>
    <row r="719" customFormat="false" ht="15.75" hidden="false" customHeight="true" outlineLevel="0" collapsed="false">
      <c r="G719" s="38"/>
    </row>
    <row r="720" customFormat="false" ht="15.75" hidden="false" customHeight="true" outlineLevel="0" collapsed="false">
      <c r="G720" s="38"/>
    </row>
    <row r="721" customFormat="false" ht="15.75" hidden="false" customHeight="true" outlineLevel="0" collapsed="false">
      <c r="G721" s="38"/>
    </row>
    <row r="722" customFormat="false" ht="15.75" hidden="false" customHeight="true" outlineLevel="0" collapsed="false">
      <c r="G722" s="38"/>
    </row>
    <row r="723" customFormat="false" ht="15.75" hidden="false" customHeight="true" outlineLevel="0" collapsed="false">
      <c r="G723" s="38"/>
    </row>
    <row r="724" customFormat="false" ht="15.75" hidden="false" customHeight="true" outlineLevel="0" collapsed="false">
      <c r="G724" s="38"/>
    </row>
    <row r="725" customFormat="false" ht="15.75" hidden="false" customHeight="true" outlineLevel="0" collapsed="false">
      <c r="G725" s="38"/>
    </row>
    <row r="726" customFormat="false" ht="15.75" hidden="false" customHeight="true" outlineLevel="0" collapsed="false">
      <c r="G726" s="38"/>
    </row>
    <row r="727" customFormat="false" ht="15.75" hidden="false" customHeight="true" outlineLevel="0" collapsed="false">
      <c r="G727" s="38"/>
    </row>
    <row r="728" customFormat="false" ht="15.75" hidden="false" customHeight="true" outlineLevel="0" collapsed="false">
      <c r="G728" s="38"/>
    </row>
    <row r="729" customFormat="false" ht="15.75" hidden="false" customHeight="true" outlineLevel="0" collapsed="false">
      <c r="G729" s="38"/>
    </row>
    <row r="730" customFormat="false" ht="15.75" hidden="false" customHeight="true" outlineLevel="0" collapsed="false">
      <c r="G730" s="38"/>
    </row>
    <row r="731" customFormat="false" ht="15.75" hidden="false" customHeight="true" outlineLevel="0" collapsed="false">
      <c r="G731" s="38"/>
    </row>
    <row r="732" customFormat="false" ht="15.75" hidden="false" customHeight="true" outlineLevel="0" collapsed="false">
      <c r="G732" s="38"/>
    </row>
    <row r="733" customFormat="false" ht="15.75" hidden="false" customHeight="true" outlineLevel="0" collapsed="false">
      <c r="G733" s="38"/>
    </row>
    <row r="734" customFormat="false" ht="15.75" hidden="false" customHeight="true" outlineLevel="0" collapsed="false">
      <c r="G734" s="38"/>
    </row>
    <row r="735" customFormat="false" ht="15.75" hidden="false" customHeight="true" outlineLevel="0" collapsed="false">
      <c r="G735" s="38"/>
    </row>
    <row r="736" customFormat="false" ht="15.75" hidden="false" customHeight="true" outlineLevel="0" collapsed="false">
      <c r="G736" s="38"/>
    </row>
    <row r="737" customFormat="false" ht="15.75" hidden="false" customHeight="true" outlineLevel="0" collapsed="false">
      <c r="G737" s="38"/>
    </row>
    <row r="738" customFormat="false" ht="15.75" hidden="false" customHeight="true" outlineLevel="0" collapsed="false">
      <c r="G738" s="38"/>
    </row>
    <row r="739" customFormat="false" ht="15.75" hidden="false" customHeight="true" outlineLevel="0" collapsed="false">
      <c r="G739" s="38"/>
    </row>
    <row r="740" customFormat="false" ht="15.75" hidden="false" customHeight="true" outlineLevel="0" collapsed="false">
      <c r="G740" s="38"/>
    </row>
    <row r="741" customFormat="false" ht="15.75" hidden="false" customHeight="true" outlineLevel="0" collapsed="false">
      <c r="G741" s="38"/>
    </row>
    <row r="742" customFormat="false" ht="15.75" hidden="false" customHeight="true" outlineLevel="0" collapsed="false">
      <c r="G742" s="38"/>
    </row>
    <row r="743" customFormat="false" ht="15.75" hidden="false" customHeight="true" outlineLevel="0" collapsed="false">
      <c r="G743" s="38"/>
    </row>
    <row r="744" customFormat="false" ht="15.75" hidden="false" customHeight="true" outlineLevel="0" collapsed="false">
      <c r="G744" s="38"/>
    </row>
    <row r="745" customFormat="false" ht="15.75" hidden="false" customHeight="true" outlineLevel="0" collapsed="false">
      <c r="G745" s="38"/>
    </row>
    <row r="746" customFormat="false" ht="15.75" hidden="false" customHeight="true" outlineLevel="0" collapsed="false">
      <c r="G746" s="38"/>
    </row>
    <row r="747" customFormat="false" ht="15.75" hidden="false" customHeight="true" outlineLevel="0" collapsed="false">
      <c r="G747" s="38"/>
    </row>
    <row r="748" customFormat="false" ht="15.75" hidden="false" customHeight="true" outlineLevel="0" collapsed="false">
      <c r="G748" s="38"/>
    </row>
    <row r="749" customFormat="false" ht="15.75" hidden="false" customHeight="true" outlineLevel="0" collapsed="false">
      <c r="G749" s="38"/>
    </row>
    <row r="750" customFormat="false" ht="15.75" hidden="false" customHeight="true" outlineLevel="0" collapsed="false">
      <c r="G750" s="38"/>
    </row>
    <row r="751" customFormat="false" ht="15.75" hidden="false" customHeight="true" outlineLevel="0" collapsed="false">
      <c r="G751" s="38"/>
    </row>
    <row r="752" customFormat="false" ht="15.75" hidden="false" customHeight="true" outlineLevel="0" collapsed="false">
      <c r="G752" s="38"/>
    </row>
    <row r="753" customFormat="false" ht="15.75" hidden="false" customHeight="true" outlineLevel="0" collapsed="false">
      <c r="G753" s="38"/>
    </row>
    <row r="754" customFormat="false" ht="15.75" hidden="false" customHeight="true" outlineLevel="0" collapsed="false">
      <c r="G754" s="38"/>
    </row>
    <row r="755" customFormat="false" ht="15.75" hidden="false" customHeight="true" outlineLevel="0" collapsed="false">
      <c r="G755" s="38"/>
    </row>
    <row r="756" customFormat="false" ht="15.75" hidden="false" customHeight="true" outlineLevel="0" collapsed="false">
      <c r="G756" s="38"/>
    </row>
    <row r="757" customFormat="false" ht="15.75" hidden="false" customHeight="true" outlineLevel="0" collapsed="false">
      <c r="G757" s="38"/>
    </row>
    <row r="758" customFormat="false" ht="15.75" hidden="false" customHeight="true" outlineLevel="0" collapsed="false">
      <c r="G758" s="38"/>
    </row>
    <row r="759" customFormat="false" ht="15.75" hidden="false" customHeight="true" outlineLevel="0" collapsed="false">
      <c r="G759" s="38"/>
    </row>
    <row r="760" customFormat="false" ht="15.75" hidden="false" customHeight="true" outlineLevel="0" collapsed="false">
      <c r="G760" s="38"/>
    </row>
    <row r="761" customFormat="false" ht="15.75" hidden="false" customHeight="true" outlineLevel="0" collapsed="false">
      <c r="G761" s="38"/>
    </row>
    <row r="762" customFormat="false" ht="15.75" hidden="false" customHeight="true" outlineLevel="0" collapsed="false">
      <c r="G762" s="38"/>
    </row>
    <row r="763" customFormat="false" ht="15.75" hidden="false" customHeight="true" outlineLevel="0" collapsed="false">
      <c r="G763" s="38"/>
    </row>
    <row r="764" customFormat="false" ht="15.75" hidden="false" customHeight="true" outlineLevel="0" collapsed="false">
      <c r="G764" s="38"/>
    </row>
    <row r="765" customFormat="false" ht="15.75" hidden="false" customHeight="true" outlineLevel="0" collapsed="false">
      <c r="G765" s="38"/>
    </row>
    <row r="766" customFormat="false" ht="15.75" hidden="false" customHeight="true" outlineLevel="0" collapsed="false">
      <c r="G766" s="38"/>
    </row>
    <row r="767" customFormat="false" ht="15.75" hidden="false" customHeight="true" outlineLevel="0" collapsed="false">
      <c r="G767" s="38"/>
    </row>
    <row r="768" customFormat="false" ht="15.75" hidden="false" customHeight="true" outlineLevel="0" collapsed="false">
      <c r="G768" s="38"/>
    </row>
    <row r="769" customFormat="false" ht="15.75" hidden="false" customHeight="true" outlineLevel="0" collapsed="false">
      <c r="G769" s="38"/>
    </row>
    <row r="770" customFormat="false" ht="15.75" hidden="false" customHeight="true" outlineLevel="0" collapsed="false">
      <c r="G770" s="38"/>
    </row>
    <row r="771" customFormat="false" ht="15.75" hidden="false" customHeight="true" outlineLevel="0" collapsed="false">
      <c r="G771" s="38"/>
    </row>
    <row r="772" customFormat="false" ht="15.75" hidden="false" customHeight="true" outlineLevel="0" collapsed="false">
      <c r="G772" s="38"/>
    </row>
    <row r="773" customFormat="false" ht="15.75" hidden="false" customHeight="true" outlineLevel="0" collapsed="false">
      <c r="G773" s="38"/>
    </row>
    <row r="774" customFormat="false" ht="15.75" hidden="false" customHeight="true" outlineLevel="0" collapsed="false">
      <c r="G774" s="38"/>
    </row>
    <row r="775" customFormat="false" ht="15.75" hidden="false" customHeight="true" outlineLevel="0" collapsed="false">
      <c r="G775" s="38"/>
    </row>
    <row r="776" customFormat="false" ht="15.75" hidden="false" customHeight="true" outlineLevel="0" collapsed="false">
      <c r="G776" s="38"/>
    </row>
    <row r="777" customFormat="false" ht="15.75" hidden="false" customHeight="true" outlineLevel="0" collapsed="false">
      <c r="G777" s="38"/>
    </row>
    <row r="778" customFormat="false" ht="15.75" hidden="false" customHeight="true" outlineLevel="0" collapsed="false">
      <c r="G778" s="38"/>
    </row>
    <row r="779" customFormat="false" ht="15.75" hidden="false" customHeight="true" outlineLevel="0" collapsed="false">
      <c r="G779" s="38"/>
    </row>
    <row r="780" customFormat="false" ht="15.75" hidden="false" customHeight="true" outlineLevel="0" collapsed="false">
      <c r="G780" s="38"/>
    </row>
    <row r="781" customFormat="false" ht="15.75" hidden="false" customHeight="true" outlineLevel="0" collapsed="false">
      <c r="G781" s="38"/>
    </row>
    <row r="782" customFormat="false" ht="15.75" hidden="false" customHeight="true" outlineLevel="0" collapsed="false">
      <c r="G782" s="38"/>
    </row>
    <row r="783" customFormat="false" ht="15.75" hidden="false" customHeight="true" outlineLevel="0" collapsed="false">
      <c r="G783" s="38"/>
    </row>
    <row r="784" customFormat="false" ht="15.75" hidden="false" customHeight="true" outlineLevel="0" collapsed="false">
      <c r="G784" s="38"/>
    </row>
    <row r="785" customFormat="false" ht="15.75" hidden="false" customHeight="true" outlineLevel="0" collapsed="false">
      <c r="G785" s="38"/>
    </row>
    <row r="786" customFormat="false" ht="15.75" hidden="false" customHeight="true" outlineLevel="0" collapsed="false">
      <c r="G786" s="38"/>
    </row>
    <row r="787" customFormat="false" ht="15.75" hidden="false" customHeight="true" outlineLevel="0" collapsed="false">
      <c r="G787" s="38"/>
    </row>
    <row r="788" customFormat="false" ht="15.75" hidden="false" customHeight="true" outlineLevel="0" collapsed="false">
      <c r="G788" s="38"/>
    </row>
    <row r="789" customFormat="false" ht="15.75" hidden="false" customHeight="true" outlineLevel="0" collapsed="false">
      <c r="G789" s="38"/>
    </row>
    <row r="790" customFormat="false" ht="15.75" hidden="false" customHeight="true" outlineLevel="0" collapsed="false">
      <c r="G790" s="38"/>
    </row>
    <row r="791" customFormat="false" ht="15.75" hidden="false" customHeight="true" outlineLevel="0" collapsed="false">
      <c r="G791" s="38"/>
    </row>
    <row r="792" customFormat="false" ht="15.75" hidden="false" customHeight="true" outlineLevel="0" collapsed="false">
      <c r="G792" s="38"/>
    </row>
    <row r="793" customFormat="false" ht="15.75" hidden="false" customHeight="true" outlineLevel="0" collapsed="false">
      <c r="G793" s="38"/>
    </row>
    <row r="794" customFormat="false" ht="15.75" hidden="false" customHeight="true" outlineLevel="0" collapsed="false">
      <c r="G794" s="38"/>
    </row>
    <row r="795" customFormat="false" ht="15.75" hidden="false" customHeight="true" outlineLevel="0" collapsed="false">
      <c r="G795" s="38"/>
    </row>
    <row r="796" customFormat="false" ht="15.75" hidden="false" customHeight="true" outlineLevel="0" collapsed="false">
      <c r="G796" s="38"/>
    </row>
    <row r="797" customFormat="false" ht="15.75" hidden="false" customHeight="true" outlineLevel="0" collapsed="false">
      <c r="G797" s="38"/>
    </row>
    <row r="798" customFormat="false" ht="15.75" hidden="false" customHeight="true" outlineLevel="0" collapsed="false">
      <c r="G798" s="38"/>
    </row>
    <row r="799" customFormat="false" ht="15.75" hidden="false" customHeight="true" outlineLevel="0" collapsed="false">
      <c r="G799" s="38"/>
    </row>
    <row r="800" customFormat="false" ht="15.75" hidden="false" customHeight="true" outlineLevel="0" collapsed="false">
      <c r="G800" s="38"/>
    </row>
    <row r="801" customFormat="false" ht="15.75" hidden="false" customHeight="true" outlineLevel="0" collapsed="false">
      <c r="G801" s="38"/>
    </row>
    <row r="802" customFormat="false" ht="15.75" hidden="false" customHeight="true" outlineLevel="0" collapsed="false">
      <c r="G802" s="38"/>
    </row>
    <row r="803" customFormat="false" ht="15.75" hidden="false" customHeight="true" outlineLevel="0" collapsed="false">
      <c r="G803" s="38"/>
    </row>
    <row r="804" customFormat="false" ht="15.75" hidden="false" customHeight="true" outlineLevel="0" collapsed="false">
      <c r="G804" s="38"/>
    </row>
    <row r="805" customFormat="false" ht="15.75" hidden="false" customHeight="true" outlineLevel="0" collapsed="false">
      <c r="G805" s="38"/>
    </row>
    <row r="806" customFormat="false" ht="15.75" hidden="false" customHeight="true" outlineLevel="0" collapsed="false">
      <c r="G806" s="38"/>
    </row>
    <row r="807" customFormat="false" ht="15.75" hidden="false" customHeight="true" outlineLevel="0" collapsed="false">
      <c r="G807" s="38"/>
    </row>
    <row r="808" customFormat="false" ht="15.75" hidden="false" customHeight="true" outlineLevel="0" collapsed="false">
      <c r="G808" s="38"/>
    </row>
    <row r="809" customFormat="false" ht="15.75" hidden="false" customHeight="true" outlineLevel="0" collapsed="false">
      <c r="G809" s="38"/>
    </row>
    <row r="810" customFormat="false" ht="15.75" hidden="false" customHeight="true" outlineLevel="0" collapsed="false">
      <c r="G810" s="38"/>
    </row>
    <row r="811" customFormat="false" ht="15.75" hidden="false" customHeight="true" outlineLevel="0" collapsed="false">
      <c r="G811" s="38"/>
    </row>
    <row r="812" customFormat="false" ht="15.75" hidden="false" customHeight="true" outlineLevel="0" collapsed="false">
      <c r="G812" s="38"/>
    </row>
    <row r="813" customFormat="false" ht="15.75" hidden="false" customHeight="true" outlineLevel="0" collapsed="false">
      <c r="G813" s="38"/>
    </row>
    <row r="814" customFormat="false" ht="15.75" hidden="false" customHeight="true" outlineLevel="0" collapsed="false">
      <c r="G814" s="38"/>
    </row>
    <row r="815" customFormat="false" ht="15.75" hidden="false" customHeight="true" outlineLevel="0" collapsed="false">
      <c r="G815" s="38"/>
    </row>
    <row r="816" customFormat="false" ht="15.75" hidden="false" customHeight="true" outlineLevel="0" collapsed="false">
      <c r="G816" s="38"/>
    </row>
    <row r="817" customFormat="false" ht="15.75" hidden="false" customHeight="true" outlineLevel="0" collapsed="false">
      <c r="G817" s="38"/>
    </row>
    <row r="818" customFormat="false" ht="15.75" hidden="false" customHeight="true" outlineLevel="0" collapsed="false">
      <c r="G818" s="38"/>
    </row>
    <row r="819" customFormat="false" ht="15.75" hidden="false" customHeight="true" outlineLevel="0" collapsed="false">
      <c r="G819" s="38"/>
    </row>
    <row r="820" customFormat="false" ht="15.75" hidden="false" customHeight="true" outlineLevel="0" collapsed="false">
      <c r="G820" s="38"/>
    </row>
    <row r="821" customFormat="false" ht="15.75" hidden="false" customHeight="true" outlineLevel="0" collapsed="false">
      <c r="G821" s="38"/>
    </row>
    <row r="822" customFormat="false" ht="15.75" hidden="false" customHeight="true" outlineLevel="0" collapsed="false">
      <c r="G822" s="38"/>
    </row>
    <row r="823" customFormat="false" ht="15.75" hidden="false" customHeight="true" outlineLevel="0" collapsed="false">
      <c r="G823" s="38"/>
    </row>
    <row r="824" customFormat="false" ht="15.75" hidden="false" customHeight="true" outlineLevel="0" collapsed="false">
      <c r="G824" s="38"/>
    </row>
    <row r="825" customFormat="false" ht="15.75" hidden="false" customHeight="true" outlineLevel="0" collapsed="false">
      <c r="G825" s="38"/>
    </row>
    <row r="826" customFormat="false" ht="15.75" hidden="false" customHeight="true" outlineLevel="0" collapsed="false">
      <c r="G826" s="38"/>
    </row>
    <row r="827" customFormat="false" ht="15.75" hidden="false" customHeight="true" outlineLevel="0" collapsed="false">
      <c r="G827" s="38"/>
    </row>
    <row r="828" customFormat="false" ht="15.75" hidden="false" customHeight="true" outlineLevel="0" collapsed="false">
      <c r="G828" s="38"/>
    </row>
    <row r="829" customFormat="false" ht="15.75" hidden="false" customHeight="true" outlineLevel="0" collapsed="false">
      <c r="G829" s="38"/>
    </row>
    <row r="830" customFormat="false" ht="15.75" hidden="false" customHeight="true" outlineLevel="0" collapsed="false">
      <c r="G830" s="38"/>
    </row>
    <row r="831" customFormat="false" ht="15.75" hidden="false" customHeight="true" outlineLevel="0" collapsed="false">
      <c r="G831" s="38"/>
    </row>
    <row r="832" customFormat="false" ht="15.75" hidden="false" customHeight="true" outlineLevel="0" collapsed="false">
      <c r="G832" s="38"/>
    </row>
    <row r="833" customFormat="false" ht="15.75" hidden="false" customHeight="true" outlineLevel="0" collapsed="false">
      <c r="G833" s="38"/>
    </row>
    <row r="834" customFormat="false" ht="15.75" hidden="false" customHeight="true" outlineLevel="0" collapsed="false">
      <c r="G834" s="38"/>
    </row>
    <row r="835" customFormat="false" ht="15.75" hidden="false" customHeight="true" outlineLevel="0" collapsed="false">
      <c r="G835" s="38"/>
    </row>
    <row r="836" customFormat="false" ht="15.75" hidden="false" customHeight="true" outlineLevel="0" collapsed="false">
      <c r="G836" s="38"/>
    </row>
    <row r="837" customFormat="false" ht="15.75" hidden="false" customHeight="true" outlineLevel="0" collapsed="false">
      <c r="G837" s="38"/>
    </row>
    <row r="838" customFormat="false" ht="15.75" hidden="false" customHeight="true" outlineLevel="0" collapsed="false">
      <c r="G838" s="38"/>
    </row>
    <row r="839" customFormat="false" ht="15.75" hidden="false" customHeight="true" outlineLevel="0" collapsed="false">
      <c r="G839" s="38"/>
    </row>
    <row r="840" customFormat="false" ht="15.75" hidden="false" customHeight="true" outlineLevel="0" collapsed="false">
      <c r="G840" s="38"/>
    </row>
    <row r="841" customFormat="false" ht="15.75" hidden="false" customHeight="true" outlineLevel="0" collapsed="false">
      <c r="G841" s="38"/>
    </row>
    <row r="842" customFormat="false" ht="15.75" hidden="false" customHeight="true" outlineLevel="0" collapsed="false">
      <c r="G842" s="38"/>
    </row>
    <row r="843" customFormat="false" ht="15.75" hidden="false" customHeight="true" outlineLevel="0" collapsed="false">
      <c r="G843" s="38"/>
    </row>
    <row r="844" customFormat="false" ht="15.75" hidden="false" customHeight="true" outlineLevel="0" collapsed="false">
      <c r="G844" s="38"/>
    </row>
    <row r="845" customFormat="false" ht="15.75" hidden="false" customHeight="true" outlineLevel="0" collapsed="false">
      <c r="G845" s="38"/>
    </row>
    <row r="846" customFormat="false" ht="15.75" hidden="false" customHeight="true" outlineLevel="0" collapsed="false">
      <c r="G846" s="38"/>
    </row>
    <row r="847" customFormat="false" ht="15.75" hidden="false" customHeight="true" outlineLevel="0" collapsed="false">
      <c r="G847" s="38"/>
    </row>
    <row r="848" customFormat="false" ht="15.75" hidden="false" customHeight="true" outlineLevel="0" collapsed="false">
      <c r="G848" s="38"/>
    </row>
    <row r="849" customFormat="false" ht="15.75" hidden="false" customHeight="true" outlineLevel="0" collapsed="false">
      <c r="G849" s="38"/>
    </row>
    <row r="850" customFormat="false" ht="15.75" hidden="false" customHeight="true" outlineLevel="0" collapsed="false">
      <c r="G850" s="38"/>
    </row>
    <row r="851" customFormat="false" ht="15.75" hidden="false" customHeight="true" outlineLevel="0" collapsed="false">
      <c r="G851" s="38"/>
    </row>
    <row r="852" customFormat="false" ht="15.75" hidden="false" customHeight="true" outlineLevel="0" collapsed="false">
      <c r="G852" s="38"/>
    </row>
    <row r="853" customFormat="false" ht="15.75" hidden="false" customHeight="true" outlineLevel="0" collapsed="false">
      <c r="G853" s="38"/>
    </row>
    <row r="854" customFormat="false" ht="15.75" hidden="false" customHeight="true" outlineLevel="0" collapsed="false">
      <c r="G854" s="38"/>
    </row>
    <row r="855" customFormat="false" ht="15.75" hidden="false" customHeight="true" outlineLevel="0" collapsed="false">
      <c r="G855" s="38"/>
    </row>
    <row r="856" customFormat="false" ht="15.75" hidden="false" customHeight="true" outlineLevel="0" collapsed="false">
      <c r="G856" s="38"/>
    </row>
    <row r="857" customFormat="false" ht="15.75" hidden="false" customHeight="true" outlineLevel="0" collapsed="false">
      <c r="G857" s="38"/>
    </row>
    <row r="858" customFormat="false" ht="15.75" hidden="false" customHeight="true" outlineLevel="0" collapsed="false">
      <c r="G858" s="38"/>
    </row>
    <row r="859" customFormat="false" ht="15.75" hidden="false" customHeight="true" outlineLevel="0" collapsed="false">
      <c r="G859" s="38"/>
    </row>
    <row r="860" customFormat="false" ht="15.75" hidden="false" customHeight="true" outlineLevel="0" collapsed="false">
      <c r="G860" s="38"/>
    </row>
    <row r="861" customFormat="false" ht="15.75" hidden="false" customHeight="true" outlineLevel="0" collapsed="false">
      <c r="G861" s="38"/>
    </row>
    <row r="862" customFormat="false" ht="15.75" hidden="false" customHeight="true" outlineLevel="0" collapsed="false">
      <c r="G862" s="38"/>
    </row>
    <row r="863" customFormat="false" ht="15.75" hidden="false" customHeight="true" outlineLevel="0" collapsed="false">
      <c r="G863" s="38"/>
    </row>
    <row r="864" customFormat="false" ht="15.75" hidden="false" customHeight="true" outlineLevel="0" collapsed="false">
      <c r="G864" s="38"/>
    </row>
    <row r="865" customFormat="false" ht="15.75" hidden="false" customHeight="true" outlineLevel="0" collapsed="false">
      <c r="G865" s="38"/>
    </row>
    <row r="866" customFormat="false" ht="15.75" hidden="false" customHeight="true" outlineLevel="0" collapsed="false">
      <c r="G866" s="38"/>
    </row>
    <row r="867" customFormat="false" ht="15.75" hidden="false" customHeight="true" outlineLevel="0" collapsed="false">
      <c r="G867" s="38"/>
    </row>
    <row r="868" customFormat="false" ht="15.75" hidden="false" customHeight="true" outlineLevel="0" collapsed="false">
      <c r="G868" s="38"/>
    </row>
    <row r="869" customFormat="false" ht="15.75" hidden="false" customHeight="true" outlineLevel="0" collapsed="false">
      <c r="G869" s="38"/>
    </row>
    <row r="870" customFormat="false" ht="15.75" hidden="false" customHeight="true" outlineLevel="0" collapsed="false">
      <c r="G870" s="38"/>
    </row>
    <row r="871" customFormat="false" ht="15.75" hidden="false" customHeight="true" outlineLevel="0" collapsed="false">
      <c r="G871" s="38"/>
    </row>
    <row r="872" customFormat="false" ht="15.75" hidden="false" customHeight="true" outlineLevel="0" collapsed="false">
      <c r="G872" s="38"/>
    </row>
    <row r="873" customFormat="false" ht="15.75" hidden="false" customHeight="true" outlineLevel="0" collapsed="false">
      <c r="G873" s="38"/>
    </row>
    <row r="874" customFormat="false" ht="15.75" hidden="false" customHeight="true" outlineLevel="0" collapsed="false">
      <c r="G874" s="38"/>
    </row>
    <row r="875" customFormat="false" ht="15.75" hidden="false" customHeight="true" outlineLevel="0" collapsed="false">
      <c r="G875" s="38"/>
    </row>
    <row r="876" customFormat="false" ht="15.75" hidden="false" customHeight="true" outlineLevel="0" collapsed="false">
      <c r="G876" s="38"/>
    </row>
    <row r="877" customFormat="false" ht="15.75" hidden="false" customHeight="true" outlineLevel="0" collapsed="false">
      <c r="G877" s="38"/>
    </row>
    <row r="878" customFormat="false" ht="15.75" hidden="false" customHeight="true" outlineLevel="0" collapsed="false">
      <c r="G878" s="38"/>
    </row>
    <row r="879" customFormat="false" ht="15.75" hidden="false" customHeight="true" outlineLevel="0" collapsed="false">
      <c r="G879" s="38"/>
    </row>
    <row r="880" customFormat="false" ht="15.75" hidden="false" customHeight="true" outlineLevel="0" collapsed="false">
      <c r="G880" s="38"/>
    </row>
    <row r="881" customFormat="false" ht="15.75" hidden="false" customHeight="true" outlineLevel="0" collapsed="false">
      <c r="G881" s="38"/>
    </row>
    <row r="882" customFormat="false" ht="15.75" hidden="false" customHeight="true" outlineLevel="0" collapsed="false">
      <c r="G882" s="38"/>
    </row>
    <row r="883" customFormat="false" ht="15.75" hidden="false" customHeight="true" outlineLevel="0" collapsed="false">
      <c r="G883" s="38"/>
    </row>
    <row r="884" customFormat="false" ht="15.75" hidden="false" customHeight="true" outlineLevel="0" collapsed="false">
      <c r="G884" s="38"/>
    </row>
    <row r="885" customFormat="false" ht="15.75" hidden="false" customHeight="true" outlineLevel="0" collapsed="false">
      <c r="G885" s="38"/>
    </row>
    <row r="886" customFormat="false" ht="15.75" hidden="false" customHeight="true" outlineLevel="0" collapsed="false">
      <c r="G886" s="38"/>
    </row>
    <row r="887" customFormat="false" ht="15.75" hidden="false" customHeight="true" outlineLevel="0" collapsed="false">
      <c r="G887" s="38"/>
    </row>
    <row r="888" customFormat="false" ht="15.75" hidden="false" customHeight="true" outlineLevel="0" collapsed="false">
      <c r="G888" s="38"/>
    </row>
    <row r="889" customFormat="false" ht="15.75" hidden="false" customHeight="true" outlineLevel="0" collapsed="false">
      <c r="G889" s="38"/>
    </row>
    <row r="890" customFormat="false" ht="15.75" hidden="false" customHeight="true" outlineLevel="0" collapsed="false">
      <c r="G890" s="38"/>
    </row>
    <row r="891" customFormat="false" ht="15.75" hidden="false" customHeight="true" outlineLevel="0" collapsed="false">
      <c r="G891" s="38"/>
    </row>
    <row r="892" customFormat="false" ht="15.75" hidden="false" customHeight="true" outlineLevel="0" collapsed="false">
      <c r="G892" s="38"/>
    </row>
    <row r="893" customFormat="false" ht="15.75" hidden="false" customHeight="true" outlineLevel="0" collapsed="false">
      <c r="G893" s="38"/>
    </row>
    <row r="894" customFormat="false" ht="15.75" hidden="false" customHeight="true" outlineLevel="0" collapsed="false">
      <c r="G894" s="38"/>
    </row>
    <row r="895" customFormat="false" ht="15.75" hidden="false" customHeight="true" outlineLevel="0" collapsed="false">
      <c r="G895" s="38"/>
    </row>
    <row r="896" customFormat="false" ht="15.75" hidden="false" customHeight="true" outlineLevel="0" collapsed="false">
      <c r="G896" s="38"/>
    </row>
    <row r="897" customFormat="false" ht="15.75" hidden="false" customHeight="true" outlineLevel="0" collapsed="false">
      <c r="G897" s="38"/>
    </row>
    <row r="898" customFormat="false" ht="15.75" hidden="false" customHeight="true" outlineLevel="0" collapsed="false">
      <c r="G898" s="38"/>
    </row>
    <row r="899" customFormat="false" ht="15.75" hidden="false" customHeight="true" outlineLevel="0" collapsed="false">
      <c r="G899" s="38"/>
    </row>
    <row r="900" customFormat="false" ht="15.75" hidden="false" customHeight="true" outlineLevel="0" collapsed="false">
      <c r="G900" s="38"/>
    </row>
    <row r="901" customFormat="false" ht="15.75" hidden="false" customHeight="true" outlineLevel="0" collapsed="false">
      <c r="G901" s="38"/>
    </row>
    <row r="902" customFormat="false" ht="15.75" hidden="false" customHeight="true" outlineLevel="0" collapsed="false">
      <c r="G902" s="38"/>
    </row>
    <row r="903" customFormat="false" ht="15.75" hidden="false" customHeight="true" outlineLevel="0" collapsed="false">
      <c r="G903" s="38"/>
    </row>
    <row r="904" customFormat="false" ht="15.75" hidden="false" customHeight="true" outlineLevel="0" collapsed="false">
      <c r="G904" s="38"/>
    </row>
    <row r="905" customFormat="false" ht="15.75" hidden="false" customHeight="true" outlineLevel="0" collapsed="false">
      <c r="G905" s="38"/>
    </row>
    <row r="906" customFormat="false" ht="15.75" hidden="false" customHeight="true" outlineLevel="0" collapsed="false">
      <c r="G906" s="38"/>
    </row>
    <row r="907" customFormat="false" ht="15.75" hidden="false" customHeight="true" outlineLevel="0" collapsed="false">
      <c r="G907" s="38"/>
    </row>
    <row r="908" customFormat="false" ht="15.75" hidden="false" customHeight="true" outlineLevel="0" collapsed="false">
      <c r="G908" s="38"/>
    </row>
    <row r="909" customFormat="false" ht="15.75" hidden="false" customHeight="true" outlineLevel="0" collapsed="false">
      <c r="G909" s="38"/>
    </row>
    <row r="910" customFormat="false" ht="15.75" hidden="false" customHeight="true" outlineLevel="0" collapsed="false">
      <c r="G910" s="38"/>
    </row>
    <row r="911" customFormat="false" ht="15.75" hidden="false" customHeight="true" outlineLevel="0" collapsed="false">
      <c r="G911" s="38"/>
    </row>
    <row r="912" customFormat="false" ht="15.75" hidden="false" customHeight="true" outlineLevel="0" collapsed="false">
      <c r="G912" s="38"/>
    </row>
    <row r="913" customFormat="false" ht="15.75" hidden="false" customHeight="true" outlineLevel="0" collapsed="false">
      <c r="G913" s="38"/>
    </row>
    <row r="914" customFormat="false" ht="15.75" hidden="false" customHeight="true" outlineLevel="0" collapsed="false">
      <c r="G914" s="38"/>
    </row>
    <row r="915" customFormat="false" ht="15.75" hidden="false" customHeight="true" outlineLevel="0" collapsed="false">
      <c r="G915" s="38"/>
    </row>
    <row r="916" customFormat="false" ht="15.75" hidden="false" customHeight="true" outlineLevel="0" collapsed="false">
      <c r="G916" s="38"/>
    </row>
    <row r="917" customFormat="false" ht="15.75" hidden="false" customHeight="true" outlineLevel="0" collapsed="false">
      <c r="G917" s="38"/>
    </row>
    <row r="918" customFormat="false" ht="15.75" hidden="false" customHeight="true" outlineLevel="0" collapsed="false">
      <c r="G918" s="38"/>
    </row>
    <row r="919" customFormat="false" ht="15.75" hidden="false" customHeight="true" outlineLevel="0" collapsed="false">
      <c r="G919" s="38"/>
    </row>
    <row r="920" customFormat="false" ht="15.75" hidden="false" customHeight="true" outlineLevel="0" collapsed="false">
      <c r="G920" s="38"/>
    </row>
    <row r="921" customFormat="false" ht="15.75" hidden="false" customHeight="true" outlineLevel="0" collapsed="false">
      <c r="G921" s="38"/>
    </row>
    <row r="922" customFormat="false" ht="15.75" hidden="false" customHeight="true" outlineLevel="0" collapsed="false">
      <c r="G922" s="38"/>
    </row>
    <row r="923" customFormat="false" ht="15.75" hidden="false" customHeight="true" outlineLevel="0" collapsed="false">
      <c r="G923" s="38"/>
    </row>
    <row r="924" customFormat="false" ht="15.75" hidden="false" customHeight="true" outlineLevel="0" collapsed="false">
      <c r="G924" s="38"/>
    </row>
    <row r="925" customFormat="false" ht="15.75" hidden="false" customHeight="true" outlineLevel="0" collapsed="false">
      <c r="G925" s="38"/>
    </row>
    <row r="926" customFormat="false" ht="15.75" hidden="false" customHeight="true" outlineLevel="0" collapsed="false">
      <c r="G926" s="38"/>
    </row>
    <row r="927" customFormat="false" ht="15.75" hidden="false" customHeight="true" outlineLevel="0" collapsed="false">
      <c r="G927" s="38"/>
    </row>
    <row r="928" customFormat="false" ht="15.75" hidden="false" customHeight="true" outlineLevel="0" collapsed="false">
      <c r="G928" s="38"/>
    </row>
    <row r="929" customFormat="false" ht="15.75" hidden="false" customHeight="true" outlineLevel="0" collapsed="false">
      <c r="G929" s="38"/>
    </row>
    <row r="930" customFormat="false" ht="15.75" hidden="false" customHeight="true" outlineLevel="0" collapsed="false">
      <c r="G930" s="38"/>
    </row>
    <row r="931" customFormat="false" ht="15.75" hidden="false" customHeight="true" outlineLevel="0" collapsed="false">
      <c r="G931" s="38"/>
    </row>
    <row r="932" customFormat="false" ht="15.75" hidden="false" customHeight="true" outlineLevel="0" collapsed="false">
      <c r="G932" s="38"/>
    </row>
    <row r="933" customFormat="false" ht="15.75" hidden="false" customHeight="true" outlineLevel="0" collapsed="false">
      <c r="G933" s="38"/>
    </row>
    <row r="934" customFormat="false" ht="15.75" hidden="false" customHeight="true" outlineLevel="0" collapsed="false">
      <c r="G934" s="38"/>
    </row>
    <row r="935" customFormat="false" ht="15.75" hidden="false" customHeight="true" outlineLevel="0" collapsed="false">
      <c r="G935" s="38"/>
    </row>
    <row r="936" customFormat="false" ht="15.75" hidden="false" customHeight="true" outlineLevel="0" collapsed="false">
      <c r="G936" s="38"/>
    </row>
    <row r="937" customFormat="false" ht="15.75" hidden="false" customHeight="true" outlineLevel="0" collapsed="false">
      <c r="G937" s="38"/>
    </row>
    <row r="938" customFormat="false" ht="15.75" hidden="false" customHeight="true" outlineLevel="0" collapsed="false">
      <c r="G938" s="38"/>
    </row>
    <row r="939" customFormat="false" ht="15.75" hidden="false" customHeight="true" outlineLevel="0" collapsed="false">
      <c r="G939" s="38"/>
    </row>
    <row r="940" customFormat="false" ht="15.75" hidden="false" customHeight="true" outlineLevel="0" collapsed="false">
      <c r="G940" s="38"/>
    </row>
    <row r="941" customFormat="false" ht="15.75" hidden="false" customHeight="true" outlineLevel="0" collapsed="false">
      <c r="G941" s="38"/>
    </row>
    <row r="942" customFormat="false" ht="15.75" hidden="false" customHeight="true" outlineLevel="0" collapsed="false">
      <c r="G942" s="38"/>
    </row>
    <row r="943" customFormat="false" ht="15.75" hidden="false" customHeight="true" outlineLevel="0" collapsed="false">
      <c r="G943" s="38"/>
    </row>
    <row r="944" customFormat="false" ht="15.75" hidden="false" customHeight="true" outlineLevel="0" collapsed="false">
      <c r="G944" s="38"/>
    </row>
    <row r="945" customFormat="false" ht="15.75" hidden="false" customHeight="true" outlineLevel="0" collapsed="false">
      <c r="G945" s="38"/>
    </row>
    <row r="946" customFormat="false" ht="15.75" hidden="false" customHeight="true" outlineLevel="0" collapsed="false">
      <c r="G946" s="38"/>
    </row>
    <row r="947" customFormat="false" ht="15.75" hidden="false" customHeight="true" outlineLevel="0" collapsed="false">
      <c r="G947" s="38"/>
    </row>
    <row r="948" customFormat="false" ht="15.75" hidden="false" customHeight="true" outlineLevel="0" collapsed="false">
      <c r="G948" s="38"/>
    </row>
    <row r="949" customFormat="false" ht="15.75" hidden="false" customHeight="true" outlineLevel="0" collapsed="false">
      <c r="G949" s="38"/>
    </row>
    <row r="950" customFormat="false" ht="15.75" hidden="false" customHeight="true" outlineLevel="0" collapsed="false">
      <c r="G950" s="38"/>
    </row>
    <row r="951" customFormat="false" ht="15.75" hidden="false" customHeight="true" outlineLevel="0" collapsed="false">
      <c r="G951" s="38"/>
    </row>
    <row r="952" customFormat="false" ht="15.75" hidden="false" customHeight="true" outlineLevel="0" collapsed="false">
      <c r="G952" s="38"/>
    </row>
    <row r="953" customFormat="false" ht="15.75" hidden="false" customHeight="true" outlineLevel="0" collapsed="false">
      <c r="G953" s="38"/>
    </row>
    <row r="954" customFormat="false" ht="15.75" hidden="false" customHeight="true" outlineLevel="0" collapsed="false">
      <c r="G954" s="38"/>
    </row>
    <row r="955" customFormat="false" ht="15.75" hidden="false" customHeight="true" outlineLevel="0" collapsed="false">
      <c r="G955" s="38"/>
    </row>
    <row r="956" customFormat="false" ht="15.75" hidden="false" customHeight="true" outlineLevel="0" collapsed="false">
      <c r="G956" s="38"/>
    </row>
    <row r="957" customFormat="false" ht="15.75" hidden="false" customHeight="true" outlineLevel="0" collapsed="false">
      <c r="G957" s="38"/>
    </row>
    <row r="958" customFormat="false" ht="15.75" hidden="false" customHeight="true" outlineLevel="0" collapsed="false">
      <c r="G958" s="38"/>
    </row>
    <row r="959" customFormat="false" ht="15.75" hidden="false" customHeight="true" outlineLevel="0" collapsed="false">
      <c r="G959" s="38"/>
    </row>
    <row r="960" customFormat="false" ht="15.75" hidden="false" customHeight="true" outlineLevel="0" collapsed="false">
      <c r="G960" s="38"/>
    </row>
    <row r="961" customFormat="false" ht="15.75" hidden="false" customHeight="true" outlineLevel="0" collapsed="false">
      <c r="G961" s="38"/>
    </row>
    <row r="962" customFormat="false" ht="15.75" hidden="false" customHeight="true" outlineLevel="0" collapsed="false">
      <c r="G962" s="38"/>
    </row>
    <row r="963" customFormat="false" ht="15.75" hidden="false" customHeight="true" outlineLevel="0" collapsed="false">
      <c r="G963" s="38"/>
    </row>
    <row r="964" customFormat="false" ht="15.75" hidden="false" customHeight="true" outlineLevel="0" collapsed="false">
      <c r="G964" s="38"/>
    </row>
    <row r="965" customFormat="false" ht="15.75" hidden="false" customHeight="true" outlineLevel="0" collapsed="false">
      <c r="G965" s="38"/>
    </row>
    <row r="966" customFormat="false" ht="15.75" hidden="false" customHeight="true" outlineLevel="0" collapsed="false">
      <c r="G966" s="38"/>
    </row>
    <row r="967" customFormat="false" ht="15.75" hidden="false" customHeight="true" outlineLevel="0" collapsed="false">
      <c r="G967" s="38"/>
    </row>
    <row r="968" customFormat="false" ht="15.75" hidden="false" customHeight="true" outlineLevel="0" collapsed="false">
      <c r="G968" s="38"/>
    </row>
    <row r="969" customFormat="false" ht="15.75" hidden="false" customHeight="true" outlineLevel="0" collapsed="false">
      <c r="G969" s="38"/>
    </row>
    <row r="970" customFormat="false" ht="15.75" hidden="false" customHeight="true" outlineLevel="0" collapsed="false">
      <c r="G970" s="38"/>
    </row>
    <row r="971" customFormat="false" ht="15.75" hidden="false" customHeight="true" outlineLevel="0" collapsed="false">
      <c r="G971" s="38"/>
    </row>
    <row r="972" customFormat="false" ht="15.75" hidden="false" customHeight="true" outlineLevel="0" collapsed="false">
      <c r="G972" s="38"/>
    </row>
    <row r="973" customFormat="false" ht="15.75" hidden="false" customHeight="true" outlineLevel="0" collapsed="false">
      <c r="G973" s="38"/>
    </row>
    <row r="974" customFormat="false" ht="15.75" hidden="false" customHeight="true" outlineLevel="0" collapsed="false">
      <c r="G974" s="38"/>
    </row>
    <row r="975" customFormat="false" ht="15.75" hidden="false" customHeight="true" outlineLevel="0" collapsed="false">
      <c r="G975" s="38"/>
    </row>
    <row r="976" customFormat="false" ht="15.75" hidden="false" customHeight="true" outlineLevel="0" collapsed="false">
      <c r="G976" s="38"/>
    </row>
    <row r="977" customFormat="false" ht="15.75" hidden="false" customHeight="true" outlineLevel="0" collapsed="false">
      <c r="G977" s="38"/>
    </row>
    <row r="978" customFormat="false" ht="15.75" hidden="false" customHeight="true" outlineLevel="0" collapsed="false">
      <c r="G978" s="38"/>
    </row>
    <row r="979" customFormat="false" ht="15.75" hidden="false" customHeight="true" outlineLevel="0" collapsed="false">
      <c r="G979" s="38"/>
    </row>
    <row r="980" customFormat="false" ht="15.75" hidden="false" customHeight="true" outlineLevel="0" collapsed="false">
      <c r="G980" s="38"/>
    </row>
    <row r="981" customFormat="false" ht="15.75" hidden="false" customHeight="true" outlineLevel="0" collapsed="false">
      <c r="G981" s="38"/>
    </row>
    <row r="982" customFormat="false" ht="15.75" hidden="false" customHeight="true" outlineLevel="0" collapsed="false">
      <c r="G982" s="38"/>
    </row>
    <row r="983" customFormat="false" ht="15.75" hidden="false" customHeight="true" outlineLevel="0" collapsed="false">
      <c r="G983" s="38"/>
    </row>
    <row r="984" customFormat="false" ht="15.75" hidden="false" customHeight="true" outlineLevel="0" collapsed="false">
      <c r="G984" s="38"/>
    </row>
    <row r="985" customFormat="false" ht="15.75" hidden="false" customHeight="true" outlineLevel="0" collapsed="false">
      <c r="G985" s="38"/>
    </row>
    <row r="986" customFormat="false" ht="15.75" hidden="false" customHeight="true" outlineLevel="0" collapsed="false">
      <c r="G986" s="38"/>
    </row>
    <row r="987" customFormat="false" ht="15.75" hidden="false" customHeight="true" outlineLevel="0" collapsed="false">
      <c r="G987" s="38"/>
    </row>
    <row r="988" customFormat="false" ht="15.75" hidden="false" customHeight="true" outlineLevel="0" collapsed="false">
      <c r="G988" s="38"/>
    </row>
    <row r="989" customFormat="false" ht="15.75" hidden="false" customHeight="true" outlineLevel="0" collapsed="false">
      <c r="G989" s="38"/>
    </row>
    <row r="990" customFormat="false" ht="15.75" hidden="false" customHeight="true" outlineLevel="0" collapsed="false">
      <c r="G990" s="38"/>
    </row>
    <row r="991" customFormat="false" ht="15.75" hidden="false" customHeight="true" outlineLevel="0" collapsed="false">
      <c r="G991" s="38"/>
    </row>
    <row r="992" customFormat="false" ht="15.75" hidden="false" customHeight="true" outlineLevel="0" collapsed="false">
      <c r="G992" s="38"/>
    </row>
    <row r="993" customFormat="false" ht="15.75" hidden="false" customHeight="true" outlineLevel="0" collapsed="false">
      <c r="G993" s="38"/>
    </row>
    <row r="994" customFormat="false" ht="15.75" hidden="false" customHeight="true" outlineLevel="0" collapsed="false">
      <c r="G994" s="38"/>
    </row>
    <row r="995" customFormat="false" ht="15.75" hidden="false" customHeight="true" outlineLevel="0" collapsed="false">
      <c r="G995" s="38"/>
    </row>
    <row r="996" customFormat="false" ht="15.75" hidden="false" customHeight="true" outlineLevel="0" collapsed="false">
      <c r="G996" s="38"/>
    </row>
    <row r="997" customFormat="false" ht="15.75" hidden="false" customHeight="true" outlineLevel="0" collapsed="false">
      <c r="G997" s="38"/>
    </row>
    <row r="998" customFormat="false" ht="15.75" hidden="false" customHeight="true" outlineLevel="0" collapsed="false">
      <c r="G998" s="38"/>
    </row>
    <row r="999" customFormat="false" ht="15.75" hidden="false" customHeight="true" outlineLevel="0" collapsed="false">
      <c r="G999" s="38"/>
    </row>
    <row r="1000" customFormat="false" ht="15.75" hidden="false" customHeight="true" outlineLevel="0" collapsed="false">
      <c r="G1000" s="3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00"/>
  <sheetViews>
    <sheetView showFormulas="false" showGridLines="true" showRowColHeaders="true" showZeros="true" rightToLeft="false" tabSelected="false" showOutlineSymbols="true" defaultGridColor="true" view="normal" topLeftCell="A121" colorId="64" zoomScale="100" zoomScaleNormal="100" zoomScalePageLayoutView="100" workbookViewId="0">
      <selection pane="topLeft" activeCell="A94" activeCellId="0" sqref="A94"/>
    </sheetView>
  </sheetViews>
  <sheetFormatPr defaultColWidth="14.453125" defaultRowHeight="15" zeroHeight="false" outlineLevelRow="0" outlineLevelCol="0"/>
  <cols>
    <col collapsed="false" customWidth="true" hidden="false" outlineLevel="0" max="1" min="1" style="0" width="3"/>
    <col collapsed="false" customWidth="true" hidden="false" outlineLevel="0" max="23" min="2" style="0" width="40.57"/>
    <col collapsed="false" customWidth="true" hidden="false" outlineLevel="0" max="24" min="24" style="0" width="21"/>
    <col collapsed="false" customWidth="true" hidden="false" outlineLevel="0" max="33" min="25" style="0" width="8.7"/>
  </cols>
  <sheetData>
    <row r="1" customFormat="false" ht="15" hidden="false" customHeight="false" outlineLevel="0" collapsed="false">
      <c r="A1" s="53" t="s">
        <v>301</v>
      </c>
      <c r="N1" s="5"/>
    </row>
    <row r="2" customFormat="false" ht="15" hidden="false" customHeight="false" outlineLevel="0" collapsed="false">
      <c r="A2" s="53"/>
      <c r="N2" s="5"/>
    </row>
    <row r="3" customFormat="false" ht="13.8" hidden="false" customHeight="false" outlineLevel="0" collapsed="false">
      <c r="B3" s="54" t="s">
        <v>21</v>
      </c>
      <c r="C3" s="55"/>
    </row>
    <row r="4" customFormat="false" ht="13.8" hidden="false" customHeight="false" outlineLevel="0" collapsed="false">
      <c r="B4" s="56" t="s">
        <v>24</v>
      </c>
      <c r="C4" s="57"/>
    </row>
    <row r="5" customFormat="false" ht="13.8" hidden="false" customHeight="false" outlineLevel="0" collapsed="false">
      <c r="B5" s="56" t="s">
        <v>302</v>
      </c>
      <c r="C5" s="58"/>
    </row>
    <row r="6" customFormat="false" ht="13.8" hidden="false" customHeight="false" outlineLevel="0" collapsed="false">
      <c r="B6" s="56" t="s">
        <v>303</v>
      </c>
      <c r="C6" s="58"/>
      <c r="D6" s="4"/>
    </row>
    <row r="7" customFormat="false" ht="13.8" hidden="false" customHeight="false" outlineLevel="0" collapsed="false">
      <c r="B7" s="56" t="s">
        <v>304</v>
      </c>
      <c r="C7" s="58"/>
      <c r="D7" s="59"/>
    </row>
    <row r="8" customFormat="false" ht="13.8" hidden="false" customHeight="false" outlineLevel="0" collapsed="false">
      <c r="B8" s="60" t="s">
        <v>305</v>
      </c>
      <c r="C8" s="61"/>
    </row>
    <row r="10" customFormat="false" ht="15" hidden="false" customHeight="false" outlineLevel="0" collapsed="false">
      <c r="A10" s="53" t="s">
        <v>306</v>
      </c>
    </row>
    <row r="11" customFormat="false" ht="15" hidden="false" customHeight="false" outlineLevel="0" collapsed="false">
      <c r="A11" s="53"/>
    </row>
    <row r="12" customFormat="false" ht="15" hidden="false" customHeight="false" outlineLevel="0" collapsed="false">
      <c r="B12" s="43" t="s">
        <v>307</v>
      </c>
      <c r="C12" s="40" t="s">
        <v>308</v>
      </c>
      <c r="D12" s="40" t="s">
        <v>309</v>
      </c>
      <c r="E12" s="40" t="s">
        <v>310</v>
      </c>
      <c r="F12" s="40" t="s">
        <v>311</v>
      </c>
      <c r="G12" s="40" t="s">
        <v>312</v>
      </c>
      <c r="H12" s="42" t="s">
        <v>313</v>
      </c>
      <c r="I12" s="1"/>
    </row>
    <row r="13" customFormat="false" ht="13.8" hidden="false" customHeight="false" outlineLevel="0" collapsed="false">
      <c r="B13" s="62"/>
      <c r="C13" s="63"/>
      <c r="D13" s="64"/>
      <c r="E13" s="5"/>
      <c r="F13" s="5"/>
      <c r="G13" s="5"/>
      <c r="H13" s="65"/>
    </row>
    <row r="14" customFormat="false" ht="13.8" hidden="false" customHeight="false" outlineLevel="0" collapsed="false">
      <c r="B14" s="62"/>
      <c r="C14" s="63"/>
      <c r="D14" s="64"/>
      <c r="E14" s="5"/>
      <c r="F14" s="5"/>
      <c r="G14" s="5"/>
      <c r="H14" s="65"/>
    </row>
    <row r="15" customFormat="false" ht="13.8" hidden="false" customHeight="false" outlineLevel="0" collapsed="false">
      <c r="B15" s="62"/>
      <c r="C15" s="63"/>
      <c r="D15" s="64"/>
      <c r="E15" s="5"/>
      <c r="F15" s="5"/>
      <c r="G15" s="5"/>
      <c r="H15" s="65"/>
    </row>
    <row r="16" customFormat="false" ht="13.8" hidden="false" customHeight="false" outlineLevel="0" collapsed="false">
      <c r="B16" s="62"/>
      <c r="C16" s="63"/>
      <c r="D16" s="64"/>
      <c r="E16" s="5"/>
      <c r="F16" s="5"/>
      <c r="G16" s="5"/>
      <c r="H16" s="65"/>
    </row>
    <row r="17" customFormat="false" ht="13.8" hidden="false" customHeight="false" outlineLevel="0" collapsed="false">
      <c r="B17" s="62"/>
      <c r="C17" s="63"/>
      <c r="D17" s="64"/>
      <c r="E17" s="5"/>
      <c r="F17" s="5"/>
      <c r="G17" s="5"/>
      <c r="H17" s="65"/>
    </row>
    <row r="18" customFormat="false" ht="13.8" hidden="false" customHeight="false" outlineLevel="0" collapsed="false">
      <c r="B18" s="62"/>
      <c r="C18" s="63"/>
      <c r="D18" s="64"/>
      <c r="E18" s="5"/>
      <c r="F18" s="5"/>
      <c r="G18" s="5"/>
      <c r="H18" s="65"/>
    </row>
    <row r="19" customFormat="false" ht="13.8" hidden="false" customHeight="false" outlineLevel="0" collapsed="false">
      <c r="B19" s="62"/>
      <c r="C19" s="63"/>
      <c r="D19" s="64"/>
      <c r="E19" s="5"/>
      <c r="F19" s="5"/>
      <c r="G19" s="5"/>
      <c r="H19" s="65"/>
    </row>
    <row r="20" customFormat="false" ht="13.8" hidden="false" customHeight="false" outlineLevel="0" collapsed="false">
      <c r="B20" s="62"/>
      <c r="C20" s="63"/>
      <c r="D20" s="64"/>
      <c r="E20" s="5"/>
      <c r="F20" s="5"/>
      <c r="G20" s="5"/>
      <c r="H20" s="65"/>
    </row>
    <row r="21" customFormat="false" ht="15.75" hidden="false" customHeight="true" outlineLevel="0" collapsed="false">
      <c r="B21" s="62"/>
      <c r="C21" s="63"/>
      <c r="D21" s="64"/>
      <c r="E21" s="5"/>
      <c r="F21" s="5"/>
      <c r="G21" s="5"/>
      <c r="H21" s="65"/>
    </row>
    <row r="22" customFormat="false" ht="15.75" hidden="false" customHeight="true" outlineLevel="0" collapsed="false">
      <c r="B22" s="62"/>
      <c r="C22" s="63"/>
      <c r="D22" s="64"/>
      <c r="E22" s="5"/>
      <c r="F22" s="5"/>
      <c r="G22" s="5"/>
      <c r="H22" s="65"/>
    </row>
    <row r="23" customFormat="false" ht="15.75" hidden="false" customHeight="true" outlineLevel="0" collapsed="false">
      <c r="B23" s="66"/>
      <c r="C23" s="6"/>
      <c r="D23" s="4"/>
      <c r="E23" s="5" t="str">
        <f aca="false">+IF(ISNUMBER(#REF!),D23*$C$8/360*#REF!,"")</f>
        <v/>
      </c>
      <c r="F23" s="4"/>
      <c r="G23" s="4"/>
      <c r="H23" s="67"/>
    </row>
    <row r="24" customFormat="false" ht="15.75" hidden="false" customHeight="true" outlineLevel="0" collapsed="false">
      <c r="B24" s="68" t="s">
        <v>314</v>
      </c>
      <c r="C24" s="69"/>
      <c r="D24" s="70" t="n">
        <f aca="false">SUM(D13:D23)</f>
        <v>0</v>
      </c>
      <c r="E24" s="70" t="n">
        <f aca="false">SUM(E13:E23)</f>
        <v>0</v>
      </c>
      <c r="F24" s="70" t="n">
        <f aca="false">SUM(F13:F23)</f>
        <v>0</v>
      </c>
      <c r="G24" s="70" t="n">
        <f aca="false">SUM(G13:G23)</f>
        <v>0</v>
      </c>
      <c r="H24" s="71" t="n">
        <f aca="false">SUM(H13:H23)</f>
        <v>0</v>
      </c>
    </row>
    <row r="26" customFormat="false" ht="15.75" hidden="false" customHeight="true" outlineLevel="0" collapsed="false">
      <c r="A26" s="53" t="s">
        <v>315</v>
      </c>
    </row>
    <row r="27" customFormat="false" ht="15.75" hidden="false" customHeight="true" outlineLevel="0" collapsed="false">
      <c r="A27" s="53"/>
    </row>
    <row r="28" customFormat="false" ht="15.75" hidden="false" customHeight="true" outlineLevel="0" collapsed="false">
      <c r="B28" s="43" t="str">
        <f aca="false">B12</f>
        <v>Class</v>
      </c>
      <c r="C28" s="40" t="s">
        <v>316</v>
      </c>
      <c r="D28" s="40" t="str">
        <f aca="false">D12</f>
        <v>Beginning Balance</v>
      </c>
      <c r="E28" s="40" t="s">
        <v>311</v>
      </c>
      <c r="F28" s="40" t="s">
        <v>317</v>
      </c>
      <c r="G28" s="42" t="s">
        <v>313</v>
      </c>
      <c r="H28" s="1"/>
    </row>
    <row r="29" customFormat="false" ht="15.75" hidden="false" customHeight="true" outlineLevel="0" collapsed="false">
      <c r="B29" s="56"/>
      <c r="C29" s="72"/>
      <c r="D29" s="5"/>
      <c r="E29" s="73"/>
      <c r="F29" s="74"/>
      <c r="G29" s="65"/>
      <c r="H29" s="5"/>
      <c r="I29" s="75"/>
      <c r="L29" s="76"/>
      <c r="M29" s="76"/>
      <c r="Z29" s="77"/>
      <c r="AA29" s="38"/>
    </row>
    <row r="30" customFormat="false" ht="15.75" hidden="false" customHeight="true" outlineLevel="0" collapsed="false">
      <c r="B30" s="56"/>
      <c r="C30" s="72"/>
      <c r="D30" s="5"/>
      <c r="E30" s="73"/>
      <c r="F30" s="74"/>
      <c r="G30" s="65"/>
      <c r="H30" s="5"/>
      <c r="I30" s="75"/>
      <c r="L30" s="76"/>
      <c r="M30" s="76"/>
      <c r="Z30" s="77"/>
      <c r="AA30" s="78"/>
    </row>
    <row r="31" customFormat="false" ht="15.75" hidden="false" customHeight="true" outlineLevel="0" collapsed="false">
      <c r="B31" s="56"/>
      <c r="C31" s="72"/>
      <c r="D31" s="5"/>
      <c r="E31" s="73"/>
      <c r="F31" s="5"/>
      <c r="G31" s="65"/>
      <c r="H31" s="5"/>
      <c r="I31" s="75"/>
      <c r="J31" s="4"/>
      <c r="K31" s="5"/>
      <c r="Z31" s="79"/>
      <c r="AA31" s="80"/>
    </row>
    <row r="32" customFormat="false" ht="15.75" hidden="false" customHeight="true" outlineLevel="0" collapsed="false">
      <c r="B32" s="56"/>
      <c r="C32" s="72"/>
      <c r="D32" s="5"/>
      <c r="E32" s="73"/>
      <c r="F32" s="5"/>
      <c r="G32" s="65"/>
      <c r="H32" s="5"/>
      <c r="I32" s="75"/>
      <c r="J32" s="4"/>
      <c r="K32" s="5"/>
      <c r="Z32" s="79"/>
      <c r="AA32" s="80"/>
    </row>
    <row r="33" customFormat="false" ht="15.75" hidden="false" customHeight="true" outlineLevel="0" collapsed="false">
      <c r="B33" s="56"/>
      <c r="C33" s="72"/>
      <c r="D33" s="5"/>
      <c r="E33" s="73"/>
      <c r="F33" s="5"/>
      <c r="G33" s="65"/>
      <c r="H33" s="5"/>
      <c r="I33" s="75"/>
      <c r="J33" s="4"/>
      <c r="K33" s="5"/>
      <c r="AA33" s="80"/>
    </row>
    <row r="34" customFormat="false" ht="15.75" hidden="false" customHeight="true" outlineLevel="0" collapsed="false">
      <c r="B34" s="56"/>
      <c r="C34" s="72"/>
      <c r="D34" s="5"/>
      <c r="E34" s="73"/>
      <c r="F34" s="5"/>
      <c r="G34" s="65"/>
      <c r="H34" s="5"/>
      <c r="I34" s="75"/>
      <c r="J34" s="4"/>
      <c r="K34" s="5"/>
      <c r="Z34" s="79"/>
      <c r="AA34" s="80"/>
    </row>
    <row r="35" customFormat="false" ht="15.75" hidden="false" customHeight="true" outlineLevel="0" collapsed="false">
      <c r="B35" s="56"/>
      <c r="C35" s="72"/>
      <c r="D35" s="5"/>
      <c r="E35" s="73"/>
      <c r="F35" s="5"/>
      <c r="G35" s="65"/>
      <c r="H35" s="5"/>
      <c r="I35" s="75"/>
      <c r="J35" s="4"/>
      <c r="K35" s="5"/>
      <c r="Z35" s="79"/>
      <c r="AA35" s="80"/>
    </row>
    <row r="36" customFormat="false" ht="15.75" hidden="false" customHeight="true" outlineLevel="0" collapsed="false">
      <c r="B36" s="56"/>
      <c r="C36" s="72"/>
      <c r="D36" s="5"/>
      <c r="E36" s="73"/>
      <c r="F36" s="5"/>
      <c r="G36" s="65"/>
      <c r="H36" s="5"/>
      <c r="I36" s="75"/>
      <c r="J36" s="4"/>
      <c r="K36" s="5"/>
      <c r="Z36" s="79"/>
      <c r="AA36" s="80"/>
    </row>
    <row r="37" customFormat="false" ht="15.75" hidden="false" customHeight="true" outlineLevel="0" collapsed="false">
      <c r="B37" s="56"/>
      <c r="C37" s="72"/>
      <c r="D37" s="5"/>
      <c r="E37" s="73"/>
      <c r="F37" s="5"/>
      <c r="G37" s="65"/>
      <c r="H37" s="5"/>
      <c r="I37" s="75"/>
      <c r="J37" s="4"/>
      <c r="K37" s="5"/>
      <c r="Z37" s="79"/>
      <c r="AA37" s="80"/>
    </row>
    <row r="38" customFormat="false" ht="15.75" hidden="false" customHeight="true" outlineLevel="0" collapsed="false">
      <c r="B38" s="56"/>
      <c r="C38" s="72"/>
      <c r="D38" s="5"/>
      <c r="E38" s="73"/>
      <c r="F38" s="5"/>
      <c r="G38" s="65"/>
      <c r="H38" s="5"/>
      <c r="I38" s="75"/>
      <c r="J38" s="4"/>
      <c r="K38" s="5"/>
      <c r="Z38" s="79"/>
      <c r="AA38" s="80"/>
    </row>
    <row r="39" customFormat="false" ht="15.75" hidden="false" customHeight="true" outlineLevel="0" collapsed="false">
      <c r="B39" s="56"/>
      <c r="C39" s="4"/>
      <c r="D39" s="4"/>
      <c r="E39" s="4"/>
      <c r="F39" s="4"/>
      <c r="G39" s="67"/>
      <c r="H39" s="4"/>
      <c r="I39" s="75"/>
      <c r="Z39" s="79"/>
      <c r="AA39" s="80"/>
    </row>
    <row r="40" customFormat="false" ht="15.75" hidden="false" customHeight="true" outlineLevel="0" collapsed="false">
      <c r="B40" s="68" t="str">
        <f aca="false">$B$24</f>
        <v>Total:</v>
      </c>
      <c r="C40" s="70" t="n">
        <f aca="false">SUM(C29:C39)</f>
        <v>0</v>
      </c>
      <c r="D40" s="70" t="n">
        <f aca="false">SUM(D29:D39)</f>
        <v>0</v>
      </c>
      <c r="E40" s="70" t="n">
        <f aca="false">SUM(E29:E39)</f>
        <v>0</v>
      </c>
      <c r="F40" s="70" t="n">
        <f aca="false">SUM(F29:F39)</f>
        <v>0</v>
      </c>
      <c r="G40" s="71" t="n">
        <f aca="false">SUM(G29:G39)</f>
        <v>0</v>
      </c>
      <c r="H40" s="81"/>
      <c r="I40" s="75"/>
      <c r="Z40" s="79"/>
      <c r="AA40" s="80"/>
    </row>
    <row r="41" customFormat="false" ht="15.75" hidden="false" customHeight="true" outlineLevel="0" collapsed="false">
      <c r="C41" s="81"/>
      <c r="AA41" s="82"/>
    </row>
    <row r="42" customFormat="false" ht="15.75" hidden="false" customHeight="true" outlineLevel="0" collapsed="false">
      <c r="A42" s="53" t="s">
        <v>318</v>
      </c>
    </row>
    <row r="43" customFormat="false" ht="15.75" hidden="false" customHeight="true" outlineLevel="0" collapsed="false">
      <c r="A43" s="53"/>
    </row>
    <row r="44" customFormat="false" ht="15.75" hidden="false" customHeight="true" outlineLevel="0" collapsed="false">
      <c r="B44" s="43" t="str">
        <f aca="false">B12</f>
        <v>Class</v>
      </c>
      <c r="C44" s="40" t="s">
        <v>31</v>
      </c>
      <c r="D44" s="40" t="str">
        <f aca="false">D12</f>
        <v>Beginning Balance</v>
      </c>
      <c r="E44" s="40" t="s">
        <v>310</v>
      </c>
      <c r="F44" s="83"/>
      <c r="G44" s="4"/>
      <c r="H44" s="1"/>
    </row>
    <row r="45" customFormat="false" ht="15.75" hidden="false" customHeight="true" outlineLevel="0" collapsed="false">
      <c r="B45" s="56"/>
      <c r="C45" s="84"/>
      <c r="D45" s="5"/>
      <c r="E45" s="73"/>
      <c r="F45" s="85"/>
      <c r="G45" s="4"/>
      <c r="H45" s="5"/>
      <c r="L45" s="76"/>
      <c r="M45" s="76"/>
    </row>
    <row r="46" customFormat="false" ht="15.75" hidden="false" customHeight="true" outlineLevel="0" collapsed="false">
      <c r="B46" s="56"/>
      <c r="C46" s="84"/>
      <c r="D46" s="5"/>
      <c r="E46" s="73"/>
      <c r="F46" s="85"/>
      <c r="G46" s="4"/>
      <c r="H46" s="5"/>
      <c r="I46" s="5"/>
      <c r="L46" s="76"/>
      <c r="M46" s="76"/>
    </row>
    <row r="47" customFormat="false" ht="15.75" hidden="false" customHeight="true" outlineLevel="0" collapsed="false">
      <c r="B47" s="56"/>
      <c r="C47" s="86"/>
      <c r="D47" s="5"/>
      <c r="E47" s="73"/>
      <c r="F47" s="85"/>
      <c r="G47" s="4"/>
      <c r="H47" s="5"/>
      <c r="J47" s="4"/>
    </row>
    <row r="48" customFormat="false" ht="15.75" hidden="false" customHeight="true" outlineLevel="0" collapsed="false">
      <c r="B48" s="56"/>
      <c r="C48" s="86"/>
      <c r="D48" s="5"/>
      <c r="E48" s="73"/>
      <c r="F48" s="85"/>
      <c r="G48" s="4"/>
      <c r="H48" s="5"/>
      <c r="J48" s="4"/>
    </row>
    <row r="49" customFormat="false" ht="15.75" hidden="false" customHeight="true" outlineLevel="0" collapsed="false">
      <c r="B49" s="56"/>
      <c r="C49" s="86"/>
      <c r="D49" s="5"/>
      <c r="E49" s="73"/>
      <c r="F49" s="85"/>
      <c r="G49" s="4"/>
      <c r="H49" s="5"/>
      <c r="J49" s="4"/>
    </row>
    <row r="50" customFormat="false" ht="15.75" hidden="false" customHeight="true" outlineLevel="0" collapsed="false">
      <c r="B50" s="56"/>
      <c r="C50" s="86"/>
      <c r="D50" s="5"/>
      <c r="E50" s="73"/>
      <c r="F50" s="85"/>
      <c r="G50" s="4"/>
      <c r="H50" s="5"/>
      <c r="J50" s="4"/>
    </row>
    <row r="51" customFormat="false" ht="15.75" hidden="false" customHeight="true" outlineLevel="0" collapsed="false">
      <c r="B51" s="56"/>
      <c r="C51" s="86"/>
      <c r="D51" s="5"/>
      <c r="E51" s="73"/>
      <c r="F51" s="85"/>
      <c r="G51" s="4"/>
      <c r="H51" s="5"/>
      <c r="J51" s="4"/>
    </row>
    <row r="52" customFormat="false" ht="15.75" hidden="false" customHeight="true" outlineLevel="0" collapsed="false">
      <c r="B52" s="56"/>
      <c r="C52" s="86"/>
      <c r="D52" s="5"/>
      <c r="E52" s="73"/>
      <c r="F52" s="85"/>
      <c r="G52" s="4"/>
      <c r="H52" s="5"/>
      <c r="J52" s="4"/>
    </row>
    <row r="53" customFormat="false" ht="15.75" hidden="false" customHeight="true" outlineLevel="0" collapsed="false">
      <c r="B53" s="56"/>
      <c r="C53" s="86"/>
      <c r="D53" s="5"/>
      <c r="E53" s="73"/>
      <c r="F53" s="85"/>
      <c r="G53" s="4"/>
      <c r="H53" s="5"/>
      <c r="J53" s="4"/>
    </row>
    <row r="54" customFormat="false" ht="15.75" hidden="false" customHeight="true" outlineLevel="0" collapsed="false">
      <c r="B54" s="56"/>
      <c r="C54" s="86"/>
      <c r="D54" s="5"/>
      <c r="E54" s="73"/>
      <c r="F54" s="85"/>
      <c r="G54" s="4"/>
      <c r="H54" s="5"/>
      <c r="J54" s="4"/>
    </row>
    <row r="55" customFormat="false" ht="15.75" hidden="false" customHeight="true" outlineLevel="0" collapsed="false">
      <c r="B55" s="56"/>
      <c r="C55" s="4"/>
      <c r="D55" s="4"/>
      <c r="E55" s="4"/>
      <c r="F55" s="56"/>
      <c r="G55" s="4"/>
      <c r="H55" s="4"/>
    </row>
    <row r="56" customFormat="false" ht="15.75" hidden="false" customHeight="true" outlineLevel="0" collapsed="false">
      <c r="B56" s="68" t="str">
        <f aca="false">$B$24</f>
        <v>Total:</v>
      </c>
      <c r="C56" s="87"/>
      <c r="D56" s="70"/>
      <c r="E56" s="70" t="n">
        <f aca="false">SUM(E45:E55)</f>
        <v>0</v>
      </c>
      <c r="F56" s="88"/>
      <c r="G56" s="4"/>
      <c r="H56" s="81"/>
    </row>
    <row r="57" customFormat="false" ht="15.75" hidden="false" customHeight="true" outlineLevel="0" collapsed="false">
      <c r="B57" s="53"/>
      <c r="C57" s="4"/>
      <c r="D57" s="81"/>
      <c r="E57" s="81"/>
      <c r="F57" s="81"/>
      <c r="G57" s="81"/>
      <c r="H57" s="81"/>
    </row>
    <row r="58" customFormat="false" ht="15.75" hidden="false" customHeight="true" outlineLevel="0" collapsed="false">
      <c r="A58" s="53" t="s">
        <v>319</v>
      </c>
      <c r="B58" s="53"/>
      <c r="C58" s="4"/>
      <c r="D58" s="81"/>
      <c r="E58" s="81"/>
      <c r="F58" s="81"/>
      <c r="G58" s="81"/>
      <c r="H58" s="81"/>
    </row>
    <row r="59" customFormat="false" ht="15.75" hidden="false" customHeight="true" outlineLevel="0" collapsed="false">
      <c r="A59" s="53"/>
      <c r="B59" s="53"/>
      <c r="C59" s="4"/>
      <c r="D59" s="81"/>
      <c r="E59" s="81"/>
      <c r="F59" s="81"/>
      <c r="G59" s="81"/>
      <c r="H59" s="81"/>
    </row>
    <row r="60" customFormat="false" ht="15.75" hidden="false" customHeight="true" outlineLevel="0" collapsed="false">
      <c r="B60" s="43" t="str">
        <f aca="false">$B$12</f>
        <v>Class</v>
      </c>
      <c r="C60" s="40" t="s">
        <v>309</v>
      </c>
      <c r="D60" s="40" t="s">
        <v>310</v>
      </c>
      <c r="E60" s="40" t="s">
        <v>311</v>
      </c>
      <c r="F60" s="40" t="s">
        <v>312</v>
      </c>
      <c r="G60" s="42" t="s">
        <v>313</v>
      </c>
    </row>
    <row r="61" customFormat="false" ht="15.75" hidden="false" customHeight="true" outlineLevel="0" collapsed="false">
      <c r="B61" s="56" t="str">
        <f aca="false">+IF(ISBLANK(B13),"",B13)</f>
        <v/>
      </c>
      <c r="C61" s="89" t="str">
        <f aca="false">+IF($B61&lt;&gt;"",IFERROR(D13/$C29*1000,0),"")</f>
        <v/>
      </c>
      <c r="D61" s="89" t="str">
        <f aca="false">+IF($B61&lt;&gt;"",IFERROR(E13/$C29*1000,0),"")</f>
        <v/>
      </c>
      <c r="E61" s="89" t="str">
        <f aca="false">+IF($B61&lt;&gt;"",IFERROR(F13/$C29*1000,0),"")</f>
        <v/>
      </c>
      <c r="F61" s="89" t="str">
        <f aca="false">+IF($B61&lt;&gt;"",IFERROR(G13/$C29*1000,0),"")</f>
        <v/>
      </c>
      <c r="G61" s="90" t="str">
        <f aca="false">+IF($B61&lt;&gt;"",IFERROR(H13/$C29*1000,0),"")</f>
        <v/>
      </c>
      <c r="H61" s="81"/>
    </row>
    <row r="62" customFormat="false" ht="15.75" hidden="false" customHeight="true" outlineLevel="0" collapsed="false">
      <c r="B62" s="56" t="str">
        <f aca="false">+IF(ISBLANK(B14),"",B14)</f>
        <v/>
      </c>
      <c r="C62" s="89" t="str">
        <f aca="false">+IF($B62&lt;&gt;"",IFERROR(D14/$C30*1000,0),"")</f>
        <v/>
      </c>
      <c r="D62" s="89" t="str">
        <f aca="false">+IF($B62&lt;&gt;"",IFERROR(E14/$C30*1000,0),"")</f>
        <v/>
      </c>
      <c r="E62" s="89" t="str">
        <f aca="false">+IF($B62&lt;&gt;"",IFERROR(F14/$C30*1000,0),"")</f>
        <v/>
      </c>
      <c r="F62" s="89" t="str">
        <f aca="false">+IF($B62&lt;&gt;"",IFERROR(G14/$C30*1000,0),"")</f>
        <v/>
      </c>
      <c r="G62" s="90" t="str">
        <f aca="false">+IF($B62&lt;&gt;"",IFERROR(H14/$C30*1000,0),"")</f>
        <v/>
      </c>
      <c r="H62" s="81"/>
    </row>
    <row r="63" customFormat="false" ht="15.75" hidden="false" customHeight="true" outlineLevel="0" collapsed="false">
      <c r="B63" s="56" t="str">
        <f aca="false">+IF(ISBLANK(B15),"",B15)</f>
        <v/>
      </c>
      <c r="C63" s="89" t="str">
        <f aca="false">+IF($B63&lt;&gt;"",IFERROR(D15/$C31*1000,0),"")</f>
        <v/>
      </c>
      <c r="D63" s="89" t="str">
        <f aca="false">+IF($B63&lt;&gt;"",IFERROR(E15/$C31*1000,0),"")</f>
        <v/>
      </c>
      <c r="E63" s="89" t="str">
        <f aca="false">+IF($B63&lt;&gt;"",IFERROR(F15/$C31*1000,0),"")</f>
        <v/>
      </c>
      <c r="F63" s="89" t="str">
        <f aca="false">+IF($B63&lt;&gt;"",IFERROR(G15/$C31*1000,0),"")</f>
        <v/>
      </c>
      <c r="G63" s="90" t="str">
        <f aca="false">+IF($B63&lt;&gt;"",IFERROR(H15/$C31*1000,0),"")</f>
        <v/>
      </c>
      <c r="H63" s="81"/>
    </row>
    <row r="64" customFormat="false" ht="15.75" hidden="false" customHeight="true" outlineLevel="0" collapsed="false">
      <c r="B64" s="56" t="str">
        <f aca="false">+IF(ISBLANK(B16),"",B16)</f>
        <v/>
      </c>
      <c r="C64" s="89" t="str">
        <f aca="false">+IF($B64&lt;&gt;"",IFERROR(D16/$C32*1000,0),"")</f>
        <v/>
      </c>
      <c r="D64" s="89" t="str">
        <f aca="false">+IF($B64&lt;&gt;"",IFERROR(E16/$C32*1000,0),"")</f>
        <v/>
      </c>
      <c r="E64" s="89" t="str">
        <f aca="false">+IF($B64&lt;&gt;"",IFERROR(F16/$C32*1000,0),"")</f>
        <v/>
      </c>
      <c r="F64" s="89" t="str">
        <f aca="false">+IF($B64&lt;&gt;"",IFERROR(G16/$C32*1000,0),"")</f>
        <v/>
      </c>
      <c r="G64" s="90" t="str">
        <f aca="false">+IF($B64&lt;&gt;"",IFERROR(H16/$C32*1000,0),"")</f>
        <v/>
      </c>
      <c r="H64" s="81"/>
    </row>
    <row r="65" customFormat="false" ht="15.75" hidden="false" customHeight="true" outlineLevel="0" collapsed="false">
      <c r="B65" s="56" t="str">
        <f aca="false">+IF(ISBLANK(B17),"",B17)</f>
        <v/>
      </c>
      <c r="C65" s="89" t="str">
        <f aca="false">+IF($B65&lt;&gt;"",IFERROR(D17/$C33*1000,0),"")</f>
        <v/>
      </c>
      <c r="D65" s="89" t="str">
        <f aca="false">+IF($B65&lt;&gt;"",IFERROR(E17/$C33*1000,0),"")</f>
        <v/>
      </c>
      <c r="E65" s="89" t="str">
        <f aca="false">+IF($B65&lt;&gt;"",IFERROR(F17/$C33*1000,0),"")</f>
        <v/>
      </c>
      <c r="F65" s="89" t="str">
        <f aca="false">+IF($B65&lt;&gt;"",IFERROR(G17/$C33*1000,0),"")</f>
        <v/>
      </c>
      <c r="G65" s="90" t="str">
        <f aca="false">+IF($B65&lt;&gt;"",IFERROR(H17/$C33*1000,0),"")</f>
        <v/>
      </c>
      <c r="H65" s="81"/>
    </row>
    <row r="66" customFormat="false" ht="15.75" hidden="false" customHeight="true" outlineLevel="0" collapsed="false">
      <c r="B66" s="56" t="str">
        <f aca="false">+IF(ISBLANK(B18),"",B18)</f>
        <v/>
      </c>
      <c r="C66" s="89" t="str">
        <f aca="false">+IF($B66&lt;&gt;"",IFERROR(D18/$C34*1000,0),"")</f>
        <v/>
      </c>
      <c r="D66" s="89" t="str">
        <f aca="false">+IF($B66&lt;&gt;"",IFERROR(E18/$C34*1000,0),"")</f>
        <v/>
      </c>
      <c r="E66" s="89" t="str">
        <f aca="false">+IF($B66&lt;&gt;"",IFERROR(F18/$C34*1000,0),"")</f>
        <v/>
      </c>
      <c r="F66" s="89" t="str">
        <f aca="false">+IF($B66&lt;&gt;"",IFERROR(G18/$C34*1000,0),"")</f>
        <v/>
      </c>
      <c r="G66" s="90" t="str">
        <f aca="false">+IF($B66&lt;&gt;"",IFERROR(H18/$C34*1000,0),"")</f>
        <v/>
      </c>
      <c r="H66" s="81"/>
    </row>
    <row r="67" customFormat="false" ht="15.75" hidden="false" customHeight="true" outlineLevel="0" collapsed="false">
      <c r="B67" s="56" t="str">
        <f aca="false">+IF(ISBLANK(B19),"",B19)</f>
        <v/>
      </c>
      <c r="C67" s="89" t="str">
        <f aca="false">+IF($B67&lt;&gt;"",IFERROR(D19/$C35*1000,0),"")</f>
        <v/>
      </c>
      <c r="D67" s="89" t="str">
        <f aca="false">+IF($B67&lt;&gt;"",IFERROR(E19/$C35*1000,0),"")</f>
        <v/>
      </c>
      <c r="E67" s="89" t="str">
        <f aca="false">+IF($B67&lt;&gt;"",IFERROR(F19/$C35*1000,0),"")</f>
        <v/>
      </c>
      <c r="F67" s="89" t="str">
        <f aca="false">+IF($B67&lt;&gt;"",IFERROR(G19/$C35*1000,0),"")</f>
        <v/>
      </c>
      <c r="G67" s="90" t="str">
        <f aca="false">+IF($B67&lt;&gt;"",IFERROR(H19/$C35*1000,0),"")</f>
        <v/>
      </c>
      <c r="H67" s="81"/>
    </row>
    <row r="68" customFormat="false" ht="15.75" hidden="false" customHeight="true" outlineLevel="0" collapsed="false">
      <c r="A68" s="56" t="str">
        <f aca="false">+IF(ISBLANK(A20),"",A20)</f>
        <v/>
      </c>
      <c r="B68" s="56" t="str">
        <f aca="false">+IF(ISBLANK(B20),"",B20)</f>
        <v/>
      </c>
      <c r="C68" s="89" t="str">
        <f aca="false">+IF($B68&lt;&gt;"",IFERROR(D20/$C36*1000,0),"")</f>
        <v/>
      </c>
      <c r="D68" s="89" t="str">
        <f aca="false">+IF($B68&lt;&gt;"",IFERROR(E20/$C36*1000,0),"")</f>
        <v/>
      </c>
      <c r="E68" s="89" t="str">
        <f aca="false">+IF($B68&lt;&gt;"",IFERROR(F20/$C36*1000,0),"")</f>
        <v/>
      </c>
      <c r="F68" s="89" t="str">
        <f aca="false">+IF($B68&lt;&gt;"",IFERROR(G20/$C36*1000,0),"")</f>
        <v/>
      </c>
      <c r="G68" s="90" t="str">
        <f aca="false">+IF($B68&lt;&gt;"",IFERROR(H20/$C36*1000,0),"")</f>
        <v/>
      </c>
      <c r="H68" s="4"/>
      <c r="I68" s="4"/>
      <c r="Y68" s="4"/>
      <c r="Z68" s="4"/>
      <c r="AA68" s="4"/>
      <c r="AB68" s="4"/>
      <c r="AC68" s="4"/>
      <c r="AD68" s="4"/>
      <c r="AE68" s="4"/>
      <c r="AF68" s="4"/>
      <c r="AG68" s="4"/>
    </row>
    <row r="69" customFormat="false" ht="15.75" hidden="false" customHeight="true" outlineLevel="0" collapsed="false">
      <c r="B69" s="56" t="str">
        <f aca="false">+IF(ISBLANK(B21),"",B21)</f>
        <v/>
      </c>
      <c r="C69" s="89" t="str">
        <f aca="false">+IF($B69&lt;&gt;"",IFERROR(D21/$C37*1000,0),"")</f>
        <v/>
      </c>
      <c r="D69" s="89" t="str">
        <f aca="false">+IF($B69&lt;&gt;"",IFERROR(E21/$C37*1000,0),"")</f>
        <v/>
      </c>
      <c r="E69" s="89" t="str">
        <f aca="false">+IF($B69&lt;&gt;"",IFERROR(F21/$C37*1000,0),"")</f>
        <v/>
      </c>
      <c r="F69" s="89" t="str">
        <f aca="false">+IF($B69&lt;&gt;"",IFERROR(G21/$C37*1000,0),"")</f>
        <v/>
      </c>
      <c r="G69" s="90" t="str">
        <f aca="false">+IF($B69&lt;&gt;"",IFERROR(H21/$C37*1000,0),"")</f>
        <v/>
      </c>
      <c r="H69" s="81"/>
    </row>
    <row r="70" customFormat="false" ht="15.75" hidden="false" customHeight="true" outlineLevel="0" collapsed="false">
      <c r="B70" s="56" t="str">
        <f aca="false">+IF(ISBLANK(B22),"",B22)</f>
        <v/>
      </c>
      <c r="C70" s="89" t="str">
        <f aca="false">+IF($B70&lt;&gt;"",IFERROR(D22/$C38*1000,0),"")</f>
        <v/>
      </c>
      <c r="D70" s="89" t="str">
        <f aca="false">+IF($B70&lt;&gt;"",IFERROR(E22/$C38*1000,0),"")</f>
        <v/>
      </c>
      <c r="E70" s="89" t="str">
        <f aca="false">+IF($B70&lt;&gt;"",IFERROR(F22/$C38*1000,0),"")</f>
        <v/>
      </c>
      <c r="F70" s="89" t="str">
        <f aca="false">+IF($B70&lt;&gt;"",IFERROR(G22/$C38*1000,0),"")</f>
        <v/>
      </c>
      <c r="G70" s="90" t="str">
        <f aca="false">+IF($B70&lt;&gt;"",IFERROR(H22/$C38*1000,0),"")</f>
        <v/>
      </c>
      <c r="H70" s="81"/>
    </row>
    <row r="71" customFormat="false" ht="15.75" hidden="false" customHeight="true" outlineLevel="0" collapsed="false">
      <c r="B71" s="68"/>
      <c r="C71" s="91" t="str">
        <f aca="false">+IF($B71&lt;&gt;"",IFERROR(D23/$C39*1000,0),"")</f>
        <v/>
      </c>
      <c r="D71" s="92" t="str">
        <f aca="false">+IF($B71&lt;&gt;"",IFERROR(E23/$C39*1000,0),"")</f>
        <v/>
      </c>
      <c r="E71" s="92" t="str">
        <f aca="false">+IF($B71&lt;&gt;"",IFERROR(F23/$C39*1000,0),"")</f>
        <v/>
      </c>
      <c r="F71" s="92" t="str">
        <f aca="false">+IF($B71&lt;&gt;"",IFERROR(G23/$C39*1000,0),"")</f>
        <v/>
      </c>
      <c r="G71" s="93" t="str">
        <f aca="false">+IF($B71&lt;&gt;"",IFERROR(H23/$C39*1000,0),"")</f>
        <v/>
      </c>
      <c r="H71" s="81"/>
    </row>
    <row r="73" customFormat="false" ht="15.75" hidden="false" customHeight="true" outlineLevel="0" collapsed="false">
      <c r="A73" s="53" t="s">
        <v>320</v>
      </c>
    </row>
    <row r="74" customFormat="false" ht="15.75" hidden="false" customHeight="true" outlineLevel="0" collapsed="false">
      <c r="Y74" s="53"/>
    </row>
    <row r="75" customFormat="false" ht="15.75" hidden="false" customHeight="true" outlineLevel="0" collapsed="false">
      <c r="A75" s="53"/>
      <c r="B75" s="94" t="s">
        <v>321</v>
      </c>
      <c r="C75" s="94"/>
      <c r="D75" s="94"/>
      <c r="E75" s="53"/>
      <c r="F75" s="94" t="s">
        <v>322</v>
      </c>
      <c r="G75" s="53"/>
      <c r="Z75" s="53"/>
      <c r="AA75" s="53"/>
      <c r="AB75" s="53"/>
      <c r="AC75" s="53"/>
      <c r="AD75" s="53"/>
      <c r="AE75" s="53"/>
      <c r="AF75" s="53"/>
      <c r="AG75" s="53"/>
    </row>
    <row r="76" customFormat="false" ht="15.75" hidden="false" customHeight="true" outlineLevel="0" collapsed="false">
      <c r="A76" s="53"/>
      <c r="B76" s="95"/>
      <c r="C76" s="40" t="s">
        <v>323</v>
      </c>
      <c r="D76" s="42" t="s">
        <v>324</v>
      </c>
      <c r="E76" s="53"/>
      <c r="F76" s="95"/>
      <c r="G76" s="40" t="str">
        <f aca="false">C76</f>
        <v>SUBI A</v>
      </c>
      <c r="H76" s="42" t="str">
        <f aca="false">D76</f>
        <v>SUBI B</v>
      </c>
      <c r="Y76" s="53"/>
      <c r="Z76" s="53"/>
      <c r="AA76" s="53"/>
      <c r="AB76" s="53"/>
      <c r="AC76" s="53"/>
      <c r="AD76" s="53"/>
      <c r="AE76" s="53"/>
      <c r="AF76" s="53"/>
      <c r="AG76" s="53"/>
    </row>
    <row r="77" customFormat="false" ht="15.75" hidden="false" customHeight="true" outlineLevel="0" collapsed="false">
      <c r="B77" s="56"/>
      <c r="C77" s="5"/>
      <c r="D77" s="65"/>
      <c r="E77" s="4"/>
      <c r="F77" s="56"/>
      <c r="G77" s="5"/>
      <c r="H77" s="65"/>
    </row>
    <row r="78" customFormat="false" ht="15.75" hidden="false" customHeight="true" outlineLevel="0" collapsed="false">
      <c r="A78" s="53"/>
      <c r="B78" s="96" t="s">
        <v>309</v>
      </c>
      <c r="C78" s="97" t="n">
        <v>0</v>
      </c>
      <c r="D78" s="98" t="n">
        <v>0</v>
      </c>
      <c r="E78" s="4"/>
      <c r="F78" s="96" t="str">
        <f aca="false">+B78</f>
        <v>Beginning Balance</v>
      </c>
      <c r="G78" s="97" t="n">
        <v>0</v>
      </c>
      <c r="H78" s="98" t="n">
        <v>0</v>
      </c>
      <c r="Y78" s="53"/>
      <c r="Z78" s="53"/>
      <c r="AA78" s="53"/>
      <c r="AB78" s="53"/>
      <c r="AC78" s="53"/>
      <c r="AD78" s="53"/>
      <c r="AE78" s="53"/>
      <c r="AF78" s="53"/>
      <c r="AG78" s="53"/>
    </row>
    <row r="79" customFormat="false" ht="15.75" hidden="false" customHeight="true" outlineLevel="0" collapsed="false">
      <c r="B79" s="56"/>
      <c r="C79" s="5"/>
      <c r="D79" s="65"/>
      <c r="E79" s="4"/>
      <c r="F79" s="56"/>
      <c r="G79" s="5"/>
      <c r="H79" s="65"/>
    </row>
    <row r="80" customFormat="false" ht="15.75" hidden="false" customHeight="true" outlineLevel="0" collapsed="false">
      <c r="B80" s="96" t="s">
        <v>325</v>
      </c>
      <c r="C80" s="5"/>
      <c r="D80" s="65"/>
      <c r="E80" s="4"/>
      <c r="F80" s="96" t="str">
        <f aca="false">+B80</f>
        <v>Deposits</v>
      </c>
      <c r="G80" s="5"/>
      <c r="H80" s="65"/>
    </row>
    <row r="81" customFormat="false" ht="15.75" hidden="false" customHeight="true" outlineLevel="0" collapsed="false">
      <c r="B81" s="99"/>
      <c r="C81" s="100"/>
      <c r="D81" s="101"/>
      <c r="E81" s="4"/>
      <c r="F81" s="99"/>
      <c r="G81" s="100"/>
      <c r="H81" s="101"/>
    </row>
    <row r="82" customFormat="false" ht="15.75" hidden="false" customHeight="true" outlineLevel="0" collapsed="false">
      <c r="B82" s="99"/>
      <c r="C82" s="100"/>
      <c r="D82" s="101"/>
      <c r="E82" s="4"/>
      <c r="F82" s="99"/>
      <c r="G82" s="100"/>
      <c r="H82" s="101"/>
    </row>
    <row r="83" customFormat="false" ht="15.75" hidden="false" customHeight="true" outlineLevel="0" collapsed="false">
      <c r="B83" s="99"/>
      <c r="C83" s="100"/>
      <c r="D83" s="101"/>
      <c r="E83" s="4"/>
      <c r="F83" s="99"/>
      <c r="G83" s="100"/>
      <c r="H83" s="101"/>
    </row>
    <row r="84" customFormat="false" ht="15.75" hidden="false" customHeight="true" outlineLevel="0" collapsed="false">
      <c r="B84" s="99"/>
      <c r="C84" s="100"/>
      <c r="D84" s="101"/>
      <c r="E84" s="4"/>
      <c r="F84" s="99"/>
      <c r="G84" s="100"/>
      <c r="H84" s="101"/>
    </row>
    <row r="85" customFormat="false" ht="15.75" hidden="false" customHeight="true" outlineLevel="0" collapsed="false">
      <c r="B85" s="99"/>
      <c r="C85" s="100"/>
      <c r="D85" s="101"/>
      <c r="E85" s="4"/>
      <c r="F85" s="99"/>
      <c r="G85" s="100"/>
      <c r="H85" s="101"/>
    </row>
    <row r="86" customFormat="false" ht="15.75" hidden="false" customHeight="true" outlineLevel="0" collapsed="false">
      <c r="B86" s="99"/>
      <c r="C86" s="100"/>
      <c r="D86" s="101"/>
      <c r="E86" s="4"/>
      <c r="F86" s="99"/>
      <c r="G86" s="100"/>
      <c r="H86" s="101"/>
    </row>
    <row r="87" customFormat="false" ht="15.75" hidden="false" customHeight="true" outlineLevel="0" collapsed="false">
      <c r="B87" s="99"/>
      <c r="C87" s="100"/>
      <c r="D87" s="101"/>
      <c r="E87" s="4"/>
      <c r="F87" s="99"/>
      <c r="G87" s="100"/>
      <c r="H87" s="101"/>
    </row>
    <row r="88" customFormat="false" ht="15.75" hidden="false" customHeight="true" outlineLevel="0" collapsed="false">
      <c r="B88" s="99"/>
      <c r="C88" s="100"/>
      <c r="D88" s="101"/>
      <c r="E88" s="4"/>
      <c r="F88" s="99"/>
      <c r="G88" s="100"/>
      <c r="H88" s="101"/>
    </row>
    <row r="89" customFormat="false" ht="15.75" hidden="false" customHeight="true" outlineLevel="0" collapsed="false">
      <c r="B89" s="102"/>
      <c r="C89" s="5"/>
      <c r="D89" s="65"/>
      <c r="E89" s="4"/>
      <c r="F89" s="102"/>
      <c r="G89" s="5"/>
      <c r="H89" s="65"/>
    </row>
    <row r="90" customFormat="false" ht="15.75" hidden="false" customHeight="true" outlineLevel="0" collapsed="false">
      <c r="B90" s="102"/>
      <c r="C90" s="5"/>
      <c r="D90" s="65"/>
      <c r="E90" s="4"/>
      <c r="F90" s="102"/>
      <c r="G90" s="5"/>
      <c r="H90" s="65"/>
      <c r="U90" s="53"/>
      <c r="V90" s="53"/>
      <c r="W90" s="53"/>
    </row>
    <row r="91" customFormat="false" ht="15.75" hidden="false" customHeight="true" outlineLevel="0" collapsed="false">
      <c r="A91" s="53"/>
      <c r="B91" s="96" t="s">
        <v>314</v>
      </c>
      <c r="C91" s="81" t="n">
        <f aca="false">SUM(C81:C89)</f>
        <v>0</v>
      </c>
      <c r="D91" s="103" t="n">
        <f aca="false">SUM(D81:D89)</f>
        <v>0</v>
      </c>
      <c r="E91" s="53"/>
      <c r="F91" s="96" t="str">
        <f aca="false">+B91</f>
        <v>Total:</v>
      </c>
      <c r="G91" s="81" t="n">
        <f aca="false">SUM(G81:G89)</f>
        <v>0</v>
      </c>
      <c r="H91" s="103" t="n">
        <f aca="false">SUM(H81:H89)</f>
        <v>0</v>
      </c>
      <c r="N91" s="53"/>
      <c r="O91" s="53"/>
      <c r="P91" s="53"/>
      <c r="Q91" s="53"/>
      <c r="R91" s="53"/>
      <c r="S91" s="53"/>
      <c r="T91" s="53"/>
      <c r="X91" s="53"/>
      <c r="Y91" s="53"/>
      <c r="Z91" s="53"/>
      <c r="AA91" s="53"/>
      <c r="AB91" s="53"/>
      <c r="AC91" s="53"/>
      <c r="AD91" s="53"/>
      <c r="AE91" s="53"/>
      <c r="AF91" s="53"/>
      <c r="AG91" s="53"/>
    </row>
    <row r="92" customFormat="false" ht="15.75" hidden="false" customHeight="true" outlineLevel="0" collapsed="false">
      <c r="B92" s="56"/>
      <c r="C92" s="5"/>
      <c r="D92" s="65"/>
      <c r="E92" s="4"/>
      <c r="F92" s="56"/>
      <c r="G92" s="5"/>
      <c r="H92" s="65"/>
    </row>
    <row r="93" customFormat="false" ht="15.75" hidden="false" customHeight="true" outlineLevel="0" collapsed="false">
      <c r="B93" s="96" t="s">
        <v>326</v>
      </c>
      <c r="C93" s="5"/>
      <c r="D93" s="65"/>
      <c r="E93" s="4"/>
      <c r="F93" s="96" t="str">
        <f aca="false">+B93</f>
        <v>Withdrawals</v>
      </c>
      <c r="G93" s="5"/>
      <c r="H93" s="65"/>
    </row>
    <row r="94" customFormat="false" ht="15.75" hidden="false" customHeight="true" outlineLevel="0" collapsed="false">
      <c r="B94" s="99"/>
      <c r="C94" s="100"/>
      <c r="D94" s="101"/>
      <c r="E94" s="4"/>
      <c r="F94" s="99"/>
      <c r="G94" s="100"/>
      <c r="H94" s="101"/>
    </row>
    <row r="95" customFormat="false" ht="15.75" hidden="false" customHeight="true" outlineLevel="0" collapsed="false">
      <c r="B95" s="99"/>
      <c r="C95" s="100"/>
      <c r="D95" s="101"/>
      <c r="E95" s="4"/>
      <c r="F95" s="99"/>
      <c r="G95" s="100"/>
      <c r="H95" s="101"/>
    </row>
    <row r="96" customFormat="false" ht="15.75" hidden="false" customHeight="true" outlineLevel="0" collapsed="false">
      <c r="B96" s="99"/>
      <c r="C96" s="100"/>
      <c r="D96" s="101"/>
      <c r="E96" s="4"/>
      <c r="F96" s="99"/>
      <c r="G96" s="100"/>
      <c r="H96" s="101"/>
    </row>
    <row r="97" customFormat="false" ht="15.75" hidden="false" customHeight="true" outlineLevel="0" collapsed="false">
      <c r="B97" s="99"/>
      <c r="C97" s="100"/>
      <c r="D97" s="101"/>
      <c r="E97" s="4"/>
      <c r="F97" s="99"/>
      <c r="G97" s="100"/>
      <c r="H97" s="101"/>
    </row>
    <row r="98" customFormat="false" ht="15.75" hidden="false" customHeight="true" outlineLevel="0" collapsed="false">
      <c r="B98" s="99"/>
      <c r="C98" s="100"/>
      <c r="D98" s="101"/>
      <c r="E98" s="4"/>
      <c r="F98" s="99"/>
      <c r="G98" s="100"/>
      <c r="H98" s="101"/>
    </row>
    <row r="99" customFormat="false" ht="15.75" hidden="false" customHeight="true" outlineLevel="0" collapsed="false">
      <c r="B99" s="99"/>
      <c r="C99" s="100"/>
      <c r="D99" s="101"/>
      <c r="E99" s="4"/>
      <c r="F99" s="99"/>
      <c r="G99" s="100"/>
      <c r="H99" s="101"/>
    </row>
    <row r="100" customFormat="false" ht="15.75" hidden="false" customHeight="true" outlineLevel="0" collapsed="false">
      <c r="B100" s="99"/>
      <c r="C100" s="100"/>
      <c r="D100" s="101"/>
      <c r="E100" s="4"/>
      <c r="F100" s="99"/>
      <c r="G100" s="100"/>
      <c r="H100" s="101"/>
    </row>
    <row r="101" customFormat="false" ht="15.75" hidden="false" customHeight="true" outlineLevel="0" collapsed="false">
      <c r="B101" s="99"/>
      <c r="C101" s="100"/>
      <c r="D101" s="101"/>
      <c r="E101" s="4"/>
      <c r="F101" s="99"/>
      <c r="G101" s="100"/>
      <c r="H101" s="101"/>
    </row>
    <row r="102" customFormat="false" ht="15.75" hidden="false" customHeight="true" outlineLevel="0" collapsed="false">
      <c r="B102" s="104" t="s">
        <v>327</v>
      </c>
      <c r="C102" s="97" t="n">
        <f aca="false">+C78</f>
        <v>0</v>
      </c>
      <c r="D102" s="98" t="n">
        <v>0</v>
      </c>
      <c r="E102" s="4"/>
      <c r="F102" s="104" t="s">
        <v>327</v>
      </c>
      <c r="G102" s="97" t="n">
        <f aca="false">+G78</f>
        <v>0</v>
      </c>
      <c r="H102" s="98" t="n">
        <v>0</v>
      </c>
    </row>
    <row r="103" customFormat="false" ht="15.75" hidden="false" customHeight="true" outlineLevel="0" collapsed="false">
      <c r="B103" s="104"/>
      <c r="C103" s="5"/>
      <c r="D103" s="65"/>
      <c r="E103" s="4"/>
      <c r="F103" s="104"/>
      <c r="G103" s="5"/>
      <c r="H103" s="65"/>
      <c r="U103" s="53"/>
      <c r="V103" s="53"/>
      <c r="W103" s="53"/>
    </row>
    <row r="104" customFormat="false" ht="15.75" hidden="false" customHeight="true" outlineLevel="0" collapsed="false">
      <c r="A104" s="53"/>
      <c r="B104" s="96" t="s">
        <v>314</v>
      </c>
      <c r="C104" s="81" t="n">
        <f aca="false">SUM(C94:C102)</f>
        <v>0</v>
      </c>
      <c r="D104" s="103" t="n">
        <f aca="false">SUM(D94:D102)</f>
        <v>0</v>
      </c>
      <c r="E104" s="53"/>
      <c r="F104" s="96" t="str">
        <f aca="false">+B104</f>
        <v>Total:</v>
      </c>
      <c r="G104" s="81" t="n">
        <f aca="false">SUM(G94:G102)</f>
        <v>0</v>
      </c>
      <c r="H104" s="103" t="n">
        <f aca="false">SUM(H94:H102)</f>
        <v>0</v>
      </c>
      <c r="I104" s="4"/>
      <c r="J104" s="75"/>
      <c r="L104" s="53"/>
      <c r="M104" s="53"/>
      <c r="N104" s="53"/>
      <c r="O104" s="53"/>
      <c r="P104" s="53"/>
      <c r="Q104" s="53"/>
      <c r="R104" s="53"/>
      <c r="S104" s="53"/>
      <c r="T104" s="53"/>
      <c r="X104" s="53"/>
      <c r="Y104" s="53"/>
      <c r="Z104" s="53"/>
      <c r="AA104" s="53"/>
      <c r="AB104" s="53"/>
      <c r="AC104" s="53"/>
      <c r="AD104" s="53"/>
      <c r="AE104" s="53"/>
      <c r="AF104" s="53"/>
      <c r="AG104" s="53"/>
    </row>
    <row r="105" customFormat="false" ht="15.75" hidden="false" customHeight="true" outlineLevel="0" collapsed="false">
      <c r="B105" s="56"/>
      <c r="C105" s="5"/>
      <c r="D105" s="65"/>
      <c r="E105" s="4"/>
      <c r="F105" s="56"/>
      <c r="G105" s="5"/>
      <c r="H105" s="65"/>
      <c r="I105" s="4"/>
      <c r="J105" s="75"/>
      <c r="U105" s="53"/>
      <c r="V105" s="53"/>
      <c r="W105" s="53"/>
    </row>
    <row r="106" customFormat="false" ht="15.75" hidden="false" customHeight="true" outlineLevel="0" collapsed="false">
      <c r="A106" s="53"/>
      <c r="B106" s="68" t="s">
        <v>313</v>
      </c>
      <c r="C106" s="70" t="n">
        <f aca="false">+C78+C91-C104</f>
        <v>0</v>
      </c>
      <c r="D106" s="71" t="n">
        <f aca="false">+D78+D91-D104</f>
        <v>0</v>
      </c>
      <c r="E106" s="5"/>
      <c r="F106" s="68" t="str">
        <f aca="false">+B106</f>
        <v>Ending Balance</v>
      </c>
      <c r="G106" s="70" t="n">
        <f aca="false">+G78+G91-G104</f>
        <v>0</v>
      </c>
      <c r="H106" s="71" t="n">
        <f aca="false">+H78+H91-H104</f>
        <v>0</v>
      </c>
      <c r="I106" s="4"/>
      <c r="J106" s="75"/>
      <c r="L106" s="53"/>
      <c r="M106" s="53"/>
      <c r="N106" s="53"/>
      <c r="O106" s="53"/>
      <c r="P106" s="53"/>
      <c r="Q106" s="53"/>
      <c r="R106" s="53"/>
      <c r="S106" s="53"/>
      <c r="T106" s="53"/>
      <c r="U106" s="53"/>
      <c r="V106" s="53"/>
      <c r="W106" s="53"/>
      <c r="X106" s="53"/>
      <c r="Y106" s="53"/>
      <c r="Z106" s="53"/>
      <c r="AA106" s="53"/>
      <c r="AB106" s="53"/>
      <c r="AC106" s="53"/>
      <c r="AD106" s="53"/>
      <c r="AE106" s="53"/>
      <c r="AF106" s="53"/>
      <c r="AG106" s="53"/>
    </row>
    <row r="107" customFormat="false" ht="15.75" hidden="false" customHeight="true" outlineLevel="0" collapsed="false">
      <c r="B107" s="53"/>
      <c r="C107" s="81"/>
      <c r="D107" s="81"/>
      <c r="E107" s="4"/>
      <c r="F107" s="53"/>
      <c r="G107" s="105"/>
      <c r="H107" s="81"/>
      <c r="I107" s="4"/>
      <c r="J107" s="4"/>
    </row>
    <row r="108" customFormat="false" ht="15.75" hidden="false" customHeight="true" outlineLevel="0" collapsed="false">
      <c r="B108" s="94" t="s">
        <v>328</v>
      </c>
      <c r="C108" s="94"/>
      <c r="D108" s="53"/>
      <c r="E108" s="4"/>
      <c r="F108" s="53" t="s">
        <v>329</v>
      </c>
      <c r="I108" s="4"/>
      <c r="J108" s="4"/>
      <c r="K108" s="75"/>
    </row>
    <row r="109" customFormat="false" ht="15.75" hidden="false" customHeight="true" outlineLevel="0" collapsed="false">
      <c r="B109" s="95"/>
      <c r="C109" s="40" t="str">
        <f aca="false">C76</f>
        <v>SUBI A</v>
      </c>
      <c r="D109" s="42" t="str">
        <f aca="false">D76</f>
        <v>SUBI B</v>
      </c>
      <c r="E109" s="4"/>
      <c r="F109" s="95"/>
      <c r="G109" s="106" t="str">
        <f aca="false">C76</f>
        <v>SUBI A</v>
      </c>
      <c r="H109" s="106"/>
      <c r="I109" s="107" t="str">
        <f aca="false">D76</f>
        <v>SUBI B</v>
      </c>
      <c r="J109" s="107"/>
      <c r="K109" s="75"/>
    </row>
    <row r="110" customFormat="false" ht="15.75" hidden="false" customHeight="true" outlineLevel="0" collapsed="false">
      <c r="B110" s="56"/>
      <c r="C110" s="5"/>
      <c r="D110" s="65"/>
      <c r="E110" s="4"/>
      <c r="F110" s="56"/>
      <c r="G110" s="1" t="s">
        <v>330</v>
      </c>
      <c r="H110" s="3" t="s">
        <v>30</v>
      </c>
      <c r="I110" s="1" t="s">
        <v>330</v>
      </c>
      <c r="J110" s="108" t="s">
        <v>30</v>
      </c>
      <c r="K110" s="75"/>
      <c r="V110" s="53"/>
      <c r="W110" s="53"/>
      <c r="X110" s="53"/>
    </row>
    <row r="111" customFormat="false" ht="15.75" hidden="false" customHeight="true" outlineLevel="0" collapsed="false">
      <c r="A111" s="53"/>
      <c r="B111" s="96" t="s">
        <v>309</v>
      </c>
      <c r="C111" s="97" t="n">
        <v>0</v>
      </c>
      <c r="D111" s="98" t="n">
        <v>0</v>
      </c>
      <c r="E111" s="4"/>
      <c r="F111" s="96" t="str">
        <f aca="false">+B111</f>
        <v>Beginning Balance</v>
      </c>
      <c r="G111" s="105" t="e">
        <f aca="false">+'[3]servicer summary'!E7</f>
        <v>#REF!</v>
      </c>
      <c r="H111" s="81" t="e">
        <f aca="false">+'[3]servicer summary'!F7</f>
        <v>#REF!</v>
      </c>
      <c r="I111" s="105" t="n">
        <v>0</v>
      </c>
      <c r="J111" s="103" t="n">
        <v>0</v>
      </c>
      <c r="K111" s="75"/>
      <c r="M111" s="53"/>
      <c r="N111" s="53"/>
      <c r="O111" s="53"/>
      <c r="P111" s="53"/>
      <c r="Q111" s="53"/>
      <c r="R111" s="53"/>
      <c r="S111" s="53"/>
      <c r="T111" s="53"/>
      <c r="U111" s="53"/>
      <c r="Y111" s="53"/>
      <c r="Z111" s="53"/>
      <c r="AA111" s="53"/>
      <c r="AB111" s="53"/>
      <c r="AC111" s="53"/>
      <c r="AD111" s="53"/>
      <c r="AE111" s="53"/>
      <c r="AF111" s="53"/>
      <c r="AG111" s="53"/>
    </row>
    <row r="112" customFormat="false" ht="15.75" hidden="false" customHeight="true" outlineLevel="0" collapsed="false">
      <c r="B112" s="56"/>
      <c r="C112" s="5"/>
      <c r="D112" s="65"/>
      <c r="E112" s="4"/>
      <c r="F112" s="56"/>
      <c r="G112" s="4"/>
      <c r="H112" s="5"/>
      <c r="I112" s="4"/>
      <c r="J112" s="65"/>
      <c r="K112" s="75"/>
    </row>
    <row r="113" customFormat="false" ht="15.75" hidden="false" customHeight="true" outlineLevel="0" collapsed="false">
      <c r="B113" s="96" t="s">
        <v>325</v>
      </c>
      <c r="C113" s="5"/>
      <c r="D113" s="65"/>
      <c r="E113" s="4"/>
      <c r="F113" s="96" t="str">
        <f aca="false">+B113</f>
        <v>Deposits</v>
      </c>
      <c r="G113" s="4"/>
      <c r="H113" s="5"/>
      <c r="I113" s="4"/>
      <c r="J113" s="65"/>
      <c r="K113" s="109"/>
      <c r="L113" s="53"/>
    </row>
    <row r="114" customFormat="false" ht="15.75" hidden="false" customHeight="true" outlineLevel="0" collapsed="false">
      <c r="B114" s="56" t="s">
        <v>331</v>
      </c>
      <c r="C114" s="5" t="n">
        <f aca="false">+C106</f>
        <v>0</v>
      </c>
      <c r="D114" s="65" t="n">
        <f aca="false">+D106</f>
        <v>0</v>
      </c>
      <c r="E114" s="4"/>
      <c r="F114" s="99" t="e">
        <f aca="false">+'[3]servicer summary'!D8</f>
        <v>#REF!</v>
      </c>
      <c r="G114" s="110" t="e">
        <f aca="false">+IF('[3]servicer summary'!C8&lt;&gt;0,'[3]servicer summary'!E8,0)</f>
        <v>#REF!</v>
      </c>
      <c r="H114" s="100" t="e">
        <f aca="false">+'[3]servicer summary'!F8</f>
        <v>#REF!</v>
      </c>
      <c r="I114" s="110" t="n">
        <v>0</v>
      </c>
      <c r="J114" s="101" t="n">
        <v>0</v>
      </c>
      <c r="K114" s="75"/>
    </row>
    <row r="115" customFormat="false" ht="15.75" hidden="false" customHeight="true" outlineLevel="0" collapsed="false">
      <c r="B115" s="56" t="s">
        <v>332</v>
      </c>
      <c r="C115" s="5" t="n">
        <f aca="false">+G106</f>
        <v>0</v>
      </c>
      <c r="D115" s="65" t="n">
        <f aca="false">+H106</f>
        <v>0</v>
      </c>
      <c r="E115" s="4"/>
      <c r="F115" s="99" t="e">
        <f aca="false">+'[3]servicer summary'!D9</f>
        <v>#REF!</v>
      </c>
      <c r="G115" s="110" t="e">
        <f aca="false">+IF('[3]servicer summary'!C9&lt;&gt;0,'[3]servicer summary'!E9,0)</f>
        <v>#REF!</v>
      </c>
      <c r="H115" s="100" t="e">
        <f aca="false">+'[3]servicer summary'!F9</f>
        <v>#REF!</v>
      </c>
      <c r="I115" s="110" t="n">
        <v>0</v>
      </c>
      <c r="J115" s="101" t="n">
        <v>0</v>
      </c>
      <c r="K115" s="75"/>
    </row>
    <row r="116" customFormat="false" ht="15.75" hidden="false" customHeight="true" outlineLevel="0" collapsed="false">
      <c r="B116" s="56"/>
      <c r="C116" s="5"/>
      <c r="D116" s="65"/>
      <c r="E116" s="4"/>
      <c r="F116" s="99" t="e">
        <f aca="false">+'[3]servicer summary'!D10</f>
        <v>#REF!</v>
      </c>
      <c r="G116" s="110" t="e">
        <f aca="false">+IF('[3]servicer summary'!C10&lt;&gt;0,'[3]servicer summary'!E10,0)</f>
        <v>#REF!</v>
      </c>
      <c r="H116" s="100" t="e">
        <f aca="false">+'[3]servicer summary'!F10</f>
        <v>#REF!</v>
      </c>
      <c r="I116" s="110" t="n">
        <v>0</v>
      </c>
      <c r="J116" s="101" t="n">
        <v>0</v>
      </c>
      <c r="K116" s="109"/>
      <c r="L116" s="53"/>
    </row>
    <row r="117" customFormat="false" ht="15.75" hidden="false" customHeight="true" outlineLevel="0" collapsed="false">
      <c r="B117" s="56"/>
      <c r="C117" s="5"/>
      <c r="D117" s="65"/>
      <c r="E117" s="4"/>
      <c r="F117" s="99" t="e">
        <f aca="false">+'[3]servicer summary'!D11</f>
        <v>#REF!</v>
      </c>
      <c r="G117" s="110" t="e">
        <f aca="false">+IF('[3]servicer summary'!C11&lt;&gt;0,'[3]servicer summary'!E11,0)</f>
        <v>#REF!</v>
      </c>
      <c r="H117" s="100" t="e">
        <f aca="false">+'[3]servicer summary'!F11</f>
        <v>#REF!</v>
      </c>
      <c r="I117" s="110" t="n">
        <v>0</v>
      </c>
      <c r="J117" s="101" t="n">
        <v>0</v>
      </c>
      <c r="K117" s="109"/>
      <c r="L117" s="53"/>
    </row>
    <row r="118" customFormat="false" ht="15.75" hidden="false" customHeight="true" outlineLevel="0" collapsed="false">
      <c r="B118" s="56"/>
      <c r="C118" s="5"/>
      <c r="D118" s="65"/>
      <c r="E118" s="4"/>
      <c r="F118" s="99" t="e">
        <f aca="false">+'[3]servicer summary'!D12</f>
        <v>#REF!</v>
      </c>
      <c r="G118" s="110" t="e">
        <f aca="false">+IF('[3]servicer summary'!C12&lt;&gt;0,'[3]servicer summary'!E12,0)</f>
        <v>#REF!</v>
      </c>
      <c r="H118" s="100" t="e">
        <f aca="false">+'[3]servicer summary'!F12</f>
        <v>#REF!</v>
      </c>
      <c r="I118" s="110" t="n">
        <v>0</v>
      </c>
      <c r="J118" s="101" t="n">
        <v>0</v>
      </c>
      <c r="K118" s="109"/>
      <c r="L118" s="53"/>
    </row>
    <row r="119" customFormat="false" ht="15.75" hidden="false" customHeight="true" outlineLevel="0" collapsed="false">
      <c r="B119" s="56"/>
      <c r="C119" s="5"/>
      <c r="D119" s="65"/>
      <c r="E119" s="4"/>
      <c r="F119" s="99" t="e">
        <f aca="false">+'[3]servicer summary'!D13</f>
        <v>#REF!</v>
      </c>
      <c r="G119" s="110" t="e">
        <f aca="false">+IF('[3]servicer summary'!C13&lt;&gt;0,'[3]servicer summary'!E13,0)</f>
        <v>#REF!</v>
      </c>
      <c r="H119" s="100" t="e">
        <f aca="false">+'[3]servicer summary'!F13</f>
        <v>#REF!</v>
      </c>
      <c r="I119" s="110" t="n">
        <v>0</v>
      </c>
      <c r="J119" s="101" t="n">
        <v>0</v>
      </c>
      <c r="K119" s="109"/>
      <c r="L119" s="53"/>
    </row>
    <row r="120" customFormat="false" ht="15.75" hidden="false" customHeight="true" outlineLevel="0" collapsed="false">
      <c r="B120" s="56"/>
      <c r="C120" s="5"/>
      <c r="D120" s="65"/>
      <c r="E120" s="4"/>
      <c r="F120" s="99" t="e">
        <f aca="false">+'[3]servicer summary'!D14</f>
        <v>#REF!</v>
      </c>
      <c r="G120" s="110" t="e">
        <f aca="false">+IF('[3]servicer summary'!C14&lt;&gt;0,'[3]servicer summary'!E14,0)</f>
        <v>#REF!</v>
      </c>
      <c r="H120" s="100" t="e">
        <f aca="false">+'[3]servicer summary'!F14</f>
        <v>#REF!</v>
      </c>
      <c r="I120" s="110" t="n">
        <v>0</v>
      </c>
      <c r="J120" s="101" t="n">
        <v>0</v>
      </c>
      <c r="K120" s="109"/>
      <c r="L120" s="53"/>
    </row>
    <row r="121" customFormat="false" ht="15.75" hidden="false" customHeight="true" outlineLevel="0" collapsed="false">
      <c r="B121" s="56"/>
      <c r="C121" s="5"/>
      <c r="D121" s="65"/>
      <c r="E121" s="4"/>
      <c r="F121" s="99" t="e">
        <f aca="false">+'[3]servicer summary'!D15</f>
        <v>#REF!</v>
      </c>
      <c r="G121" s="110" t="e">
        <f aca="false">+IF('[3]servicer summary'!C15&lt;&gt;0,'[3]servicer summary'!E15,0)</f>
        <v>#REF!</v>
      </c>
      <c r="H121" s="100" t="e">
        <f aca="false">+'[3]servicer summary'!F15</f>
        <v>#REF!</v>
      </c>
      <c r="I121" s="110" t="n">
        <v>0</v>
      </c>
      <c r="J121" s="101" t="n">
        <v>0</v>
      </c>
      <c r="K121" s="75"/>
    </row>
    <row r="122" customFormat="false" ht="15.75" hidden="false" customHeight="true" outlineLevel="0" collapsed="false">
      <c r="B122" s="56"/>
      <c r="C122" s="5"/>
      <c r="D122" s="65"/>
      <c r="E122" s="4"/>
      <c r="F122" s="102"/>
      <c r="G122" s="111"/>
      <c r="H122" s="5"/>
      <c r="I122" s="111"/>
      <c r="J122" s="65"/>
      <c r="K122" s="75"/>
    </row>
    <row r="123" customFormat="false" ht="15.75" hidden="false" customHeight="true" outlineLevel="0" collapsed="false">
      <c r="B123" s="56"/>
      <c r="C123" s="5"/>
      <c r="D123" s="65"/>
      <c r="E123" s="4"/>
      <c r="F123" s="102"/>
      <c r="G123" s="111"/>
      <c r="H123" s="5"/>
      <c r="I123" s="111"/>
      <c r="J123" s="65"/>
      <c r="K123" s="75"/>
    </row>
    <row r="124" customFormat="false" ht="15.75" hidden="false" customHeight="true" outlineLevel="0" collapsed="false">
      <c r="B124" s="96" t="s">
        <v>314</v>
      </c>
      <c r="C124" s="81" t="n">
        <f aca="false">SUM(C114:C122)</f>
        <v>0</v>
      </c>
      <c r="D124" s="103" t="n">
        <f aca="false">SUM(D114:D122)</f>
        <v>0</v>
      </c>
      <c r="E124" s="4"/>
      <c r="F124" s="96" t="str">
        <f aca="false">+B124</f>
        <v>Total:</v>
      </c>
      <c r="G124" s="1" t="e">
        <f aca="false">SUM(G114:G121)</f>
        <v>#REF!</v>
      </c>
      <c r="H124" s="81" t="e">
        <f aca="false">SUM(H114:H122)</f>
        <v>#REF!</v>
      </c>
      <c r="I124" s="105" t="n">
        <f aca="false">SUM(I114:I121)</f>
        <v>0</v>
      </c>
      <c r="J124" s="103" t="n">
        <f aca="false">SUM(J114:J122)</f>
        <v>0</v>
      </c>
      <c r="K124" s="75"/>
      <c r="V124" s="53"/>
      <c r="W124" s="53"/>
      <c r="X124" s="53"/>
    </row>
    <row r="125" customFormat="false" ht="15.75" hidden="false" customHeight="true" outlineLevel="0" collapsed="false">
      <c r="A125" s="53"/>
      <c r="B125" s="56"/>
      <c r="C125" s="5"/>
      <c r="D125" s="65"/>
      <c r="E125" s="53"/>
      <c r="F125" s="56"/>
      <c r="G125" s="38"/>
      <c r="H125" s="5"/>
      <c r="I125" s="38"/>
      <c r="J125" s="65"/>
      <c r="K125" s="75"/>
      <c r="M125" s="53"/>
      <c r="N125" s="53"/>
      <c r="O125" s="53"/>
      <c r="P125" s="53"/>
      <c r="Q125" s="53"/>
      <c r="R125" s="53"/>
      <c r="S125" s="53"/>
      <c r="T125" s="53"/>
      <c r="U125" s="53"/>
      <c r="Y125" s="53"/>
      <c r="Z125" s="53"/>
      <c r="AA125" s="53"/>
      <c r="AB125" s="53"/>
      <c r="AC125" s="53"/>
      <c r="AD125" s="53"/>
      <c r="AE125" s="53"/>
      <c r="AF125" s="53"/>
      <c r="AG125" s="53"/>
    </row>
    <row r="126" customFormat="false" ht="15.75" hidden="false" customHeight="true" outlineLevel="0" collapsed="false">
      <c r="B126" s="96" t="s">
        <v>326</v>
      </c>
      <c r="C126" s="5"/>
      <c r="D126" s="65"/>
      <c r="E126" s="4"/>
      <c r="F126" s="96" t="str">
        <f aca="false">+B126</f>
        <v>Withdrawals</v>
      </c>
      <c r="G126" s="38"/>
      <c r="H126" s="4"/>
      <c r="I126" s="38"/>
      <c r="J126" s="67"/>
      <c r="K126" s="75"/>
    </row>
    <row r="127" customFormat="false" ht="15.75" hidden="false" customHeight="true" outlineLevel="0" collapsed="false">
      <c r="B127" s="56"/>
      <c r="C127" s="5"/>
      <c r="D127" s="65"/>
      <c r="E127" s="4"/>
      <c r="F127" s="99" t="e">
        <f aca="false">+'[3]servicer summary'!D16</f>
        <v>#REF!</v>
      </c>
      <c r="G127" s="110" t="e">
        <f aca="false">+IF('[3]servicer summary'!C16&lt;&gt;0,'[3]servicer summary'!E16,0)</f>
        <v>#REF!</v>
      </c>
      <c r="H127" s="100" t="e">
        <f aca="false">+'[3]servicer summary'!F16</f>
        <v>#REF!</v>
      </c>
      <c r="I127" s="110" t="n">
        <v>0</v>
      </c>
      <c r="J127" s="101" t="n">
        <v>0</v>
      </c>
      <c r="K127" s="75"/>
    </row>
    <row r="128" customFormat="false" ht="15.75" hidden="false" customHeight="true" outlineLevel="0" collapsed="false">
      <c r="B128" s="56"/>
      <c r="C128" s="5"/>
      <c r="D128" s="65"/>
      <c r="E128" s="4"/>
      <c r="F128" s="99" t="e">
        <f aca="false">+'[3]servicer summary'!D17</f>
        <v>#REF!</v>
      </c>
      <c r="G128" s="110" t="e">
        <f aca="false">+IF('[3]servicer summary'!C17&lt;&gt;0,'[3]servicer summary'!E17,0)</f>
        <v>#REF!</v>
      </c>
      <c r="H128" s="100" t="e">
        <f aca="false">+'[3]servicer summary'!F17</f>
        <v>#REF!</v>
      </c>
      <c r="I128" s="110" t="n">
        <v>0</v>
      </c>
      <c r="J128" s="101" t="n">
        <v>0</v>
      </c>
      <c r="K128" s="75"/>
    </row>
    <row r="129" customFormat="false" ht="15.75" hidden="false" customHeight="true" outlineLevel="0" collapsed="false">
      <c r="B129" s="56"/>
      <c r="C129" s="5"/>
      <c r="D129" s="65"/>
      <c r="E129" s="4"/>
      <c r="F129" s="99" t="e">
        <f aca="false">+'[3]servicer summary'!D18</f>
        <v>#REF!</v>
      </c>
      <c r="G129" s="110" t="e">
        <f aca="false">+IF('[3]servicer summary'!C18&lt;&gt;0,'[3]servicer summary'!E18,0)</f>
        <v>#REF!</v>
      </c>
      <c r="H129" s="100" t="e">
        <f aca="false">+'[3]servicer summary'!F18</f>
        <v>#REF!</v>
      </c>
      <c r="I129" s="110" t="n">
        <v>0</v>
      </c>
      <c r="J129" s="101" t="n">
        <v>0</v>
      </c>
      <c r="K129" s="75"/>
    </row>
    <row r="130" customFormat="false" ht="15.75" hidden="false" customHeight="true" outlineLevel="0" collapsed="false">
      <c r="B130" s="56"/>
      <c r="C130" s="5"/>
      <c r="D130" s="65"/>
      <c r="E130" s="4"/>
      <c r="F130" s="99" t="e">
        <f aca="false">+'[3]servicer summary'!D19</f>
        <v>#REF!</v>
      </c>
      <c r="G130" s="110" t="e">
        <f aca="false">+IF('[3]servicer summary'!C19&lt;&gt;0,'[3]servicer summary'!E19,0)</f>
        <v>#REF!</v>
      </c>
      <c r="H130" s="100" t="e">
        <f aca="false">+'[3]servicer summary'!F19</f>
        <v>#REF!</v>
      </c>
      <c r="I130" s="110" t="n">
        <v>0</v>
      </c>
      <c r="J130" s="101" t="n">
        <v>0</v>
      </c>
      <c r="K130" s="75"/>
    </row>
    <row r="131" customFormat="false" ht="15.75" hidden="false" customHeight="true" outlineLevel="0" collapsed="false">
      <c r="B131" s="56"/>
      <c r="C131" s="5"/>
      <c r="D131" s="65"/>
      <c r="E131" s="5"/>
      <c r="F131" s="99" t="e">
        <f aca="false">+'[3]servicer summary'!D20</f>
        <v>#REF!</v>
      </c>
      <c r="G131" s="110" t="e">
        <f aca="false">+IF('[3]servicer summary'!C20&lt;&gt;0,'[3]servicer summary'!E20,0)</f>
        <v>#REF!</v>
      </c>
      <c r="H131" s="100" t="e">
        <f aca="false">+'[3]servicer summary'!F20</f>
        <v>#REF!</v>
      </c>
      <c r="I131" s="110" t="n">
        <v>0</v>
      </c>
      <c r="J131" s="101" t="n">
        <v>0</v>
      </c>
      <c r="K131" s="75"/>
    </row>
    <row r="132" customFormat="false" ht="15.75" hidden="false" customHeight="true" outlineLevel="0" collapsed="false">
      <c r="B132" s="56"/>
      <c r="C132" s="5"/>
      <c r="D132" s="65"/>
      <c r="E132" s="5"/>
      <c r="F132" s="99" t="e">
        <f aca="false">+'[3]servicer summary'!D21</f>
        <v>#REF!</v>
      </c>
      <c r="G132" s="110" t="e">
        <f aca="false">+IF('[3]servicer summary'!C21&lt;&gt;0,'[3]servicer summary'!E21,0)</f>
        <v>#REF!</v>
      </c>
      <c r="H132" s="100" t="e">
        <f aca="false">+'[3]servicer summary'!F21</f>
        <v>#REF!</v>
      </c>
      <c r="I132" s="110" t="n">
        <v>0</v>
      </c>
      <c r="J132" s="101" t="n">
        <v>0</v>
      </c>
      <c r="K132" s="75"/>
    </row>
    <row r="133" customFormat="false" ht="15.75" hidden="false" customHeight="true" outlineLevel="0" collapsed="false">
      <c r="B133" s="56"/>
      <c r="C133" s="5"/>
      <c r="D133" s="65"/>
      <c r="E133" s="4"/>
      <c r="F133" s="99" t="e">
        <f aca="false">+'[3]servicer summary'!D22</f>
        <v>#REF!</v>
      </c>
      <c r="G133" s="110" t="e">
        <f aca="false">+IF('[3]servicer summary'!C22&lt;&gt;0,'[3]servicer summary'!E22,0)</f>
        <v>#REF!</v>
      </c>
      <c r="H133" s="100" t="e">
        <f aca="false">+'[3]servicer summary'!F22</f>
        <v>#REF!</v>
      </c>
      <c r="I133" s="110" t="n">
        <v>0</v>
      </c>
      <c r="J133" s="101" t="n">
        <v>0</v>
      </c>
      <c r="K133" s="75"/>
    </row>
    <row r="134" customFormat="false" ht="15.75" hidden="false" customHeight="true" outlineLevel="0" collapsed="false">
      <c r="B134" s="104"/>
      <c r="C134" s="5"/>
      <c r="D134" s="65"/>
      <c r="E134" s="4"/>
      <c r="F134" s="99" t="e">
        <f aca="false">+'[3]servicer summary'!D23</f>
        <v>#REF!</v>
      </c>
      <c r="G134" s="110" t="e">
        <f aca="false">+IF('[3]servicer summary'!C23&lt;&gt;0,'[3]servicer summary'!E23,0)</f>
        <v>#REF!</v>
      </c>
      <c r="H134" s="100" t="e">
        <f aca="false">+'[3]servicer summary'!F23</f>
        <v>#REF!</v>
      </c>
      <c r="I134" s="110" t="n">
        <v>0</v>
      </c>
      <c r="J134" s="101" t="n">
        <v>0</v>
      </c>
    </row>
    <row r="135" customFormat="false" ht="15.75" hidden="false" customHeight="true" outlineLevel="0" collapsed="false">
      <c r="B135" s="104" t="s">
        <v>333</v>
      </c>
      <c r="C135" s="64" t="n">
        <v>0</v>
      </c>
      <c r="D135" s="112" t="n">
        <f aca="false">+D111</f>
        <v>0</v>
      </c>
      <c r="E135" s="4"/>
      <c r="F135" s="99" t="e">
        <f aca="false">+'[3]servicer summary'!D24</f>
        <v>#REF!</v>
      </c>
      <c r="G135" s="110" t="e">
        <f aca="false">+IF('[3]servicer summary'!C24&lt;&gt;0,'[3]servicer summary'!E24,0)</f>
        <v>#REF!</v>
      </c>
      <c r="H135" s="100" t="e">
        <f aca="false">+'[3]servicer summary'!F24</f>
        <v>#REF!</v>
      </c>
      <c r="I135" s="110" t="n">
        <v>0</v>
      </c>
      <c r="J135" s="101" t="n">
        <v>0</v>
      </c>
    </row>
    <row r="136" customFormat="false" ht="15.75" hidden="false" customHeight="true" outlineLevel="0" collapsed="false">
      <c r="B136" s="104"/>
      <c r="C136" s="5"/>
      <c r="D136" s="65"/>
      <c r="E136" s="4"/>
      <c r="F136" s="56"/>
      <c r="G136" s="4"/>
      <c r="H136" s="5"/>
      <c r="I136" s="4"/>
      <c r="J136" s="65"/>
    </row>
    <row r="137" customFormat="false" ht="15.75" hidden="false" customHeight="true" outlineLevel="0" collapsed="false">
      <c r="B137" s="96" t="s">
        <v>314</v>
      </c>
      <c r="C137" s="81" t="n">
        <f aca="false">SUM(C127:C135)</f>
        <v>0</v>
      </c>
      <c r="D137" s="103" t="n">
        <f aca="false">SUM(D127:D135)</f>
        <v>0</v>
      </c>
      <c r="E137" s="4"/>
      <c r="F137" s="96" t="str">
        <f aca="false">+B137</f>
        <v>Total:</v>
      </c>
      <c r="G137" s="1" t="e">
        <f aca="false">SUM(G127:G135)</f>
        <v>#REF!</v>
      </c>
      <c r="H137" s="81" t="e">
        <f aca="false">SUM(H127:H135)</f>
        <v>#REF!</v>
      </c>
      <c r="I137" s="105" t="n">
        <f aca="false">SUM(I127:I135)</f>
        <v>0</v>
      </c>
      <c r="J137" s="103" t="n">
        <f aca="false">SUM(J127:J135)</f>
        <v>0</v>
      </c>
    </row>
    <row r="138" customFormat="false" ht="15.75" hidden="false" customHeight="true" outlineLevel="0" collapsed="false">
      <c r="B138" s="56"/>
      <c r="C138" s="5"/>
      <c r="D138" s="65"/>
      <c r="E138" s="4"/>
      <c r="F138" s="56"/>
      <c r="G138" s="4"/>
      <c r="H138" s="5"/>
      <c r="I138" s="4"/>
      <c r="J138" s="65"/>
    </row>
    <row r="139" customFormat="false" ht="15.75" hidden="false" customHeight="true" outlineLevel="0" collapsed="false">
      <c r="B139" s="68" t="s">
        <v>313</v>
      </c>
      <c r="C139" s="70" t="n">
        <f aca="false">+C111+C124-C137</f>
        <v>0</v>
      </c>
      <c r="D139" s="71" t="n">
        <f aca="false">+D111+D124-D137</f>
        <v>0</v>
      </c>
      <c r="E139" s="113"/>
      <c r="F139" s="68" t="str">
        <f aca="false">+B139</f>
        <v>Ending Balance</v>
      </c>
      <c r="G139" s="114" t="e">
        <f aca="false">+G111+G124-G137</f>
        <v>#REF!</v>
      </c>
      <c r="H139" s="70" t="e">
        <f aca="false">+H111+H124-H137</f>
        <v>#REF!</v>
      </c>
      <c r="I139" s="114" t="n">
        <f aca="false">+I111+I124-I137</f>
        <v>0</v>
      </c>
      <c r="J139" s="71" t="n">
        <f aca="false">+J111+J124-J137</f>
        <v>0</v>
      </c>
    </row>
    <row r="140" customFormat="false" ht="15.75" hidden="true" customHeight="true" outlineLevel="0" collapsed="false">
      <c r="B140" s="53"/>
      <c r="C140" s="53"/>
      <c r="D140" s="81"/>
      <c r="E140" s="4"/>
      <c r="F140" s="53"/>
      <c r="G140" s="105"/>
      <c r="H140" s="81"/>
      <c r="I140" s="4"/>
      <c r="J140" s="4"/>
    </row>
    <row r="141" customFormat="false" ht="15.75" hidden="true" customHeight="true" outlineLevel="0" collapsed="false">
      <c r="B141" s="70" t="e">
        <f aca="false">'[2]monthly inputs'!#ref!</f>
        <v>#VALUE!</v>
      </c>
      <c r="C141" s="94"/>
      <c r="D141" s="94"/>
      <c r="E141" s="5"/>
      <c r="F141" s="94" t="e">
        <f aca="false">'[2]monthly inputs'!#ref!</f>
        <v>#VALUE!</v>
      </c>
      <c r="G141" s="94"/>
      <c r="I141" s="4"/>
      <c r="J141" s="4"/>
      <c r="K141" s="75"/>
    </row>
    <row r="142" customFormat="false" ht="15.75" hidden="true" customHeight="true" outlineLevel="0" collapsed="false">
      <c r="B142" s="54"/>
      <c r="C142" s="48"/>
      <c r="D142" s="115"/>
      <c r="E142" s="113" t="n">
        <f aca="false">+E143-D143</f>
        <v>0</v>
      </c>
      <c r="F142" s="54"/>
      <c r="G142" s="48"/>
      <c r="H142" s="115"/>
      <c r="I142" s="113" t="n">
        <f aca="false">+I143-H143</f>
        <v>0</v>
      </c>
      <c r="J142" s="4"/>
      <c r="K142" s="75"/>
      <c r="V142" s="53"/>
      <c r="W142" s="53"/>
      <c r="X142" s="53"/>
    </row>
    <row r="143" customFormat="false" ht="15.75" hidden="true" customHeight="true" outlineLevel="0" collapsed="false">
      <c r="A143" s="53"/>
      <c r="B143" s="96" t="s">
        <v>309</v>
      </c>
      <c r="C143" s="53"/>
      <c r="D143" s="98" t="n">
        <v>115764755</v>
      </c>
      <c r="E143" s="113" t="n">
        <v>115764755</v>
      </c>
      <c r="F143" s="96" t="s">
        <v>309</v>
      </c>
      <c r="G143" s="53"/>
      <c r="H143" s="98" t="n">
        <v>3000000</v>
      </c>
      <c r="I143" s="113" t="n">
        <v>3000000</v>
      </c>
      <c r="J143" s="4"/>
      <c r="K143" s="75"/>
      <c r="M143" s="53"/>
      <c r="N143" s="53"/>
      <c r="O143" s="53"/>
      <c r="P143" s="53"/>
      <c r="Q143" s="53"/>
      <c r="R143" s="53"/>
      <c r="S143" s="53"/>
      <c r="T143" s="53"/>
      <c r="U143" s="53"/>
      <c r="Y143" s="53"/>
      <c r="Z143" s="53"/>
      <c r="AA143" s="53"/>
      <c r="AB143" s="53"/>
      <c r="AC143" s="53"/>
      <c r="AD143" s="53"/>
      <c r="AE143" s="53"/>
      <c r="AF143" s="53"/>
      <c r="AG143" s="53"/>
    </row>
    <row r="144" customFormat="false" ht="15.75" hidden="true" customHeight="true" outlineLevel="0" collapsed="false">
      <c r="B144" s="56"/>
      <c r="C144" s="4"/>
      <c r="D144" s="65"/>
      <c r="E144" s="4"/>
      <c r="F144" s="56"/>
      <c r="G144" s="4"/>
      <c r="H144" s="65"/>
      <c r="I144" s="4"/>
      <c r="J144" s="4"/>
      <c r="K144" s="75"/>
    </row>
    <row r="145" customFormat="false" ht="15.75" hidden="true" customHeight="true" outlineLevel="0" collapsed="false">
      <c r="B145" s="96" t="s">
        <v>325</v>
      </c>
      <c r="C145" s="4"/>
      <c r="D145" s="65"/>
      <c r="E145" s="4"/>
      <c r="F145" s="96" t="s">
        <v>325</v>
      </c>
      <c r="G145" s="4"/>
      <c r="H145" s="65"/>
      <c r="I145" s="4"/>
      <c r="J145" s="53"/>
      <c r="K145" s="109"/>
      <c r="L145" s="53"/>
    </row>
    <row r="146" customFormat="false" ht="15.75" hidden="true" customHeight="true" outlineLevel="0" collapsed="false">
      <c r="B146" s="56"/>
      <c r="C146" s="4"/>
      <c r="D146" s="65"/>
      <c r="E146" s="4"/>
      <c r="F146" s="56"/>
      <c r="G146" s="4"/>
      <c r="H146" s="65"/>
      <c r="I146" s="4"/>
      <c r="J146" s="4"/>
      <c r="K146" s="75"/>
    </row>
    <row r="147" customFormat="false" ht="15.75" hidden="true" customHeight="true" outlineLevel="0" collapsed="false">
      <c r="B147" s="56"/>
      <c r="C147" s="4"/>
      <c r="D147" s="65"/>
      <c r="E147" s="4"/>
      <c r="F147" s="56"/>
      <c r="G147" s="4"/>
      <c r="H147" s="65"/>
      <c r="I147" s="4"/>
      <c r="J147" s="4"/>
      <c r="K147" s="75"/>
    </row>
    <row r="148" customFormat="false" ht="15.75" hidden="true" customHeight="true" outlineLevel="0" collapsed="false">
      <c r="B148" s="56"/>
      <c r="C148" s="4"/>
      <c r="D148" s="65"/>
      <c r="E148" s="4"/>
      <c r="F148" s="56"/>
      <c r="G148" s="4"/>
      <c r="H148" s="65"/>
      <c r="I148" s="4"/>
      <c r="J148" s="53"/>
      <c r="K148" s="109"/>
      <c r="L148" s="53"/>
    </row>
    <row r="149" customFormat="false" ht="15.75" hidden="true" customHeight="true" outlineLevel="0" collapsed="false">
      <c r="B149" s="56"/>
      <c r="C149" s="4"/>
      <c r="D149" s="65"/>
      <c r="E149" s="4"/>
      <c r="F149" s="56"/>
      <c r="G149" s="4"/>
      <c r="H149" s="65"/>
      <c r="I149" s="4"/>
      <c r="J149" s="53"/>
      <c r="K149" s="109"/>
      <c r="L149" s="53"/>
    </row>
    <row r="150" customFormat="false" ht="15.75" hidden="true" customHeight="true" outlineLevel="0" collapsed="false">
      <c r="B150" s="56"/>
      <c r="C150" s="4"/>
      <c r="D150" s="65"/>
      <c r="E150" s="4"/>
      <c r="F150" s="56"/>
      <c r="G150" s="4"/>
      <c r="H150" s="65"/>
      <c r="I150" s="4"/>
      <c r="J150" s="53"/>
      <c r="K150" s="109"/>
      <c r="L150" s="53"/>
    </row>
    <row r="151" customFormat="false" ht="15.75" hidden="true" customHeight="true" outlineLevel="0" collapsed="false">
      <c r="B151" s="56"/>
      <c r="C151" s="4"/>
      <c r="D151" s="65"/>
      <c r="E151" s="4"/>
      <c r="F151" s="56"/>
      <c r="G151" s="4"/>
      <c r="H151" s="65"/>
      <c r="I151" s="4"/>
      <c r="J151" s="53"/>
      <c r="K151" s="109"/>
      <c r="L151" s="53"/>
    </row>
    <row r="152" customFormat="false" ht="15.75" hidden="true" customHeight="true" outlineLevel="0" collapsed="false">
      <c r="B152" s="56"/>
      <c r="C152" s="4"/>
      <c r="D152" s="67"/>
      <c r="E152" s="4"/>
      <c r="F152" s="56"/>
      <c r="G152" s="4"/>
      <c r="H152" s="67"/>
      <c r="I152" s="4"/>
      <c r="J152" s="53"/>
      <c r="K152" s="109"/>
      <c r="L152" s="53"/>
    </row>
    <row r="153" customFormat="false" ht="15.75" hidden="true" customHeight="true" outlineLevel="0" collapsed="false">
      <c r="B153" s="56"/>
      <c r="C153" s="4"/>
      <c r="D153" s="65"/>
      <c r="E153" s="77"/>
      <c r="F153" s="56"/>
      <c r="G153" s="4"/>
      <c r="H153" s="65"/>
      <c r="I153" s="4"/>
      <c r="J153" s="4"/>
      <c r="K153" s="75"/>
    </row>
    <row r="154" customFormat="false" ht="15.75" hidden="true" customHeight="true" outlineLevel="0" collapsed="false">
      <c r="B154" s="56" t="s">
        <v>334</v>
      </c>
      <c r="C154" s="4"/>
      <c r="D154" s="112" t="n">
        <v>0</v>
      </c>
      <c r="E154" s="77"/>
      <c r="F154" s="56" t="s">
        <v>334</v>
      </c>
      <c r="G154" s="4"/>
      <c r="H154" s="112" t="n">
        <v>0</v>
      </c>
      <c r="I154" s="116"/>
      <c r="J154" s="4"/>
      <c r="K154" s="75"/>
    </row>
    <row r="155" customFormat="false" ht="15.75" hidden="true" customHeight="true" outlineLevel="0" collapsed="false">
      <c r="B155" s="56"/>
      <c r="C155" s="4"/>
      <c r="D155" s="65"/>
      <c r="E155" s="4"/>
      <c r="F155" s="56"/>
      <c r="G155" s="4"/>
      <c r="H155" s="65"/>
      <c r="I155" s="4"/>
      <c r="J155" s="4"/>
      <c r="K155" s="75"/>
    </row>
    <row r="156" customFormat="false" ht="15.75" hidden="true" customHeight="true" outlineLevel="0" collapsed="false">
      <c r="B156" s="96" t="s">
        <v>314</v>
      </c>
      <c r="C156" s="53"/>
      <c r="D156" s="103" t="n">
        <f aca="false">SUM(D146:D154)</f>
        <v>0</v>
      </c>
      <c r="E156" s="4"/>
      <c r="F156" s="96" t="s">
        <v>314</v>
      </c>
      <c r="G156" s="53"/>
      <c r="H156" s="103" t="n">
        <f aca="false">SUM(H146:H154)</f>
        <v>0</v>
      </c>
      <c r="I156" s="4"/>
      <c r="J156" s="4"/>
      <c r="K156" s="75"/>
      <c r="V156" s="53"/>
      <c r="W156" s="53"/>
      <c r="X156" s="53"/>
    </row>
    <row r="157" customFormat="false" ht="15.75" hidden="true" customHeight="true" outlineLevel="0" collapsed="false">
      <c r="A157" s="53"/>
      <c r="B157" s="56"/>
      <c r="C157" s="4"/>
      <c r="D157" s="65"/>
      <c r="E157" s="53"/>
      <c r="F157" s="56"/>
      <c r="G157" s="4"/>
      <c r="H157" s="65"/>
      <c r="I157" s="53"/>
      <c r="J157" s="4"/>
      <c r="K157" s="75"/>
      <c r="M157" s="53"/>
      <c r="N157" s="53"/>
      <c r="O157" s="53"/>
      <c r="P157" s="53"/>
      <c r="Q157" s="53"/>
      <c r="R157" s="53"/>
      <c r="S157" s="53"/>
      <c r="T157" s="53"/>
      <c r="U157" s="53"/>
      <c r="Y157" s="53"/>
      <c r="Z157" s="53"/>
      <c r="AA157" s="53"/>
      <c r="AB157" s="53"/>
      <c r="AC157" s="53"/>
      <c r="AD157" s="53"/>
      <c r="AE157" s="53"/>
      <c r="AF157" s="53"/>
      <c r="AG157" s="53"/>
    </row>
    <row r="158" customFormat="false" ht="15.75" hidden="true" customHeight="true" outlineLevel="0" collapsed="false">
      <c r="B158" s="96" t="s">
        <v>326</v>
      </c>
      <c r="C158" s="4"/>
      <c r="D158" s="65"/>
      <c r="E158" s="4"/>
      <c r="F158" s="96" t="s">
        <v>326</v>
      </c>
      <c r="G158" s="4"/>
      <c r="H158" s="65"/>
      <c r="I158" s="4"/>
      <c r="J158" s="4"/>
      <c r="K158" s="75"/>
    </row>
    <row r="159" customFormat="false" ht="15.75" hidden="true" customHeight="true" outlineLevel="0" collapsed="false">
      <c r="B159" s="56"/>
      <c r="C159" s="4"/>
      <c r="D159" s="65"/>
      <c r="E159" s="5"/>
      <c r="F159" s="56"/>
      <c r="G159" s="4"/>
      <c r="H159" s="65"/>
      <c r="I159" s="4"/>
      <c r="J159" s="4"/>
      <c r="K159" s="75"/>
    </row>
    <row r="160" customFormat="false" ht="15.75" hidden="true" customHeight="true" outlineLevel="0" collapsed="false">
      <c r="B160" s="56"/>
      <c r="C160" s="4"/>
      <c r="D160" s="65"/>
      <c r="E160" s="4"/>
      <c r="F160" s="56"/>
      <c r="G160" s="4"/>
      <c r="H160" s="65"/>
      <c r="I160" s="4"/>
      <c r="J160" s="4"/>
      <c r="K160" s="75"/>
    </row>
    <row r="161" customFormat="false" ht="15.75" hidden="true" customHeight="true" outlineLevel="0" collapsed="false">
      <c r="B161" s="56"/>
      <c r="C161" s="4"/>
      <c r="D161" s="65"/>
      <c r="E161" s="4"/>
      <c r="F161" s="56"/>
      <c r="G161" s="4"/>
      <c r="H161" s="65"/>
      <c r="I161" s="4"/>
      <c r="J161" s="4"/>
      <c r="K161" s="75"/>
    </row>
    <row r="162" customFormat="false" ht="15.75" hidden="true" customHeight="true" outlineLevel="0" collapsed="false">
      <c r="B162" s="56"/>
      <c r="C162" s="4"/>
      <c r="D162" s="65"/>
      <c r="E162" s="4"/>
      <c r="F162" s="56"/>
      <c r="G162" s="4"/>
      <c r="H162" s="65"/>
      <c r="I162" s="4"/>
      <c r="J162" s="4"/>
      <c r="K162" s="75"/>
    </row>
    <row r="163" customFormat="false" ht="15.75" hidden="true" customHeight="true" outlineLevel="0" collapsed="false">
      <c r="B163" s="56"/>
      <c r="C163" s="4"/>
      <c r="D163" s="65"/>
      <c r="E163" s="4"/>
      <c r="F163" s="56"/>
      <c r="G163" s="4"/>
      <c r="H163" s="65"/>
      <c r="I163" s="4"/>
      <c r="J163" s="4"/>
      <c r="K163" s="75"/>
    </row>
    <row r="164" customFormat="false" ht="15.75" hidden="true" customHeight="true" outlineLevel="0" collapsed="false">
      <c r="B164" s="56"/>
      <c r="C164" s="4"/>
      <c r="D164" s="65"/>
      <c r="E164" s="4"/>
      <c r="F164" s="56"/>
      <c r="G164" s="4"/>
      <c r="H164" s="65"/>
      <c r="I164" s="4"/>
      <c r="J164" s="4"/>
      <c r="K164" s="75"/>
    </row>
    <row r="165" customFormat="false" ht="15.75" hidden="true" customHeight="true" outlineLevel="0" collapsed="false">
      <c r="B165" s="56"/>
      <c r="C165" s="4"/>
      <c r="D165" s="65"/>
      <c r="E165" s="4"/>
      <c r="F165" s="56"/>
      <c r="G165" s="4"/>
      <c r="H165" s="65"/>
      <c r="I165" s="4"/>
      <c r="J165" s="4"/>
      <c r="K165" s="75"/>
    </row>
    <row r="166" customFormat="false" ht="15.75" hidden="true" customHeight="true" outlineLevel="0" collapsed="false">
      <c r="B166" s="104"/>
      <c r="C166" s="4"/>
      <c r="D166" s="65"/>
      <c r="E166" s="4"/>
      <c r="F166" s="104"/>
      <c r="G166" s="4"/>
      <c r="H166" s="65"/>
      <c r="I166" s="4"/>
      <c r="J166" s="4"/>
    </row>
    <row r="167" customFormat="false" ht="15.75" hidden="true" customHeight="true" outlineLevel="0" collapsed="false">
      <c r="B167" s="104" t="s">
        <v>327</v>
      </c>
      <c r="C167" s="4"/>
      <c r="D167" s="112" t="n">
        <v>0</v>
      </c>
      <c r="E167" s="4"/>
      <c r="F167" s="104" t="s">
        <v>327</v>
      </c>
      <c r="G167" s="4"/>
      <c r="H167" s="112" t="n">
        <v>0</v>
      </c>
      <c r="I167" s="4"/>
      <c r="J167" s="4"/>
    </row>
    <row r="168" customFormat="false" ht="15.75" hidden="true" customHeight="true" outlineLevel="0" collapsed="false">
      <c r="B168" s="104"/>
      <c r="C168" s="4"/>
      <c r="D168" s="65"/>
      <c r="E168" s="4"/>
      <c r="F168" s="104"/>
      <c r="G168" s="4"/>
      <c r="H168" s="65"/>
      <c r="I168" s="4"/>
      <c r="J168" s="4"/>
    </row>
    <row r="169" customFormat="false" ht="15.75" hidden="true" customHeight="true" outlineLevel="0" collapsed="false">
      <c r="B169" s="96" t="s">
        <v>314</v>
      </c>
      <c r="C169" s="53"/>
      <c r="D169" s="103" t="n">
        <f aca="false">SUM(D159:D167)</f>
        <v>0</v>
      </c>
      <c r="E169" s="4"/>
      <c r="F169" s="96" t="s">
        <v>314</v>
      </c>
      <c r="G169" s="53"/>
      <c r="H169" s="103" t="n">
        <f aca="false">SUM(H159:H167)</f>
        <v>0</v>
      </c>
      <c r="I169" s="4"/>
      <c r="J169" s="4"/>
    </row>
    <row r="170" customFormat="false" ht="15.75" hidden="true" customHeight="true" outlineLevel="0" collapsed="false">
      <c r="B170" s="56"/>
      <c r="C170" s="4"/>
      <c r="D170" s="65"/>
      <c r="E170" s="113" t="n">
        <f aca="false">+E171-D171</f>
        <v>-115764755</v>
      </c>
      <c r="F170" s="56"/>
      <c r="G170" s="4"/>
      <c r="H170" s="65"/>
      <c r="I170" s="113" t="n">
        <f aca="false">+I171-H171</f>
        <v>-3000000</v>
      </c>
      <c r="J170" s="4"/>
    </row>
    <row r="171" customFormat="false" ht="15.75" hidden="true" customHeight="true" outlineLevel="0" collapsed="false">
      <c r="B171" s="68" t="s">
        <v>313</v>
      </c>
      <c r="C171" s="94"/>
      <c r="D171" s="71" t="n">
        <f aca="false">+D143+D156-D169</f>
        <v>115764755</v>
      </c>
      <c r="E171" s="113" t="n">
        <v>0</v>
      </c>
      <c r="F171" s="68" t="s">
        <v>313</v>
      </c>
      <c r="G171" s="94"/>
      <c r="H171" s="71" t="n">
        <f aca="false">+H143+H156-H169</f>
        <v>3000000</v>
      </c>
      <c r="I171" s="113" t="n">
        <v>0</v>
      </c>
      <c r="J171" s="4"/>
    </row>
    <row r="172" customFormat="false" ht="15.75" hidden="true" customHeight="true" outlineLevel="0" collapsed="false">
      <c r="B172" s="95"/>
      <c r="C172" s="117"/>
      <c r="D172" s="118"/>
      <c r="E172" s="5"/>
      <c r="F172" s="95"/>
      <c r="G172" s="117"/>
      <c r="H172" s="118"/>
      <c r="I172" s="4"/>
      <c r="J172" s="4"/>
    </row>
    <row r="173" customFormat="false" ht="15.75" hidden="true" customHeight="true" outlineLevel="0" collapsed="false">
      <c r="B173" s="56" t="s">
        <v>335</v>
      </c>
      <c r="C173" s="105"/>
      <c r="D173" s="65" t="e">
        <f aca="false">'[2]monthly inputs'!#ref!</f>
        <v>#VALUE!</v>
      </c>
      <c r="E173" s="4"/>
      <c r="F173" s="56" t="s">
        <v>335</v>
      </c>
      <c r="G173" s="105"/>
      <c r="H173" s="65" t="e">
        <f aca="false">'[2]monthly inputs'!#ref!</f>
        <v>#VALUE!</v>
      </c>
      <c r="I173" s="4"/>
      <c r="J173" s="4"/>
    </row>
    <row r="174" customFormat="false" ht="15.75" hidden="true" customHeight="true" outlineLevel="0" collapsed="false">
      <c r="B174" s="96"/>
      <c r="C174" s="105"/>
      <c r="D174" s="103"/>
      <c r="E174" s="113" t="e">
        <f aca="false">+E175-D175</f>
        <v>#VALUE!</v>
      </c>
      <c r="F174" s="96"/>
      <c r="G174" s="105"/>
      <c r="H174" s="103"/>
      <c r="I174" s="113" t="e">
        <f aca="false">+I175-H175</f>
        <v>#VALUE!</v>
      </c>
      <c r="J174" s="4"/>
    </row>
    <row r="175" customFormat="false" ht="15.75" hidden="true" customHeight="true" outlineLevel="0" collapsed="false">
      <c r="B175" s="68" t="s">
        <v>313</v>
      </c>
      <c r="C175" s="114"/>
      <c r="D175" s="71" t="e">
        <f aca="false">+D171+D173</f>
        <v>#VALUE!</v>
      </c>
      <c r="E175" s="113" t="n">
        <v>0</v>
      </c>
      <c r="F175" s="68" t="s">
        <v>313</v>
      </c>
      <c r="G175" s="114"/>
      <c r="H175" s="71" t="e">
        <f aca="false">+H171+H173</f>
        <v>#VALUE!</v>
      </c>
      <c r="I175" s="113" t="n">
        <v>0</v>
      </c>
      <c r="J175" s="4"/>
    </row>
    <row r="176" customFormat="false" ht="15.75" hidden="true" customHeight="true" outlineLevel="0" collapsed="false">
      <c r="D176" s="5"/>
      <c r="E176" s="5"/>
      <c r="I176" s="4"/>
      <c r="J176" s="4"/>
    </row>
    <row r="177" customFormat="false" ht="15.75" hidden="true" customHeight="true" outlineLevel="0" collapsed="false">
      <c r="D177" s="5"/>
      <c r="E177" s="5"/>
      <c r="I177" s="4"/>
      <c r="J177" s="4"/>
    </row>
    <row r="178" customFormat="false" ht="15.75" hidden="true" customHeight="true" outlineLevel="0" collapsed="false">
      <c r="B178" s="94" t="e">
        <f aca="false">'[2]monthly inputs'!#ref!</f>
        <v>#VALUE!</v>
      </c>
      <c r="C178" s="94"/>
      <c r="D178" s="94"/>
      <c r="E178" s="5"/>
      <c r="F178" s="94" t="e">
        <f aca="false">'[2]monthly inputs'!#ref!</f>
        <v>#VALUE!</v>
      </c>
      <c r="G178" s="94"/>
      <c r="H178" s="94"/>
      <c r="I178" s="4"/>
      <c r="J178" s="4"/>
      <c r="K178" s="75"/>
    </row>
    <row r="179" customFormat="false" ht="15.75" hidden="true" customHeight="true" outlineLevel="0" collapsed="false">
      <c r="B179" s="54"/>
      <c r="C179" s="48"/>
      <c r="D179" s="115"/>
      <c r="E179" s="113" t="n">
        <f aca="false">+E180-D180</f>
        <v>0</v>
      </c>
      <c r="F179" s="54"/>
      <c r="G179" s="48"/>
      <c r="H179" s="115"/>
      <c r="I179" s="113" t="n">
        <f aca="false">+I180-H180</f>
        <v>0</v>
      </c>
      <c r="J179" s="4"/>
      <c r="K179" s="75"/>
      <c r="V179" s="53"/>
      <c r="W179" s="53"/>
      <c r="X179" s="53"/>
    </row>
    <row r="180" customFormat="false" ht="15.75" hidden="true" customHeight="true" outlineLevel="0" collapsed="false">
      <c r="A180" s="53"/>
      <c r="B180" s="96" t="s">
        <v>309</v>
      </c>
      <c r="C180" s="53"/>
      <c r="D180" s="98" t="n">
        <v>0</v>
      </c>
      <c r="E180" s="113" t="n">
        <v>0</v>
      </c>
      <c r="F180" s="96" t="s">
        <v>309</v>
      </c>
      <c r="G180" s="53"/>
      <c r="H180" s="98" t="n">
        <v>0</v>
      </c>
      <c r="I180" s="113" t="n">
        <v>0</v>
      </c>
      <c r="J180" s="4"/>
      <c r="K180" s="75"/>
      <c r="M180" s="53"/>
      <c r="N180" s="53"/>
      <c r="O180" s="53"/>
      <c r="P180" s="53"/>
      <c r="Q180" s="53"/>
      <c r="R180" s="53"/>
      <c r="S180" s="53"/>
      <c r="T180" s="53"/>
      <c r="U180" s="53"/>
      <c r="Y180" s="53"/>
      <c r="Z180" s="53"/>
      <c r="AA180" s="53"/>
      <c r="AB180" s="53"/>
      <c r="AC180" s="53"/>
      <c r="AD180" s="53"/>
      <c r="AE180" s="53"/>
      <c r="AF180" s="53"/>
      <c r="AG180" s="53"/>
    </row>
    <row r="181" customFormat="false" ht="15.75" hidden="true" customHeight="true" outlineLevel="0" collapsed="false">
      <c r="B181" s="56"/>
      <c r="C181" s="4"/>
      <c r="D181" s="65"/>
      <c r="F181" s="56"/>
      <c r="G181" s="4"/>
      <c r="H181" s="65"/>
      <c r="I181" s="4"/>
      <c r="J181" s="4"/>
      <c r="K181" s="75"/>
    </row>
    <row r="182" customFormat="false" ht="15.75" hidden="true" customHeight="true" outlineLevel="0" collapsed="false">
      <c r="B182" s="96" t="s">
        <v>325</v>
      </c>
      <c r="C182" s="4"/>
      <c r="D182" s="65"/>
      <c r="E182" s="4"/>
      <c r="F182" s="96" t="s">
        <v>325</v>
      </c>
      <c r="G182" s="4"/>
      <c r="H182" s="65"/>
      <c r="I182" s="4"/>
      <c r="J182" s="53"/>
      <c r="K182" s="109"/>
      <c r="L182" s="53"/>
    </row>
    <row r="183" customFormat="false" ht="15.75" hidden="true" customHeight="true" outlineLevel="0" collapsed="false">
      <c r="B183" s="56"/>
      <c r="C183" s="4"/>
      <c r="D183" s="65"/>
      <c r="E183" s="4"/>
      <c r="F183" s="56"/>
      <c r="G183" s="4"/>
      <c r="H183" s="65"/>
      <c r="I183" s="4"/>
      <c r="J183" s="4"/>
      <c r="K183" s="75"/>
    </row>
    <row r="184" customFormat="false" ht="15.75" hidden="true" customHeight="true" outlineLevel="0" collapsed="false">
      <c r="B184" s="56"/>
      <c r="C184" s="4"/>
      <c r="D184" s="65"/>
      <c r="E184" s="4"/>
      <c r="F184" s="56"/>
      <c r="G184" s="4"/>
      <c r="H184" s="65"/>
      <c r="I184" s="4"/>
      <c r="J184" s="4"/>
      <c r="K184" s="75"/>
    </row>
    <row r="185" customFormat="false" ht="15.75" hidden="true" customHeight="true" outlineLevel="0" collapsed="false">
      <c r="B185" s="56"/>
      <c r="C185" s="4"/>
      <c r="D185" s="65"/>
      <c r="E185" s="4"/>
      <c r="F185" s="56"/>
      <c r="G185" s="4"/>
      <c r="H185" s="65"/>
      <c r="I185" s="4"/>
      <c r="J185" s="53"/>
      <c r="K185" s="109"/>
      <c r="L185" s="53"/>
    </row>
    <row r="186" customFormat="false" ht="15.75" hidden="true" customHeight="true" outlineLevel="0" collapsed="false">
      <c r="B186" s="56"/>
      <c r="C186" s="4"/>
      <c r="D186" s="65"/>
      <c r="E186" s="4"/>
      <c r="F186" s="56"/>
      <c r="G186" s="4"/>
      <c r="H186" s="65"/>
      <c r="I186" s="4"/>
      <c r="J186" s="53"/>
      <c r="K186" s="109"/>
      <c r="L186" s="53"/>
    </row>
    <row r="187" customFormat="false" ht="15.75" hidden="true" customHeight="true" outlineLevel="0" collapsed="false">
      <c r="B187" s="56"/>
      <c r="C187" s="4"/>
      <c r="D187" s="65"/>
      <c r="E187" s="4"/>
      <c r="F187" s="56"/>
      <c r="G187" s="4"/>
      <c r="H187" s="65"/>
      <c r="I187" s="4"/>
      <c r="J187" s="53"/>
      <c r="K187" s="109"/>
      <c r="L187" s="53"/>
    </row>
    <row r="188" customFormat="false" ht="15.75" hidden="true" customHeight="true" outlineLevel="0" collapsed="false">
      <c r="B188" s="56"/>
      <c r="C188" s="4"/>
      <c r="D188" s="65"/>
      <c r="E188" s="4"/>
      <c r="F188" s="56"/>
      <c r="G188" s="4"/>
      <c r="H188" s="65"/>
      <c r="I188" s="4"/>
      <c r="J188" s="53"/>
      <c r="K188" s="109"/>
      <c r="L188" s="53"/>
    </row>
    <row r="189" customFormat="false" ht="15.75" hidden="true" customHeight="true" outlineLevel="0" collapsed="false">
      <c r="B189" s="56"/>
      <c r="C189" s="4"/>
      <c r="D189" s="67"/>
      <c r="E189" s="4"/>
      <c r="F189" s="56"/>
      <c r="G189" s="4"/>
      <c r="H189" s="67"/>
      <c r="I189" s="4"/>
      <c r="J189" s="53"/>
      <c r="K189" s="109"/>
      <c r="L189" s="53"/>
    </row>
    <row r="190" customFormat="false" ht="15.75" hidden="true" customHeight="true" outlineLevel="0" collapsed="false">
      <c r="B190" s="56"/>
      <c r="C190" s="4"/>
      <c r="D190" s="65"/>
      <c r="E190" s="4"/>
      <c r="F190" s="56"/>
      <c r="G190" s="4"/>
      <c r="H190" s="65"/>
      <c r="I190" s="4"/>
      <c r="J190" s="4"/>
      <c r="K190" s="75"/>
    </row>
    <row r="191" customFormat="false" ht="15.75" hidden="true" customHeight="true" outlineLevel="0" collapsed="false">
      <c r="B191" s="56" t="s">
        <v>334</v>
      </c>
      <c r="C191" s="4"/>
      <c r="D191" s="112" t="n">
        <v>0</v>
      </c>
      <c r="E191" s="4"/>
      <c r="F191" s="56" t="s">
        <v>334</v>
      </c>
      <c r="G191" s="4"/>
      <c r="H191" s="112" t="n">
        <v>0</v>
      </c>
      <c r="I191" s="4"/>
      <c r="J191" s="4"/>
      <c r="K191" s="75"/>
    </row>
    <row r="192" customFormat="false" ht="15.75" hidden="true" customHeight="true" outlineLevel="0" collapsed="false">
      <c r="B192" s="56"/>
      <c r="C192" s="4"/>
      <c r="D192" s="65"/>
      <c r="E192" s="4"/>
      <c r="F192" s="56"/>
      <c r="G192" s="4"/>
      <c r="H192" s="65"/>
      <c r="I192" s="4"/>
      <c r="J192" s="4"/>
      <c r="K192" s="75"/>
    </row>
    <row r="193" customFormat="false" ht="15.75" hidden="true" customHeight="true" outlineLevel="0" collapsed="false">
      <c r="B193" s="96" t="s">
        <v>314</v>
      </c>
      <c r="C193" s="53"/>
      <c r="D193" s="103" t="n">
        <f aca="false">SUM(D183:D190)</f>
        <v>0</v>
      </c>
      <c r="E193" s="4"/>
      <c r="F193" s="96" t="s">
        <v>314</v>
      </c>
      <c r="G193" s="53"/>
      <c r="H193" s="103" t="n">
        <f aca="false">SUM(H183:H190)</f>
        <v>0</v>
      </c>
      <c r="I193" s="4"/>
      <c r="J193" s="4"/>
      <c r="K193" s="75"/>
      <c r="V193" s="53"/>
      <c r="W193" s="53"/>
      <c r="X193" s="53"/>
    </row>
    <row r="194" customFormat="false" ht="15.75" hidden="true" customHeight="true" outlineLevel="0" collapsed="false">
      <c r="A194" s="53"/>
      <c r="B194" s="56"/>
      <c r="C194" s="4"/>
      <c r="D194" s="65"/>
      <c r="E194" s="53"/>
      <c r="F194" s="56"/>
      <c r="G194" s="4"/>
      <c r="H194" s="65"/>
      <c r="I194" s="53"/>
      <c r="J194" s="4"/>
      <c r="K194" s="75"/>
      <c r="M194" s="53"/>
      <c r="N194" s="53"/>
      <c r="O194" s="53"/>
      <c r="P194" s="53"/>
      <c r="Q194" s="53"/>
      <c r="R194" s="53"/>
      <c r="S194" s="53"/>
      <c r="T194" s="53"/>
      <c r="U194" s="53"/>
      <c r="Y194" s="53"/>
      <c r="Z194" s="53"/>
      <c r="AA194" s="53"/>
      <c r="AB194" s="53"/>
      <c r="AC194" s="53"/>
      <c r="AD194" s="53"/>
      <c r="AE194" s="53"/>
      <c r="AF194" s="53"/>
      <c r="AG194" s="53"/>
    </row>
    <row r="195" customFormat="false" ht="15.75" hidden="true" customHeight="true" outlineLevel="0" collapsed="false">
      <c r="B195" s="96" t="s">
        <v>326</v>
      </c>
      <c r="C195" s="4"/>
      <c r="D195" s="65"/>
      <c r="E195" s="4"/>
      <c r="F195" s="96" t="s">
        <v>326</v>
      </c>
      <c r="G195" s="4"/>
      <c r="H195" s="65"/>
      <c r="I195" s="4"/>
      <c r="J195" s="4"/>
      <c r="K195" s="75"/>
    </row>
    <row r="196" customFormat="false" ht="15.75" hidden="true" customHeight="true" outlineLevel="0" collapsed="false">
      <c r="B196" s="56"/>
      <c r="C196" s="4"/>
      <c r="D196" s="65"/>
      <c r="E196" s="4"/>
      <c r="F196" s="56"/>
      <c r="G196" s="4"/>
      <c r="H196" s="65"/>
      <c r="I196" s="4"/>
      <c r="J196" s="4"/>
      <c r="K196" s="75"/>
    </row>
    <row r="197" customFormat="false" ht="15.75" hidden="true" customHeight="true" outlineLevel="0" collapsed="false">
      <c r="B197" s="56"/>
      <c r="C197" s="4"/>
      <c r="D197" s="65"/>
      <c r="E197" s="5"/>
      <c r="F197" s="56"/>
      <c r="G197" s="4"/>
      <c r="H197" s="65"/>
      <c r="I197" s="4"/>
      <c r="J197" s="4"/>
      <c r="K197" s="75"/>
    </row>
    <row r="198" customFormat="false" ht="15.75" hidden="true" customHeight="true" outlineLevel="0" collapsed="false">
      <c r="B198" s="56"/>
      <c r="C198" s="4"/>
      <c r="D198" s="65"/>
      <c r="E198" s="4"/>
      <c r="F198" s="56"/>
      <c r="G198" s="4"/>
      <c r="H198" s="65"/>
      <c r="I198" s="4"/>
      <c r="J198" s="4"/>
      <c r="K198" s="75"/>
    </row>
    <row r="199" customFormat="false" ht="15.75" hidden="true" customHeight="true" outlineLevel="0" collapsed="false">
      <c r="B199" s="56"/>
      <c r="C199" s="4"/>
      <c r="D199" s="65"/>
      <c r="E199" s="4"/>
      <c r="F199" s="56"/>
      <c r="G199" s="4"/>
      <c r="H199" s="65"/>
      <c r="I199" s="4"/>
      <c r="J199" s="4"/>
      <c r="K199" s="75"/>
    </row>
    <row r="200" customFormat="false" ht="15.75" hidden="true" customHeight="true" outlineLevel="0" collapsed="false">
      <c r="B200" s="56"/>
      <c r="C200" s="4"/>
      <c r="D200" s="65"/>
      <c r="E200" s="4"/>
      <c r="F200" s="56"/>
      <c r="G200" s="4"/>
      <c r="H200" s="65"/>
      <c r="I200" s="4"/>
      <c r="J200" s="4"/>
      <c r="K200" s="75"/>
    </row>
    <row r="201" customFormat="false" ht="15.75" hidden="true" customHeight="true" outlineLevel="0" collapsed="false">
      <c r="B201" s="56"/>
      <c r="C201" s="4"/>
      <c r="D201" s="65"/>
      <c r="E201" s="4"/>
      <c r="F201" s="56"/>
      <c r="G201" s="4"/>
      <c r="H201" s="65"/>
      <c r="I201" s="4"/>
      <c r="J201" s="4"/>
      <c r="K201" s="75"/>
    </row>
    <row r="202" customFormat="false" ht="15.75" hidden="true" customHeight="true" outlineLevel="0" collapsed="false">
      <c r="B202" s="56"/>
      <c r="C202" s="4"/>
      <c r="D202" s="65"/>
      <c r="E202" s="4"/>
      <c r="F202" s="56"/>
      <c r="G202" s="4"/>
      <c r="H202" s="65"/>
      <c r="I202" s="4"/>
      <c r="J202" s="5"/>
      <c r="K202" s="75"/>
    </row>
    <row r="203" customFormat="false" ht="15.75" hidden="true" customHeight="true" outlineLevel="0" collapsed="false">
      <c r="B203" s="104"/>
      <c r="C203" s="4"/>
      <c r="D203" s="65"/>
      <c r="E203" s="4"/>
      <c r="F203" s="104"/>
      <c r="G203" s="4"/>
      <c r="H203" s="65"/>
      <c r="I203" s="4"/>
      <c r="J203" s="4"/>
    </row>
    <row r="204" customFormat="false" ht="15.75" hidden="true" customHeight="true" outlineLevel="0" collapsed="false">
      <c r="B204" s="104" t="s">
        <v>327</v>
      </c>
      <c r="C204" s="4"/>
      <c r="D204" s="112" t="n">
        <v>0</v>
      </c>
      <c r="E204" s="4"/>
      <c r="F204" s="104" t="s">
        <v>327</v>
      </c>
      <c r="G204" s="4"/>
      <c r="H204" s="112" t="n">
        <v>0</v>
      </c>
      <c r="I204" s="4"/>
      <c r="J204" s="4"/>
    </row>
    <row r="205" customFormat="false" ht="15.75" hidden="true" customHeight="true" outlineLevel="0" collapsed="false">
      <c r="B205" s="104"/>
      <c r="C205" s="4"/>
      <c r="D205" s="65"/>
      <c r="E205" s="4"/>
      <c r="F205" s="104"/>
      <c r="G205" s="4"/>
      <c r="H205" s="65"/>
      <c r="I205" s="4"/>
      <c r="J205" s="4"/>
    </row>
    <row r="206" customFormat="false" ht="15.75" hidden="true" customHeight="true" outlineLevel="0" collapsed="false">
      <c r="B206" s="96" t="s">
        <v>314</v>
      </c>
      <c r="C206" s="53"/>
      <c r="D206" s="103" t="n">
        <f aca="false">SUM(D196:D204)</f>
        <v>0</v>
      </c>
      <c r="E206" s="4"/>
      <c r="F206" s="96" t="s">
        <v>314</v>
      </c>
      <c r="G206" s="53"/>
      <c r="H206" s="103" t="n">
        <f aca="false">SUM(H196:H204)</f>
        <v>0</v>
      </c>
      <c r="I206" s="4"/>
      <c r="J206" s="4"/>
    </row>
    <row r="207" customFormat="false" ht="15.75" hidden="true" customHeight="true" outlineLevel="0" collapsed="false">
      <c r="B207" s="56"/>
      <c r="C207" s="4"/>
      <c r="D207" s="65"/>
      <c r="E207" s="113" t="n">
        <f aca="false">+E208-D208</f>
        <v>0</v>
      </c>
      <c r="F207" s="56"/>
      <c r="G207" s="4"/>
      <c r="H207" s="65"/>
      <c r="I207" s="113" t="n">
        <f aca="false">+I208-H208</f>
        <v>0</v>
      </c>
      <c r="J207" s="4"/>
    </row>
    <row r="208" customFormat="false" ht="15.75" hidden="true" customHeight="true" outlineLevel="0" collapsed="false">
      <c r="B208" s="68" t="s">
        <v>313</v>
      </c>
      <c r="C208" s="94"/>
      <c r="D208" s="71" t="n">
        <f aca="false">+D180+D193-D206</f>
        <v>0</v>
      </c>
      <c r="E208" s="113" t="n">
        <v>0</v>
      </c>
      <c r="F208" s="68" t="s">
        <v>313</v>
      </c>
      <c r="G208" s="94"/>
      <c r="H208" s="71" t="n">
        <f aca="false">+H180+H193-H206</f>
        <v>0</v>
      </c>
      <c r="I208" s="113" t="n">
        <v>0</v>
      </c>
      <c r="J208" s="4"/>
    </row>
    <row r="209" customFormat="false" ht="15.75" hidden="true" customHeight="true" outlineLevel="0" collapsed="false">
      <c r="B209" s="95"/>
      <c r="C209" s="117"/>
      <c r="D209" s="118"/>
      <c r="E209" s="5"/>
      <c r="F209" s="95"/>
      <c r="G209" s="117"/>
      <c r="H209" s="118"/>
    </row>
    <row r="210" customFormat="false" ht="15.75" hidden="true" customHeight="true" outlineLevel="0" collapsed="false">
      <c r="B210" s="56" t="s">
        <v>335</v>
      </c>
      <c r="C210" s="105"/>
      <c r="D210" s="65" t="e">
        <f aca="false">'[2]monthly inputs'!#ref!</f>
        <v>#VALUE!</v>
      </c>
      <c r="E210" s="4"/>
      <c r="F210" s="56" t="s">
        <v>335</v>
      </c>
      <c r="G210" s="105"/>
      <c r="H210" s="65" t="e">
        <f aca="false">'[2]monthly inputs'!#ref!</f>
        <v>#VALUE!</v>
      </c>
    </row>
    <row r="211" customFormat="false" ht="15.75" hidden="true" customHeight="true" outlineLevel="0" collapsed="false">
      <c r="B211" s="96"/>
      <c r="C211" s="105"/>
      <c r="D211" s="103"/>
      <c r="E211" s="113" t="e">
        <f aca="false">+E212-D212</f>
        <v>#VALUE!</v>
      </c>
      <c r="F211" s="96"/>
      <c r="G211" s="105"/>
      <c r="H211" s="103"/>
      <c r="I211" s="113" t="e">
        <f aca="false">+I212-H212</f>
        <v>#VALUE!</v>
      </c>
    </row>
    <row r="212" customFormat="false" ht="15.75" hidden="true" customHeight="true" outlineLevel="0" collapsed="false">
      <c r="B212" s="68" t="s">
        <v>313</v>
      </c>
      <c r="C212" s="114"/>
      <c r="D212" s="71" t="e">
        <f aca="false">+D208+D210</f>
        <v>#VALUE!</v>
      </c>
      <c r="E212" s="113" t="n">
        <v>0</v>
      </c>
      <c r="F212" s="68" t="s">
        <v>313</v>
      </c>
      <c r="G212" s="114"/>
      <c r="H212" s="71" t="e">
        <f aca="false">+H208+H210</f>
        <v>#VALUE!</v>
      </c>
      <c r="I212" s="113" t="n">
        <v>0</v>
      </c>
    </row>
    <row r="214" customFormat="false" ht="15.75" hidden="true" customHeight="true" outlineLevel="0" collapsed="false">
      <c r="A214" s="119" t="s">
        <v>336</v>
      </c>
    </row>
    <row r="215" customFormat="false" ht="15.75" hidden="true" customHeight="true" outlineLevel="0" collapsed="false">
      <c r="B215" s="53"/>
      <c r="C215" s="4"/>
      <c r="D215" s="4"/>
      <c r="H215" s="75"/>
    </row>
    <row r="216" customFormat="false" ht="15.75" hidden="true" customHeight="true" outlineLevel="0" collapsed="false">
      <c r="A216" s="119" t="s">
        <v>337</v>
      </c>
    </row>
    <row r="217" customFormat="false" ht="15.75" hidden="true" customHeight="true" outlineLevel="0" collapsed="false">
      <c r="B217" s="53"/>
      <c r="C217" s="4"/>
      <c r="D217" s="4"/>
      <c r="H217" s="75"/>
    </row>
    <row r="218" customFormat="false" ht="15.75" hidden="true" customHeight="true" outlineLevel="0" collapsed="false">
      <c r="A218" s="119" t="s">
        <v>338</v>
      </c>
      <c r="B218" s="53"/>
      <c r="C218" s="4"/>
      <c r="D218" s="4"/>
      <c r="E218" s="4"/>
      <c r="F218" s="4"/>
      <c r="G218" s="4"/>
      <c r="H218" s="4"/>
      <c r="I218" s="4"/>
      <c r="J218" s="4"/>
      <c r="K218" s="4"/>
      <c r="L218" s="4"/>
    </row>
    <row r="219" customFormat="false" ht="15.75" hidden="false" customHeight="true" outlineLevel="0" collapsed="false">
      <c r="E219" s="5"/>
      <c r="H219" s="75"/>
    </row>
    <row r="220" customFormat="false" ht="15.75" hidden="false" customHeight="true" outlineLevel="0" collapsed="false">
      <c r="A220" s="53" t="s">
        <v>339</v>
      </c>
      <c r="H220" s="75"/>
    </row>
    <row r="221" customFormat="false" ht="15.75" hidden="false" customHeight="true" outlineLevel="0" collapsed="false">
      <c r="A221" s="53"/>
      <c r="H221" s="75"/>
    </row>
    <row r="222" customFormat="false" ht="15.75" hidden="false" customHeight="true" outlineLevel="0" collapsed="false">
      <c r="B222" s="43" t="s">
        <v>340</v>
      </c>
      <c r="C222" s="40" t="s">
        <v>341</v>
      </c>
      <c r="D222" s="40" t="s">
        <v>342</v>
      </c>
      <c r="E222" s="40" t="s">
        <v>343</v>
      </c>
      <c r="F222" s="40" t="s">
        <v>344</v>
      </c>
      <c r="G222" s="40" t="s">
        <v>312</v>
      </c>
      <c r="H222" s="42" t="s">
        <v>345</v>
      </c>
    </row>
    <row r="223" customFormat="false" ht="15.75" hidden="false" customHeight="true" outlineLevel="0" collapsed="false">
      <c r="B223" s="56" t="e">
        <f aca="false">'[3]monthly inputs'!C8</f>
        <v>#REF!</v>
      </c>
      <c r="C223" s="38" t="s">
        <v>346</v>
      </c>
      <c r="D223" s="64" t="n">
        <v>0</v>
      </c>
      <c r="E223" s="5" t="e">
        <f aca="false">'[3]monthly inputs'!D8</f>
        <v>#REF!</v>
      </c>
      <c r="F223" s="5" t="e">
        <f aca="false">+SUM(D223:E223)</f>
        <v>#REF!</v>
      </c>
      <c r="G223" s="5" t="n">
        <f aca="false">+IFERROR(SUMIFS($F$291:$F$312,$M$291:$M$312,M223,$L$291:$L$312,C223)*F223/SUMIFS($F$223:$F$242,$M$223:$M$242,M223,$C$223:$C$242,C223),0)</f>
        <v>0</v>
      </c>
      <c r="H223" s="65" t="e">
        <f aca="false">+F223-G223</f>
        <v>#REF!</v>
      </c>
      <c r="M223" s="76" t="s">
        <v>347</v>
      </c>
    </row>
    <row r="224" customFormat="false" ht="15.75" hidden="false" customHeight="true" outlineLevel="0" collapsed="false">
      <c r="B224" s="56" t="e">
        <f aca="false">'[3]monthly inputs'!C9</f>
        <v>#REF!</v>
      </c>
      <c r="C224" s="38" t="s">
        <v>346</v>
      </c>
      <c r="D224" s="64" t="n">
        <v>0</v>
      </c>
      <c r="E224" s="5" t="e">
        <f aca="false">'[3]monthly inputs'!D9</f>
        <v>#REF!</v>
      </c>
      <c r="F224" s="5" t="e">
        <f aca="false">+SUM(D224:E224)</f>
        <v>#REF!</v>
      </c>
      <c r="G224" s="5" t="n">
        <f aca="false">+IFERROR(SUMIFS($F$291:$F$312,$M$291:$M$312,M224,$L$291:$L$312,C224)*F224/SUMIFS($F$223:$F$242,$M$223:$M$242,M224,$C$223:$C$242,C224),0)</f>
        <v>0</v>
      </c>
      <c r="H224" s="65" t="e">
        <f aca="false">+F224-G224</f>
        <v>#REF!</v>
      </c>
      <c r="M224" s="76" t="s">
        <v>347</v>
      </c>
    </row>
    <row r="225" customFormat="false" ht="15.75" hidden="false" customHeight="true" outlineLevel="0" collapsed="false">
      <c r="B225" s="56" t="e">
        <f aca="false">'[3]monthly inputs'!C10</f>
        <v>#REF!</v>
      </c>
      <c r="C225" s="38" t="s">
        <v>346</v>
      </c>
      <c r="D225" s="64" t="n">
        <v>0</v>
      </c>
      <c r="E225" s="5" t="e">
        <f aca="false">'[3]monthly inputs'!D10</f>
        <v>#REF!</v>
      </c>
      <c r="F225" s="5" t="e">
        <f aca="false">+SUM(D225:E225)</f>
        <v>#REF!</v>
      </c>
      <c r="G225" s="5" t="n">
        <f aca="false">+IFERROR(SUMIFS($F$291:$F$312,$M$291:$M$312,M225,$L$291:$L$312,C225)*F225/SUMIFS($F$223:$F$242,$M$223:$M$242,M225,$C$223:$C$242,C225),0)</f>
        <v>0</v>
      </c>
      <c r="H225" s="65" t="e">
        <f aca="false">+F225-G225</f>
        <v>#REF!</v>
      </c>
      <c r="M225" s="76" t="s">
        <v>347</v>
      </c>
    </row>
    <row r="226" customFormat="false" ht="15.75" hidden="false" customHeight="true" outlineLevel="0" collapsed="false">
      <c r="B226" s="56" t="e">
        <f aca="false">'[3]monthly inputs'!C11</f>
        <v>#REF!</v>
      </c>
      <c r="C226" s="38" t="s">
        <v>346</v>
      </c>
      <c r="D226" s="64" t="n">
        <v>0</v>
      </c>
      <c r="E226" s="5" t="e">
        <f aca="false">'[3]monthly inputs'!D11</f>
        <v>#REF!</v>
      </c>
      <c r="F226" s="5" t="e">
        <f aca="false">+SUM(D226:E226)</f>
        <v>#REF!</v>
      </c>
      <c r="G226" s="5" t="n">
        <f aca="false">+IFERROR(SUMIFS($F$291:$F$312,$M$291:$M$312,M226,$L$291:$L$312,C226)*F226/SUMIFS($F$223:$F$242,$M$223:$M$242,M226,$C$223:$C$242,C226),0)</f>
        <v>0</v>
      </c>
      <c r="H226" s="65" t="e">
        <f aca="false">+F226-G226</f>
        <v>#REF!</v>
      </c>
      <c r="M226" s="76" t="s">
        <v>347</v>
      </c>
    </row>
    <row r="227" customFormat="false" ht="15.75" hidden="false" customHeight="true" outlineLevel="0" collapsed="false">
      <c r="B227" s="56" t="e">
        <f aca="false">'[3]monthly inputs'!C12</f>
        <v>#REF!</v>
      </c>
      <c r="C227" s="38" t="s">
        <v>346</v>
      </c>
      <c r="D227" s="64" t="n">
        <v>0</v>
      </c>
      <c r="E227" s="5" t="e">
        <f aca="false">'[3]monthly inputs'!D12</f>
        <v>#REF!</v>
      </c>
      <c r="F227" s="5" t="e">
        <f aca="false">+SUM(D227:E227)</f>
        <v>#REF!</v>
      </c>
      <c r="G227" s="5" t="n">
        <f aca="false">+IFERROR(SUMIFS($F$291:$F$312,$M$291:$M$312,M227,$L$291:$L$312,C227)*F227/SUMIFS($F$223:$F$242,$M$223:$M$242,M227,$C$223:$C$242,C227),0)</f>
        <v>0</v>
      </c>
      <c r="H227" s="65" t="e">
        <f aca="false">+F227-G227</f>
        <v>#REF!</v>
      </c>
      <c r="M227" s="76" t="s">
        <v>347</v>
      </c>
    </row>
    <row r="228" customFormat="false" ht="15.75" hidden="false" customHeight="true" outlineLevel="0" collapsed="false">
      <c r="B228" s="56" t="e">
        <f aca="false">'[3]monthly inputs'!C13</f>
        <v>#REF!</v>
      </c>
      <c r="C228" s="38" t="s">
        <v>346</v>
      </c>
      <c r="D228" s="64" t="n">
        <v>0</v>
      </c>
      <c r="E228" s="5" t="e">
        <f aca="false">'[3]monthly inputs'!D13</f>
        <v>#REF!</v>
      </c>
      <c r="F228" s="5" t="e">
        <f aca="false">+SUM(D228:E228)</f>
        <v>#REF!</v>
      </c>
      <c r="G228" s="5" t="n">
        <f aca="false">+IFERROR(SUMIFS($F$291:$F$312,$M$291:$M$312,M228,$L$291:$L$312,C228)*F228/SUMIFS($F$223:$F$242,$M$223:$M$242,M228,$C$223:$C$242,C228),0)</f>
        <v>0</v>
      </c>
      <c r="H228" s="65" t="e">
        <f aca="false">+F228-G228</f>
        <v>#REF!</v>
      </c>
      <c r="M228" s="76" t="s">
        <v>348</v>
      </c>
      <c r="V228" s="38"/>
    </row>
    <row r="229" customFormat="false" ht="15.75" hidden="false" customHeight="true" outlineLevel="0" collapsed="false">
      <c r="B229" s="56" t="e">
        <f aca="false">'[3]monthly inputs'!C14</f>
        <v>#REF!</v>
      </c>
      <c r="C229" s="38" t="s">
        <v>346</v>
      </c>
      <c r="D229" s="64" t="n">
        <v>0</v>
      </c>
      <c r="E229" s="5" t="e">
        <f aca="false">'[3]monthly inputs'!D14</f>
        <v>#REF!</v>
      </c>
      <c r="F229" s="5" t="e">
        <f aca="false">+SUM(D229:E229)</f>
        <v>#REF!</v>
      </c>
      <c r="G229" s="5" t="n">
        <f aca="false">+IFERROR(SUMIFS($F$291:$F$312,$M$291:$M$312,M229,$L$291:$L$312,C229)*F229/SUMIFS($F$223:$F$242,$M$223:$M$242,M229,$C$223:$C$242,C229),0)</f>
        <v>0</v>
      </c>
      <c r="H229" s="65" t="e">
        <f aca="false">+F229-G229</f>
        <v>#REF!</v>
      </c>
      <c r="M229" s="76" t="s">
        <v>348</v>
      </c>
      <c r="P229" s="38"/>
      <c r="Q229" s="38"/>
      <c r="R229" s="38"/>
      <c r="S229" s="38"/>
      <c r="T229" s="38"/>
      <c r="U229" s="38"/>
    </row>
    <row r="230" customFormat="false" ht="15.75" hidden="false" customHeight="true" outlineLevel="0" collapsed="false">
      <c r="B230" s="56" t="e">
        <f aca="false">'[3]monthly inputs'!C15</f>
        <v>#REF!</v>
      </c>
      <c r="C230" s="38" t="s">
        <v>346</v>
      </c>
      <c r="D230" s="64" t="n">
        <v>0</v>
      </c>
      <c r="E230" s="5" t="e">
        <f aca="false">'[3]monthly inputs'!D15</f>
        <v>#REF!</v>
      </c>
      <c r="F230" s="5" t="e">
        <f aca="false">+SUM(D230:E230)</f>
        <v>#REF!</v>
      </c>
      <c r="G230" s="5" t="n">
        <f aca="false">+IFERROR(SUMIFS($F$291:$F$312,$M$291:$M$312,M230,$L$291:$L$312,C230)*F230/SUMIFS($F$223:$F$242,$M$223:$M$242,M230,$C$223:$C$242,C230),0)</f>
        <v>0</v>
      </c>
      <c r="H230" s="65" t="e">
        <f aca="false">+F230-G230</f>
        <v>#REF!</v>
      </c>
      <c r="M230" s="76" t="s">
        <v>348</v>
      </c>
      <c r="P230" s="64"/>
      <c r="Q230" s="64"/>
      <c r="R230" s="64"/>
      <c r="S230" s="64"/>
      <c r="T230" s="64"/>
      <c r="U230" s="64"/>
      <c r="V230" s="53"/>
      <c r="W230" s="53"/>
      <c r="X230" s="53"/>
    </row>
    <row r="231" customFormat="false" ht="15.75" hidden="false" customHeight="true" outlineLevel="0" collapsed="false">
      <c r="A231" s="53"/>
      <c r="B231" s="56" t="e">
        <f aca="false">'[3]monthly inputs'!C16</f>
        <v>#REF!</v>
      </c>
      <c r="C231" s="38" t="s">
        <v>346</v>
      </c>
      <c r="D231" s="64" t="n">
        <v>0</v>
      </c>
      <c r="E231" s="5" t="e">
        <f aca="false">'[3]monthly inputs'!D16</f>
        <v>#REF!</v>
      </c>
      <c r="F231" s="5" t="e">
        <f aca="false">+SUM(D231:E231)</f>
        <v>#REF!</v>
      </c>
      <c r="G231" s="5" t="n">
        <f aca="false">+IFERROR(SUMIFS($F$291:$F$312,$M$291:$M$312,M231,$L$291:$L$312,C231)*F231/SUMIFS($F$223:$F$242,$M$223:$M$242,M231,$C$223:$C$242,C231),0)</f>
        <v>0</v>
      </c>
      <c r="H231" s="65" t="e">
        <f aca="false">+F231-G231</f>
        <v>#REF!</v>
      </c>
      <c r="I231" s="53"/>
      <c r="J231" s="53"/>
      <c r="L231" s="53"/>
      <c r="M231" s="76" t="s">
        <v>348</v>
      </c>
      <c r="P231" s="64"/>
      <c r="Q231" s="64"/>
      <c r="R231" s="64"/>
      <c r="S231" s="64"/>
      <c r="T231" s="64"/>
      <c r="U231" s="64"/>
      <c r="V231" s="38"/>
      <c r="W231" s="53"/>
      <c r="X231" s="53"/>
      <c r="Y231" s="53"/>
      <c r="Z231" s="53"/>
      <c r="AA231" s="53"/>
      <c r="AB231" s="53"/>
      <c r="AC231" s="53"/>
      <c r="AD231" s="53"/>
      <c r="AE231" s="53"/>
      <c r="AF231" s="53"/>
      <c r="AG231" s="53"/>
    </row>
    <row r="232" customFormat="false" ht="15.75" hidden="false" customHeight="true" outlineLevel="0" collapsed="false">
      <c r="A232" s="53"/>
      <c r="B232" s="56" t="e">
        <f aca="false">'[3]monthly inputs'!C17</f>
        <v>#REF!</v>
      </c>
      <c r="C232" s="38" t="s">
        <v>346</v>
      </c>
      <c r="D232" s="64" t="n">
        <v>0</v>
      </c>
      <c r="E232" s="5" t="e">
        <f aca="false">'[3]monthly inputs'!D17</f>
        <v>#REF!</v>
      </c>
      <c r="F232" s="5" t="e">
        <f aca="false">+SUM(D232:E232)</f>
        <v>#REF!</v>
      </c>
      <c r="G232" s="5" t="n">
        <f aca="false">+IFERROR(SUMIFS($F$291:$F$312,$M$291:$M$312,M232,$L$291:$L$312,C232)*F232/SUMIFS($F$223:$F$242,$M$223:$M$242,M232,$C$223:$C$242,C232),0)</f>
        <v>0</v>
      </c>
      <c r="H232" s="65" t="e">
        <f aca="false">+F232-G232</f>
        <v>#REF!</v>
      </c>
      <c r="I232" s="53"/>
      <c r="J232" s="53"/>
      <c r="L232" s="53"/>
      <c r="M232" s="76" t="s">
        <v>348</v>
      </c>
      <c r="P232" s="64"/>
      <c r="Q232" s="64"/>
      <c r="R232" s="64"/>
      <c r="S232" s="64"/>
      <c r="T232" s="64"/>
      <c r="U232" s="64"/>
      <c r="V232" s="38"/>
      <c r="W232" s="53"/>
      <c r="X232" s="53"/>
      <c r="Y232" s="53"/>
      <c r="Z232" s="53"/>
      <c r="AA232" s="53"/>
      <c r="AB232" s="53"/>
      <c r="AC232" s="53"/>
      <c r="AD232" s="53"/>
      <c r="AE232" s="53"/>
      <c r="AF232" s="53"/>
      <c r="AG232" s="53"/>
    </row>
    <row r="233" customFormat="false" ht="15.75" hidden="false" customHeight="true" outlineLevel="0" collapsed="false">
      <c r="A233" s="53"/>
      <c r="B233" s="102" t="e">
        <f aca="false">'[3]monthly inputs'!C18</f>
        <v>#REF!</v>
      </c>
      <c r="C233" s="38" t="s">
        <v>349</v>
      </c>
      <c r="D233" s="64" t="n">
        <v>0</v>
      </c>
      <c r="E233" s="5" t="e">
        <f aca="false">'[3]monthly inputs'!D18</f>
        <v>#REF!</v>
      </c>
      <c r="F233" s="5" t="e">
        <f aca="false">+SUM(D233:E233)</f>
        <v>#REF!</v>
      </c>
      <c r="G233" s="5" t="n">
        <f aca="false">+IFERROR(SUMIFS($F$291:$F$312,$M$291:$M$312,M233,$L$291:$L$312,C233)*F233/SUMIFS($F$223:$F$242,$M$223:$M$242,M233,$C$223:$C$242,C233),0)</f>
        <v>0</v>
      </c>
      <c r="H233" s="65" t="e">
        <f aca="false">+F233-G233</f>
        <v>#REF!</v>
      </c>
      <c r="I233" s="53"/>
      <c r="J233" s="53"/>
      <c r="L233" s="53"/>
      <c r="M233" s="76" t="s">
        <v>347</v>
      </c>
      <c r="P233" s="64"/>
      <c r="Q233" s="64"/>
      <c r="R233" s="64"/>
      <c r="S233" s="64"/>
      <c r="T233" s="64"/>
      <c r="U233" s="64"/>
      <c r="V233" s="64"/>
      <c r="W233" s="53"/>
      <c r="X233" s="53"/>
      <c r="Y233" s="53"/>
      <c r="Z233" s="53"/>
      <c r="AA233" s="53"/>
      <c r="AB233" s="53"/>
      <c r="AC233" s="120"/>
      <c r="AD233" s="53"/>
      <c r="AE233" s="53"/>
      <c r="AF233" s="53"/>
      <c r="AG233" s="53"/>
    </row>
    <row r="234" customFormat="false" ht="15.75" hidden="false" customHeight="true" outlineLevel="0" collapsed="false">
      <c r="A234" s="53"/>
      <c r="B234" s="102" t="e">
        <f aca="false">'[3]monthly inputs'!C19</f>
        <v>#REF!</v>
      </c>
      <c r="C234" s="38" t="s">
        <v>349</v>
      </c>
      <c r="D234" s="64" t="n">
        <v>0</v>
      </c>
      <c r="E234" s="5" t="e">
        <f aca="false">'[3]monthly inputs'!D19</f>
        <v>#REF!</v>
      </c>
      <c r="F234" s="5" t="e">
        <f aca="false">+SUM(D234:E234)</f>
        <v>#REF!</v>
      </c>
      <c r="G234" s="5" t="n">
        <f aca="false">+IFERROR(SUMIFS($F$291:$F$312,$M$291:$M$312,M234,$L$291:$L$312,C234)*F234/SUMIFS($F$223:$F$242,$M$223:$M$242,M234,$C$223:$C$242,C234),0)</f>
        <v>0</v>
      </c>
      <c r="H234" s="65" t="e">
        <f aca="false">+F234-G234</f>
        <v>#REF!</v>
      </c>
      <c r="I234" s="53"/>
      <c r="J234" s="53"/>
      <c r="L234" s="53"/>
      <c r="M234" s="76" t="s">
        <v>347</v>
      </c>
      <c r="P234" s="64"/>
      <c r="Q234" s="64"/>
      <c r="R234" s="64"/>
      <c r="S234" s="64"/>
      <c r="T234" s="64"/>
      <c r="U234" s="64"/>
      <c r="V234" s="64"/>
      <c r="W234" s="53"/>
      <c r="X234" s="53"/>
      <c r="Y234" s="53"/>
      <c r="Z234" s="53"/>
      <c r="AA234" s="53"/>
      <c r="AB234" s="53"/>
      <c r="AC234" s="53"/>
      <c r="AD234" s="53"/>
      <c r="AE234" s="53"/>
      <c r="AF234" s="53"/>
      <c r="AG234" s="53"/>
    </row>
    <row r="235" customFormat="false" ht="15.75" hidden="false" customHeight="true" outlineLevel="0" collapsed="false">
      <c r="A235" s="53"/>
      <c r="B235" s="102" t="e">
        <f aca="false">'[3]monthly inputs'!C20</f>
        <v>#REF!</v>
      </c>
      <c r="C235" s="38" t="s">
        <v>349</v>
      </c>
      <c r="D235" s="64" t="n">
        <v>0</v>
      </c>
      <c r="E235" s="5" t="e">
        <f aca="false">'[3]monthly inputs'!D20</f>
        <v>#REF!</v>
      </c>
      <c r="F235" s="5" t="e">
        <f aca="false">+SUM(D235:E235)</f>
        <v>#REF!</v>
      </c>
      <c r="G235" s="5" t="n">
        <f aca="false">+IFERROR(SUMIFS($F$291:$F$312,$M$291:$M$312,M235,$L$291:$L$312,C235)*F235/SUMIFS($F$223:$F$242,$M$223:$M$242,M235,$C$223:$C$242,C235),0)</f>
        <v>0</v>
      </c>
      <c r="H235" s="65" t="e">
        <f aca="false">+F235-G235</f>
        <v>#REF!</v>
      </c>
      <c r="I235" s="53"/>
      <c r="J235" s="53"/>
      <c r="L235" s="53"/>
      <c r="M235" s="76" t="s">
        <v>347</v>
      </c>
      <c r="P235" s="64"/>
      <c r="Q235" s="64"/>
      <c r="R235" s="64"/>
      <c r="S235" s="64"/>
      <c r="T235" s="64"/>
      <c r="U235" s="64"/>
      <c r="V235" s="64"/>
      <c r="W235" s="53"/>
      <c r="X235" s="53"/>
      <c r="Y235" s="53"/>
      <c r="Z235" s="53"/>
      <c r="AA235" s="53"/>
      <c r="AB235" s="53"/>
      <c r="AC235" s="53"/>
      <c r="AD235" s="53"/>
      <c r="AE235" s="53"/>
      <c r="AF235" s="53"/>
      <c r="AG235" s="53"/>
    </row>
    <row r="236" customFormat="false" ht="15.75" hidden="false" customHeight="true" outlineLevel="0" collapsed="false">
      <c r="A236" s="53"/>
      <c r="B236" s="102" t="e">
        <f aca="false">'[3]monthly inputs'!C21</f>
        <v>#REF!</v>
      </c>
      <c r="C236" s="38" t="s">
        <v>349</v>
      </c>
      <c r="D236" s="64" t="n">
        <v>0</v>
      </c>
      <c r="E236" s="5" t="e">
        <f aca="false">'[3]monthly inputs'!D21</f>
        <v>#REF!</v>
      </c>
      <c r="F236" s="5" t="e">
        <f aca="false">+SUM(D236:E236)</f>
        <v>#REF!</v>
      </c>
      <c r="G236" s="5" t="n">
        <f aca="false">+IFERROR(SUMIFS($F$291:$F$312,$M$291:$M$312,M236,$L$291:$L$312,C236)*F236/SUMIFS($F$223:$F$242,$M$223:$M$242,M236,$C$223:$C$242,C236),0)</f>
        <v>0</v>
      </c>
      <c r="H236" s="65" t="e">
        <f aca="false">+F236-G236</f>
        <v>#REF!</v>
      </c>
      <c r="I236" s="53"/>
      <c r="J236" s="53"/>
      <c r="L236" s="53"/>
      <c r="M236" s="76" t="s">
        <v>347</v>
      </c>
      <c r="P236" s="64"/>
      <c r="Q236" s="64"/>
      <c r="R236" s="64"/>
      <c r="S236" s="64"/>
      <c r="T236" s="64"/>
      <c r="U236" s="64"/>
      <c r="V236" s="64"/>
      <c r="W236" s="64"/>
      <c r="X236" s="53"/>
      <c r="Y236" s="53"/>
      <c r="Z236" s="53"/>
      <c r="AA236" s="53"/>
      <c r="AB236" s="53"/>
      <c r="AC236" s="53"/>
      <c r="AD236" s="53"/>
      <c r="AE236" s="53"/>
      <c r="AF236" s="53"/>
      <c r="AG236" s="53"/>
    </row>
    <row r="237" customFormat="false" ht="15.75" hidden="false" customHeight="true" outlineLevel="0" collapsed="false">
      <c r="A237" s="53"/>
      <c r="B237" s="102" t="e">
        <f aca="false">'[3]monthly inputs'!C22</f>
        <v>#REF!</v>
      </c>
      <c r="C237" s="38" t="s">
        <v>349</v>
      </c>
      <c r="D237" s="64" t="n">
        <v>0</v>
      </c>
      <c r="E237" s="5" t="e">
        <f aca="false">'[3]monthly inputs'!D22</f>
        <v>#REF!</v>
      </c>
      <c r="F237" s="5" t="e">
        <f aca="false">+SUM(D237:E237)</f>
        <v>#REF!</v>
      </c>
      <c r="G237" s="5" t="n">
        <f aca="false">+IFERROR(SUMIFS($F$291:$F$312,$M$291:$M$312,M237,$L$291:$L$312,C237)*F237/SUMIFS($F$223:$F$242,$M$223:$M$242,M237,$C$223:$C$242,C237),0)</f>
        <v>0</v>
      </c>
      <c r="H237" s="65" t="e">
        <f aca="false">+F237-G237</f>
        <v>#REF!</v>
      </c>
      <c r="I237" s="53"/>
      <c r="J237" s="53"/>
      <c r="L237" s="53"/>
      <c r="M237" s="76" t="s">
        <v>347</v>
      </c>
      <c r="P237" s="64"/>
      <c r="Q237" s="64"/>
      <c r="R237" s="64"/>
      <c r="S237" s="64"/>
      <c r="T237" s="64"/>
      <c r="U237" s="64"/>
      <c r="V237" s="64"/>
      <c r="W237" s="64"/>
      <c r="X237" s="53"/>
      <c r="Y237" s="53"/>
      <c r="Z237" s="53"/>
      <c r="AA237" s="53"/>
      <c r="AB237" s="53"/>
      <c r="AC237" s="53"/>
      <c r="AD237" s="53"/>
      <c r="AE237" s="53"/>
      <c r="AF237" s="53"/>
      <c r="AG237" s="53"/>
    </row>
    <row r="238" customFormat="false" ht="15.75" hidden="false" customHeight="true" outlineLevel="0" collapsed="false">
      <c r="A238" s="53"/>
      <c r="B238" s="102" t="e">
        <f aca="false">'[3]monthly inputs'!C23</f>
        <v>#REF!</v>
      </c>
      <c r="C238" s="38" t="s">
        <v>349</v>
      </c>
      <c r="D238" s="64" t="n">
        <v>0</v>
      </c>
      <c r="E238" s="5" t="e">
        <f aca="false">'[3]monthly inputs'!D23</f>
        <v>#REF!</v>
      </c>
      <c r="F238" s="5" t="e">
        <f aca="false">+SUM(D238:E238)</f>
        <v>#REF!</v>
      </c>
      <c r="G238" s="5" t="n">
        <f aca="false">+IFERROR(SUMIFS($F$291:$F$312,$M$291:$M$312,M238,$L$291:$L$312,C238)*F238/SUMIFS($F$223:$F$242,$M$223:$M$242,M238,$C$223:$C$242,C238),0)</f>
        <v>0</v>
      </c>
      <c r="H238" s="65" t="e">
        <f aca="false">+F238-G238</f>
        <v>#REF!</v>
      </c>
      <c r="I238" s="53"/>
      <c r="J238" s="53"/>
      <c r="L238" s="53"/>
      <c r="M238" s="76" t="s">
        <v>348</v>
      </c>
      <c r="P238" s="64"/>
      <c r="Q238" s="64"/>
      <c r="R238" s="64"/>
      <c r="S238" s="64"/>
      <c r="T238" s="64"/>
      <c r="U238" s="64"/>
      <c r="V238" s="64"/>
      <c r="W238" s="64"/>
      <c r="X238" s="53"/>
      <c r="Y238" s="53"/>
      <c r="Z238" s="53"/>
      <c r="AA238" s="53"/>
      <c r="AB238" s="53"/>
      <c r="AC238" s="53"/>
      <c r="AD238" s="53"/>
      <c r="AE238" s="53"/>
      <c r="AF238" s="53"/>
      <c r="AG238" s="53"/>
    </row>
    <row r="239" customFormat="false" ht="15.75" hidden="false" customHeight="true" outlineLevel="0" collapsed="false">
      <c r="A239" s="53"/>
      <c r="B239" s="102" t="e">
        <f aca="false">'[3]monthly inputs'!C24</f>
        <v>#REF!</v>
      </c>
      <c r="C239" s="38" t="s">
        <v>349</v>
      </c>
      <c r="D239" s="64" t="n">
        <v>0</v>
      </c>
      <c r="E239" s="5" t="e">
        <f aca="false">'[3]monthly inputs'!D24</f>
        <v>#REF!</v>
      </c>
      <c r="F239" s="5" t="e">
        <f aca="false">+SUM(D239:E239)</f>
        <v>#REF!</v>
      </c>
      <c r="G239" s="5" t="n">
        <f aca="false">+IFERROR(SUMIFS($F$291:$F$312,$M$291:$M$312,M239,$L$291:$L$312,C239)*F239/SUMIFS($F$223:$F$242,$M$223:$M$242,M239,$C$223:$C$242,C239),0)</f>
        <v>0</v>
      </c>
      <c r="H239" s="65" t="e">
        <f aca="false">+F239-G239</f>
        <v>#REF!</v>
      </c>
      <c r="I239" s="53"/>
      <c r="J239" s="53"/>
      <c r="L239" s="53"/>
      <c r="M239" s="76" t="s">
        <v>348</v>
      </c>
      <c r="P239" s="64"/>
      <c r="Q239" s="64"/>
      <c r="R239" s="64"/>
      <c r="S239" s="64"/>
      <c r="T239" s="64"/>
      <c r="U239" s="64"/>
      <c r="V239" s="64"/>
      <c r="W239" s="64"/>
      <c r="X239" s="53"/>
      <c r="Y239" s="53"/>
      <c r="Z239" s="53"/>
      <c r="AA239" s="53"/>
      <c r="AB239" s="53"/>
      <c r="AC239" s="53"/>
      <c r="AD239" s="53"/>
      <c r="AE239" s="53"/>
      <c r="AF239" s="53"/>
      <c r="AG239" s="53"/>
    </row>
    <row r="240" customFormat="false" ht="15.75" hidden="false" customHeight="true" outlineLevel="0" collapsed="false">
      <c r="A240" s="53"/>
      <c r="B240" s="102" t="e">
        <f aca="false">'[3]monthly inputs'!C25</f>
        <v>#REF!</v>
      </c>
      <c r="C240" s="38" t="s">
        <v>349</v>
      </c>
      <c r="D240" s="64" t="n">
        <v>0</v>
      </c>
      <c r="E240" s="5" t="e">
        <f aca="false">'[3]monthly inputs'!D25</f>
        <v>#REF!</v>
      </c>
      <c r="F240" s="5" t="e">
        <f aca="false">+SUM(D240:E240)</f>
        <v>#REF!</v>
      </c>
      <c r="G240" s="5" t="n">
        <f aca="false">+IFERROR(SUMIFS($F$291:$F$312,$M$291:$M$312,M240,$L$291:$L$312,C240)*F240/SUMIFS($F$223:$F$242,$M$223:$M$242,M240,$C$223:$C$242,C240),0)</f>
        <v>0</v>
      </c>
      <c r="H240" s="65" t="e">
        <f aca="false">+F240-G240</f>
        <v>#REF!</v>
      </c>
      <c r="I240" s="53"/>
      <c r="J240" s="53"/>
      <c r="L240" s="53"/>
      <c r="M240" s="76" t="s">
        <v>348</v>
      </c>
      <c r="P240" s="64"/>
      <c r="Q240" s="64"/>
      <c r="R240" s="64"/>
      <c r="S240" s="64"/>
      <c r="T240" s="64"/>
      <c r="U240" s="64"/>
      <c r="V240" s="64"/>
      <c r="W240" s="64"/>
      <c r="X240" s="53"/>
      <c r="Y240" s="53"/>
      <c r="Z240" s="53"/>
      <c r="AA240" s="53"/>
      <c r="AB240" s="53"/>
      <c r="AC240" s="53"/>
      <c r="AD240" s="53"/>
      <c r="AE240" s="53"/>
      <c r="AF240" s="53"/>
      <c r="AG240" s="53"/>
    </row>
    <row r="241" customFormat="false" ht="15.75" hidden="false" customHeight="true" outlineLevel="0" collapsed="false">
      <c r="A241" s="53"/>
      <c r="B241" s="102" t="e">
        <f aca="false">'[3]monthly inputs'!C26</f>
        <v>#REF!</v>
      </c>
      <c r="C241" s="38" t="s">
        <v>349</v>
      </c>
      <c r="D241" s="64" t="n">
        <v>0</v>
      </c>
      <c r="E241" s="5" t="e">
        <f aca="false">'[3]monthly inputs'!D26</f>
        <v>#REF!</v>
      </c>
      <c r="F241" s="5" t="e">
        <f aca="false">+SUM(D241:E241)</f>
        <v>#REF!</v>
      </c>
      <c r="G241" s="5" t="n">
        <f aca="false">+IFERROR(SUMIFS($F$291:$F$312,$M$291:$M$312,M241,$L$291:$L$312,C241)*F241/SUMIFS($F$223:$F$242,$M$223:$M$242,M241,$C$223:$C$242,C241),0)</f>
        <v>0</v>
      </c>
      <c r="H241" s="65" t="e">
        <f aca="false">+F241-G241</f>
        <v>#REF!</v>
      </c>
      <c r="I241" s="53"/>
      <c r="J241" s="53"/>
      <c r="K241" s="53"/>
      <c r="L241" s="53"/>
      <c r="M241" s="76" t="s">
        <v>348</v>
      </c>
      <c r="N241" s="64"/>
      <c r="O241" s="64"/>
      <c r="P241" s="64"/>
      <c r="Q241" s="64"/>
      <c r="R241" s="64"/>
      <c r="S241" s="64"/>
      <c r="T241" s="64"/>
      <c r="U241" s="64"/>
      <c r="V241" s="64"/>
      <c r="W241" s="64"/>
      <c r="X241" s="53"/>
      <c r="Y241" s="53"/>
      <c r="Z241" s="53"/>
      <c r="AA241" s="53"/>
      <c r="AB241" s="53"/>
      <c r="AC241" s="53"/>
      <c r="AD241" s="53"/>
      <c r="AE241" s="53"/>
      <c r="AF241" s="53"/>
      <c r="AG241" s="53"/>
    </row>
    <row r="242" customFormat="false" ht="15.75" hidden="false" customHeight="true" outlineLevel="0" collapsed="false">
      <c r="A242" s="53"/>
      <c r="B242" s="102" t="e">
        <f aca="false">'[3]monthly inputs'!C27</f>
        <v>#REF!</v>
      </c>
      <c r="C242" s="38" t="s">
        <v>349</v>
      </c>
      <c r="D242" s="64" t="n">
        <v>0</v>
      </c>
      <c r="E242" s="5" t="e">
        <f aca="false">'[3]monthly inputs'!D27</f>
        <v>#REF!</v>
      </c>
      <c r="F242" s="5" t="e">
        <f aca="false">+SUM(D242:E242)</f>
        <v>#REF!</v>
      </c>
      <c r="G242" s="5" t="n">
        <f aca="false">+IFERROR(SUMIFS($F$291:$F$312,$M$291:$M$312,M242,$L$291:$L$312,C242)*F242/SUMIFS($F$223:$F$242,$M$223:$M$242,M242,$C$223:$C$242,C242),0)</f>
        <v>0</v>
      </c>
      <c r="H242" s="65" t="e">
        <f aca="false">+F242-G242</f>
        <v>#REF!</v>
      </c>
      <c r="I242" s="53"/>
      <c r="J242" s="53"/>
      <c r="K242" s="53"/>
      <c r="L242" s="53"/>
      <c r="M242" s="76" t="s">
        <v>348</v>
      </c>
      <c r="N242" s="64"/>
      <c r="O242" s="64"/>
      <c r="P242" s="64"/>
      <c r="Q242" s="64"/>
      <c r="R242" s="64"/>
      <c r="S242" s="64"/>
      <c r="T242" s="64"/>
      <c r="U242" s="64"/>
      <c r="V242" s="64"/>
      <c r="W242" s="64"/>
      <c r="X242" s="53"/>
      <c r="Y242" s="53"/>
      <c r="Z242" s="53"/>
      <c r="AA242" s="53"/>
      <c r="AB242" s="53"/>
      <c r="AC242" s="53"/>
      <c r="AD242" s="53"/>
      <c r="AE242" s="53"/>
      <c r="AF242" s="53"/>
      <c r="AG242" s="53"/>
    </row>
    <row r="243" customFormat="false" ht="15.75" hidden="false" customHeight="true" outlineLevel="0" collapsed="false">
      <c r="A243" s="53"/>
      <c r="B243" s="56"/>
      <c r="C243" s="4"/>
      <c r="D243" s="64"/>
      <c r="E243" s="5"/>
      <c r="F243" s="5"/>
      <c r="G243" s="5"/>
      <c r="H243" s="65"/>
      <c r="I243" s="53"/>
      <c r="J243" s="53"/>
      <c r="K243" s="5"/>
      <c r="L243" s="64"/>
      <c r="M243" s="64"/>
      <c r="N243" s="64"/>
      <c r="O243" s="64"/>
      <c r="P243" s="64"/>
      <c r="Q243" s="64"/>
      <c r="R243" s="64"/>
      <c r="S243" s="64"/>
      <c r="T243" s="64"/>
      <c r="U243" s="64"/>
      <c r="V243" s="5"/>
      <c r="W243" s="5"/>
      <c r="X243" s="53"/>
      <c r="Y243" s="53"/>
      <c r="Z243" s="53"/>
      <c r="AA243" s="53"/>
      <c r="AB243" s="53"/>
      <c r="AC243" s="53"/>
      <c r="AD243" s="53"/>
      <c r="AE243" s="53"/>
      <c r="AF243" s="53"/>
      <c r="AG243" s="53"/>
    </row>
    <row r="244" customFormat="false" ht="15.75" hidden="false" customHeight="true" outlineLevel="0" collapsed="false">
      <c r="A244" s="53"/>
      <c r="B244" s="68" t="s">
        <v>314</v>
      </c>
      <c r="C244" s="94"/>
      <c r="D244" s="70" t="n">
        <f aca="false">+SUM(D223:D243)</f>
        <v>0</v>
      </c>
      <c r="E244" s="70" t="e">
        <f aca="false">+SUM(E223:E243)</f>
        <v>#REF!</v>
      </c>
      <c r="F244" s="70" t="e">
        <f aca="false">+SUM(F223:F243)</f>
        <v>#REF!</v>
      </c>
      <c r="G244" s="70" t="n">
        <f aca="false">+SUM(G223:G243)</f>
        <v>0</v>
      </c>
      <c r="H244" s="71" t="e">
        <f aca="false">+SUM(H223:H243)</f>
        <v>#REF!</v>
      </c>
      <c r="I244" s="53"/>
      <c r="J244" s="53"/>
      <c r="K244" s="5"/>
      <c r="L244" s="5"/>
      <c r="M244" s="5"/>
      <c r="N244" s="5"/>
      <c r="O244" s="5"/>
      <c r="P244" s="5"/>
      <c r="Q244" s="5"/>
      <c r="R244" s="5"/>
      <c r="S244" s="5"/>
      <c r="T244" s="5"/>
      <c r="U244" s="5"/>
      <c r="V244" s="5"/>
      <c r="W244" s="5"/>
      <c r="X244" s="53"/>
      <c r="Y244" s="53"/>
      <c r="Z244" s="53"/>
      <c r="AA244" s="53"/>
      <c r="AB244" s="53"/>
      <c r="AC244" s="53"/>
      <c r="AD244" s="53"/>
      <c r="AE244" s="53"/>
      <c r="AF244" s="53"/>
      <c r="AG244" s="53"/>
    </row>
    <row r="245" customFormat="false" ht="15.75" hidden="true" customHeight="true" outlineLevel="0" collapsed="false">
      <c r="H245" s="75"/>
      <c r="J245" s="53"/>
      <c r="K245" s="53"/>
      <c r="L245" s="53"/>
      <c r="M245" s="53"/>
      <c r="N245" s="53"/>
      <c r="O245" s="53"/>
    </row>
    <row r="246" customFormat="false" ht="15.75" hidden="true" customHeight="true" outlineLevel="0" collapsed="false">
      <c r="A246" s="53" t="s">
        <v>350</v>
      </c>
      <c r="J246" s="53"/>
      <c r="K246" s="53"/>
      <c r="L246" s="53"/>
      <c r="M246" s="53"/>
      <c r="N246" s="53"/>
      <c r="O246" s="53"/>
    </row>
    <row r="247" customFormat="false" ht="15.75" hidden="true" customHeight="true" outlineLevel="0" collapsed="false">
      <c r="A247" s="53"/>
      <c r="J247" s="53"/>
      <c r="K247" s="53"/>
      <c r="L247" s="53"/>
      <c r="M247" s="53"/>
      <c r="N247" s="53"/>
      <c r="O247" s="53"/>
    </row>
    <row r="248" customFormat="false" ht="15.75" hidden="true" customHeight="true" outlineLevel="0" collapsed="false">
      <c r="A248" s="53"/>
      <c r="B248" s="54"/>
      <c r="C248" s="48"/>
      <c r="D248" s="48"/>
      <c r="E248" s="40" t="s">
        <v>351</v>
      </c>
      <c r="F248" s="40" t="s">
        <v>352</v>
      </c>
      <c r="G248" s="40" t="s">
        <v>353</v>
      </c>
      <c r="H248" s="121" t="s">
        <v>3</v>
      </c>
      <c r="J248" s="53"/>
      <c r="K248" s="53"/>
      <c r="L248" s="53"/>
      <c r="M248" s="53"/>
      <c r="N248" s="53"/>
      <c r="O248" s="53"/>
    </row>
    <row r="249" customFormat="false" ht="15.75" hidden="true" customHeight="true" outlineLevel="0" collapsed="false">
      <c r="A249" s="53"/>
      <c r="B249" s="122" t="s">
        <v>354</v>
      </c>
      <c r="C249" s="122"/>
      <c r="D249" s="122"/>
      <c r="E249" s="123"/>
      <c r="F249" s="123"/>
      <c r="G249" s="38"/>
      <c r="H249" s="124" t="n">
        <f aca="false">+IF(G249="MAX",E249&gt;F249,E249&lt;=F249)</f>
        <v>1</v>
      </c>
      <c r="J249" s="53"/>
      <c r="K249" s="53"/>
      <c r="L249" s="53"/>
      <c r="M249" s="53"/>
      <c r="N249" s="53"/>
      <c r="O249" s="53"/>
    </row>
    <row r="250" customFormat="false" ht="15.75" hidden="true" customHeight="true" outlineLevel="0" collapsed="false">
      <c r="A250" s="53"/>
      <c r="B250" s="122" t="s">
        <v>355</v>
      </c>
      <c r="C250" s="122"/>
      <c r="D250" s="122"/>
      <c r="E250" s="123"/>
      <c r="F250" s="123"/>
      <c r="G250" s="38"/>
      <c r="H250" s="124" t="n">
        <f aca="false">+IF(G250="MAX",E250&gt;F250,E250&lt;=F250)</f>
        <v>1</v>
      </c>
      <c r="J250" s="53"/>
      <c r="K250" s="53"/>
      <c r="L250" s="53"/>
      <c r="M250" s="53"/>
      <c r="N250" s="53"/>
      <c r="O250" s="53"/>
    </row>
    <row r="251" customFormat="false" ht="15.75" hidden="true" customHeight="true" outlineLevel="0" collapsed="false">
      <c r="A251" s="53"/>
      <c r="B251" s="125" t="s">
        <v>356</v>
      </c>
      <c r="C251" s="126"/>
      <c r="D251" s="126"/>
      <c r="E251" s="123"/>
      <c r="F251" s="123"/>
      <c r="G251" s="38"/>
      <c r="H251" s="124" t="n">
        <f aca="false">+IF(G251="MAX",E251&gt;F251,E251&lt;=F251)</f>
        <v>1</v>
      </c>
      <c r="J251" s="53"/>
      <c r="K251" s="53"/>
      <c r="L251" s="53"/>
      <c r="M251" s="53"/>
      <c r="N251" s="53"/>
      <c r="O251" s="53"/>
    </row>
    <row r="252" customFormat="false" ht="15.75" hidden="true" customHeight="true" outlineLevel="0" collapsed="false">
      <c r="A252" s="53"/>
      <c r="B252" s="122"/>
      <c r="C252" s="126"/>
      <c r="D252" s="126"/>
      <c r="E252" s="123"/>
      <c r="F252" s="123"/>
      <c r="G252" s="38"/>
      <c r="H252" s="124"/>
      <c r="J252" s="53"/>
      <c r="K252" s="53"/>
      <c r="L252" s="53"/>
      <c r="M252" s="53"/>
      <c r="N252" s="53"/>
      <c r="O252" s="53"/>
    </row>
    <row r="253" customFormat="false" ht="15.75" hidden="true" customHeight="true" outlineLevel="0" collapsed="false">
      <c r="A253" s="53"/>
      <c r="B253" s="127"/>
      <c r="C253" s="127"/>
      <c r="D253" s="127"/>
      <c r="E253" s="128"/>
      <c r="F253" s="128"/>
      <c r="G253" s="129"/>
      <c r="H253" s="130"/>
      <c r="J253" s="53"/>
      <c r="K253" s="53"/>
      <c r="L253" s="53"/>
      <c r="M253" s="53"/>
      <c r="N253" s="53"/>
      <c r="O253" s="53"/>
    </row>
    <row r="254" customFormat="false" ht="15.75" hidden="true" customHeight="true" outlineLevel="0" collapsed="false">
      <c r="J254" s="53"/>
      <c r="K254" s="53"/>
      <c r="L254" s="53"/>
      <c r="M254" s="53"/>
      <c r="N254" s="53"/>
      <c r="O254" s="53"/>
    </row>
    <row r="255" customFormat="false" ht="15.75" hidden="true" customHeight="true" outlineLevel="0" collapsed="false">
      <c r="D255" s="131" t="s">
        <v>357</v>
      </c>
      <c r="J255" s="53"/>
      <c r="K255" s="53"/>
      <c r="L255" s="53"/>
      <c r="M255" s="53"/>
      <c r="N255" s="53"/>
      <c r="O255" s="53"/>
    </row>
    <row r="256" customFormat="false" ht="15.75" hidden="true" customHeight="true" outlineLevel="0" collapsed="false">
      <c r="B256" s="4" t="s">
        <v>358</v>
      </c>
      <c r="C256" s="132" t="e">
        <f aca="false">'[2]monthly inputs'!#ref!</f>
        <v>#VALUE!</v>
      </c>
      <c r="J256" s="53"/>
      <c r="K256" s="53"/>
      <c r="L256" s="53"/>
      <c r="M256" s="53"/>
      <c r="N256" s="53"/>
      <c r="O256" s="53"/>
    </row>
    <row r="257" customFormat="false" ht="15.75" hidden="true" customHeight="true" outlineLevel="0" collapsed="false">
      <c r="B257" s="4" t="s">
        <v>359</v>
      </c>
      <c r="C257" s="132" t="e">
        <f aca="false">'[2]monthly inputs'!#ref!</f>
        <v>#VALUE!</v>
      </c>
      <c r="D257" s="133" t="s">
        <v>360</v>
      </c>
      <c r="J257" s="53"/>
      <c r="K257" s="53"/>
      <c r="L257" s="53"/>
      <c r="M257" s="53"/>
      <c r="N257" s="53"/>
      <c r="O257" s="53"/>
    </row>
    <row r="258" customFormat="false" ht="15.75" hidden="true" customHeight="true" outlineLevel="0" collapsed="false">
      <c r="A258" s="4"/>
      <c r="B258" s="4" t="s">
        <v>361</v>
      </c>
      <c r="C258" s="4" t="n">
        <f aca="false">+OR(H249:H253)</f>
        <v>1</v>
      </c>
      <c r="E258" s="4"/>
      <c r="F258" s="4"/>
      <c r="G258" s="4"/>
      <c r="H258" s="4"/>
      <c r="I258" s="4"/>
      <c r="J258" s="53"/>
      <c r="K258" s="53"/>
      <c r="L258" s="53"/>
      <c r="M258" s="53"/>
      <c r="N258" s="53"/>
      <c r="O258" s="53"/>
      <c r="P258" s="4"/>
      <c r="Q258" s="4"/>
      <c r="R258" s="4"/>
      <c r="S258" s="4"/>
      <c r="T258" s="4"/>
      <c r="U258" s="4"/>
      <c r="V258" s="4"/>
      <c r="W258" s="4"/>
      <c r="X258" s="4"/>
      <c r="Y258" s="4"/>
      <c r="Z258" s="4"/>
      <c r="AA258" s="4"/>
      <c r="AB258" s="4"/>
      <c r="AC258" s="4"/>
      <c r="AD258" s="4"/>
      <c r="AE258" s="4"/>
      <c r="AF258" s="4"/>
      <c r="AG258" s="4"/>
    </row>
    <row r="259" customFormat="false" ht="15.75" hidden="true" customHeight="true" outlineLevel="0" collapsed="false">
      <c r="B259" s="4" t="s">
        <v>362</v>
      </c>
      <c r="C259" s="4" t="e">
        <f aca="false">+OR(C258,C257,C256)</f>
        <v>#VALUE!</v>
      </c>
      <c r="J259" s="53"/>
      <c r="K259" s="53"/>
      <c r="L259" s="53"/>
      <c r="M259" s="53"/>
      <c r="N259" s="53"/>
      <c r="O259" s="53"/>
      <c r="V259" s="4"/>
      <c r="W259" s="4"/>
      <c r="X259" s="4"/>
    </row>
    <row r="260" customFormat="false" ht="15.75" hidden="true" customHeight="true" outlineLevel="0" collapsed="false">
      <c r="B260" s="4" t="s">
        <v>363</v>
      </c>
      <c r="C260" s="132" t="e">
        <f aca="false">'[2]monthly inputs'!#ref!</f>
        <v>#VALUE!</v>
      </c>
      <c r="D260" s="133" t="s">
        <v>364</v>
      </c>
      <c r="J260" s="53"/>
      <c r="K260" s="53"/>
      <c r="L260" s="53"/>
      <c r="M260" s="53"/>
      <c r="N260" s="53"/>
      <c r="O260" s="53"/>
    </row>
    <row r="261" customFormat="false" ht="15.75" hidden="true" customHeight="true" outlineLevel="0" collapsed="false">
      <c r="A261" s="4"/>
      <c r="B261" s="4" t="s">
        <v>365</v>
      </c>
      <c r="C261" s="4" t="e">
        <f aca="false">+AND(D7&lt;=C267,NOT(C259),NOT(C260))</f>
        <v>#VALUE!</v>
      </c>
      <c r="E261" s="4"/>
      <c r="F261" s="4"/>
      <c r="G261" s="4"/>
      <c r="H261" s="4"/>
      <c r="I261" s="4"/>
      <c r="J261" s="53"/>
      <c r="K261" s="53"/>
      <c r="L261" s="53"/>
      <c r="M261" s="53"/>
      <c r="N261" s="53"/>
      <c r="O261" s="53"/>
      <c r="P261" s="4"/>
      <c r="Q261" s="4"/>
      <c r="R261" s="4"/>
      <c r="S261" s="4"/>
      <c r="T261" s="4"/>
      <c r="U261" s="4"/>
      <c r="V261" s="4"/>
      <c r="W261" s="4"/>
      <c r="X261" s="4"/>
      <c r="Y261" s="4"/>
      <c r="Z261" s="4"/>
      <c r="AA261" s="4"/>
      <c r="AB261" s="4"/>
      <c r="AC261" s="4"/>
      <c r="AD261" s="4"/>
      <c r="AE261" s="4"/>
      <c r="AF261" s="4"/>
      <c r="AG261" s="4"/>
    </row>
    <row r="262" customFormat="false" ht="15.75" hidden="true" customHeight="true" outlineLevel="0" collapsed="false">
      <c r="A262" s="4"/>
      <c r="B262" s="4" t="s">
        <v>366</v>
      </c>
      <c r="C262" s="4"/>
      <c r="E262" s="4"/>
      <c r="F262" s="4"/>
      <c r="G262" s="4"/>
      <c r="H262" s="4"/>
      <c r="I262" s="4"/>
      <c r="J262" s="53"/>
      <c r="K262" s="53"/>
      <c r="L262" s="53"/>
      <c r="M262" s="53"/>
      <c r="N262" s="53"/>
      <c r="O262" s="53"/>
      <c r="P262" s="4"/>
      <c r="Q262" s="4"/>
      <c r="R262" s="4"/>
      <c r="S262" s="4"/>
      <c r="T262" s="4"/>
      <c r="U262" s="4"/>
      <c r="V262" s="4"/>
      <c r="W262" s="4"/>
      <c r="X262" s="4"/>
      <c r="Y262" s="4"/>
      <c r="Z262" s="4"/>
      <c r="AA262" s="4"/>
      <c r="AB262" s="4"/>
      <c r="AC262" s="4"/>
      <c r="AD262" s="4"/>
      <c r="AE262" s="4"/>
      <c r="AF262" s="4"/>
      <c r="AG262" s="4"/>
    </row>
    <row r="263" customFormat="false" ht="15.75" hidden="true" customHeight="true" outlineLevel="0" collapsed="false">
      <c r="A263" s="4"/>
      <c r="B263" s="4" t="s">
        <v>366</v>
      </c>
      <c r="C263" s="4"/>
      <c r="E263" s="4"/>
      <c r="F263" s="4"/>
      <c r="G263" s="4"/>
      <c r="H263" s="4"/>
      <c r="I263" s="4"/>
      <c r="J263" s="53"/>
      <c r="K263" s="53"/>
      <c r="L263" s="53"/>
      <c r="M263" s="53"/>
      <c r="N263" s="53"/>
      <c r="O263" s="53"/>
      <c r="P263" s="4"/>
      <c r="Q263" s="4"/>
      <c r="R263" s="4"/>
      <c r="S263" s="4"/>
      <c r="T263" s="4"/>
      <c r="U263" s="4"/>
      <c r="V263" s="4"/>
      <c r="W263" s="4"/>
      <c r="X263" s="4"/>
      <c r="Y263" s="4"/>
      <c r="Z263" s="4"/>
      <c r="AA263" s="4"/>
      <c r="AB263" s="4"/>
      <c r="AC263" s="4"/>
      <c r="AD263" s="4"/>
      <c r="AE263" s="4"/>
      <c r="AF263" s="4"/>
      <c r="AG263" s="4"/>
    </row>
    <row r="264" customFormat="false" ht="15.75" hidden="true" customHeight="true" outlineLevel="0" collapsed="false">
      <c r="A264" s="4"/>
      <c r="B264" s="4" t="s">
        <v>366</v>
      </c>
      <c r="C264" s="4"/>
      <c r="E264" s="5"/>
      <c r="F264" s="4"/>
      <c r="G264" s="4"/>
      <c r="H264" s="4"/>
      <c r="I264" s="4"/>
      <c r="J264" s="53"/>
      <c r="K264" s="53"/>
      <c r="L264" s="53"/>
      <c r="M264" s="53"/>
      <c r="N264" s="53"/>
      <c r="O264" s="53"/>
      <c r="P264" s="4"/>
      <c r="Q264" s="4"/>
      <c r="R264" s="4"/>
      <c r="S264" s="4"/>
      <c r="T264" s="4"/>
      <c r="U264" s="4"/>
      <c r="V264" s="4"/>
      <c r="W264" s="4"/>
      <c r="X264" s="4"/>
      <c r="Y264" s="4"/>
      <c r="Z264" s="4"/>
      <c r="AA264" s="4"/>
      <c r="AB264" s="4"/>
      <c r="AC264" s="4"/>
      <c r="AD264" s="4"/>
      <c r="AE264" s="4"/>
      <c r="AF264" s="4"/>
      <c r="AG264" s="4"/>
    </row>
    <row r="265" customFormat="false" ht="15.75" hidden="true" customHeight="true" outlineLevel="0" collapsed="false">
      <c r="A265" s="4"/>
      <c r="B265" s="4" t="s">
        <v>366</v>
      </c>
      <c r="C265" s="4"/>
      <c r="E265" s="4"/>
      <c r="F265" s="4"/>
      <c r="G265" s="4"/>
      <c r="H265" s="4"/>
      <c r="I265" s="4"/>
      <c r="J265" s="53"/>
      <c r="K265" s="53"/>
      <c r="L265" s="53"/>
      <c r="M265" s="53"/>
      <c r="N265" s="53"/>
      <c r="O265" s="53"/>
      <c r="P265" s="4"/>
      <c r="Q265" s="4"/>
      <c r="R265" s="4"/>
      <c r="S265" s="4"/>
      <c r="T265" s="4"/>
      <c r="U265" s="4"/>
      <c r="V265" s="4"/>
      <c r="W265" s="4"/>
      <c r="X265" s="4"/>
      <c r="Y265" s="4"/>
      <c r="Z265" s="4"/>
      <c r="AA265" s="4"/>
      <c r="AB265" s="4"/>
      <c r="AC265" s="4"/>
      <c r="AD265" s="4"/>
      <c r="AE265" s="4"/>
      <c r="AF265" s="4"/>
      <c r="AG265" s="4"/>
    </row>
    <row r="266" customFormat="false" ht="15.75" hidden="true" customHeight="true" outlineLevel="0" collapsed="false">
      <c r="A266" s="4"/>
      <c r="B266" s="4"/>
      <c r="C266" s="4"/>
      <c r="E266" s="5"/>
      <c r="F266" s="4"/>
      <c r="G266" s="4"/>
      <c r="H266" s="4"/>
      <c r="I266" s="4"/>
      <c r="J266" s="53"/>
      <c r="K266" s="53"/>
      <c r="L266" s="53"/>
      <c r="M266" s="53"/>
      <c r="N266" s="53"/>
      <c r="O266" s="53"/>
      <c r="P266" s="4"/>
      <c r="Q266" s="4"/>
      <c r="R266" s="4"/>
      <c r="S266" s="4"/>
      <c r="T266" s="4"/>
      <c r="U266" s="4"/>
      <c r="Y266" s="4"/>
      <c r="Z266" s="4"/>
      <c r="AA266" s="4"/>
      <c r="AB266" s="4"/>
      <c r="AC266" s="4"/>
      <c r="AD266" s="4"/>
      <c r="AE266" s="4"/>
      <c r="AF266" s="4"/>
      <c r="AG266" s="4"/>
    </row>
    <row r="267" customFormat="false" ht="15.75" hidden="true" customHeight="true" outlineLevel="0" collapsed="false">
      <c r="B267" s="134" t="s">
        <v>367</v>
      </c>
      <c r="C267" s="6" t="n">
        <v>45529</v>
      </c>
      <c r="D267" s="134"/>
      <c r="E267" s="5"/>
      <c r="J267" s="53"/>
      <c r="K267" s="53"/>
      <c r="L267" s="53"/>
      <c r="M267" s="53"/>
      <c r="N267" s="53"/>
      <c r="O267" s="53"/>
    </row>
    <row r="268" customFormat="false" ht="15.75" hidden="true" customHeight="true" outlineLevel="0" collapsed="false">
      <c r="B268" s="134" t="s">
        <v>368</v>
      </c>
      <c r="C268" s="6"/>
      <c r="D268" s="134"/>
      <c r="E268" s="5"/>
      <c r="J268" s="53"/>
      <c r="K268" s="53"/>
      <c r="L268" s="53"/>
      <c r="M268" s="53"/>
      <c r="N268" s="53"/>
      <c r="O268" s="53"/>
    </row>
    <row r="269" customFormat="false" ht="15.75" hidden="true" customHeight="true" outlineLevel="0" collapsed="false">
      <c r="B269" s="134" t="s">
        <v>368</v>
      </c>
      <c r="C269" s="134"/>
      <c r="D269" s="134"/>
      <c r="E269" s="5"/>
      <c r="J269" s="53"/>
      <c r="K269" s="53"/>
      <c r="L269" s="53"/>
      <c r="M269" s="53"/>
      <c r="N269" s="53"/>
      <c r="O269" s="53"/>
    </row>
    <row r="270" customFormat="false" ht="15.75" hidden="true" customHeight="true" outlineLevel="0" collapsed="false">
      <c r="B270" s="134" t="s">
        <v>368</v>
      </c>
      <c r="C270" s="134"/>
      <c r="D270" s="134"/>
      <c r="J270" s="53"/>
      <c r="K270" s="53"/>
      <c r="L270" s="53"/>
      <c r="M270" s="53"/>
      <c r="N270" s="53"/>
      <c r="O270" s="53"/>
    </row>
    <row r="271" customFormat="false" ht="15.75" hidden="true" customHeight="true" outlineLevel="0" collapsed="false">
      <c r="B271" s="134" t="s">
        <v>368</v>
      </c>
      <c r="C271" s="134"/>
      <c r="D271" s="134"/>
      <c r="E271" s="5"/>
      <c r="J271" s="53"/>
      <c r="K271" s="53"/>
      <c r="L271" s="53"/>
      <c r="M271" s="53"/>
      <c r="N271" s="53"/>
      <c r="O271" s="53"/>
    </row>
    <row r="272" customFormat="false" ht="15.75" hidden="true" customHeight="true" outlineLevel="0" collapsed="false">
      <c r="B272" s="134" t="s">
        <v>368</v>
      </c>
      <c r="C272" s="6"/>
      <c r="D272" s="134"/>
      <c r="J272" s="53"/>
      <c r="K272" s="53"/>
      <c r="L272" s="53"/>
      <c r="M272" s="53"/>
      <c r="N272" s="53"/>
      <c r="O272" s="53"/>
    </row>
    <row r="273" customFormat="false" ht="15.75" hidden="true" customHeight="true" outlineLevel="0" collapsed="false">
      <c r="B273" s="134" t="s">
        <v>368</v>
      </c>
      <c r="C273" s="134"/>
      <c r="D273" s="134"/>
      <c r="J273" s="53"/>
      <c r="K273" s="53"/>
      <c r="L273" s="53"/>
      <c r="M273" s="53"/>
      <c r="N273" s="53"/>
      <c r="O273" s="53"/>
    </row>
    <row r="274" customFormat="false" ht="15.75" hidden="true" customHeight="true" outlineLevel="0" collapsed="false">
      <c r="B274" s="134" t="s">
        <v>368</v>
      </c>
      <c r="C274" s="134"/>
      <c r="D274" s="134"/>
      <c r="J274" s="53"/>
      <c r="K274" s="53"/>
      <c r="L274" s="53"/>
      <c r="M274" s="53"/>
      <c r="N274" s="53"/>
      <c r="O274" s="53"/>
    </row>
    <row r="275" customFormat="false" ht="15.75" hidden="true" customHeight="true" outlineLevel="0" collapsed="false">
      <c r="B275" s="134" t="s">
        <v>368</v>
      </c>
      <c r="C275" s="134"/>
      <c r="D275" s="134"/>
      <c r="J275" s="53"/>
      <c r="K275" s="53"/>
      <c r="L275" s="53"/>
      <c r="M275" s="53"/>
      <c r="N275" s="53"/>
      <c r="O275" s="53"/>
    </row>
    <row r="276" customFormat="false" ht="15.75" hidden="true" customHeight="true" outlineLevel="0" collapsed="false">
      <c r="B276" s="134" t="s">
        <v>368</v>
      </c>
      <c r="C276" s="134"/>
      <c r="D276" s="134"/>
      <c r="J276" s="53"/>
      <c r="K276" s="53"/>
      <c r="L276" s="53"/>
      <c r="M276" s="53"/>
      <c r="N276" s="53"/>
      <c r="O276" s="53"/>
    </row>
    <row r="277" customFormat="false" ht="15.75" hidden="true" customHeight="true" outlineLevel="0" collapsed="false">
      <c r="B277" s="4"/>
      <c r="C277" s="123"/>
      <c r="D277" s="134"/>
      <c r="J277" s="53"/>
      <c r="K277" s="53"/>
      <c r="L277" s="53"/>
      <c r="M277" s="53"/>
      <c r="N277" s="53"/>
      <c r="O277" s="53"/>
    </row>
    <row r="278" customFormat="false" ht="15.75" hidden="true" customHeight="true" outlineLevel="0" collapsed="false">
      <c r="A278" s="4"/>
      <c r="B278" s="4" t="s">
        <v>369</v>
      </c>
      <c r="C278" s="10" t="e">
        <f aca="false">+(I95-SUM(D13:D15))/I95</f>
        <v>#DIV/0!</v>
      </c>
      <c r="D278" s="135"/>
      <c r="J278" s="53"/>
      <c r="K278" s="53"/>
      <c r="L278" s="53"/>
      <c r="M278" s="53"/>
      <c r="N278" s="53"/>
      <c r="O278" s="53"/>
    </row>
    <row r="279" customFormat="false" ht="15.75" hidden="true" customHeight="true" outlineLevel="0" collapsed="false">
      <c r="B279" s="4" t="s">
        <v>370</v>
      </c>
      <c r="C279" s="10" t="e">
        <f aca="false">1-D13/I92</f>
        <v>#DIV/0!</v>
      </c>
      <c r="D279" s="133"/>
      <c r="J279" s="53"/>
      <c r="K279" s="53"/>
      <c r="L279" s="53"/>
      <c r="M279" s="53"/>
      <c r="N279" s="53"/>
      <c r="O279" s="53"/>
    </row>
    <row r="280" customFormat="false" ht="15.75" hidden="true" customHeight="true" outlineLevel="0" collapsed="false">
      <c r="B280" s="4" t="s">
        <v>371</v>
      </c>
      <c r="C280" s="5" t="e">
        <f aca="false">+OR(C279&lt;=K279,C278&lt;K278)</f>
        <v>#DIV/0!</v>
      </c>
      <c r="D280" s="133" t="s">
        <v>372</v>
      </c>
      <c r="J280" s="53"/>
      <c r="K280" s="53"/>
      <c r="L280" s="53"/>
      <c r="M280" s="53"/>
      <c r="N280" s="53"/>
      <c r="O280" s="53"/>
    </row>
    <row r="281" customFormat="false" ht="15.75" hidden="true" customHeight="true" outlineLevel="0" collapsed="false">
      <c r="B281" s="4" t="s">
        <v>373</v>
      </c>
      <c r="C281" s="5" t="n">
        <f aca="false">+MAX(0,D13+I92*(K281-1))</f>
        <v>0</v>
      </c>
      <c r="J281" s="53"/>
      <c r="K281" s="53"/>
      <c r="L281" s="53"/>
      <c r="M281" s="53"/>
      <c r="N281" s="53"/>
      <c r="O281" s="53"/>
    </row>
    <row r="282" customFormat="false" ht="15.75" hidden="true" customHeight="true" outlineLevel="0" collapsed="false">
      <c r="B282" s="136" t="s">
        <v>374</v>
      </c>
      <c r="C282" s="137" t="e">
        <f aca="false">1-(D13+D14)/I92</f>
        <v>#DIV/0!</v>
      </c>
      <c r="D282" s="138"/>
      <c r="G282" s="5"/>
      <c r="J282" s="53"/>
      <c r="K282" s="53"/>
      <c r="L282" s="53"/>
      <c r="M282" s="53"/>
      <c r="N282" s="53"/>
      <c r="O282" s="53"/>
    </row>
    <row r="283" customFormat="false" ht="15.75" hidden="true" customHeight="true" outlineLevel="0" collapsed="false">
      <c r="B283" s="136" t="s">
        <v>375</v>
      </c>
      <c r="C283" s="139" t="e">
        <f aca="false">+C282&lt;=K283</f>
        <v>#DIV/0!</v>
      </c>
      <c r="D283" s="140" t="s">
        <v>376</v>
      </c>
      <c r="E283" s="5"/>
      <c r="J283" s="53"/>
      <c r="K283" s="53"/>
      <c r="L283" s="53"/>
      <c r="M283" s="53"/>
      <c r="N283" s="53"/>
      <c r="O283" s="53"/>
    </row>
    <row r="284" customFormat="false" ht="15.75" hidden="true" customHeight="true" outlineLevel="0" collapsed="false">
      <c r="B284" s="136" t="s">
        <v>377</v>
      </c>
      <c r="C284" s="139" t="n">
        <f aca="false">+MAX(0,D13+D14+I92*(K284-1))</f>
        <v>0</v>
      </c>
      <c r="D284" s="136"/>
      <c r="J284" s="53"/>
      <c r="K284" s="53"/>
      <c r="L284" s="53"/>
      <c r="M284" s="53"/>
      <c r="N284" s="53"/>
      <c r="O284" s="53"/>
    </row>
    <row r="285" customFormat="false" ht="15.75" hidden="true" customHeight="true" outlineLevel="0" collapsed="false">
      <c r="B285" s="4" t="s">
        <v>378</v>
      </c>
      <c r="C285" s="5" t="n">
        <f aca="false">+I93</f>
        <v>0</v>
      </c>
      <c r="J285" s="53"/>
      <c r="K285" s="53"/>
      <c r="L285" s="53"/>
      <c r="M285" s="53"/>
      <c r="N285" s="53"/>
      <c r="O285" s="53"/>
    </row>
    <row r="286" customFormat="false" ht="15.75" hidden="true" customHeight="true" outlineLevel="0" collapsed="false">
      <c r="B286" s="4" t="s">
        <v>379</v>
      </c>
      <c r="C286" s="5" t="e">
        <f aca="false">+IF(C261,MAX(0,I96-I97),0)</f>
        <v>#VALUE!</v>
      </c>
      <c r="J286" s="53"/>
      <c r="K286" s="53"/>
      <c r="L286" s="53"/>
      <c r="M286" s="53"/>
      <c r="N286" s="53"/>
      <c r="O286" s="53"/>
    </row>
    <row r="287" customFormat="false" ht="15.75" hidden="true" customHeight="true" outlineLevel="0" collapsed="false">
      <c r="B287" s="4" t="s">
        <v>380</v>
      </c>
      <c r="C287" s="5" t="e">
        <f aca="false">+IF(C261,IF(D7&lt;"02/25/2022",153000000,150000000),0)</f>
        <v>#VALUE!</v>
      </c>
      <c r="D287" s="133"/>
      <c r="J287" s="53"/>
      <c r="K287" s="53"/>
      <c r="L287" s="53"/>
      <c r="M287" s="53"/>
      <c r="N287" s="53"/>
      <c r="O287" s="53"/>
    </row>
    <row r="288" customFormat="false" ht="15.75" hidden="false" customHeight="true" outlineLevel="0" collapsed="false">
      <c r="J288" s="53"/>
      <c r="K288" s="53"/>
      <c r="L288" s="53"/>
      <c r="M288" s="53"/>
      <c r="N288" s="53"/>
      <c r="O288" s="53"/>
    </row>
    <row r="289" customFormat="false" ht="15.75" hidden="false" customHeight="true" outlineLevel="0" collapsed="false">
      <c r="A289" s="53" t="s">
        <v>381</v>
      </c>
      <c r="J289" s="53"/>
      <c r="K289" s="53"/>
      <c r="L289" s="53"/>
      <c r="M289" s="53"/>
      <c r="N289" s="53"/>
      <c r="O289" s="53"/>
    </row>
    <row r="290" customFormat="false" ht="15.75" hidden="false" customHeight="true" outlineLevel="0" collapsed="false">
      <c r="D290" s="141" t="s">
        <v>323</v>
      </c>
      <c r="E290" s="141"/>
      <c r="F290" s="141"/>
      <c r="J290" s="53"/>
      <c r="K290" s="53"/>
      <c r="L290" s="53"/>
    </row>
    <row r="291" customFormat="false" ht="15.75" hidden="false" customHeight="true" outlineLevel="0" collapsed="false">
      <c r="D291" s="83" t="s">
        <v>382</v>
      </c>
      <c r="E291" s="1" t="s">
        <v>383</v>
      </c>
      <c r="F291" s="142" t="s">
        <v>384</v>
      </c>
      <c r="J291" s="53"/>
      <c r="K291" s="53"/>
      <c r="L291" s="53"/>
    </row>
    <row r="292" customFormat="false" ht="15.75" hidden="false" customHeight="true" outlineLevel="0" collapsed="false">
      <c r="A292" s="53"/>
      <c r="B292" s="143" t="s">
        <v>385</v>
      </c>
      <c r="C292" s="143"/>
      <c r="D292" s="102" t="n">
        <f aca="false">+C115</f>
        <v>0</v>
      </c>
      <c r="E292" s="5"/>
      <c r="F292" s="103"/>
      <c r="G292" s="53"/>
      <c r="H292" s="53"/>
      <c r="I292" s="53"/>
      <c r="J292" s="53"/>
      <c r="K292" s="53"/>
      <c r="L292" s="144"/>
      <c r="M292" s="144"/>
      <c r="N292" s="120"/>
      <c r="O292" s="53"/>
      <c r="P292" s="53"/>
      <c r="Q292" s="53"/>
      <c r="R292" s="53"/>
      <c r="S292" s="4"/>
      <c r="T292" s="4"/>
      <c r="U292" s="4"/>
      <c r="V292" s="53"/>
      <c r="W292" s="53"/>
      <c r="X292" s="53"/>
      <c r="Y292" s="53"/>
      <c r="Z292" s="53"/>
      <c r="AA292" s="53"/>
      <c r="AB292" s="53"/>
      <c r="AC292" s="53"/>
      <c r="AD292" s="53"/>
      <c r="AE292" s="53"/>
      <c r="AF292" s="53"/>
      <c r="AG292" s="53"/>
    </row>
    <row r="293" customFormat="false" ht="15.75" hidden="false" customHeight="true" outlineLevel="0" collapsed="false">
      <c r="A293" s="4"/>
      <c r="B293" s="145" t="s">
        <v>386</v>
      </c>
      <c r="C293" s="146" t="s">
        <v>387</v>
      </c>
      <c r="D293" s="102" t="n">
        <f aca="false">+D292-F292</f>
        <v>0</v>
      </c>
      <c r="E293" s="5" t="e">
        <f aca="false">+SUMIFS($E$223:$E$242,$C$223:$C$242,$L293,$M$223:$M$242,$M293)</f>
        <v>#REF!</v>
      </c>
      <c r="F293" s="65" t="e">
        <f aca="false">+ROUND(MIN(D293:E293),2)</f>
        <v>#REF!</v>
      </c>
      <c r="G293" s="4"/>
      <c r="H293" s="4"/>
      <c r="I293" s="4"/>
      <c r="J293" s="53"/>
      <c r="K293" s="53"/>
      <c r="L293" s="144" t="s">
        <v>346</v>
      </c>
      <c r="M293" s="144" t="s">
        <v>347</v>
      </c>
      <c r="N293" s="133"/>
      <c r="O293" s="4"/>
      <c r="P293" s="4"/>
      <c r="Q293" s="4"/>
      <c r="R293" s="4"/>
      <c r="S293" s="4"/>
      <c r="T293" s="4"/>
      <c r="U293" s="4"/>
      <c r="V293" s="4"/>
      <c r="W293" s="4"/>
      <c r="X293" s="4"/>
      <c r="Y293" s="4"/>
      <c r="Z293" s="4"/>
      <c r="AA293" s="4"/>
      <c r="AB293" s="4"/>
      <c r="AC293" s="4"/>
      <c r="AD293" s="4"/>
      <c r="AE293" s="4"/>
      <c r="AF293" s="4"/>
      <c r="AG293" s="4"/>
    </row>
    <row r="294" customFormat="false" ht="15.75" hidden="false" customHeight="true" outlineLevel="0" collapsed="false">
      <c r="A294" s="4"/>
      <c r="B294" s="4"/>
      <c r="C294" s="146" t="s">
        <v>388</v>
      </c>
      <c r="D294" s="102" t="e">
        <f aca="false">+D293-F293</f>
        <v>#REF!</v>
      </c>
      <c r="E294" s="5" t="e">
        <f aca="false">+SUMIFS($E$223:$E$242,$C$223:$C$242,$L294,$M$223:$M$242,$M294)</f>
        <v>#REF!</v>
      </c>
      <c r="F294" s="65" t="e">
        <f aca="false">+ROUND(MIN(D294:E294),2)</f>
        <v>#REF!</v>
      </c>
      <c r="G294" s="4"/>
      <c r="H294" s="4"/>
      <c r="I294" s="4"/>
      <c r="J294" s="53"/>
      <c r="K294" s="53"/>
      <c r="L294" s="144" t="s">
        <v>349</v>
      </c>
      <c r="M294" s="144" t="s">
        <v>347</v>
      </c>
      <c r="N294" s="133"/>
      <c r="O294" s="4"/>
      <c r="P294" s="4"/>
      <c r="Q294" s="4"/>
      <c r="R294" s="4"/>
      <c r="S294" s="133"/>
      <c r="T294" s="133"/>
      <c r="U294" s="133"/>
      <c r="V294" s="4"/>
      <c r="W294" s="4"/>
      <c r="X294" s="4"/>
      <c r="Y294" s="4"/>
      <c r="Z294" s="4"/>
      <c r="AA294" s="4"/>
      <c r="AB294" s="4"/>
      <c r="AC294" s="4"/>
      <c r="AD294" s="4"/>
      <c r="AE294" s="4"/>
      <c r="AF294" s="4"/>
      <c r="AG294" s="4"/>
    </row>
    <row r="295" customFormat="false" ht="15.75" hidden="false" customHeight="true" outlineLevel="0" collapsed="false">
      <c r="B295" s="145" t="s">
        <v>389</v>
      </c>
      <c r="C295" s="147"/>
      <c r="D295" s="102" t="e">
        <f aca="false">+D294-F294</f>
        <v>#REF!</v>
      </c>
      <c r="E295" s="5"/>
      <c r="F295" s="65" t="e">
        <f aca="false">+ROUND(MIN(D295:E295),2)</f>
        <v>#REF!</v>
      </c>
      <c r="J295" s="53"/>
      <c r="K295" s="53"/>
      <c r="L295" s="144" t="s">
        <v>390</v>
      </c>
      <c r="M295" s="144" t="s">
        <v>347</v>
      </c>
      <c r="N295" s="133"/>
    </row>
    <row r="296" customFormat="false" ht="15.75" hidden="false" customHeight="true" outlineLevel="0" collapsed="false">
      <c r="B296" s="143" t="s">
        <v>391</v>
      </c>
      <c r="C296" s="148"/>
      <c r="D296" s="102" t="e">
        <f aca="false">+D295-F295</f>
        <v>#REF!</v>
      </c>
      <c r="E296" s="5"/>
      <c r="F296" s="103"/>
      <c r="J296" s="53"/>
      <c r="K296" s="53"/>
      <c r="L296" s="144"/>
      <c r="M296" s="144" t="s">
        <v>347</v>
      </c>
      <c r="N296" s="133"/>
    </row>
    <row r="297" customFormat="false" ht="15.75" hidden="false" customHeight="true" outlineLevel="0" collapsed="false">
      <c r="B297" s="143"/>
      <c r="C297" s="148"/>
      <c r="D297" s="102"/>
      <c r="E297" s="5"/>
      <c r="F297" s="65"/>
      <c r="J297" s="53"/>
      <c r="K297" s="53"/>
      <c r="L297" s="144"/>
      <c r="M297" s="144" t="s">
        <v>347</v>
      </c>
      <c r="N297" s="133"/>
    </row>
    <row r="298" customFormat="false" ht="15.75" hidden="false" customHeight="true" outlineLevel="0" collapsed="false">
      <c r="B298" s="143" t="s">
        <v>392</v>
      </c>
      <c r="C298" s="147"/>
      <c r="D298" s="102" t="n">
        <f aca="false">+C114</f>
        <v>0</v>
      </c>
      <c r="E298" s="5"/>
      <c r="F298" s="65"/>
      <c r="J298" s="53"/>
      <c r="K298" s="53"/>
      <c r="L298" s="144"/>
      <c r="M298" s="144" t="s">
        <v>347</v>
      </c>
      <c r="N298" s="133"/>
    </row>
    <row r="299" customFormat="false" ht="15.75" hidden="false" customHeight="true" outlineLevel="0" collapsed="false">
      <c r="B299" s="145" t="s">
        <v>389</v>
      </c>
      <c r="C299" s="146"/>
      <c r="D299" s="102" t="n">
        <f aca="false">+D298-F298</f>
        <v>0</v>
      </c>
      <c r="E299" s="5"/>
      <c r="F299" s="65" t="n">
        <f aca="false">+ROUND(MIN(D299:E299),2)</f>
        <v>0</v>
      </c>
      <c r="J299" s="53"/>
      <c r="K299" s="53"/>
      <c r="L299" s="144" t="s">
        <v>393</v>
      </c>
      <c r="M299" s="144" t="s">
        <v>347</v>
      </c>
      <c r="N299" s="133"/>
    </row>
    <row r="300" customFormat="false" ht="15.75" hidden="false" customHeight="true" outlineLevel="0" collapsed="false">
      <c r="A300" s="53"/>
      <c r="B300" s="149" t="s">
        <v>394</v>
      </c>
      <c r="C300" s="146"/>
      <c r="D300" s="102" t="n">
        <f aca="false">+D299-F299</f>
        <v>0</v>
      </c>
      <c r="E300" s="5"/>
      <c r="F300" s="65"/>
      <c r="G300" s="53"/>
      <c r="H300" s="53"/>
      <c r="I300" s="53"/>
      <c r="J300" s="53"/>
      <c r="K300" s="53"/>
      <c r="L300" s="144"/>
      <c r="M300" s="144" t="s">
        <v>347</v>
      </c>
      <c r="N300" s="120"/>
      <c r="O300" s="53"/>
      <c r="P300" s="53"/>
      <c r="Q300" s="53"/>
      <c r="R300" s="53"/>
      <c r="V300" s="53"/>
      <c r="W300" s="53"/>
      <c r="X300" s="53"/>
      <c r="Y300" s="53"/>
      <c r="Z300" s="53"/>
      <c r="AA300" s="53"/>
      <c r="AB300" s="53"/>
      <c r="AC300" s="53"/>
      <c r="AD300" s="53"/>
      <c r="AE300" s="53"/>
      <c r="AF300" s="53"/>
      <c r="AG300" s="53"/>
    </row>
    <row r="301" customFormat="false" ht="15.75" hidden="false" customHeight="true" outlineLevel="0" collapsed="false">
      <c r="D301" s="150"/>
      <c r="E301" s="150"/>
      <c r="F301" s="150"/>
      <c r="G301" s="53"/>
      <c r="H301" s="53"/>
      <c r="I301" s="53"/>
      <c r="J301" s="53"/>
      <c r="K301" s="53"/>
      <c r="L301" s="144"/>
      <c r="M301" s="144"/>
    </row>
    <row r="302" customFormat="false" ht="15.75" hidden="false" customHeight="true" outlineLevel="0" collapsed="false">
      <c r="B302" s="143"/>
      <c r="C302" s="143"/>
      <c r="D302" s="141" t="s">
        <v>324</v>
      </c>
      <c r="E302" s="141"/>
      <c r="F302" s="141"/>
      <c r="G302" s="53"/>
      <c r="H302" s="53"/>
      <c r="I302" s="53"/>
      <c r="J302" s="53"/>
      <c r="K302" s="53"/>
      <c r="L302" s="144"/>
      <c r="M302" s="144"/>
    </row>
    <row r="303" customFormat="false" ht="15.75" hidden="false" customHeight="true" outlineLevel="0" collapsed="false">
      <c r="B303" s="145"/>
      <c r="C303" s="146"/>
      <c r="D303" s="83" t="s">
        <v>382</v>
      </c>
      <c r="E303" s="1" t="s">
        <v>383</v>
      </c>
      <c r="F303" s="142" t="s">
        <v>384</v>
      </c>
      <c r="G303" s="53"/>
      <c r="H303" s="53"/>
      <c r="I303" s="53"/>
      <c r="J303" s="53"/>
      <c r="K303" s="53"/>
      <c r="L303" s="144"/>
      <c r="M303" s="144"/>
    </row>
    <row r="304" customFormat="false" ht="15.75" hidden="false" customHeight="true" outlineLevel="0" collapsed="false">
      <c r="B304" s="143" t="s">
        <v>385</v>
      </c>
      <c r="C304" s="143"/>
      <c r="D304" s="151" t="n">
        <f aca="false">+C127</f>
        <v>0</v>
      </c>
      <c r="E304" s="5"/>
      <c r="F304" s="103"/>
      <c r="H304" s="53"/>
      <c r="I304" s="53"/>
      <c r="J304" s="53"/>
      <c r="K304" s="53"/>
      <c r="L304" s="144"/>
      <c r="M304" s="144"/>
    </row>
    <row r="305" customFormat="false" ht="15.75" hidden="false" customHeight="true" outlineLevel="0" collapsed="false">
      <c r="B305" s="145" t="s">
        <v>386</v>
      </c>
      <c r="C305" s="146" t="s">
        <v>387</v>
      </c>
      <c r="D305" s="102" t="n">
        <f aca="false">+D304-F304</f>
        <v>0</v>
      </c>
      <c r="E305" s="5" t="e">
        <f aca="false">+SUMIFS($E$223:$E$242,$C$223:$C$242,$L305,$M$223:$M$242,$M305)</f>
        <v>#REF!</v>
      </c>
      <c r="F305" s="65" t="e">
        <f aca="false">+ROUND(MIN(D305:E305),2)</f>
        <v>#REF!</v>
      </c>
      <c r="H305" s="53"/>
      <c r="I305" s="53"/>
      <c r="J305" s="53"/>
      <c r="K305" s="53"/>
      <c r="L305" s="144" t="s">
        <v>346</v>
      </c>
      <c r="M305" s="144" t="s">
        <v>348</v>
      </c>
    </row>
    <row r="306" customFormat="false" ht="15.75" hidden="false" customHeight="true" outlineLevel="0" collapsed="false">
      <c r="B306" s="4"/>
      <c r="C306" s="146" t="s">
        <v>388</v>
      </c>
      <c r="D306" s="102" t="e">
        <f aca="false">+D305-F305</f>
        <v>#REF!</v>
      </c>
      <c r="E306" s="5" t="e">
        <f aca="false">+SUMIFS($E$223:$E$242,$C$223:$C$242,$L306,$M$223:$M$242,$M306)</f>
        <v>#REF!</v>
      </c>
      <c r="F306" s="65" t="e">
        <f aca="false">+ROUND(MIN(D306:E306),2)</f>
        <v>#REF!</v>
      </c>
      <c r="L306" s="144" t="s">
        <v>349</v>
      </c>
      <c r="M306" s="144" t="s">
        <v>348</v>
      </c>
    </row>
    <row r="307" customFormat="false" ht="15.75" hidden="false" customHeight="true" outlineLevel="0" collapsed="false">
      <c r="B307" s="145" t="s">
        <v>389</v>
      </c>
      <c r="C307" s="147"/>
      <c r="D307" s="102" t="e">
        <f aca="false">+D306-F306</f>
        <v>#REF!</v>
      </c>
      <c r="E307" s="5"/>
      <c r="F307" s="65" t="e">
        <f aca="false">+ROUND(MIN(D307:E307),2)</f>
        <v>#REF!</v>
      </c>
      <c r="L307" s="144" t="s">
        <v>390</v>
      </c>
      <c r="M307" s="144" t="s">
        <v>348</v>
      </c>
    </row>
    <row r="308" customFormat="false" ht="15.75" hidden="false" customHeight="true" outlineLevel="0" collapsed="false">
      <c r="B308" s="143" t="s">
        <v>391</v>
      </c>
      <c r="C308" s="148"/>
      <c r="D308" s="102" t="e">
        <f aca="false">+D307-F307</f>
        <v>#REF!</v>
      </c>
      <c r="E308" s="5"/>
      <c r="F308" s="103"/>
      <c r="L308" s="144"/>
      <c r="M308" s="144" t="s">
        <v>348</v>
      </c>
    </row>
    <row r="309" customFormat="false" ht="15.75" hidden="false" customHeight="true" outlineLevel="0" collapsed="false">
      <c r="B309" s="143"/>
      <c r="C309" s="148"/>
      <c r="D309" s="102"/>
      <c r="E309" s="5"/>
      <c r="F309" s="65"/>
      <c r="L309" s="144"/>
      <c r="M309" s="144" t="s">
        <v>348</v>
      </c>
    </row>
    <row r="310" customFormat="false" ht="15.75" hidden="false" customHeight="true" outlineLevel="0" collapsed="false">
      <c r="B310" s="143" t="s">
        <v>392</v>
      </c>
      <c r="C310" s="147"/>
      <c r="D310" s="151" t="n">
        <f aca="false">+D114</f>
        <v>0</v>
      </c>
      <c r="E310" s="5"/>
      <c r="F310" s="65"/>
      <c r="L310" s="144"/>
      <c r="M310" s="144" t="s">
        <v>348</v>
      </c>
    </row>
    <row r="311" customFormat="false" ht="15.75" hidden="false" customHeight="true" outlineLevel="0" collapsed="false">
      <c r="B311" s="145" t="s">
        <v>389</v>
      </c>
      <c r="C311" s="146"/>
      <c r="D311" s="102" t="n">
        <f aca="false">+D310-F310</f>
        <v>0</v>
      </c>
      <c r="E311" s="5"/>
      <c r="F311" s="65" t="n">
        <f aca="false">+ROUND(MIN(D311:E311),2)</f>
        <v>0</v>
      </c>
      <c r="L311" s="144" t="s">
        <v>393</v>
      </c>
      <c r="M311" s="144" t="s">
        <v>348</v>
      </c>
    </row>
    <row r="312" customFormat="false" ht="15.75" hidden="false" customHeight="true" outlineLevel="0" collapsed="false">
      <c r="B312" s="149" t="s">
        <v>394</v>
      </c>
      <c r="C312" s="146"/>
      <c r="D312" s="152" t="n">
        <f aca="false">+D311-F311</f>
        <v>0</v>
      </c>
      <c r="E312" s="153"/>
      <c r="F312" s="154"/>
      <c r="M312" s="144" t="s">
        <v>348</v>
      </c>
    </row>
    <row r="313" customFormat="false" ht="15.75" hidden="false" customHeight="true" outlineLevel="0" collapsed="false">
      <c r="B313" s="38"/>
      <c r="C313" s="5"/>
      <c r="D313" s="155"/>
      <c r="E313" s="155"/>
      <c r="F313" s="38"/>
    </row>
    <row r="314" customFormat="false" ht="15.75" hidden="false" customHeight="true" outlineLevel="0" collapsed="false">
      <c r="A314" s="53" t="s">
        <v>395</v>
      </c>
      <c r="B314" s="38"/>
      <c r="C314" s="5"/>
      <c r="D314" s="155"/>
      <c r="E314" s="155"/>
      <c r="F314" s="38"/>
    </row>
    <row r="315" customFormat="false" ht="15.75" hidden="false" customHeight="true" outlineLevel="0" collapsed="false">
      <c r="B315" s="38"/>
      <c r="C315" s="5"/>
      <c r="D315" s="155"/>
      <c r="E315" s="155"/>
      <c r="F315" s="38"/>
    </row>
    <row r="316" customFormat="false" ht="15.75" hidden="false" customHeight="true" outlineLevel="0" collapsed="false">
      <c r="B316" s="1" t="s">
        <v>396</v>
      </c>
      <c r="C316" s="3" t="s">
        <v>30</v>
      </c>
      <c r="D316" s="155"/>
      <c r="E316" s="155"/>
      <c r="F316" s="38"/>
    </row>
    <row r="317" customFormat="false" ht="15.75" hidden="false" customHeight="true" outlineLevel="0" collapsed="false">
      <c r="B317" s="156" t="s">
        <v>397</v>
      </c>
      <c r="C317" s="156"/>
      <c r="D317" s="155"/>
      <c r="E317" s="155"/>
      <c r="F317" s="38"/>
    </row>
    <row r="318" customFormat="false" ht="15.75" hidden="false" customHeight="true" outlineLevel="0" collapsed="false">
      <c r="B318" s="38"/>
      <c r="C318" s="5"/>
      <c r="D318" s="155"/>
      <c r="E318" s="155"/>
      <c r="F318" s="38"/>
    </row>
    <row r="319" customFormat="false" ht="15.75" hidden="false" customHeight="true" outlineLevel="0" collapsed="false">
      <c r="B319" s="38"/>
      <c r="C319" s="5"/>
      <c r="D319" s="155"/>
      <c r="E319" s="155"/>
      <c r="F319" s="38"/>
    </row>
    <row r="320" customFormat="false" ht="15.75" hidden="false" customHeight="true" outlineLevel="0" collapsed="false">
      <c r="B320" s="38"/>
      <c r="C320" s="5"/>
      <c r="D320" s="155"/>
      <c r="E320" s="155"/>
      <c r="F320" s="38"/>
    </row>
    <row r="321" customFormat="false" ht="15.75" hidden="false" customHeight="true" outlineLevel="0" collapsed="false">
      <c r="B321" s="38"/>
      <c r="C321" s="5"/>
      <c r="D321" s="155"/>
      <c r="E321" s="155"/>
      <c r="F321" s="38"/>
    </row>
    <row r="322" customFormat="false" ht="15.75" hidden="false" customHeight="true" outlineLevel="0" collapsed="false">
      <c r="B322" s="38"/>
      <c r="C322" s="5"/>
      <c r="D322" s="155"/>
      <c r="E322" s="155"/>
      <c r="F322" s="38"/>
    </row>
    <row r="323" customFormat="false" ht="15.75" hidden="false" customHeight="true" outlineLevel="0" collapsed="false">
      <c r="B323" s="38"/>
      <c r="C323" s="5"/>
      <c r="D323" s="155"/>
      <c r="E323" s="155"/>
      <c r="F323" s="38"/>
    </row>
    <row r="324" customFormat="false" ht="15.75" hidden="false" customHeight="true" outlineLevel="0" collapsed="false">
      <c r="B324" s="38"/>
      <c r="C324" s="5"/>
      <c r="D324" s="155"/>
      <c r="E324" s="155"/>
      <c r="F324" s="38"/>
    </row>
    <row r="325" customFormat="false" ht="15.75" hidden="false" customHeight="true" outlineLevel="0" collapsed="false">
      <c r="B325" s="38"/>
      <c r="C325" s="5"/>
      <c r="D325" s="155"/>
      <c r="E325" s="155"/>
      <c r="F325" s="38"/>
    </row>
    <row r="326" customFormat="false" ht="15.75" hidden="false" customHeight="true" outlineLevel="0" collapsed="false">
      <c r="B326" s="38"/>
      <c r="C326" s="5"/>
      <c r="D326" s="155"/>
      <c r="E326" s="155"/>
      <c r="F326" s="38"/>
    </row>
    <row r="327" customFormat="false" ht="15.75" hidden="false" customHeight="true" outlineLevel="0" collapsed="false">
      <c r="B327" s="38"/>
      <c r="C327" s="5"/>
      <c r="D327" s="155"/>
      <c r="E327" s="155"/>
      <c r="F327" s="38"/>
    </row>
    <row r="328" customFormat="false" ht="15.75" hidden="false" customHeight="true" outlineLevel="0" collapsed="false">
      <c r="B328" s="38"/>
      <c r="C328" s="5"/>
      <c r="D328" s="155"/>
      <c r="E328" s="155"/>
      <c r="F328" s="38"/>
    </row>
    <row r="329" customFormat="false" ht="15.75" hidden="false" customHeight="true" outlineLevel="0" collapsed="false">
      <c r="B329" s="38"/>
      <c r="C329" s="5"/>
      <c r="D329" s="155"/>
      <c r="E329" s="155"/>
      <c r="F329" s="38"/>
    </row>
    <row r="330" customFormat="false" ht="15.75" hidden="false" customHeight="true" outlineLevel="0" collapsed="false">
      <c r="B330" s="38"/>
      <c r="C330" s="5"/>
      <c r="D330" s="155"/>
      <c r="E330" s="155"/>
      <c r="F330" s="38"/>
    </row>
    <row r="331" customFormat="false" ht="15.75" hidden="false" customHeight="true" outlineLevel="0" collapsed="false">
      <c r="B331" s="38"/>
      <c r="C331" s="5"/>
      <c r="D331" s="155"/>
      <c r="E331" s="155"/>
      <c r="F331" s="38"/>
    </row>
    <row r="332" customFormat="false" ht="15.75" hidden="false" customHeight="true" outlineLevel="0" collapsed="false">
      <c r="B332" s="38"/>
      <c r="C332" s="5"/>
      <c r="D332" s="155"/>
      <c r="E332" s="155"/>
      <c r="F332" s="38"/>
    </row>
    <row r="333" customFormat="false" ht="15.75" hidden="false" customHeight="true" outlineLevel="0" collapsed="false">
      <c r="B333" s="38"/>
      <c r="C333" s="5"/>
      <c r="D333" s="155"/>
      <c r="E333" s="155"/>
      <c r="F333" s="38"/>
    </row>
    <row r="334" customFormat="false" ht="15.75" hidden="false" customHeight="true" outlineLevel="0" collapsed="false">
      <c r="B334" s="38"/>
      <c r="C334" s="5"/>
      <c r="D334" s="155"/>
      <c r="E334" s="155"/>
      <c r="F334" s="38"/>
    </row>
    <row r="335" customFormat="false" ht="15.75" hidden="false" customHeight="true" outlineLevel="0" collapsed="false">
      <c r="B335" s="38"/>
      <c r="C335" s="5"/>
      <c r="D335" s="155"/>
      <c r="E335" s="155"/>
      <c r="F335" s="38"/>
    </row>
    <row r="336" customFormat="false" ht="15.75" hidden="false" customHeight="true" outlineLevel="0" collapsed="false">
      <c r="B336" s="38"/>
      <c r="C336" s="5"/>
      <c r="D336" s="155"/>
      <c r="E336" s="155"/>
      <c r="F336" s="38"/>
    </row>
    <row r="337" customFormat="false" ht="15.75" hidden="false" customHeight="true" outlineLevel="0" collapsed="false">
      <c r="B337" s="38"/>
      <c r="C337" s="5"/>
      <c r="D337" s="155"/>
      <c r="E337" s="155"/>
      <c r="F337" s="38"/>
    </row>
    <row r="338" customFormat="false" ht="15.75" hidden="false" customHeight="true" outlineLevel="0" collapsed="false">
      <c r="B338" s="38"/>
      <c r="C338" s="5"/>
      <c r="D338" s="155"/>
      <c r="E338" s="155"/>
      <c r="F338" s="38"/>
    </row>
    <row r="339" customFormat="false" ht="15.75" hidden="false" customHeight="true" outlineLevel="0" collapsed="false">
      <c r="B339" s="38"/>
      <c r="C339" s="5"/>
      <c r="D339" s="155"/>
      <c r="E339" s="155"/>
      <c r="F339" s="38"/>
    </row>
    <row r="340" customFormat="false" ht="15.75" hidden="false" customHeight="true" outlineLevel="0" collapsed="false">
      <c r="B340" s="38"/>
      <c r="C340" s="5"/>
      <c r="D340" s="155"/>
      <c r="E340" s="155"/>
      <c r="F340" s="38"/>
    </row>
    <row r="341" customFormat="false" ht="15.75" hidden="false" customHeight="true" outlineLevel="0" collapsed="false">
      <c r="B341" s="38"/>
      <c r="C341" s="5"/>
      <c r="D341" s="155"/>
      <c r="E341" s="155"/>
      <c r="F341" s="38"/>
    </row>
    <row r="342" customFormat="false" ht="15.75" hidden="false" customHeight="true" outlineLevel="0" collapsed="false">
      <c r="B342" s="38"/>
      <c r="C342" s="5"/>
      <c r="D342" s="155"/>
      <c r="E342" s="155"/>
      <c r="F342" s="38"/>
    </row>
    <row r="343" customFormat="false" ht="15.75" hidden="false" customHeight="true" outlineLevel="0" collapsed="false">
      <c r="B343" s="38"/>
      <c r="C343" s="5"/>
      <c r="D343" s="155"/>
      <c r="E343" s="155"/>
      <c r="F343" s="38"/>
    </row>
    <row r="344" customFormat="false" ht="15.75" hidden="false" customHeight="true" outlineLevel="0" collapsed="false">
      <c r="B344" s="38"/>
      <c r="C344" s="5"/>
      <c r="D344" s="155"/>
      <c r="E344" s="155"/>
      <c r="F344" s="38"/>
    </row>
    <row r="345" customFormat="false" ht="15.75" hidden="false" customHeight="true" outlineLevel="0" collapsed="false">
      <c r="B345" s="38"/>
      <c r="C345" s="5"/>
      <c r="D345" s="155"/>
      <c r="E345" s="155"/>
      <c r="F345" s="38"/>
    </row>
    <row r="346" customFormat="false" ht="15.75" hidden="false" customHeight="true" outlineLevel="0" collapsed="false">
      <c r="B346" s="38"/>
      <c r="C346" s="5"/>
      <c r="D346" s="155"/>
      <c r="E346" s="155"/>
      <c r="F346" s="38"/>
    </row>
    <row r="347" customFormat="false" ht="15.75" hidden="false" customHeight="true" outlineLevel="0" collapsed="false">
      <c r="B347" s="38"/>
      <c r="C347" s="5"/>
      <c r="D347" s="155"/>
      <c r="E347" s="155"/>
      <c r="F347" s="38"/>
    </row>
    <row r="348" customFormat="false" ht="15.75" hidden="false" customHeight="true" outlineLevel="0" collapsed="false">
      <c r="B348" s="38"/>
      <c r="C348" s="5"/>
      <c r="D348" s="155"/>
      <c r="E348" s="155"/>
      <c r="F348" s="38"/>
    </row>
    <row r="349" customFormat="false" ht="15.75" hidden="false" customHeight="true" outlineLevel="0" collapsed="false">
      <c r="B349" s="38"/>
      <c r="C349" s="5"/>
      <c r="D349" s="155"/>
      <c r="E349" s="155"/>
      <c r="F349" s="38"/>
    </row>
    <row r="350" customFormat="false" ht="15.75" hidden="false" customHeight="true" outlineLevel="0" collapsed="false">
      <c r="B350" s="38"/>
      <c r="C350" s="5"/>
      <c r="D350" s="155"/>
      <c r="E350" s="155"/>
      <c r="F350" s="38"/>
    </row>
    <row r="351" customFormat="false" ht="15.75" hidden="false" customHeight="true" outlineLevel="0" collapsed="false">
      <c r="B351" s="38"/>
      <c r="C351" s="5"/>
      <c r="D351" s="155"/>
      <c r="E351" s="155"/>
      <c r="F351" s="38"/>
    </row>
    <row r="352" customFormat="false" ht="15.75" hidden="false" customHeight="true" outlineLevel="0" collapsed="false">
      <c r="B352" s="38"/>
      <c r="C352" s="5"/>
      <c r="D352" s="155"/>
      <c r="E352" s="155"/>
      <c r="F352" s="38"/>
    </row>
    <row r="353" customFormat="false" ht="15.75" hidden="false" customHeight="true" outlineLevel="0" collapsed="false">
      <c r="B353" s="38"/>
      <c r="C353" s="5"/>
      <c r="D353" s="155"/>
      <c r="E353" s="155"/>
      <c r="F353" s="38"/>
    </row>
    <row r="354" customFormat="false" ht="15.75" hidden="false" customHeight="true" outlineLevel="0" collapsed="false">
      <c r="B354" s="38"/>
      <c r="C354" s="5"/>
      <c r="D354" s="155"/>
      <c r="E354" s="155"/>
      <c r="F354" s="38"/>
    </row>
    <row r="355" customFormat="false" ht="15.75" hidden="false" customHeight="true" outlineLevel="0" collapsed="false">
      <c r="B355" s="38"/>
      <c r="C355" s="5"/>
      <c r="D355" s="155"/>
      <c r="E355" s="155"/>
      <c r="F355" s="38"/>
    </row>
    <row r="356" customFormat="false" ht="15.75" hidden="false" customHeight="true" outlineLevel="0" collapsed="false">
      <c r="B356" s="38"/>
      <c r="C356" s="5"/>
      <c r="D356" s="155"/>
      <c r="E356" s="155"/>
      <c r="F356" s="38"/>
    </row>
    <row r="357" customFormat="false" ht="15.75" hidden="false" customHeight="true" outlineLevel="0" collapsed="false">
      <c r="B357" s="38"/>
      <c r="C357" s="5"/>
      <c r="D357" s="155"/>
      <c r="E357" s="155"/>
      <c r="F357" s="38"/>
    </row>
    <row r="358" customFormat="false" ht="15.75" hidden="false" customHeight="true" outlineLevel="0" collapsed="false">
      <c r="B358" s="38"/>
      <c r="C358" s="5"/>
      <c r="D358" s="155"/>
      <c r="E358" s="155"/>
      <c r="F358" s="38"/>
    </row>
    <row r="359" customFormat="false" ht="15.75" hidden="false" customHeight="true" outlineLevel="0" collapsed="false">
      <c r="B359" s="38"/>
      <c r="C359" s="5"/>
      <c r="D359" s="155"/>
      <c r="E359" s="155"/>
      <c r="F359" s="38"/>
    </row>
    <row r="360" customFormat="false" ht="15.75" hidden="false" customHeight="true" outlineLevel="0" collapsed="false">
      <c r="B360" s="38"/>
      <c r="C360" s="5"/>
      <c r="D360" s="155"/>
      <c r="E360" s="155"/>
      <c r="F360" s="38"/>
    </row>
    <row r="361" customFormat="false" ht="15.75" hidden="false" customHeight="true" outlineLevel="0" collapsed="false">
      <c r="B361" s="38"/>
      <c r="C361" s="5"/>
      <c r="D361" s="155"/>
      <c r="E361" s="155"/>
      <c r="F361" s="38"/>
    </row>
    <row r="362" customFormat="false" ht="15.75" hidden="false" customHeight="true" outlineLevel="0" collapsed="false">
      <c r="B362" s="38"/>
      <c r="C362" s="5"/>
      <c r="D362" s="155"/>
      <c r="E362" s="155"/>
      <c r="F362" s="38"/>
    </row>
    <row r="363" customFormat="false" ht="15.75" hidden="false" customHeight="true" outlineLevel="0" collapsed="false">
      <c r="B363" s="38"/>
      <c r="C363" s="5"/>
      <c r="D363" s="155"/>
      <c r="E363" s="155"/>
      <c r="F363" s="38"/>
    </row>
    <row r="364" customFormat="false" ht="15.75" hidden="false" customHeight="true" outlineLevel="0" collapsed="false">
      <c r="B364" s="38"/>
      <c r="C364" s="5"/>
      <c r="D364" s="155"/>
      <c r="E364" s="155"/>
      <c r="F364" s="38"/>
    </row>
    <row r="365" customFormat="false" ht="15.75" hidden="false" customHeight="true" outlineLevel="0" collapsed="false">
      <c r="B365" s="38"/>
      <c r="C365" s="5"/>
      <c r="D365" s="155"/>
      <c r="E365" s="155"/>
      <c r="F365" s="38"/>
    </row>
    <row r="366" customFormat="false" ht="15.75" hidden="false" customHeight="true" outlineLevel="0" collapsed="false">
      <c r="B366" s="38"/>
      <c r="C366" s="5"/>
      <c r="D366" s="155"/>
      <c r="E366" s="155"/>
      <c r="F366" s="38"/>
    </row>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8">
    <mergeCell ref="G109:H109"/>
    <mergeCell ref="I109:J109"/>
    <mergeCell ref="B249:D249"/>
    <mergeCell ref="B250:D250"/>
    <mergeCell ref="B253:D253"/>
    <mergeCell ref="D290:F290"/>
    <mergeCell ref="D302:F302"/>
    <mergeCell ref="B317:C31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00"/>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1" activeCellId="0" sqref="A1"/>
    </sheetView>
  </sheetViews>
  <sheetFormatPr defaultColWidth="14.453125" defaultRowHeight="15" zeroHeight="false" outlineLevelRow="0" outlineLevelCol="0"/>
  <cols>
    <col collapsed="false" customWidth="true" hidden="false" outlineLevel="0" max="1" min="1" style="0" width="10.57"/>
    <col collapsed="false" customWidth="true" hidden="false" outlineLevel="0" max="2" min="2" style="0" width="11.86"/>
    <col collapsed="false" customWidth="true" hidden="false" outlineLevel="0" max="5" min="3" style="0" width="8.7"/>
    <col collapsed="false" customWidth="true" hidden="false" outlineLevel="0" max="6" min="6" style="0" width="9.7"/>
    <col collapsed="false" customWidth="true" hidden="false" outlineLevel="0" max="39" min="7" style="0" width="8.7"/>
  </cols>
  <sheetData>
    <row r="1" customFormat="false" ht="15" hidden="false" customHeight="false" outlineLevel="0" collapsed="false">
      <c r="A1" s="156" t="s">
        <v>398</v>
      </c>
      <c r="B1" s="156"/>
      <c r="C1" s="156"/>
      <c r="D1" s="156"/>
      <c r="E1" s="156"/>
      <c r="F1" s="156"/>
      <c r="W1" s="4" t="str">
        <f aca="false">loans!A1</f>
        <v>Asset_class</v>
      </c>
      <c r="X1" s="4" t="str">
        <f aca="false">loans!B1</f>
        <v>Loan_ID</v>
      </c>
      <c r="Y1" s="5" t="str">
        <f aca="false">loans!C1</f>
        <v>Current_Balance</v>
      </c>
      <c r="Z1" s="4" t="str">
        <f aca="false">loans!D1</f>
        <v>Status</v>
      </c>
      <c r="AA1" s="4" t="str">
        <f aca="false">loans!E1</f>
        <v>Next_Due_Date</v>
      </c>
      <c r="AB1" s="4" t="str">
        <f aca="false">loans!F1</f>
        <v>Gross_Interest_Rate</v>
      </c>
      <c r="AC1" s="4" t="str">
        <f aca="false">loans!G1</f>
        <v>Service_Fee</v>
      </c>
      <c r="AD1" s="4" t="str">
        <f aca="false">loans!H1</f>
        <v>Net_Interest_Rate</v>
      </c>
      <c r="AE1" s="4" t="str">
        <f aca="false">loans!I1</f>
        <v>Lien</v>
      </c>
      <c r="AF1" s="4" t="str">
        <f aca="false">loans!J1</f>
        <v>Property_City</v>
      </c>
      <c r="AG1" s="4" t="str">
        <f aca="false">loans!K1</f>
        <v>Property_State</v>
      </c>
      <c r="AH1" s="4" t="str">
        <f aca="false">loans!L1</f>
        <v>LTV_Ratio_Original</v>
      </c>
      <c r="AI1" s="4" t="str">
        <f aca="false">loans!M1</f>
        <v>Borrower_Name</v>
      </c>
      <c r="AJ1" s="4" t="str">
        <f aca="false">loans!N1</f>
        <v>Lender_Name</v>
      </c>
      <c r="AK1" s="4" t="str">
        <f aca="false">loans!O1</f>
        <v>Original_Balance</v>
      </c>
      <c r="AL1" s="4" t="str">
        <f aca="false">loans!P1</f>
        <v>Scheduled_Payment</v>
      </c>
      <c r="AM1" s="4" t="str">
        <f aca="false">loans!Q1</f>
        <v>Origination_Date</v>
      </c>
    </row>
    <row r="2" customFormat="false" ht="15" hidden="false" customHeight="false" outlineLevel="0" collapsed="false">
      <c r="V2" s="157" t="n">
        <v>28</v>
      </c>
      <c r="W2" s="4" t="n">
        <f aca="true">+OFFSET(loans!A$1,1+template!$V2,,)</f>
        <v>0</v>
      </c>
      <c r="X2" s="4" t="n">
        <f aca="true">+OFFSET(loans!B$1,1+template!$V2,,)</f>
        <v>0</v>
      </c>
      <c r="Y2" s="5" t="n">
        <f aca="true">+OFFSET(loans!C$1,1+template!$V2,,)</f>
        <v>0</v>
      </c>
      <c r="Z2" s="4" t="n">
        <f aca="true">+OFFSET(loans!D$1,1+template!$V2,,)</f>
        <v>0</v>
      </c>
      <c r="AA2" s="6" t="n">
        <f aca="true">+OFFSET(loans!E$1,1+template!$V2,,)</f>
        <v>0</v>
      </c>
      <c r="AB2" s="5" t="n">
        <f aca="true">+OFFSET(loans!F$1,1+template!$V2,,)</f>
        <v>0</v>
      </c>
      <c r="AC2" s="5" t="n">
        <f aca="true">+OFFSET(loans!G$1,1+template!$V2,,)</f>
        <v>0</v>
      </c>
      <c r="AD2" s="5" t="n">
        <f aca="true">+OFFSET(loans!H$1,1+template!$V2,,)</f>
        <v>0</v>
      </c>
      <c r="AE2" s="4" t="n">
        <f aca="true">+OFFSET(loans!I$1,1+template!$V2,,)</f>
        <v>0</v>
      </c>
      <c r="AF2" s="7" t="n">
        <f aca="true">+OFFSET(loans!J$1,1+template!$V2,,)</f>
        <v>0</v>
      </c>
      <c r="AG2" s="7" t="n">
        <f aca="true">+OFFSET(loans!K$1,1+template!$V2,,)</f>
        <v>0</v>
      </c>
      <c r="AH2" s="4" t="n">
        <f aca="true">+OFFSET(loans!L$1,1+template!$V2,,)</f>
        <v>0</v>
      </c>
      <c r="AI2" s="4" t="n">
        <f aca="true">+OFFSET(loans!M$1,1+template!$V2,,)</f>
        <v>0</v>
      </c>
      <c r="AJ2" s="4" t="n">
        <f aca="true">+OFFSET(loans!N$1,1+template!$V2,,)</f>
        <v>0</v>
      </c>
      <c r="AK2" s="5" t="n">
        <f aca="true">+OFFSET(loans!O$1,1+template!$V2,,)</f>
        <v>0</v>
      </c>
      <c r="AL2" s="8" t="n">
        <f aca="true">+OFFSET(loans!P$1,1+template!$V2,,)</f>
        <v>0</v>
      </c>
      <c r="AM2" s="6" t="n">
        <f aca="true">+OFFSET(loans!Q$1,1+template!$V2,,)</f>
        <v>0</v>
      </c>
    </row>
    <row r="3" customFormat="false" ht="15" hidden="false" customHeight="false" outlineLevel="0" collapsed="false">
      <c r="A3" s="4" t="s">
        <v>399</v>
      </c>
      <c r="B3" s="8" t="n">
        <f aca="false">+AK2</f>
        <v>0</v>
      </c>
      <c r="E3" s="4" t="s">
        <v>400</v>
      </c>
      <c r="F3" s="6" t="n">
        <f aca="false">+AM2</f>
        <v>0</v>
      </c>
      <c r="V3" s="4" t="s">
        <v>401</v>
      </c>
    </row>
    <row r="5" customFormat="false" ht="15" hidden="false" customHeight="false" outlineLevel="0" collapsed="false">
      <c r="A5" s="4" t="s">
        <v>402</v>
      </c>
      <c r="B5" s="7" t="n">
        <f aca="false">+AG2</f>
        <v>0</v>
      </c>
    </row>
    <row r="6" customFormat="false" ht="15" hidden="false" customHeight="false" outlineLevel="0" collapsed="false">
      <c r="A6" s="4" t="s">
        <v>403</v>
      </c>
      <c r="B6" s="7" t="n">
        <f aca="false">+AF2</f>
        <v>0</v>
      </c>
    </row>
    <row r="8" customFormat="false" ht="128.25" hidden="false" customHeight="true" outlineLevel="0" collapsed="false">
      <c r="A8" s="158" t="str">
        <f aca="false">+"For the amount received, the undersigned "&amp;AI2&amp;" (Borrower’s name) residence of _________________ promises to pay to the order "&amp;AJ2&amp;" (Lender’s name) residence of _________________________ the principal sum of $ "&amp;TEXT(AK2,"0,000.00")&amp;" together with the interest rate of the "&amp;TEXT(AB2,"0.00")&amp;"% per annum until the entire loan amount is paid in ____________ equal installments starting from the ___________ (date) of the __________ (month) to the __________ (date) of ___________ (month)."</f>
        <v>For the amount received, the undersigned 0 (Borrower’s name) residence of _________________ promises to pay to the order 0 (Lender’s name) residence of _________________________ the principal sum of $ 0,000.00 together with the interest rate of the 0.00% per annum until the entire loan amount is paid in ____________ equal installments starting from the ___________ (date) of the __________ (month) to the __________ (date) of ___________ (month).</v>
      </c>
      <c r="B8" s="158"/>
      <c r="C8" s="158"/>
      <c r="D8" s="158"/>
      <c r="E8" s="158"/>
      <c r="F8" s="158"/>
    </row>
    <row r="10" customFormat="false" ht="51" hidden="false" customHeight="true" outlineLevel="0" collapsed="false">
      <c r="A10" s="158" t="s">
        <v>404</v>
      </c>
      <c r="B10" s="158"/>
      <c r="C10" s="158"/>
      <c r="D10" s="158"/>
      <c r="E10" s="158"/>
      <c r="F10" s="158"/>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A1:F1"/>
    <mergeCell ref="A8:F8"/>
    <mergeCell ref="A10:F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2022-08-12T18:07:07Z</dcterms:created>
  <dc:creator>Guillaume Fillebeen</dc:creator>
  <dc:description/>
  <dc:language>en-IN</dc:language>
  <cp:lastModifiedBy/>
  <dcterms:modified xsi:type="dcterms:W3CDTF">2022-08-25T11:02:54Z</dcterms:modified>
  <cp:revision>13</cp:revision>
  <dc:subject/>
  <dc:title/>
</cp:coreProperties>
</file>